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LZ\DARBAM_MATERIALI\budzets 2019\2024\APRO\precizets_151024\"/>
    </mc:Choice>
  </mc:AlternateContent>
  <xr:revisionPtr revIDLastSave="0" documentId="13_ncr:1_{A7A8D08E-7922-42B1-9F6E-31FE496BDC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RG" sheetId="10" r:id="rId1"/>
    <sheet name="progn_invalid" sheetId="11" r:id="rId2"/>
    <sheet name="uz_planveida_pak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11" l="1"/>
  <c r="H7" i="11"/>
  <c r="H16" i="11"/>
  <c r="H17" i="11"/>
  <c r="G18" i="11"/>
  <c r="H18" i="11" s="1"/>
  <c r="F18" i="11"/>
  <c r="G17" i="11"/>
  <c r="F17" i="11"/>
  <c r="G16" i="11"/>
  <c r="F16" i="11"/>
  <c r="G15" i="11"/>
  <c r="H15" i="11" s="1"/>
  <c r="F15" i="11"/>
  <c r="G14" i="11"/>
  <c r="H14" i="11" s="1"/>
  <c r="F14" i="11"/>
  <c r="G13" i="11"/>
  <c r="H13" i="11" s="1"/>
  <c r="F13" i="11"/>
  <c r="G12" i="11"/>
  <c r="H12" i="11" s="1"/>
  <c r="F12" i="11"/>
  <c r="G11" i="11"/>
  <c r="H11" i="11" s="1"/>
  <c r="G10" i="11"/>
  <c r="H10" i="11" s="1"/>
  <c r="F10" i="11"/>
  <c r="G9" i="11"/>
  <c r="H9" i="11" s="1"/>
  <c r="F9" i="11"/>
  <c r="E7" i="11"/>
  <c r="F7" i="11" s="1"/>
  <c r="D7" i="11"/>
  <c r="C7" i="11"/>
  <c r="B7" i="11"/>
  <c r="G6" i="10"/>
  <c r="F6" i="10"/>
  <c r="B6" i="10"/>
  <c r="D6" i="10"/>
  <c r="E6" i="10" s="1"/>
  <c r="H6" i="10"/>
  <c r="G7" i="11" l="1"/>
  <c r="D32" i="11" l="1"/>
  <c r="C32" i="11"/>
  <c r="D23" i="10" l="1"/>
  <c r="C23" i="10"/>
  <c r="K23" i="7" l="1"/>
  <c r="I23" i="7"/>
  <c r="E15" i="7" l="1"/>
  <c r="G15" i="7" s="1"/>
  <c r="H15" i="7" s="1"/>
  <c r="E14" i="7"/>
  <c r="G14" i="7" s="1"/>
  <c r="H14" i="7" s="1"/>
  <c r="E13" i="7"/>
  <c r="G13" i="7" s="1"/>
  <c r="H13" i="7" s="1"/>
  <c r="E12" i="7"/>
  <c r="G12" i="7" s="1"/>
  <c r="H12" i="7" s="1"/>
  <c r="E11" i="7"/>
  <c r="G11" i="7" s="1"/>
  <c r="H11" i="7" s="1"/>
  <c r="E10" i="7"/>
  <c r="G10" i="7" s="1"/>
  <c r="H10" i="7" s="1"/>
  <c r="E9" i="7"/>
  <c r="G9" i="7" s="1"/>
  <c r="H9" i="7" s="1"/>
  <c r="E8" i="7"/>
  <c r="G8" i="7" s="1"/>
  <c r="H8" i="7" s="1"/>
  <c r="H16" i="7" l="1"/>
  <c r="F8" i="7"/>
  <c r="F10" i="7"/>
  <c r="F12" i="7"/>
  <c r="F14" i="7"/>
  <c r="F9" i="7"/>
  <c r="F11" i="7"/>
  <c r="F13" i="7"/>
  <c r="F15" i="7"/>
</calcChain>
</file>

<file path=xl/sharedStrings.xml><?xml version="1.0" encoding="utf-8"?>
<sst xmlns="http://schemas.openxmlformats.org/spreadsheetml/2006/main" count="115" uniqueCount="69">
  <si>
    <t>KOPĀ:</t>
  </si>
  <si>
    <t>Daļējai DRG fiksētā maksājuma 2024.gada 6 mēnešu izpildes pārstrādes segšanai</t>
  </si>
  <si>
    <t>Pasākums</t>
  </si>
  <si>
    <t xml:space="preserve"> % izpilde 2024.gads pret plānoto finansējumu </t>
  </si>
  <si>
    <t>Finansējumu plānots novirzīt:</t>
  </si>
  <si>
    <t>Bērnu surdoloģija (pārejoši vai pastāvīgu dzirdes un valodas traucējumi). Stacionārā palīdzība. Rehabilitācija</t>
  </si>
  <si>
    <t xml:space="preserve">Diennakts stacionārā sniedzamie otrā etapa medicīniskās rehabilitācijas pakalpojumi bērniem </t>
  </si>
  <si>
    <t>Kohleārā implanta implantācija bērniem</t>
  </si>
  <si>
    <t>Ķīmijterapija pieaugušajiem</t>
  </si>
  <si>
    <t>Minesotas programma stacionārā</t>
  </si>
  <si>
    <t>Narkomānu rehabilitācija stacionārā bērniem</t>
  </si>
  <si>
    <t>Staru terapija</t>
  </si>
  <si>
    <t>Staru terapija, staru terapija un ķīmijterapija pieaugušajiem</t>
  </si>
  <si>
    <t>Pakalpojumi, kas sniegti ilgstoši slimojošām personām darbspējīgā vecumā, ar mērķi novērst iespējamas invaliditātes iestāšanos</t>
  </si>
  <si>
    <t>no tā:</t>
  </si>
  <si>
    <t>Rīgas Austrumu klīniskā universitātes slimnīca</t>
  </si>
  <si>
    <t>Daugavpils reģionālā slimnīca</t>
  </si>
  <si>
    <t>Madonas slimnīca</t>
  </si>
  <si>
    <t>Rīgas 2. slimnīca</t>
  </si>
  <si>
    <r>
      <t xml:space="preserve">KOPĀ, </t>
    </r>
    <r>
      <rPr>
        <b/>
        <i/>
        <sz val="10"/>
        <rFont val="Times New Roman"/>
        <family val="1"/>
        <charset val="186"/>
      </rPr>
      <t>euro</t>
    </r>
  </si>
  <si>
    <r>
      <t xml:space="preserve">Plānotais finansējums 2024.gadam, </t>
    </r>
    <r>
      <rPr>
        <i/>
        <sz val="10"/>
        <rFont val="Times New Roman"/>
        <family val="1"/>
      </rPr>
      <t>euro</t>
    </r>
    <r>
      <rPr>
        <sz val="10"/>
        <rFont val="Times New Roman"/>
        <family val="1"/>
      </rPr>
      <t xml:space="preserve"> </t>
    </r>
  </si>
  <si>
    <r>
      <t xml:space="preserve"> Izpilde 2024. gada (janvāris-jūnijs), </t>
    </r>
    <r>
      <rPr>
        <i/>
        <sz val="10"/>
        <rFont val="Times New Roman"/>
        <family val="1"/>
      </rPr>
      <t>euro</t>
    </r>
    <r>
      <rPr>
        <sz val="10"/>
        <rFont val="Times New Roman"/>
        <family val="1"/>
      </rPr>
      <t xml:space="preserve"> </t>
    </r>
  </si>
  <si>
    <r>
      <t xml:space="preserve"> Izpildes prognoze 2024.gada (jūlijs- decembris), </t>
    </r>
    <r>
      <rPr>
        <i/>
        <sz val="10"/>
        <rFont val="Times New Roman"/>
        <family val="1"/>
      </rPr>
      <t>euro</t>
    </r>
    <r>
      <rPr>
        <sz val="10"/>
        <rFont val="Times New Roman"/>
        <family val="1"/>
      </rPr>
      <t xml:space="preserve">  </t>
    </r>
  </si>
  <si>
    <r>
      <t xml:space="preserve"> Izpildes prognoze 2024.gads, </t>
    </r>
    <r>
      <rPr>
        <i/>
        <sz val="10"/>
        <rFont val="Times New Roman"/>
        <family val="1"/>
      </rPr>
      <t>euro</t>
    </r>
    <r>
      <rPr>
        <sz val="10"/>
        <rFont val="Times New Roman"/>
        <family val="1"/>
      </rPr>
      <t xml:space="preserve"> </t>
    </r>
  </si>
  <si>
    <r>
      <t xml:space="preserve"> Līdzekļu ekonomija (+), </t>
    </r>
    <r>
      <rPr>
        <i/>
        <sz val="10"/>
        <rFont val="Times New Roman"/>
        <family val="1"/>
      </rPr>
      <t>euro</t>
    </r>
    <r>
      <rPr>
        <sz val="10"/>
        <rFont val="Times New Roman"/>
        <family val="1"/>
      </rPr>
      <t xml:space="preserve">  </t>
    </r>
  </si>
  <si>
    <r>
      <t xml:space="preserve"> Līdzekļu ekonomija (+), kura tiek pārdalīta, </t>
    </r>
    <r>
      <rPr>
        <i/>
        <sz val="10"/>
        <rFont val="Times New Roman"/>
        <family val="1"/>
      </rPr>
      <t>euro</t>
    </r>
    <r>
      <rPr>
        <sz val="10"/>
        <rFont val="Times New Roman"/>
        <family val="1"/>
      </rPr>
      <t xml:space="preserve">  </t>
    </r>
  </si>
  <si>
    <r>
      <t xml:space="preserve">KOPĀ, </t>
    </r>
    <r>
      <rPr>
        <i/>
        <sz val="10"/>
        <rFont val="Times New Roman"/>
        <family val="1"/>
      </rPr>
      <t>euro</t>
    </r>
  </si>
  <si>
    <t>Rezulatīvie rādītāji</t>
  </si>
  <si>
    <t>Ārstniecības iestāde</t>
  </si>
  <si>
    <t>Jelgavas pilsētas slimnīca</t>
  </si>
  <si>
    <t>Jēkabpils reģionālā slimnīca</t>
  </si>
  <si>
    <t>Rēzeknes slimnīca</t>
  </si>
  <si>
    <t>Balvu un Gulbenes slimnīcu apvienība</t>
  </si>
  <si>
    <t>Cēsu klīnika</t>
  </si>
  <si>
    <t>Krāslavas slimnīca</t>
  </si>
  <si>
    <t>Tukuma slimnīca</t>
  </si>
  <si>
    <t>Aizkraukles slimnīca</t>
  </si>
  <si>
    <t>Bauskas slimnīca</t>
  </si>
  <si>
    <t>tai skaitā:</t>
  </si>
  <si>
    <t>Pacientu skaits</t>
  </si>
  <si>
    <t>Maksājums pa pakalpojumu programmām</t>
  </si>
  <si>
    <r>
      <t xml:space="preserve">Plānotais finansējums 2024.gadam,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</t>
    </r>
  </si>
  <si>
    <r>
      <t xml:space="preserve"> Izpilde 2024. gada (janvāris-jūnijs),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</t>
    </r>
  </si>
  <si>
    <r>
      <t xml:space="preserve"> Izpildes prognoze 2024.gada (jūlijs- decembris),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 </t>
    </r>
  </si>
  <si>
    <r>
      <t xml:space="preserve"> Izpildes prognoze 2024.gads,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</t>
    </r>
  </si>
  <si>
    <r>
      <t xml:space="preserve"> Līdzekļu ekonomija (+),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 </t>
    </r>
  </si>
  <si>
    <r>
      <t xml:space="preserve"> Līdzekļu ekonomija (+), kura tiek pārdalīta,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 </t>
    </r>
  </si>
  <si>
    <t>Paula Stradiņa klīniskā universitātes slimnīca</t>
  </si>
  <si>
    <t>Liepājas reģionālā slimnīca</t>
  </si>
  <si>
    <t>Vidzemes slimnīca</t>
  </si>
  <si>
    <t>Ziemeļkurzemes reģionālā slimnīca</t>
  </si>
  <si>
    <t>Traumatoloģijas un ortopēdijas slimnīca</t>
  </si>
  <si>
    <t>Pārējās stacionārās ārstniecības iestādes</t>
  </si>
  <si>
    <t>1.pielikums</t>
  </si>
  <si>
    <t>Finansējuma pārdale, lai daļēji DRG fiksētā maksājuma 2024.gada 6 mēnešu izpildes pārstrādes segšanai</t>
  </si>
  <si>
    <t>Finansējuma pārdale, lai daļēji segtu pakalpojumiem, kas sniegti ilgstoši slimojošām personām darbspējīgā vecumā, ar mērķi novērst iespējamas invaliditātes iestāšanos pārstrādes</t>
  </si>
  <si>
    <t>Finansējuma pārdale, lai segtu izdevumu stacionārajām ārstniecības iestādēm 2024.gada 6 mēnešu pārstrādes.</t>
  </si>
  <si>
    <t>3. pielikums</t>
  </si>
  <si>
    <t>Summa, euro</t>
  </si>
  <si>
    <t>Pakalpojumu programma</t>
  </si>
  <si>
    <t>Bērnu klīniskā universitātes slimnīca</t>
  </si>
  <si>
    <t>Rīgas psihiatrijas un narkoloģijas centrs</t>
  </si>
  <si>
    <t>Slimnīca Ģintermuiža</t>
  </si>
  <si>
    <t>2.pielikums</t>
  </si>
  <si>
    <t xml:space="preserve">Apakšprogramma 33.17.00 “Neatliekamās medicīniskās palīdzības nodrošināšana stacionārās ārstniecības iestādēs” </t>
  </si>
  <si>
    <t>Pakalpojuma programma</t>
  </si>
  <si>
    <t xml:space="preserve">DRG fiksētais maksājums </t>
  </si>
  <si>
    <t xml:space="preserve">Apakšprogramma 33.18.00 “Plānveida stacionāro veselības aprūpes pakalpojumu nodrošināšana” </t>
  </si>
  <si>
    <t>Kopā: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</si>
</sst>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1" x14ac:knownFonts="1">
    <font>
      <sz val="12"/>
      <color theme="1"/>
      <name val="Times New Roman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204"/>
      <scheme val="minor"/>
    </font>
    <font>
      <b/>
      <i/>
      <sz val="10"/>
      <name val="Times New Roman"/>
      <family val="1"/>
      <charset val="186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  <charset val="186"/>
    </font>
    <font>
      <sz val="10"/>
      <name val="Arial"/>
      <family val="2"/>
    </font>
    <font>
      <i/>
      <sz val="10"/>
      <name val="Times New Roman"/>
      <family val="1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4"/>
      <name val="Times New Roman"/>
      <family val="1"/>
    </font>
    <font>
      <i/>
      <sz val="10"/>
      <name val="Times New Roman"/>
      <family val="1"/>
      <charset val="186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  <charset val="186"/>
    </font>
    <font>
      <b/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7" fillId="0" borderId="0"/>
    <xf numFmtId="0" fontId="1" fillId="0" borderId="0"/>
    <xf numFmtId="0" fontId="19" fillId="0" borderId="0"/>
  </cellStyleXfs>
  <cellXfs count="92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3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vertical="center"/>
    </xf>
    <xf numFmtId="0" fontId="10" fillId="0" borderId="0" xfId="0" applyFont="1"/>
    <xf numFmtId="0" fontId="1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3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vertical="center"/>
    </xf>
    <xf numFmtId="0" fontId="13" fillId="0" borderId="0" xfId="0" applyFont="1"/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3" fontId="11" fillId="3" borderId="1" xfId="0" applyNumberFormat="1" applyFont="1" applyFill="1" applyBorder="1" applyAlignment="1">
      <alignment horizontal="center" vertical="center"/>
    </xf>
    <xf numFmtId="3" fontId="11" fillId="3" borderId="1" xfId="0" applyNumberFormat="1" applyFont="1" applyFill="1" applyBorder="1" applyAlignment="1">
      <alignment vertical="center"/>
    </xf>
    <xf numFmtId="0" fontId="10" fillId="3" borderId="0" xfId="0" applyFont="1" applyFill="1"/>
    <xf numFmtId="0" fontId="11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3" fontId="14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vertical="center"/>
    </xf>
    <xf numFmtId="3" fontId="14" fillId="3" borderId="1" xfId="0" applyNumberFormat="1" applyFont="1" applyFill="1" applyBorder="1" applyAlignment="1">
      <alignment horizontal="right" vertical="center"/>
    </xf>
    <xf numFmtId="164" fontId="14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3" fontId="5" fillId="4" borderId="1" xfId="0" applyNumberFormat="1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vertical="center"/>
    </xf>
    <xf numFmtId="0" fontId="5" fillId="4" borderId="0" xfId="0" applyFont="1" applyFill="1" applyAlignment="1">
      <alignment horizontal="left" wrapText="1"/>
    </xf>
    <xf numFmtId="0" fontId="5" fillId="4" borderId="1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vertical="center"/>
    </xf>
    <xf numFmtId="0" fontId="10" fillId="4" borderId="0" xfId="0" applyFont="1" applyFill="1"/>
    <xf numFmtId="0" fontId="5" fillId="0" borderId="0" xfId="0" applyFont="1" applyAlignment="1">
      <alignment horizontal="right"/>
    </xf>
    <xf numFmtId="0" fontId="6" fillId="3" borderId="5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2" xfId="0" applyFont="1" applyFill="1" applyBorder="1" applyAlignment="1">
      <alignment horizontal="right" vertical="center" wrapText="1"/>
    </xf>
    <xf numFmtId="0" fontId="12" fillId="4" borderId="1" xfId="0" applyFont="1" applyFill="1" applyBorder="1"/>
    <xf numFmtId="0" fontId="12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3" fontId="9" fillId="4" borderId="1" xfId="0" applyNumberFormat="1" applyFont="1" applyFill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right" vertical="center" wrapText="1"/>
    </xf>
    <xf numFmtId="0" fontId="5" fillId="4" borderId="4" xfId="0" applyFont="1" applyFill="1" applyBorder="1" applyAlignment="1">
      <alignment horizontal="right" vertical="center" wrapText="1"/>
    </xf>
    <xf numFmtId="0" fontId="5" fillId="4" borderId="2" xfId="0" applyFont="1" applyFill="1" applyBorder="1" applyAlignment="1">
      <alignment horizontal="righ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vertical="center"/>
    </xf>
    <xf numFmtId="0" fontId="1" fillId="0" borderId="0" xfId="3" applyAlignment="1">
      <alignment horizontal="justify" vertical="center" wrapText="1"/>
    </xf>
    <xf numFmtId="0" fontId="1" fillId="0" borderId="0" xfId="3"/>
    <xf numFmtId="0" fontId="17" fillId="0" borderId="0" xfId="3" applyFont="1"/>
    <xf numFmtId="0" fontId="9" fillId="0" borderId="0" xfId="3" applyFont="1"/>
    <xf numFmtId="0" fontId="10" fillId="0" borderId="0" xfId="3" applyFont="1"/>
    <xf numFmtId="0" fontId="16" fillId="0" borderId="0" xfId="3" applyFont="1"/>
    <xf numFmtId="0" fontId="18" fillId="0" borderId="0" xfId="3" applyFont="1"/>
    <xf numFmtId="0" fontId="9" fillId="4" borderId="0" xfId="0" applyFont="1" applyFill="1" applyAlignment="1">
      <alignment horizontal="center" wrapText="1"/>
    </xf>
    <xf numFmtId="4" fontId="5" fillId="0" borderId="0" xfId="0" applyNumberFormat="1" applyFont="1"/>
    <xf numFmtId="0" fontId="19" fillId="0" borderId="0" xfId="4"/>
    <xf numFmtId="3" fontId="19" fillId="0" borderId="0" xfId="4" applyNumberFormat="1"/>
    <xf numFmtId="0" fontId="20" fillId="0" borderId="0" xfId="4" applyFont="1"/>
    <xf numFmtId="0" fontId="16" fillId="0" borderId="0" xfId="4" applyFont="1" applyAlignment="1">
      <alignment horizontal="left"/>
    </xf>
    <xf numFmtId="0" fontId="15" fillId="0" borderId="0" xfId="4" applyFont="1" applyAlignment="1">
      <alignment horizontal="center" wrapText="1"/>
    </xf>
    <xf numFmtId="3" fontId="4" fillId="2" borderId="1" xfId="0" applyNumberFormat="1" applyFont="1" applyFill="1" applyBorder="1" applyAlignment="1">
      <alignment vertical="center"/>
    </xf>
    <xf numFmtId="0" fontId="15" fillId="0" borderId="0" xfId="4" applyFont="1" applyAlignment="1">
      <alignment horizontal="center" wrapText="1"/>
    </xf>
    <xf numFmtId="0" fontId="16" fillId="3" borderId="1" xfId="4" applyFont="1" applyFill="1" applyBorder="1" applyAlignment="1">
      <alignment horizontal="center"/>
    </xf>
    <xf numFmtId="0" fontId="16" fillId="3" borderId="1" xfId="4" applyFont="1" applyFill="1" applyBorder="1"/>
    <xf numFmtId="0" fontId="16" fillId="3" borderId="1" xfId="4" applyFont="1" applyFill="1" applyBorder="1" applyAlignment="1">
      <alignment horizontal="justify" vertical="center" wrapText="1"/>
    </xf>
    <xf numFmtId="3" fontId="16" fillId="3" borderId="1" xfId="4" applyNumberFormat="1" applyFont="1" applyFill="1" applyBorder="1"/>
    <xf numFmtId="0" fontId="9" fillId="3" borderId="5" xfId="4" applyFont="1" applyFill="1" applyBorder="1" applyAlignment="1">
      <alignment horizontal="right"/>
    </xf>
    <xf numFmtId="0" fontId="9" fillId="3" borderId="2" xfId="4" applyFont="1" applyFill="1" applyBorder="1" applyAlignment="1">
      <alignment horizontal="right"/>
    </xf>
    <xf numFmtId="0" fontId="9" fillId="3" borderId="1" xfId="4" applyFont="1" applyFill="1" applyBorder="1" applyAlignment="1">
      <alignment horizontal="center"/>
    </xf>
    <xf numFmtId="3" fontId="9" fillId="3" borderId="1" xfId="4" applyNumberFormat="1" applyFont="1" applyFill="1" applyBorder="1"/>
    <xf numFmtId="0" fontId="10" fillId="2" borderId="1" xfId="3" applyFont="1" applyFill="1" applyBorder="1" applyAlignment="1">
      <alignment horizontal="center" vertical="center" wrapText="1"/>
    </xf>
    <xf numFmtId="0" fontId="10" fillId="2" borderId="6" xfId="3" applyFont="1" applyFill="1" applyBorder="1"/>
    <xf numFmtId="0" fontId="10" fillId="2" borderId="8" xfId="3" applyFont="1" applyFill="1" applyBorder="1" applyAlignment="1">
      <alignment horizontal="center" vertical="center" wrapText="1"/>
    </xf>
    <xf numFmtId="3" fontId="10" fillId="2" borderId="6" xfId="3" applyNumberFormat="1" applyFont="1" applyFill="1" applyBorder="1"/>
    <xf numFmtId="3" fontId="10" fillId="2" borderId="6" xfId="3" applyNumberFormat="1" applyFont="1" applyFill="1" applyBorder="1" applyAlignment="1">
      <alignment horizontal="center" vertical="center"/>
    </xf>
    <xf numFmtId="3" fontId="10" fillId="2" borderId="1" xfId="3" applyNumberFormat="1" applyFont="1" applyFill="1" applyBorder="1"/>
    <xf numFmtId="3" fontId="10" fillId="2" borderId="1" xfId="3" applyNumberFormat="1" applyFont="1" applyFill="1" applyBorder="1" applyAlignment="1">
      <alignment horizontal="center" vertical="center"/>
    </xf>
    <xf numFmtId="0" fontId="10" fillId="2" borderId="8" xfId="3" applyFont="1" applyFill="1" applyBorder="1"/>
    <xf numFmtId="3" fontId="10" fillId="2" borderId="7" xfId="3" applyNumberFormat="1" applyFont="1" applyFill="1" applyBorder="1"/>
    <xf numFmtId="3" fontId="10" fillId="2" borderId="7" xfId="3" applyNumberFormat="1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right" vertical="center" wrapText="1"/>
    </xf>
  </cellXfs>
  <cellStyles count="5">
    <cellStyle name="Normal" xfId="0" builtinId="0"/>
    <cellStyle name="Normal 2" xfId="1" xr:uid="{00000000-0005-0000-0000-000001000000}"/>
    <cellStyle name="Normal 3" xfId="2" xr:uid="{9D41523F-F8AA-4F44-AC8C-B0260FA479B5}"/>
    <cellStyle name="Normal 4" xfId="3" xr:uid="{0DF09AC5-6C44-4013-80D1-02F2F43A175A}"/>
    <cellStyle name="Normal 5" xfId="4" xr:uid="{D2D08266-4D76-446A-80D6-0C961FEA1F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77338-BF94-42C6-967D-43FD0E226CF6}">
  <sheetPr>
    <tabColor rgb="FF92D050"/>
  </sheetPr>
  <dimension ref="A1:H255"/>
  <sheetViews>
    <sheetView tabSelected="1" zoomScaleNormal="100" workbookViewId="0">
      <selection activeCell="I16" sqref="I16"/>
    </sheetView>
  </sheetViews>
  <sheetFormatPr defaultRowHeight="15" x14ac:dyDescent="0.25"/>
  <cols>
    <col min="1" max="1" width="35.75" style="58" customWidth="1"/>
    <col min="2" max="2" width="34.5" style="61" customWidth="1"/>
    <col min="3" max="3" width="12.625" style="61" customWidth="1"/>
    <col min="4" max="4" width="9" style="58" customWidth="1"/>
    <col min="5" max="16384" width="9" style="58"/>
  </cols>
  <sheetData>
    <row r="1" spans="1:8" x14ac:dyDescent="0.25">
      <c r="H1" s="63" t="s">
        <v>53</v>
      </c>
    </row>
    <row r="2" spans="1:8" x14ac:dyDescent="0.25">
      <c r="D2" s="63"/>
    </row>
    <row r="3" spans="1:8" ht="18.75" x14ac:dyDescent="0.3">
      <c r="A3" s="15" t="s">
        <v>54</v>
      </c>
    </row>
    <row r="4" spans="1:8" ht="18.75" x14ac:dyDescent="0.3">
      <c r="A4" s="15"/>
    </row>
    <row r="5" spans="1:8" ht="76.5" x14ac:dyDescent="0.25">
      <c r="A5" s="10" t="s">
        <v>2</v>
      </c>
      <c r="B5" s="10" t="s">
        <v>20</v>
      </c>
      <c r="C5" s="10" t="s">
        <v>21</v>
      </c>
      <c r="D5" s="10" t="s">
        <v>22</v>
      </c>
      <c r="E5" s="10" t="s">
        <v>23</v>
      </c>
      <c r="F5" s="10" t="s">
        <v>3</v>
      </c>
      <c r="G5" s="10" t="s">
        <v>24</v>
      </c>
      <c r="H5" s="10" t="s">
        <v>25</v>
      </c>
    </row>
    <row r="6" spans="1:8" ht="25.5" x14ac:dyDescent="0.25">
      <c r="A6" s="11" t="s">
        <v>1</v>
      </c>
      <c r="B6" s="12">
        <f>215011937+685719</f>
        <v>215697656</v>
      </c>
      <c r="C6" s="12">
        <v>111911682</v>
      </c>
      <c r="D6" s="12">
        <f>99935712+7700524</f>
        <v>107636236</v>
      </c>
      <c r="E6" s="12">
        <f>SUM(C6:D6)</f>
        <v>219547918</v>
      </c>
      <c r="F6" s="13">
        <f>ROUND((E6/B6)*100,1)</f>
        <v>101.8</v>
      </c>
      <c r="G6" s="12">
        <f>B6-E6</f>
        <v>-3850262</v>
      </c>
      <c r="H6" s="14">
        <f>G6</f>
        <v>-3850262</v>
      </c>
    </row>
    <row r="7" spans="1:8" ht="18.75" x14ac:dyDescent="0.3">
      <c r="A7" s="15"/>
    </row>
    <row r="9" spans="1:8" s="57" customFormat="1" ht="25.5" x14ac:dyDescent="0.25">
      <c r="A9" s="81" t="s">
        <v>28</v>
      </c>
      <c r="B9" s="81" t="s">
        <v>65</v>
      </c>
      <c r="C9" s="81" t="s">
        <v>58</v>
      </c>
      <c r="D9" s="81" t="s">
        <v>39</v>
      </c>
    </row>
    <row r="10" spans="1:8" x14ac:dyDescent="0.25">
      <c r="A10" s="82" t="s">
        <v>47</v>
      </c>
      <c r="B10" s="83" t="s">
        <v>66</v>
      </c>
      <c r="C10" s="84">
        <v>1054264</v>
      </c>
      <c r="D10" s="85">
        <v>489</v>
      </c>
    </row>
    <row r="11" spans="1:8" x14ac:dyDescent="0.25">
      <c r="A11" s="82" t="s">
        <v>15</v>
      </c>
      <c r="B11" s="83"/>
      <c r="C11" s="86">
        <v>1385085</v>
      </c>
      <c r="D11" s="87">
        <v>803</v>
      </c>
    </row>
    <row r="12" spans="1:8" x14ac:dyDescent="0.25">
      <c r="A12" s="82" t="s">
        <v>16</v>
      </c>
      <c r="B12" s="83"/>
      <c r="C12" s="86">
        <v>439546</v>
      </c>
      <c r="D12" s="87">
        <v>373</v>
      </c>
    </row>
    <row r="13" spans="1:8" x14ac:dyDescent="0.25">
      <c r="A13" s="82" t="s">
        <v>29</v>
      </c>
      <c r="B13" s="83"/>
      <c r="C13" s="86">
        <v>88301</v>
      </c>
      <c r="D13" s="87">
        <v>97</v>
      </c>
    </row>
    <row r="14" spans="1:8" x14ac:dyDescent="0.25">
      <c r="A14" s="82" t="s">
        <v>30</v>
      </c>
      <c r="B14" s="83"/>
      <c r="C14" s="86">
        <v>251314</v>
      </c>
      <c r="D14" s="87">
        <v>257</v>
      </c>
    </row>
    <row r="15" spans="1:8" x14ac:dyDescent="0.25">
      <c r="A15" s="82" t="s">
        <v>31</v>
      </c>
      <c r="B15" s="83"/>
      <c r="C15" s="86">
        <v>45181</v>
      </c>
      <c r="D15" s="87">
        <v>51</v>
      </c>
    </row>
    <row r="16" spans="1:8" x14ac:dyDescent="0.25">
      <c r="A16" s="82" t="s">
        <v>32</v>
      </c>
      <c r="B16" s="83"/>
      <c r="C16" s="86">
        <v>71845</v>
      </c>
      <c r="D16" s="87">
        <v>82</v>
      </c>
    </row>
    <row r="17" spans="1:4" x14ac:dyDescent="0.25">
      <c r="A17" s="82" t="s">
        <v>33</v>
      </c>
      <c r="B17" s="83"/>
      <c r="C17" s="86">
        <v>198822</v>
      </c>
      <c r="D17" s="87">
        <v>252</v>
      </c>
    </row>
    <row r="18" spans="1:4" x14ac:dyDescent="0.25">
      <c r="A18" s="82" t="s">
        <v>34</v>
      </c>
      <c r="B18" s="83"/>
      <c r="C18" s="86">
        <v>76051</v>
      </c>
      <c r="D18" s="87">
        <v>81</v>
      </c>
    </row>
    <row r="19" spans="1:4" x14ac:dyDescent="0.25">
      <c r="A19" s="82" t="s">
        <v>35</v>
      </c>
      <c r="B19" s="83"/>
      <c r="C19" s="86">
        <v>147471</v>
      </c>
      <c r="D19" s="87">
        <v>160</v>
      </c>
    </row>
    <row r="20" spans="1:4" x14ac:dyDescent="0.25">
      <c r="A20" s="82" t="s">
        <v>18</v>
      </c>
      <c r="B20" s="83"/>
      <c r="C20" s="86">
        <v>57326</v>
      </c>
      <c r="D20" s="87">
        <v>42</v>
      </c>
    </row>
    <row r="21" spans="1:4" x14ac:dyDescent="0.25">
      <c r="A21" s="82" t="s">
        <v>36</v>
      </c>
      <c r="B21" s="83"/>
      <c r="C21" s="86">
        <v>19846</v>
      </c>
      <c r="D21" s="87">
        <v>24</v>
      </c>
    </row>
    <row r="22" spans="1:4" x14ac:dyDescent="0.25">
      <c r="A22" s="88" t="s">
        <v>37</v>
      </c>
      <c r="B22" s="83"/>
      <c r="C22" s="89">
        <v>15210</v>
      </c>
      <c r="D22" s="90">
        <v>20</v>
      </c>
    </row>
    <row r="23" spans="1:4" s="59" customFormat="1" x14ac:dyDescent="0.25">
      <c r="A23" s="91" t="s">
        <v>0</v>
      </c>
      <c r="B23" s="91"/>
      <c r="C23" s="71">
        <f>SUM(C10:C22)</f>
        <v>3850262</v>
      </c>
      <c r="D23" s="71">
        <f>SUM(D10:D22)</f>
        <v>2731</v>
      </c>
    </row>
    <row r="25" spans="1:4" x14ac:dyDescent="0.25">
      <c r="A25" s="62" t="s">
        <v>64</v>
      </c>
    </row>
    <row r="255" spans="2:3" x14ac:dyDescent="0.25">
      <c r="B255" s="60"/>
      <c r="C255" s="60"/>
    </row>
  </sheetData>
  <mergeCells count="2">
    <mergeCell ref="B10:B22"/>
    <mergeCell ref="A23:B23"/>
  </mergeCells>
  <pageMargins left="0.7" right="0.7" top="0.75" bottom="0.75" header="0.3" footer="0.3"/>
  <pageSetup paperSize="9" scale="6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25BB4-8346-4BDB-9154-5997422606F7}">
  <sheetPr>
    <tabColor theme="5" tint="0.79998168889431442"/>
  </sheetPr>
  <dimension ref="A1:H35"/>
  <sheetViews>
    <sheetView topLeftCell="A7" zoomScaleNormal="100" workbookViewId="0">
      <selection activeCell="A22" sqref="A22:D32"/>
    </sheetView>
  </sheetViews>
  <sheetFormatPr defaultRowHeight="15" x14ac:dyDescent="0.25"/>
  <cols>
    <col min="1" max="1" width="35.25" style="66" customWidth="1"/>
    <col min="2" max="2" width="36.375" style="66" customWidth="1"/>
    <col min="3" max="3" width="11.75" style="66" customWidth="1"/>
    <col min="4" max="4" width="14.875" style="66" customWidth="1"/>
    <col min="5" max="16384" width="9" style="66"/>
  </cols>
  <sheetData>
    <row r="1" spans="1:8" x14ac:dyDescent="0.25">
      <c r="H1" s="66" t="s">
        <v>63</v>
      </c>
    </row>
    <row r="3" spans="1:8" ht="33.75" customHeight="1" x14ac:dyDescent="0.25">
      <c r="A3" s="70" t="s">
        <v>55</v>
      </c>
      <c r="B3" s="70"/>
      <c r="C3" s="70"/>
      <c r="D3" s="70"/>
      <c r="E3" s="70"/>
      <c r="F3" s="70"/>
      <c r="G3" s="70"/>
      <c r="H3" s="70"/>
    </row>
    <row r="4" spans="1:8" ht="33.75" customHeight="1" x14ac:dyDescent="0.25">
      <c r="A4" s="72"/>
      <c r="B4" s="72"/>
      <c r="C4" s="72"/>
      <c r="D4" s="72"/>
    </row>
    <row r="5" spans="1:8" ht="33.75" customHeight="1" x14ac:dyDescent="0.25">
      <c r="A5" s="20" t="s">
        <v>4</v>
      </c>
      <c r="B5" s="20"/>
      <c r="C5" s="20"/>
      <c r="D5" s="20"/>
      <c r="E5" s="20"/>
      <c r="F5" s="20"/>
      <c r="G5" s="20"/>
      <c r="H5" s="20"/>
    </row>
    <row r="6" spans="1:8" ht="44.25" customHeight="1" x14ac:dyDescent="0.25">
      <c r="A6" s="16" t="s">
        <v>2</v>
      </c>
      <c r="B6" s="16" t="s">
        <v>41</v>
      </c>
      <c r="C6" s="16" t="s">
        <v>42</v>
      </c>
      <c r="D6" s="16" t="s">
        <v>43</v>
      </c>
      <c r="E6" s="16" t="s">
        <v>44</v>
      </c>
      <c r="F6" s="16" t="s">
        <v>3</v>
      </c>
      <c r="G6" s="16" t="s">
        <v>45</v>
      </c>
      <c r="H6" s="16" t="s">
        <v>46</v>
      </c>
    </row>
    <row r="7" spans="1:8" ht="44.25" customHeight="1" x14ac:dyDescent="0.25">
      <c r="A7" s="17" t="s">
        <v>13</v>
      </c>
      <c r="B7" s="18">
        <f>SUM(B9:B18)</f>
        <v>4121552</v>
      </c>
      <c r="C7" s="18">
        <f t="shared" ref="C7:G7" si="0">SUM(C9:C18)</f>
        <v>4367060</v>
      </c>
      <c r="D7" s="18">
        <f t="shared" si="0"/>
        <v>2440145</v>
      </c>
      <c r="E7" s="18">
        <f t="shared" si="0"/>
        <v>6807205</v>
      </c>
      <c r="F7" s="21">
        <f>ROUND((E7/B7)*100,1)</f>
        <v>165.2</v>
      </c>
      <c r="G7" s="18">
        <f t="shared" si="0"/>
        <v>-2685653</v>
      </c>
      <c r="H7" s="19">
        <f>G7</f>
        <v>-2685653</v>
      </c>
    </row>
    <row r="8" spans="1:8" ht="21.75" customHeight="1" x14ac:dyDescent="0.25">
      <c r="A8" s="22" t="s">
        <v>14</v>
      </c>
      <c r="B8" s="23"/>
      <c r="C8" s="23"/>
      <c r="D8" s="23"/>
      <c r="E8" s="23"/>
      <c r="F8" s="24"/>
      <c r="G8" s="23"/>
      <c r="H8" s="25"/>
    </row>
    <row r="9" spans="1:8" ht="15" customHeight="1" x14ac:dyDescent="0.25">
      <c r="A9" s="22" t="s">
        <v>47</v>
      </c>
      <c r="B9" s="26">
        <v>1799763</v>
      </c>
      <c r="C9" s="26">
        <v>1810717</v>
      </c>
      <c r="D9" s="26">
        <v>970695</v>
      </c>
      <c r="E9" s="26">
        <v>2781412</v>
      </c>
      <c r="F9" s="27">
        <f>ROUND((E9/B9)*100,1)</f>
        <v>154.5</v>
      </c>
      <c r="G9" s="23">
        <f>SUM(B9-E9)</f>
        <v>-981649</v>
      </c>
      <c r="H9" s="25">
        <f>SUM(G9)</f>
        <v>-981649</v>
      </c>
    </row>
    <row r="10" spans="1:8" ht="15.75" customHeight="1" x14ac:dyDescent="0.25">
      <c r="A10" s="22" t="s">
        <v>15</v>
      </c>
      <c r="B10" s="26">
        <v>2053</v>
      </c>
      <c r="C10" s="26">
        <v>2665</v>
      </c>
      <c r="D10" s="26">
        <v>855</v>
      </c>
      <c r="E10" s="26">
        <v>3520</v>
      </c>
      <c r="F10" s="27">
        <f t="shared" ref="F10:F18" si="1">ROUND((E10/B10)*100,1)</f>
        <v>171.5</v>
      </c>
      <c r="G10" s="23">
        <f t="shared" ref="G10:G18" si="2">SUM(B10-E10)</f>
        <v>-1467</v>
      </c>
      <c r="H10" s="25">
        <f t="shared" ref="H10:H18" si="3">SUM(G10)</f>
        <v>-1467</v>
      </c>
    </row>
    <row r="11" spans="1:8" x14ac:dyDescent="0.25">
      <c r="A11" s="22" t="s">
        <v>16</v>
      </c>
      <c r="B11" s="26"/>
      <c r="C11" s="26">
        <v>25566</v>
      </c>
      <c r="D11" s="26"/>
      <c r="E11" s="26">
        <v>25566</v>
      </c>
      <c r="F11" s="23"/>
      <c r="G11" s="23">
        <f t="shared" si="2"/>
        <v>-25566</v>
      </c>
      <c r="H11" s="25">
        <f t="shared" si="3"/>
        <v>-25566</v>
      </c>
    </row>
    <row r="12" spans="1:8" x14ac:dyDescent="0.25">
      <c r="A12" s="22" t="s">
        <v>48</v>
      </c>
      <c r="B12" s="26">
        <v>274226</v>
      </c>
      <c r="C12" s="26">
        <v>169438</v>
      </c>
      <c r="D12" s="26">
        <v>186251</v>
      </c>
      <c r="E12" s="26">
        <v>355689</v>
      </c>
      <c r="F12" s="27">
        <f t="shared" si="1"/>
        <v>129.69999999999999</v>
      </c>
      <c r="G12" s="23">
        <f t="shared" si="2"/>
        <v>-81463</v>
      </c>
      <c r="H12" s="25">
        <f t="shared" si="3"/>
        <v>-81463</v>
      </c>
    </row>
    <row r="13" spans="1:8" x14ac:dyDescent="0.25">
      <c r="A13" s="22" t="s">
        <v>49</v>
      </c>
      <c r="B13" s="26">
        <v>44005</v>
      </c>
      <c r="C13" s="26">
        <v>109146</v>
      </c>
      <c r="D13" s="26">
        <v>18335</v>
      </c>
      <c r="E13" s="26">
        <v>127481</v>
      </c>
      <c r="F13" s="27">
        <f t="shared" si="1"/>
        <v>289.7</v>
      </c>
      <c r="G13" s="23">
        <f t="shared" si="2"/>
        <v>-83476</v>
      </c>
      <c r="H13" s="25">
        <f t="shared" si="3"/>
        <v>-83476</v>
      </c>
    </row>
    <row r="14" spans="1:8" x14ac:dyDescent="0.25">
      <c r="A14" s="22" t="s">
        <v>50</v>
      </c>
      <c r="B14" s="26">
        <v>32758</v>
      </c>
      <c r="C14" s="26">
        <v>262330</v>
      </c>
      <c r="D14" s="26">
        <v>21680</v>
      </c>
      <c r="E14" s="26">
        <v>284010</v>
      </c>
      <c r="F14" s="27">
        <f t="shared" si="1"/>
        <v>867</v>
      </c>
      <c r="G14" s="23">
        <f t="shared" si="2"/>
        <v>-251252</v>
      </c>
      <c r="H14" s="25">
        <f t="shared" si="3"/>
        <v>-251252</v>
      </c>
    </row>
    <row r="15" spans="1:8" x14ac:dyDescent="0.25">
      <c r="A15" s="22" t="s">
        <v>17</v>
      </c>
      <c r="B15" s="26">
        <v>418720</v>
      </c>
      <c r="C15" s="26">
        <v>602935</v>
      </c>
      <c r="D15" s="26">
        <v>355259</v>
      </c>
      <c r="E15" s="26">
        <v>958194</v>
      </c>
      <c r="F15" s="27">
        <f t="shared" si="1"/>
        <v>228.8</v>
      </c>
      <c r="G15" s="23">
        <f t="shared" si="2"/>
        <v>-539474</v>
      </c>
      <c r="H15" s="25">
        <f>G15</f>
        <v>-539474</v>
      </c>
    </row>
    <row r="16" spans="1:8" x14ac:dyDescent="0.25">
      <c r="A16" s="22" t="s">
        <v>18</v>
      </c>
      <c r="B16" s="26">
        <v>130105</v>
      </c>
      <c r="C16" s="26">
        <v>88656</v>
      </c>
      <c r="D16" s="26">
        <v>57545</v>
      </c>
      <c r="E16" s="26">
        <v>146201</v>
      </c>
      <c r="F16" s="27">
        <f t="shared" si="1"/>
        <v>112.4</v>
      </c>
      <c r="G16" s="23">
        <f t="shared" si="2"/>
        <v>-16096</v>
      </c>
      <c r="H16" s="25">
        <f>G16</f>
        <v>-16096</v>
      </c>
    </row>
    <row r="17" spans="1:8" x14ac:dyDescent="0.25">
      <c r="A17" s="22" t="s">
        <v>51</v>
      </c>
      <c r="B17" s="26">
        <v>1231601</v>
      </c>
      <c r="C17" s="26">
        <v>1260881</v>
      </c>
      <c r="D17" s="26">
        <v>675930</v>
      </c>
      <c r="E17" s="26">
        <v>1936811</v>
      </c>
      <c r="F17" s="27">
        <f t="shared" si="1"/>
        <v>157.30000000000001</v>
      </c>
      <c r="G17" s="23">
        <f t="shared" si="2"/>
        <v>-705210</v>
      </c>
      <c r="H17" s="25">
        <f>SUM(G17)</f>
        <v>-705210</v>
      </c>
    </row>
    <row r="18" spans="1:8" x14ac:dyDescent="0.25">
      <c r="A18" s="22" t="s">
        <v>52</v>
      </c>
      <c r="B18" s="26">
        <v>188321</v>
      </c>
      <c r="C18" s="26">
        <v>34726</v>
      </c>
      <c r="D18" s="26">
        <v>153595</v>
      </c>
      <c r="E18" s="26">
        <v>188321</v>
      </c>
      <c r="F18" s="27">
        <f t="shared" si="1"/>
        <v>100</v>
      </c>
      <c r="G18" s="23">
        <f t="shared" si="2"/>
        <v>0</v>
      </c>
      <c r="H18" s="25">
        <f t="shared" si="3"/>
        <v>0</v>
      </c>
    </row>
    <row r="19" spans="1:8" x14ac:dyDescent="0.25">
      <c r="A19" s="39" t="s">
        <v>19</v>
      </c>
      <c r="B19" s="40"/>
      <c r="C19" s="40"/>
      <c r="D19" s="40"/>
      <c r="E19" s="40"/>
      <c r="F19" s="40"/>
      <c r="G19" s="41"/>
      <c r="H19" s="28">
        <f>SUM(H7)</f>
        <v>-2685653</v>
      </c>
    </row>
    <row r="20" spans="1:8" ht="15.75" x14ac:dyDescent="0.25">
      <c r="A20" s="72"/>
      <c r="B20" s="72"/>
      <c r="C20" s="72"/>
      <c r="D20" s="72"/>
    </row>
    <row r="22" spans="1:8" x14ac:dyDescent="0.25">
      <c r="A22" s="73" t="s">
        <v>28</v>
      </c>
      <c r="B22" s="73" t="s">
        <v>59</v>
      </c>
      <c r="C22" s="73" t="s">
        <v>39</v>
      </c>
      <c r="D22" s="73" t="s">
        <v>58</v>
      </c>
    </row>
    <row r="23" spans="1:8" x14ac:dyDescent="0.25">
      <c r="A23" s="74" t="s">
        <v>47</v>
      </c>
      <c r="B23" s="75" t="s">
        <v>13</v>
      </c>
      <c r="C23" s="73">
        <v>210</v>
      </c>
      <c r="D23" s="76">
        <v>981649</v>
      </c>
      <c r="E23" s="67"/>
    </row>
    <row r="24" spans="1:8" x14ac:dyDescent="0.25">
      <c r="A24" s="74" t="s">
        <v>15</v>
      </c>
      <c r="B24" s="75"/>
      <c r="C24" s="73">
        <v>2</v>
      </c>
      <c r="D24" s="76">
        <v>1467</v>
      </c>
      <c r="E24" s="67"/>
    </row>
    <row r="25" spans="1:8" x14ac:dyDescent="0.25">
      <c r="A25" s="74" t="s">
        <v>16</v>
      </c>
      <c r="B25" s="75"/>
      <c r="C25" s="73">
        <v>14</v>
      </c>
      <c r="D25" s="76">
        <v>25566</v>
      </c>
      <c r="E25" s="67"/>
    </row>
    <row r="26" spans="1:8" x14ac:dyDescent="0.25">
      <c r="A26" s="74" t="s">
        <v>48</v>
      </c>
      <c r="B26" s="75"/>
      <c r="C26" s="73">
        <v>26</v>
      </c>
      <c r="D26" s="76">
        <v>81463</v>
      </c>
      <c r="E26" s="67"/>
    </row>
    <row r="27" spans="1:8" x14ac:dyDescent="0.25">
      <c r="A27" s="74" t="s">
        <v>49</v>
      </c>
      <c r="B27" s="75"/>
      <c r="C27" s="73">
        <v>21</v>
      </c>
      <c r="D27" s="76">
        <v>83476</v>
      </c>
      <c r="E27" s="67"/>
    </row>
    <row r="28" spans="1:8" x14ac:dyDescent="0.25">
      <c r="A28" s="74" t="s">
        <v>50</v>
      </c>
      <c r="B28" s="75"/>
      <c r="C28" s="73">
        <v>54</v>
      </c>
      <c r="D28" s="76">
        <v>251252</v>
      </c>
      <c r="E28" s="67"/>
    </row>
    <row r="29" spans="1:8" x14ac:dyDescent="0.25">
      <c r="A29" s="74" t="s">
        <v>17</v>
      </c>
      <c r="B29" s="75"/>
      <c r="C29" s="73">
        <v>158</v>
      </c>
      <c r="D29" s="76">
        <v>539474</v>
      </c>
      <c r="E29" s="67"/>
    </row>
    <row r="30" spans="1:8" x14ac:dyDescent="0.25">
      <c r="A30" s="74" t="s">
        <v>18</v>
      </c>
      <c r="B30" s="75"/>
      <c r="C30" s="73">
        <v>5</v>
      </c>
      <c r="D30" s="76">
        <v>16096</v>
      </c>
      <c r="E30" s="67"/>
    </row>
    <row r="31" spans="1:8" x14ac:dyDescent="0.25">
      <c r="A31" s="74" t="s">
        <v>51</v>
      </c>
      <c r="B31" s="75"/>
      <c r="C31" s="73">
        <v>373</v>
      </c>
      <c r="D31" s="76">
        <v>705210</v>
      </c>
      <c r="E31" s="67"/>
    </row>
    <row r="32" spans="1:8" s="68" customFormat="1" ht="14.25" x14ac:dyDescent="0.2">
      <c r="A32" s="77" t="s">
        <v>68</v>
      </c>
      <c r="B32" s="78"/>
      <c r="C32" s="79">
        <f>SUM(C23:C31)</f>
        <v>863</v>
      </c>
      <c r="D32" s="80">
        <f>SUM(D23:D31)</f>
        <v>2685653</v>
      </c>
    </row>
    <row r="35" spans="1:4" x14ac:dyDescent="0.25">
      <c r="A35" s="69" t="s">
        <v>67</v>
      </c>
      <c r="B35" s="69"/>
      <c r="C35" s="69"/>
      <c r="D35" s="69"/>
    </row>
  </sheetData>
  <mergeCells count="5">
    <mergeCell ref="A35:D35"/>
    <mergeCell ref="B23:B31"/>
    <mergeCell ref="A32:B32"/>
    <mergeCell ref="A19:G19"/>
    <mergeCell ref="A3:H3"/>
  </mergeCells>
  <pageMargins left="0.7" right="0.7" top="0.75" bottom="0.75" header="0.3" footer="0.3"/>
  <pageSetup paperSize="9" scale="8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EE4E9-E101-4418-8746-F1E92305F148}">
  <sheetPr>
    <tabColor theme="8" tint="0.79998168889431442"/>
  </sheetPr>
  <dimension ref="A1:O35"/>
  <sheetViews>
    <sheetView topLeftCell="A7" zoomScaleNormal="100" workbookViewId="0">
      <selection activeCell="H7" sqref="H7"/>
    </sheetView>
  </sheetViews>
  <sheetFormatPr defaultRowHeight="15.75" x14ac:dyDescent="0.25"/>
  <cols>
    <col min="1" max="1" width="33.875" customWidth="1"/>
    <col min="8" max="8" width="10.25" customWidth="1"/>
    <col min="9" max="9" width="15.125" customWidth="1"/>
    <col min="10" max="10" width="9" customWidth="1"/>
    <col min="15" max="15" width="10.25" bestFit="1" customWidth="1"/>
  </cols>
  <sheetData>
    <row r="1" spans="1:15" x14ac:dyDescent="0.25">
      <c r="I1" s="38" t="s">
        <v>57</v>
      </c>
    </row>
    <row r="2" spans="1:15" x14ac:dyDescent="0.25">
      <c r="I2" s="38"/>
    </row>
    <row r="3" spans="1:15" x14ac:dyDescent="0.25">
      <c r="B3" s="29" t="s">
        <v>56</v>
      </c>
    </row>
    <row r="4" spans="1:15" x14ac:dyDescent="0.25">
      <c r="B4" s="29"/>
    </row>
    <row r="5" spans="1:15" s="1" customFormat="1" ht="12.75" x14ac:dyDescent="0.2">
      <c r="A5" s="5"/>
      <c r="B5" s="5"/>
      <c r="C5" s="5"/>
      <c r="D5" s="5"/>
      <c r="E5" s="5"/>
      <c r="F5" s="5"/>
      <c r="G5" s="6"/>
      <c r="H5" s="6"/>
    </row>
    <row r="6" spans="1:15" s="1" customFormat="1" ht="15" customHeight="1" x14ac:dyDescent="0.2">
      <c r="A6" s="55" t="s">
        <v>4</v>
      </c>
      <c r="B6" s="55"/>
      <c r="C6" s="55"/>
      <c r="D6" s="55"/>
      <c r="E6" s="34"/>
      <c r="F6" s="34"/>
      <c r="G6" s="34"/>
      <c r="H6" s="34"/>
    </row>
    <row r="7" spans="1:15" s="1" customFormat="1" ht="76.5" x14ac:dyDescent="0.2">
      <c r="A7" s="30" t="s">
        <v>2</v>
      </c>
      <c r="B7" s="30" t="s">
        <v>20</v>
      </c>
      <c r="C7" s="30" t="s">
        <v>21</v>
      </c>
      <c r="D7" s="30" t="s">
        <v>22</v>
      </c>
      <c r="E7" s="30" t="s">
        <v>23</v>
      </c>
      <c r="F7" s="30" t="s">
        <v>3</v>
      </c>
      <c r="G7" s="30" t="s">
        <v>24</v>
      </c>
      <c r="H7" s="30" t="s">
        <v>25</v>
      </c>
    </row>
    <row r="8" spans="1:15" s="1" customFormat="1" ht="43.5" customHeight="1" x14ac:dyDescent="0.2">
      <c r="A8" s="31" t="s">
        <v>5</v>
      </c>
      <c r="B8" s="32">
        <v>359424</v>
      </c>
      <c r="C8" s="32">
        <v>224421</v>
      </c>
      <c r="D8" s="32">
        <v>178835</v>
      </c>
      <c r="E8" s="32">
        <f t="shared" ref="E8:E15" si="0">SUM(C8:D8)</f>
        <v>403256</v>
      </c>
      <c r="F8" s="35">
        <f t="shared" ref="F8:F15" si="1">ROUND((E8/B8)*100,1)</f>
        <v>112.2</v>
      </c>
      <c r="G8" s="32">
        <f t="shared" ref="G8:G15" si="2">B8-E8</f>
        <v>-43832</v>
      </c>
      <c r="H8" s="33">
        <f t="shared" ref="H8:H15" si="3">SUM(G8)</f>
        <v>-43832</v>
      </c>
    </row>
    <row r="9" spans="1:15" s="1" customFormat="1" ht="32.25" customHeight="1" x14ac:dyDescent="0.2">
      <c r="A9" s="31" t="s">
        <v>6</v>
      </c>
      <c r="B9" s="32">
        <v>21646</v>
      </c>
      <c r="C9" s="32">
        <v>12919</v>
      </c>
      <c r="D9" s="32">
        <v>10823</v>
      </c>
      <c r="E9" s="32">
        <f t="shared" si="0"/>
        <v>23742</v>
      </c>
      <c r="F9" s="35">
        <f t="shared" si="1"/>
        <v>109.7</v>
      </c>
      <c r="G9" s="32">
        <f t="shared" si="2"/>
        <v>-2096</v>
      </c>
      <c r="H9" s="33">
        <f t="shared" si="3"/>
        <v>-2096</v>
      </c>
    </row>
    <row r="10" spans="1:15" s="1" customFormat="1" ht="12.75" x14ac:dyDescent="0.2">
      <c r="A10" s="31" t="s">
        <v>7</v>
      </c>
      <c r="B10" s="32">
        <v>246906</v>
      </c>
      <c r="C10" s="32">
        <v>192038</v>
      </c>
      <c r="D10" s="32">
        <v>109736</v>
      </c>
      <c r="E10" s="32">
        <f t="shared" si="0"/>
        <v>301774</v>
      </c>
      <c r="F10" s="35">
        <f t="shared" si="1"/>
        <v>122.2</v>
      </c>
      <c r="G10" s="32">
        <f t="shared" si="2"/>
        <v>-54868</v>
      </c>
      <c r="H10" s="33">
        <f t="shared" si="3"/>
        <v>-54868</v>
      </c>
    </row>
    <row r="11" spans="1:15" s="1" customFormat="1" ht="16.5" customHeight="1" x14ac:dyDescent="0.2">
      <c r="A11" s="31" t="s">
        <v>8</v>
      </c>
      <c r="B11" s="32">
        <v>1980769</v>
      </c>
      <c r="C11" s="32">
        <v>1149421</v>
      </c>
      <c r="D11" s="32">
        <v>931032</v>
      </c>
      <c r="E11" s="32">
        <f t="shared" si="0"/>
        <v>2080453</v>
      </c>
      <c r="F11" s="35">
        <f t="shared" si="1"/>
        <v>105</v>
      </c>
      <c r="G11" s="32">
        <f t="shared" si="2"/>
        <v>-99684</v>
      </c>
      <c r="H11" s="33">
        <f t="shared" si="3"/>
        <v>-99684</v>
      </c>
    </row>
    <row r="12" spans="1:15" s="1" customFormat="1" ht="15" customHeight="1" x14ac:dyDescent="0.2">
      <c r="A12" s="31" t="s">
        <v>9</v>
      </c>
      <c r="B12" s="32">
        <v>199936</v>
      </c>
      <c r="C12" s="32">
        <v>144257</v>
      </c>
      <c r="D12" s="32">
        <v>98703</v>
      </c>
      <c r="E12" s="32">
        <f t="shared" si="0"/>
        <v>242960</v>
      </c>
      <c r="F12" s="35">
        <f t="shared" si="1"/>
        <v>121.5</v>
      </c>
      <c r="G12" s="32">
        <f t="shared" si="2"/>
        <v>-43024</v>
      </c>
      <c r="H12" s="33">
        <f t="shared" si="3"/>
        <v>-43024</v>
      </c>
    </row>
    <row r="13" spans="1:15" s="1" customFormat="1" ht="17.25" customHeight="1" x14ac:dyDescent="0.2">
      <c r="A13" s="31" t="s">
        <v>10</v>
      </c>
      <c r="B13" s="32">
        <v>121610</v>
      </c>
      <c r="C13" s="32">
        <v>77119</v>
      </c>
      <c r="D13" s="32">
        <v>59322</v>
      </c>
      <c r="E13" s="32">
        <f t="shared" si="0"/>
        <v>136441</v>
      </c>
      <c r="F13" s="35">
        <f t="shared" si="1"/>
        <v>112.2</v>
      </c>
      <c r="G13" s="32">
        <f t="shared" si="2"/>
        <v>-14831</v>
      </c>
      <c r="H13" s="33">
        <f t="shared" si="3"/>
        <v>-14831</v>
      </c>
      <c r="O13" s="65"/>
    </row>
    <row r="14" spans="1:15" s="1" customFormat="1" ht="12.75" x14ac:dyDescent="0.2">
      <c r="A14" s="31" t="s">
        <v>11</v>
      </c>
      <c r="B14" s="32">
        <v>1621187</v>
      </c>
      <c r="C14" s="32">
        <v>935299</v>
      </c>
      <c r="D14" s="32">
        <v>805797</v>
      </c>
      <c r="E14" s="32">
        <f t="shared" si="0"/>
        <v>1741096</v>
      </c>
      <c r="F14" s="35">
        <f t="shared" si="1"/>
        <v>107.4</v>
      </c>
      <c r="G14" s="32">
        <f t="shared" si="2"/>
        <v>-119909</v>
      </c>
      <c r="H14" s="33">
        <f t="shared" si="3"/>
        <v>-119909</v>
      </c>
      <c r="O14" s="65"/>
    </row>
    <row r="15" spans="1:15" s="1" customFormat="1" ht="27" customHeight="1" x14ac:dyDescent="0.2">
      <c r="A15" s="31" t="s">
        <v>12</v>
      </c>
      <c r="B15" s="32">
        <v>7359460</v>
      </c>
      <c r="C15" s="32">
        <v>3906661</v>
      </c>
      <c r="D15" s="32">
        <v>3676857</v>
      </c>
      <c r="E15" s="32">
        <f t="shared" si="0"/>
        <v>7583518</v>
      </c>
      <c r="F15" s="35">
        <f t="shared" si="1"/>
        <v>103</v>
      </c>
      <c r="G15" s="32">
        <f t="shared" si="2"/>
        <v>-224058</v>
      </c>
      <c r="H15" s="33">
        <f t="shared" si="3"/>
        <v>-224058</v>
      </c>
    </row>
    <row r="16" spans="1:15" s="1" customFormat="1" ht="15.75" customHeight="1" x14ac:dyDescent="0.2">
      <c r="A16" s="52" t="s">
        <v>26</v>
      </c>
      <c r="B16" s="53"/>
      <c r="C16" s="53"/>
      <c r="D16" s="53"/>
      <c r="E16" s="53"/>
      <c r="F16" s="53"/>
      <c r="G16" s="54"/>
      <c r="H16" s="36">
        <f>SUM(H8:H15)</f>
        <v>-602302</v>
      </c>
    </row>
    <row r="17" spans="1:12" s="1" customFormat="1" ht="12.75" x14ac:dyDescent="0.2">
      <c r="A17" s="4"/>
      <c r="B17" s="4"/>
      <c r="C17" s="4"/>
      <c r="D17" s="4"/>
      <c r="E17" s="4"/>
      <c r="F17" s="4"/>
      <c r="G17" s="4"/>
      <c r="H17" s="7"/>
    </row>
    <row r="18" spans="1:12" s="1" customFormat="1" ht="15" customHeight="1" x14ac:dyDescent="0.2">
      <c r="A18" s="2"/>
      <c r="B18" s="3"/>
      <c r="C18" s="3"/>
      <c r="D18" s="3"/>
      <c r="E18" s="3"/>
      <c r="F18" s="3"/>
      <c r="G18" s="3"/>
      <c r="H18" s="3"/>
    </row>
    <row r="19" spans="1:12" s="1" customFormat="1" ht="15" customHeight="1" x14ac:dyDescent="0.2">
      <c r="A19" s="2"/>
      <c r="B19" s="3"/>
      <c r="C19" s="3"/>
      <c r="D19" s="3"/>
      <c r="E19" s="3"/>
      <c r="F19" s="3"/>
      <c r="G19" s="3"/>
      <c r="H19" s="3"/>
    </row>
    <row r="20" spans="1:12" s="8" customFormat="1" ht="12.75" customHeight="1" x14ac:dyDescent="0.2">
      <c r="A20" s="64" t="s">
        <v>27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</row>
    <row r="21" spans="1:12" s="8" customFormat="1" ht="12.75" x14ac:dyDescent="0.2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</row>
    <row r="22" spans="1:12" s="8" customFormat="1" ht="26.1" customHeight="1" x14ac:dyDescent="0.2">
      <c r="A22" s="44" t="s">
        <v>28</v>
      </c>
      <c r="B22" s="44"/>
      <c r="C22" s="44"/>
      <c r="D22" s="44"/>
      <c r="E22" s="49" t="s">
        <v>59</v>
      </c>
      <c r="F22" s="50"/>
      <c r="G22" s="50"/>
      <c r="H22" s="51"/>
      <c r="I22" s="48" t="s">
        <v>39</v>
      </c>
      <c r="J22" s="48"/>
      <c r="K22" s="48" t="s">
        <v>58</v>
      </c>
      <c r="L22" s="48"/>
    </row>
    <row r="23" spans="1:12" s="8" customFormat="1" ht="12.75" customHeight="1" x14ac:dyDescent="0.2">
      <c r="A23" s="45" t="s">
        <v>40</v>
      </c>
      <c r="B23" s="45"/>
      <c r="C23" s="45"/>
      <c r="D23" s="45"/>
      <c r="E23" s="45"/>
      <c r="F23" s="45"/>
      <c r="G23" s="45"/>
      <c r="H23" s="45"/>
      <c r="I23" s="46">
        <f>SUM(I25:J33)</f>
        <v>214</v>
      </c>
      <c r="J23" s="46"/>
      <c r="K23" s="46">
        <f>SUM(K25:K33)</f>
        <v>602302</v>
      </c>
      <c r="L23" s="46"/>
    </row>
    <row r="24" spans="1:12" s="9" customFormat="1" ht="12.75" x14ac:dyDescent="0.2">
      <c r="A24" s="43" t="s">
        <v>38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</row>
    <row r="25" spans="1:12" s="9" customFormat="1" ht="12.75" customHeight="1" x14ac:dyDescent="0.2">
      <c r="A25" s="42" t="s">
        <v>60</v>
      </c>
      <c r="B25" s="42"/>
      <c r="C25" s="42"/>
      <c r="D25" s="42"/>
      <c r="E25" s="43" t="s">
        <v>7</v>
      </c>
      <c r="F25" s="43"/>
      <c r="G25" s="43"/>
      <c r="H25" s="43"/>
      <c r="I25" s="47">
        <v>2</v>
      </c>
      <c r="J25" s="47"/>
      <c r="K25" s="47">
        <v>54868</v>
      </c>
      <c r="L25" s="47"/>
    </row>
    <row r="26" spans="1:12" s="9" customFormat="1" ht="12.75" customHeight="1" x14ac:dyDescent="0.2">
      <c r="A26" s="42" t="s">
        <v>47</v>
      </c>
      <c r="B26" s="42"/>
      <c r="C26" s="42"/>
      <c r="D26" s="42"/>
      <c r="E26" s="43" t="s">
        <v>8</v>
      </c>
      <c r="F26" s="43"/>
      <c r="G26" s="43"/>
      <c r="H26" s="43"/>
      <c r="I26" s="47">
        <v>100</v>
      </c>
      <c r="J26" s="47"/>
      <c r="K26" s="47">
        <v>99684</v>
      </c>
      <c r="L26" s="47"/>
    </row>
    <row r="27" spans="1:12" s="9" customFormat="1" ht="12.75" customHeight="1" x14ac:dyDescent="0.2">
      <c r="A27" s="56" t="s">
        <v>15</v>
      </c>
      <c r="B27" s="56"/>
      <c r="C27" s="56"/>
      <c r="D27" s="56"/>
      <c r="E27" s="43" t="s">
        <v>5</v>
      </c>
      <c r="F27" s="43"/>
      <c r="G27" s="43"/>
      <c r="H27" s="43"/>
      <c r="I27" s="47">
        <v>25</v>
      </c>
      <c r="J27" s="47"/>
      <c r="K27" s="47">
        <v>43832</v>
      </c>
      <c r="L27" s="47"/>
    </row>
    <row r="28" spans="1:12" s="9" customFormat="1" ht="12.75" customHeight="1" x14ac:dyDescent="0.2">
      <c r="A28" s="56"/>
      <c r="B28" s="56"/>
      <c r="C28" s="56"/>
      <c r="D28" s="56"/>
      <c r="E28" s="43" t="s">
        <v>12</v>
      </c>
      <c r="F28" s="43"/>
      <c r="G28" s="43"/>
      <c r="H28" s="43"/>
      <c r="I28" s="47">
        <v>39</v>
      </c>
      <c r="J28" s="47"/>
      <c r="K28" s="47">
        <v>224058</v>
      </c>
      <c r="L28" s="47"/>
    </row>
    <row r="29" spans="1:12" s="9" customFormat="1" ht="12.75" x14ac:dyDescent="0.2">
      <c r="A29" s="42" t="s">
        <v>16</v>
      </c>
      <c r="B29" s="42"/>
      <c r="C29" s="42"/>
      <c r="D29" s="42"/>
      <c r="E29" s="43" t="s">
        <v>11</v>
      </c>
      <c r="F29" s="43"/>
      <c r="G29" s="43"/>
      <c r="H29" s="43"/>
      <c r="I29" s="47">
        <v>13</v>
      </c>
      <c r="J29" s="47"/>
      <c r="K29" s="47">
        <v>62353</v>
      </c>
      <c r="L29" s="47"/>
    </row>
    <row r="30" spans="1:12" s="9" customFormat="1" ht="12.75" x14ac:dyDescent="0.2">
      <c r="A30" s="42" t="s">
        <v>48</v>
      </c>
      <c r="B30" s="42"/>
      <c r="C30" s="42"/>
      <c r="D30" s="42"/>
      <c r="E30" s="43" t="s">
        <v>11</v>
      </c>
      <c r="F30" s="43"/>
      <c r="G30" s="43"/>
      <c r="H30" s="43"/>
      <c r="I30" s="47">
        <v>12</v>
      </c>
      <c r="J30" s="47"/>
      <c r="K30" s="47">
        <v>57556</v>
      </c>
      <c r="L30" s="47"/>
    </row>
    <row r="31" spans="1:12" s="9" customFormat="1" ht="12.75" customHeight="1" x14ac:dyDescent="0.2">
      <c r="A31" s="42" t="s">
        <v>49</v>
      </c>
      <c r="B31" s="42"/>
      <c r="C31" s="42"/>
      <c r="D31" s="42"/>
      <c r="E31" s="43" t="s">
        <v>6</v>
      </c>
      <c r="F31" s="43"/>
      <c r="G31" s="43"/>
      <c r="H31" s="43"/>
      <c r="I31" s="47">
        <v>1</v>
      </c>
      <c r="J31" s="47"/>
      <c r="K31" s="47">
        <v>2096</v>
      </c>
      <c r="L31" s="47"/>
    </row>
    <row r="32" spans="1:12" s="9" customFormat="1" ht="12.75" customHeight="1" x14ac:dyDescent="0.2">
      <c r="A32" s="42" t="s">
        <v>61</v>
      </c>
      <c r="B32" s="42"/>
      <c r="C32" s="42"/>
      <c r="D32" s="42"/>
      <c r="E32" s="43" t="s">
        <v>9</v>
      </c>
      <c r="F32" s="43"/>
      <c r="G32" s="43"/>
      <c r="H32" s="43"/>
      <c r="I32" s="47">
        <v>17</v>
      </c>
      <c r="J32" s="47"/>
      <c r="K32" s="47">
        <v>43024</v>
      </c>
      <c r="L32" s="47"/>
    </row>
    <row r="33" spans="1:12" s="9" customFormat="1" ht="12.75" customHeight="1" x14ac:dyDescent="0.2">
      <c r="A33" s="42" t="s">
        <v>62</v>
      </c>
      <c r="B33" s="42"/>
      <c r="C33" s="42"/>
      <c r="D33" s="42"/>
      <c r="E33" s="43" t="s">
        <v>10</v>
      </c>
      <c r="F33" s="43"/>
      <c r="G33" s="43"/>
      <c r="H33" s="43"/>
      <c r="I33" s="47">
        <v>5</v>
      </c>
      <c r="J33" s="47"/>
      <c r="K33" s="47">
        <v>14831</v>
      </c>
      <c r="L33" s="47"/>
    </row>
    <row r="34" spans="1:12" s="1" customFormat="1" ht="12.75" x14ac:dyDescent="0.2"/>
    <row r="35" spans="1:12" s="1" customFormat="1" ht="12.75" x14ac:dyDescent="0.2"/>
  </sheetData>
  <mergeCells count="46">
    <mergeCell ref="K30:L30"/>
    <mergeCell ref="E33:H33"/>
    <mergeCell ref="I33:J33"/>
    <mergeCell ref="K33:L33"/>
    <mergeCell ref="E31:H31"/>
    <mergeCell ref="I31:J31"/>
    <mergeCell ref="K31:L31"/>
    <mergeCell ref="E32:H32"/>
    <mergeCell ref="I32:J32"/>
    <mergeCell ref="K32:L32"/>
    <mergeCell ref="K27:L27"/>
    <mergeCell ref="E28:H28"/>
    <mergeCell ref="I28:J28"/>
    <mergeCell ref="K28:L28"/>
    <mergeCell ref="E29:H29"/>
    <mergeCell ref="I29:J29"/>
    <mergeCell ref="K29:L29"/>
    <mergeCell ref="E22:H22"/>
    <mergeCell ref="I22:J22"/>
    <mergeCell ref="A16:G16"/>
    <mergeCell ref="A6:D6"/>
    <mergeCell ref="A20:L20"/>
    <mergeCell ref="A29:D29"/>
    <mergeCell ref="A31:D31"/>
    <mergeCell ref="A32:D32"/>
    <mergeCell ref="A27:D28"/>
    <mergeCell ref="E27:H27"/>
    <mergeCell ref="I27:J27"/>
    <mergeCell ref="E30:H30"/>
    <mergeCell ref="I30:J30"/>
    <mergeCell ref="A33:D33"/>
    <mergeCell ref="E25:H25"/>
    <mergeCell ref="E26:H26"/>
    <mergeCell ref="A22:D22"/>
    <mergeCell ref="A23:H23"/>
    <mergeCell ref="A24:L24"/>
    <mergeCell ref="A25:D25"/>
    <mergeCell ref="A26:D26"/>
    <mergeCell ref="I23:J23"/>
    <mergeCell ref="K23:L23"/>
    <mergeCell ref="I25:J25"/>
    <mergeCell ref="K25:L25"/>
    <mergeCell ref="I26:J26"/>
    <mergeCell ref="K26:L26"/>
    <mergeCell ref="K22:L22"/>
    <mergeCell ref="A30:D30"/>
  </mergeCells>
  <pageMargins left="0.7" right="0.7" top="0.75" bottom="0.75" header="0.3" footer="0.3"/>
  <pageSetup paperSize="9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DRG</vt:lpstr>
      <vt:lpstr>progn_invalid</vt:lpstr>
      <vt:lpstr>uz_planveida_pak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</dc:creator>
  <cp:lastModifiedBy>Lāsma Zandberga</cp:lastModifiedBy>
  <cp:lastPrinted>2023-08-30T10:11:38Z</cp:lastPrinted>
  <dcterms:created xsi:type="dcterms:W3CDTF">2020-09-16T07:27:33Z</dcterms:created>
  <dcterms:modified xsi:type="dcterms:W3CDTF">2024-10-16T12:40:47Z</dcterms:modified>
</cp:coreProperties>
</file>