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324"/>
  <workbookPr defaultThemeVersion="166925"/>
  <mc:AlternateContent xmlns:mc="http://schemas.openxmlformats.org/markup-compatibility/2006">
    <mc:Choice Requires="x15">
      <x15ac:absPath xmlns:x15ac="http://schemas.microsoft.com/office/spreadsheetml/2010/11/ac" url="L:\PROJEKTI uz MK sedi\Drosibas dalas personals\"/>
    </mc:Choice>
  </mc:AlternateContent>
  <xr:revisionPtr revIDLastSave="0" documentId="8_{940F92E7-3BA8-4E01-9020-11841A410245}" xr6:coauthVersionLast="47" xr6:coauthVersionMax="47" xr10:uidLastSave="{00000000-0000-0000-0000-000000000000}"/>
  <bookViews>
    <workbookView xWindow="-108" yWindow="-108" windowWidth="23256" windowHeight="12456" xr2:uid="{00000000-000D-0000-FFFF-FFFF00000000}"/>
  </bookViews>
  <sheets>
    <sheet name="detalizēti" sheetId="3" r:id="rId1"/>
    <sheet name="Kopsavilkums" sheetId="4" r:id="rId2"/>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K9" i="3" l="1"/>
  <c r="F11" i="3"/>
  <c r="F10" i="3"/>
  <c r="F9" i="3"/>
  <c r="L59" i="3" l="1"/>
  <c r="F56" i="3"/>
  <c r="I55" i="3"/>
  <c r="H55" i="3"/>
  <c r="F55" i="3"/>
  <c r="G55" i="3" s="1"/>
  <c r="J55" i="3" s="1"/>
  <c r="L48" i="3"/>
  <c r="F45" i="3"/>
  <c r="I44" i="3"/>
  <c r="H44" i="3"/>
  <c r="F44" i="3"/>
  <c r="G44" i="3" s="1"/>
  <c r="J44" i="3" s="1"/>
  <c r="L38" i="3"/>
  <c r="H35" i="3"/>
  <c r="F35" i="3"/>
  <c r="I34" i="3"/>
  <c r="H34" i="3"/>
  <c r="F34" i="3"/>
  <c r="G34" i="3" s="1"/>
  <c r="J34" i="3" s="1"/>
  <c r="F24" i="3"/>
  <c r="F23" i="3"/>
  <c r="G23" i="3" s="1"/>
  <c r="G9" i="3"/>
  <c r="K55" i="3" l="1"/>
  <c r="L55" i="3" s="1"/>
  <c r="G56" i="3"/>
  <c r="J56" i="3" s="1"/>
  <c r="H56" i="3"/>
  <c r="I56" i="3"/>
  <c r="K44" i="3"/>
  <c r="L44" i="3" s="1"/>
  <c r="G45" i="3"/>
  <c r="J45" i="3" s="1"/>
  <c r="H45" i="3"/>
  <c r="I45" i="3"/>
  <c r="K34" i="3"/>
  <c r="L34" i="3" s="1"/>
  <c r="G35" i="3"/>
  <c r="J35" i="3" s="1"/>
  <c r="I35" i="3"/>
  <c r="I23" i="3"/>
  <c r="G24" i="3"/>
  <c r="H24" i="3"/>
  <c r="H23" i="3"/>
  <c r="I24" i="3"/>
  <c r="G10" i="3"/>
  <c r="H10" i="3"/>
  <c r="I10" i="3"/>
  <c r="H9" i="3"/>
  <c r="I9" i="3"/>
  <c r="J9" i="3" s="1"/>
  <c r="F57" i="3"/>
  <c r="F46" i="3"/>
  <c r="F36" i="3"/>
  <c r="F25" i="3"/>
  <c r="J23" i="3" l="1"/>
  <c r="K56" i="3"/>
  <c r="L56" i="3" s="1"/>
  <c r="K45" i="3"/>
  <c r="L45" i="3" s="1"/>
  <c r="K35" i="3"/>
  <c r="L35" i="3" s="1"/>
  <c r="J10" i="3"/>
  <c r="K10" i="3" s="1"/>
  <c r="L10" i="3" s="1"/>
  <c r="J24" i="3"/>
  <c r="K24" i="3" s="1"/>
  <c r="L24" i="3" s="1"/>
  <c r="K23" i="3"/>
  <c r="L23" i="3" s="1"/>
  <c r="L9" i="3"/>
  <c r="G57" i="3"/>
  <c r="I57" i="3"/>
  <c r="H57" i="3"/>
  <c r="I46" i="3"/>
  <c r="H46" i="3"/>
  <c r="G46" i="3"/>
  <c r="J46" i="3" l="1"/>
  <c r="K46" i="3" s="1"/>
  <c r="L46" i="3" s="1"/>
  <c r="J57" i="3"/>
  <c r="K57" i="3" s="1"/>
  <c r="L57" i="3" s="1"/>
  <c r="F6" i="4" s="1"/>
  <c r="F8" i="4" s="1"/>
  <c r="E6" i="4" l="1"/>
  <c r="E8" i="4" s="1"/>
  <c r="G11" i="3"/>
  <c r="H11" i="3"/>
  <c r="I11" i="3"/>
  <c r="G25" i="3"/>
  <c r="H25" i="3"/>
  <c r="I25" i="3"/>
  <c r="G36" i="3"/>
  <c r="H36" i="3"/>
  <c r="I36" i="3"/>
  <c r="J36" i="3" l="1"/>
  <c r="K36" i="3" s="1"/>
  <c r="L36" i="3" s="1"/>
  <c r="J25" i="3"/>
  <c r="K25" i="3" s="1"/>
  <c r="L25" i="3" s="1"/>
  <c r="L27" i="3" s="1"/>
  <c r="J11" i="3"/>
  <c r="K11" i="3" s="1"/>
  <c r="L11" i="3" s="1"/>
  <c r="L13" i="3" s="1"/>
  <c r="D6" i="4" l="1"/>
  <c r="D8" i="4" s="1"/>
  <c r="C6" i="4"/>
  <c r="C8" i="4" s="1"/>
  <c r="B6" i="4" l="1"/>
  <c r="B8" i="4" s="1"/>
</calcChain>
</file>

<file path=xl/sharedStrings.xml><?xml version="1.0" encoding="utf-8"?>
<sst xmlns="http://schemas.openxmlformats.org/spreadsheetml/2006/main" count="163" uniqueCount="54">
  <si>
    <t>Kopā</t>
  </si>
  <si>
    <t>Mēnešalgu grupa</t>
  </si>
  <si>
    <t>Amata saime, līmenis</t>
  </si>
  <si>
    <t>1.</t>
  </si>
  <si>
    <t>Vispārējās piemaksas 5% no gada mēnešalgu kopsummas</t>
  </si>
  <si>
    <t>Naudas balvas un prēmijas 10% no gada mēnešalgu kopsummas</t>
  </si>
  <si>
    <t>Sociālās garantijas 5% no gada mēnešalgu kopsummas</t>
  </si>
  <si>
    <t xml:space="preserve">Kopā mēnešalgai, piemaksām, prēmijām, soc. garant. </t>
  </si>
  <si>
    <t>DD VSAOI  23,59%</t>
  </si>
  <si>
    <t xml:space="preserve">Mēnešalga 2025.gadam </t>
  </si>
  <si>
    <t>2026. gadam</t>
  </si>
  <si>
    <t>KOPĀ 2025.gadam</t>
  </si>
  <si>
    <t>KOPĀ 2026.gadam</t>
  </si>
  <si>
    <t>KOPĀ 2027.gadam</t>
  </si>
  <si>
    <t>KOPĀ 2028.gadam</t>
  </si>
  <si>
    <t>KOPĀ 2029.gadam</t>
  </si>
  <si>
    <t xml:space="preserve">Mēnešalga 2026.gadam </t>
  </si>
  <si>
    <t xml:space="preserve">Mēnešalga 2027.gadam </t>
  </si>
  <si>
    <t xml:space="preserve">Mēnešalga 2028.gadam </t>
  </si>
  <si>
    <t xml:space="preserve">Mēnešalga 2029.gadam </t>
  </si>
  <si>
    <t>2.=1.x12</t>
  </si>
  <si>
    <t>3.=2.x5%</t>
  </si>
  <si>
    <t>4.=2.x10%</t>
  </si>
  <si>
    <t>5.=2.x5%</t>
  </si>
  <si>
    <t>6.=2.+3.+4+5.</t>
  </si>
  <si>
    <t>7.=6.x23,59%</t>
  </si>
  <si>
    <t>8.=6.+7.</t>
  </si>
  <si>
    <t xml:space="preserve"> Mēnešalgu grupas  viduspunkta mēnešalga***</t>
  </si>
  <si>
    <t>2028. gadam</t>
  </si>
  <si>
    <t>2029. gadam****</t>
  </si>
  <si>
    <t>2027. gadam</t>
  </si>
  <si>
    <t>Vecākais inspektors</t>
  </si>
  <si>
    <t>28.3. V</t>
  </si>
  <si>
    <t>Atlīdzība</t>
  </si>
  <si>
    <t>2025.gads</t>
  </si>
  <si>
    <t>Kopsavilkums par papildu nepieciešamo finansējumu Valsts aģentūrai "Civilās aviācijas aģentūra"</t>
  </si>
  <si>
    <t>(EKK 1000)</t>
  </si>
  <si>
    <t>2026.gads</t>
  </si>
  <si>
    <t>2027.gads</t>
  </si>
  <si>
    <t>2028.gads</t>
  </si>
  <si>
    <t>2029.gads</t>
  </si>
  <si>
    <t>2025. gadam*</t>
  </si>
  <si>
    <t>Kopā :</t>
  </si>
  <si>
    <t>Valsts aģentūra "Civilās aviācijas aģentūra"</t>
  </si>
  <si>
    <t>*** Mēnešalgu grupas viduspunkts atbilstoši Valsts kancelejas  mēnešalgu skalas prognozēm turpmākajiem gadiem</t>
  </si>
  <si>
    <t>**** 2029.gadam noteikta 2028.gadā provizoriskā mēnešalgu grupas  viduspunkta mēnešalga.</t>
  </si>
  <si>
    <t>Vecākais inspektors**</t>
  </si>
  <si>
    <r>
      <rPr>
        <sz val="10"/>
        <rFont val="Times New Roman"/>
        <family val="1"/>
        <charset val="186"/>
      </rPr>
      <t>Valsts aģentūra "Civlās aviācijas aģentūra" (turpmāk-Civilās aviācijas aģentūra" ir budžeta nefinansēta iestāde, kas normatīvajos aktos noteiktā kārtībā tiek finansēta no ieņēmumiem, kas gūti no sniegtajiem publiskajiem pakalpojumiem un citiem pašu ieņēmumiem. Civilās aviācijas aģentūra 2025.gada budžetā un turpmāko gadu budžetos (2026.-2029.gadam) ieplānots papildu finansējums nepieciešamās štata vietas atlīdzībai.</t>
    </r>
    <r>
      <rPr>
        <sz val="10"/>
        <color theme="1"/>
        <rFont val="Times New Roman"/>
        <family val="1"/>
        <charset val="186"/>
      </rPr>
      <t xml:space="preserve">
</t>
    </r>
  </si>
  <si>
    <t>Valsts aģentūras "Civilās aviācijas aģentūra" amata vieta 12 mēnešiem</t>
  </si>
  <si>
    <t>Pielikums tiesību akta projekta "Ministru kabineta noteikumu projekts "Valsts civilās aviācijas drošības programmas pasākumu īstenošanā iesaistītā personāla sertificēšanas kārtība""  sākotnējās ietekmes novērtējuma ziņojumam (anotācijai) (23-TA-1616)</t>
  </si>
  <si>
    <r>
      <t>* Valsts aģentūrai "Civilās aviācijas aģentūra" (turpmāk-Civilās aviācijas aģentūra) nepieciešama 1 amata vieta sākot ar 2025.gada 1.martu</t>
    </r>
    <r>
      <rPr>
        <sz val="10"/>
        <rFont val="Times New Roman"/>
        <family val="1"/>
        <charset val="186"/>
      </rPr>
      <t xml:space="preserve"> Ņemot vērā to, ka Civilās aviācijas aģentūra ir budžeta nefinansēta iestāde, kas normatīvajos aktos noteiktā kārtībā tiek finansēta no ieņēmumiem, kas gūti no sniegtajiem publiskajiem pakalpojumiem un citiem pašu ieņēmumiem, Civilās aviācijas aģentūra 2025.gada budžetā un turpmāko gadu budžetos (2026.-2029.gadam) ieplānots finansējums nepieciešamo amata vietu atlīdzībai.</t>
    </r>
    <r>
      <rPr>
        <sz val="10"/>
        <color theme="1"/>
        <rFont val="Times New Roman"/>
        <family val="1"/>
        <charset val="186"/>
      </rPr>
      <t xml:space="preserve">
** saskaņā ar MK 21.06.2022. noteikumiem Nr.361 "Noteikumi par valsts institūciju amatpersonu un darbinieku darba samaksu un tās noteikšanas kārtību, kā arī par profesijām un specifiskajām jomām, kurām piemērojams tirgus koeficients", 1.pielikumu.</t>
    </r>
  </si>
  <si>
    <t xml:space="preserve">valsts aģentūrai "Civilās aviācijas aģentūra" papildu nepieciešamais finansējums atlīdzībai no 2025.gada 1.marta līdz 2029.gada 31.decembrim </t>
  </si>
  <si>
    <t>2.</t>
  </si>
  <si>
    <t>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</si>
</sst>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Calibri"/>
      <family val="2"/>
      <charset val="186"/>
      <scheme val="minor"/>
    </font>
    <font>
      <sz val="11"/>
      <color theme="1"/>
      <name val="Calibri"/>
      <family val="2"/>
      <scheme val="minor"/>
    </font>
    <font>
      <sz val="10"/>
      <color rgb="FF000000"/>
      <name val="Times New Roman"/>
      <family val="1"/>
      <charset val="186"/>
    </font>
    <font>
      <sz val="10"/>
      <color theme="1"/>
      <name val="Times New Roman"/>
      <family val="1"/>
      <charset val="186"/>
    </font>
    <font>
      <b/>
      <sz val="11"/>
      <color theme="1"/>
      <name val="Times New Roman"/>
      <family val="1"/>
      <charset val="186"/>
    </font>
    <font>
      <b/>
      <sz val="10"/>
      <color rgb="FF000000"/>
      <name val="Times New Roman"/>
      <family val="1"/>
      <charset val="186"/>
    </font>
    <font>
      <b/>
      <sz val="10"/>
      <color theme="1"/>
      <name val="Times New Roman"/>
      <family val="1"/>
      <charset val="186"/>
    </font>
    <font>
      <b/>
      <sz val="10"/>
      <color theme="1"/>
      <name val="Times New Roman"/>
      <family val="1"/>
    </font>
    <font>
      <sz val="10"/>
      <color rgb="FFFF0000"/>
      <name val="Times New Roman"/>
      <family val="1"/>
      <charset val="186"/>
    </font>
    <font>
      <sz val="10"/>
      <name val="Times New Roman"/>
      <family val="1"/>
      <charset val="186"/>
    </font>
    <font>
      <b/>
      <sz val="12"/>
      <color theme="1"/>
      <name val="Times New Roman"/>
      <family val="1"/>
      <charset val="186"/>
    </font>
    <font>
      <b/>
      <sz val="11"/>
      <color theme="1"/>
      <name val="Calibri"/>
      <family val="2"/>
      <charset val="186"/>
      <scheme val="minor"/>
    </font>
    <font>
      <b/>
      <sz val="10"/>
      <color theme="0"/>
      <name val="Times New Roman"/>
      <family val="1"/>
      <charset val="186"/>
    </font>
  </fonts>
  <fills count="5">
    <fill>
      <patternFill patternType="none"/>
    </fill>
    <fill>
      <patternFill patternType="gray125"/>
    </fill>
    <fill>
      <patternFill patternType="solid">
        <fgColor theme="0"/>
        <bgColor rgb="FF000000"/>
      </patternFill>
    </fill>
    <fill>
      <patternFill patternType="solid">
        <fgColor theme="0"/>
        <bgColor rgb="FFD9D9D9"/>
      </patternFill>
    </fill>
    <fill>
      <patternFill patternType="solid">
        <fgColor theme="0"/>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39">
    <xf numFmtId="0" fontId="0" fillId="0" borderId="0" xfId="0"/>
    <xf numFmtId="0" fontId="3" fillId="0" borderId="0" xfId="0" applyFont="1"/>
    <xf numFmtId="0" fontId="2" fillId="2" borderId="1" xfId="0" applyFont="1" applyFill="1" applyBorder="1" applyAlignment="1">
      <alignment vertical="top"/>
    </xf>
    <xf numFmtId="0" fontId="3" fillId="0" borderId="0" xfId="0" applyFont="1" applyAlignment="1">
      <alignment vertical="top" wrapText="1"/>
    </xf>
    <xf numFmtId="0" fontId="0" fillId="0" borderId="1" xfId="0" applyBorder="1"/>
    <xf numFmtId="3" fontId="0" fillId="0" borderId="1" xfId="0" applyNumberFormat="1" applyBorder="1"/>
    <xf numFmtId="3" fontId="12" fillId="3" borderId="0" xfId="0" applyNumberFormat="1" applyFont="1" applyFill="1" applyAlignment="1">
      <alignment vertical="top" wrapText="1"/>
    </xf>
    <xf numFmtId="0" fontId="11" fillId="0" borderId="1" xfId="0" applyFont="1" applyBorder="1"/>
    <xf numFmtId="3" fontId="11" fillId="0" borderId="1" xfId="0" applyNumberFormat="1" applyFont="1" applyBorder="1"/>
    <xf numFmtId="0" fontId="11" fillId="0" borderId="0" xfId="0" applyFont="1" applyAlignment="1">
      <alignment horizontal="right"/>
    </xf>
    <xf numFmtId="0" fontId="3" fillId="4" borderId="0" xfId="0" applyFont="1" applyFill="1"/>
    <xf numFmtId="0" fontId="3" fillId="4" borderId="0" xfId="0" applyFont="1" applyFill="1" applyAlignment="1">
      <alignment horizontal="right"/>
    </xf>
    <xf numFmtId="0" fontId="3" fillId="4" borderId="0" xfId="0" applyFont="1" applyFill="1" applyAlignment="1">
      <alignment vertical="top"/>
    </xf>
    <xf numFmtId="0" fontId="4" fillId="4" borderId="0" xfId="0" applyFont="1" applyFill="1"/>
    <xf numFmtId="0" fontId="3" fillId="4" borderId="1" xfId="0" applyFont="1" applyFill="1" applyBorder="1" applyAlignment="1">
      <alignment vertical="top"/>
    </xf>
    <xf numFmtId="0" fontId="6" fillId="4" borderId="1" xfId="0" applyFont="1" applyFill="1" applyBorder="1" applyAlignment="1">
      <alignment horizontal="center" vertical="top" wrapText="1"/>
    </xf>
    <xf numFmtId="0" fontId="5" fillId="4" borderId="1" xfId="0" applyFont="1" applyFill="1" applyBorder="1" applyAlignment="1">
      <alignment horizontal="center" vertical="top" wrapText="1"/>
    </xf>
    <xf numFmtId="0" fontId="5" fillId="3" borderId="1" xfId="0" applyFont="1" applyFill="1" applyBorder="1" applyAlignment="1">
      <alignment horizontal="center" vertical="top" wrapText="1"/>
    </xf>
    <xf numFmtId="0" fontId="3" fillId="4" borderId="1" xfId="0" applyFont="1" applyFill="1" applyBorder="1" applyAlignment="1">
      <alignment horizontal="center" vertical="top" wrapText="1"/>
    </xf>
    <xf numFmtId="0" fontId="5" fillId="4" borderId="1" xfId="0" applyFont="1" applyFill="1" applyBorder="1" applyAlignment="1">
      <alignment vertical="top" wrapText="1"/>
    </xf>
    <xf numFmtId="0" fontId="2" fillId="4" borderId="1" xfId="0" applyFont="1" applyFill="1" applyBorder="1" applyAlignment="1">
      <alignment horizontal="center" vertical="top" wrapText="1"/>
    </xf>
    <xf numFmtId="0" fontId="2" fillId="3" borderId="1" xfId="0" applyFont="1" applyFill="1" applyBorder="1" applyAlignment="1">
      <alignment horizontal="center" vertical="top" wrapText="1"/>
    </xf>
    <xf numFmtId="0" fontId="3" fillId="4" borderId="1" xfId="0" applyFont="1" applyFill="1" applyBorder="1"/>
    <xf numFmtId="0" fontId="3" fillId="4" borderId="1" xfId="0" applyFont="1" applyFill="1" applyBorder="1" applyAlignment="1">
      <alignment horizontal="center"/>
    </xf>
    <xf numFmtId="4" fontId="2" fillId="4" borderId="1" xfId="0" applyNumberFormat="1" applyFont="1" applyFill="1" applyBorder="1" applyAlignment="1">
      <alignment vertical="top"/>
    </xf>
    <xf numFmtId="4" fontId="5" fillId="3" borderId="1" xfId="0" applyNumberFormat="1" applyFont="1" applyFill="1" applyBorder="1" applyAlignment="1">
      <alignment vertical="top" wrapText="1"/>
    </xf>
    <xf numFmtId="4" fontId="6" fillId="4" borderId="1" xfId="0" applyNumberFormat="1" applyFont="1" applyFill="1" applyBorder="1"/>
    <xf numFmtId="0" fontId="4" fillId="4" borderId="0" xfId="0" applyFont="1" applyFill="1" applyAlignment="1">
      <alignment horizontal="right"/>
    </xf>
    <xf numFmtId="3" fontId="5" fillId="3" borderId="2" xfId="0" applyNumberFormat="1" applyFont="1" applyFill="1" applyBorder="1" applyAlignment="1">
      <alignment vertical="top" wrapText="1"/>
    </xf>
    <xf numFmtId="0" fontId="8" fillId="4" borderId="0" xfId="0" applyFont="1" applyFill="1"/>
    <xf numFmtId="3" fontId="5" fillId="3" borderId="0" xfId="0" applyNumberFormat="1" applyFont="1" applyFill="1" applyAlignment="1">
      <alignment vertical="top" wrapText="1"/>
    </xf>
    <xf numFmtId="0" fontId="0" fillId="4" borderId="0" xfId="0" applyFill="1"/>
    <xf numFmtId="0" fontId="7" fillId="4" borderId="1" xfId="0" applyFont="1" applyFill="1" applyBorder="1" applyAlignment="1">
      <alignment vertical="top" wrapText="1"/>
    </xf>
    <xf numFmtId="0" fontId="10" fillId="4" borderId="0" xfId="0" applyFont="1" applyFill="1" applyAlignment="1">
      <alignment horizontal="center" wrapText="1"/>
    </xf>
    <xf numFmtId="0" fontId="3" fillId="4" borderId="1" xfId="0" applyFont="1" applyFill="1" applyBorder="1" applyAlignment="1">
      <alignment horizontal="right"/>
    </xf>
    <xf numFmtId="0" fontId="3" fillId="4" borderId="3" xfId="0" applyFont="1" applyFill="1" applyBorder="1" applyAlignment="1">
      <alignment horizontal="right"/>
    </xf>
    <xf numFmtId="0" fontId="3" fillId="4" borderId="4" xfId="0" applyFont="1" applyFill="1" applyBorder="1" applyAlignment="1">
      <alignment horizontal="right"/>
    </xf>
    <xf numFmtId="0" fontId="3" fillId="4" borderId="5" xfId="0" applyFont="1" applyFill="1" applyBorder="1" applyAlignment="1">
      <alignment horizontal="right"/>
    </xf>
    <xf numFmtId="0" fontId="3" fillId="4" borderId="0" xfId="0" applyFont="1" applyFill="1" applyAlignment="1">
      <alignment horizontal="left" vertical="top" wrapText="1"/>
    </xf>
  </cellXfs>
  <cellStyles count="2">
    <cellStyle name="Normal" xfId="0" builtinId="0"/>
    <cellStyle name="Normal 3"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L63"/>
  <sheetViews>
    <sheetView tabSelected="1" topLeftCell="A40" zoomScale="115" zoomScaleNormal="115" workbookViewId="0">
      <selection activeCell="L13" sqref="L13"/>
    </sheetView>
  </sheetViews>
  <sheetFormatPr defaultColWidth="9.109375" defaultRowHeight="13.2" x14ac:dyDescent="0.25"/>
  <cols>
    <col min="1" max="1" width="3.44140625" style="1" customWidth="1"/>
    <col min="2" max="2" width="30.5546875" style="1" customWidth="1"/>
    <col min="3" max="3" width="8.5546875" style="1" customWidth="1"/>
    <col min="4" max="4" width="10.88671875" style="1" customWidth="1"/>
    <col min="5" max="5" width="13.109375" style="1" customWidth="1"/>
    <col min="6" max="6" width="14.88671875" style="1" customWidth="1"/>
    <col min="7" max="7" width="11.5546875" style="1" customWidth="1"/>
    <col min="8" max="8" width="11.109375" style="1" customWidth="1"/>
    <col min="9" max="9" width="10.5546875" style="1" customWidth="1"/>
    <col min="10" max="10" width="12.88671875" style="1" customWidth="1"/>
    <col min="11" max="11" width="11.44140625" style="1" customWidth="1"/>
    <col min="12" max="12" width="12.6640625" style="1" customWidth="1"/>
    <col min="13" max="16384" width="9.109375" style="1"/>
  </cols>
  <sheetData>
    <row r="1" spans="1:12" s="10" customFormat="1" x14ac:dyDescent="0.25">
      <c r="L1" s="11" t="s">
        <v>49</v>
      </c>
    </row>
    <row r="2" spans="1:12" s="10" customFormat="1" x14ac:dyDescent="0.25"/>
    <row r="3" spans="1:12" s="10" customFormat="1" ht="36" customHeight="1" x14ac:dyDescent="0.3">
      <c r="B3" s="33" t="s">
        <v>51</v>
      </c>
      <c r="C3" s="33"/>
      <c r="D3" s="33"/>
      <c r="E3" s="33"/>
      <c r="F3" s="33"/>
      <c r="G3" s="33"/>
      <c r="H3" s="33"/>
      <c r="I3" s="33"/>
      <c r="J3" s="33"/>
      <c r="K3" s="33"/>
      <c r="L3" s="33"/>
    </row>
    <row r="4" spans="1:12" s="10" customFormat="1" x14ac:dyDescent="0.25">
      <c r="A4" s="12"/>
      <c r="B4" s="12"/>
      <c r="C4" s="12"/>
      <c r="D4" s="12"/>
      <c r="E4" s="12"/>
      <c r="F4" s="12"/>
      <c r="G4" s="12"/>
      <c r="H4" s="12"/>
      <c r="I4" s="12"/>
      <c r="J4" s="12"/>
    </row>
    <row r="5" spans="1:12" s="10" customFormat="1" x14ac:dyDescent="0.25"/>
    <row r="6" spans="1:12" s="10" customFormat="1" ht="13.8" x14ac:dyDescent="0.25">
      <c r="B6" s="13" t="s">
        <v>41</v>
      </c>
    </row>
    <row r="7" spans="1:12" s="10" customFormat="1" ht="79.5" customHeight="1" x14ac:dyDescent="0.25">
      <c r="A7" s="14"/>
      <c r="B7" s="14"/>
      <c r="C7" s="15" t="s">
        <v>2</v>
      </c>
      <c r="D7" s="16" t="s">
        <v>1</v>
      </c>
      <c r="E7" s="16" t="s">
        <v>27</v>
      </c>
      <c r="F7" s="16" t="s">
        <v>9</v>
      </c>
      <c r="G7" s="16" t="s">
        <v>4</v>
      </c>
      <c r="H7" s="16" t="s">
        <v>5</v>
      </c>
      <c r="I7" s="16" t="s">
        <v>6</v>
      </c>
      <c r="J7" s="16" t="s">
        <v>7</v>
      </c>
      <c r="K7" s="16" t="s">
        <v>8</v>
      </c>
      <c r="L7" s="17" t="s">
        <v>0</v>
      </c>
    </row>
    <row r="8" spans="1:12" s="10" customFormat="1" ht="31.2" customHeight="1" x14ac:dyDescent="0.25">
      <c r="A8" s="14"/>
      <c r="B8" s="32" t="s">
        <v>48</v>
      </c>
      <c r="C8" s="18"/>
      <c r="D8" s="19"/>
      <c r="E8" s="20" t="s">
        <v>3</v>
      </c>
      <c r="F8" s="20" t="s">
        <v>20</v>
      </c>
      <c r="G8" s="20" t="s">
        <v>21</v>
      </c>
      <c r="H8" s="20" t="s">
        <v>22</v>
      </c>
      <c r="I8" s="20" t="s">
        <v>23</v>
      </c>
      <c r="J8" s="20" t="s">
        <v>24</v>
      </c>
      <c r="K8" s="20" t="s">
        <v>25</v>
      </c>
      <c r="L8" s="21" t="s">
        <v>26</v>
      </c>
    </row>
    <row r="9" spans="1:12" s="10" customFormat="1" ht="16.2" customHeight="1" x14ac:dyDescent="0.25">
      <c r="A9" s="14">
        <v>1</v>
      </c>
      <c r="B9" s="22" t="s">
        <v>46</v>
      </c>
      <c r="C9" s="22" t="s">
        <v>32</v>
      </c>
      <c r="D9" s="23">
        <v>10</v>
      </c>
      <c r="E9" s="2">
        <v>4020</v>
      </c>
      <c r="F9" s="24">
        <f>E9*10</f>
        <v>40200</v>
      </c>
      <c r="G9" s="24">
        <f t="shared" ref="G9:G10" si="0">F9*0.05</f>
        <v>2010</v>
      </c>
      <c r="H9" s="24">
        <f t="shared" ref="H9:H10" si="1">F9*0.1</f>
        <v>4020</v>
      </c>
      <c r="I9" s="24">
        <f t="shared" ref="I9:I10" si="2">F9*0.05</f>
        <v>2010</v>
      </c>
      <c r="J9" s="24">
        <f t="shared" ref="J9:J10" si="3">ROUND(F9+G9+H9+I9,2)</f>
        <v>48240</v>
      </c>
      <c r="K9" s="24">
        <f>ROUND(J9*23.59%,2)</f>
        <v>11379.82</v>
      </c>
      <c r="L9" s="25">
        <f t="shared" ref="L9:L10" si="4">J9+K9</f>
        <v>59619.82</v>
      </c>
    </row>
    <row r="10" spans="1:12" s="10" customFormat="1" ht="14.4" customHeight="1" x14ac:dyDescent="0.25">
      <c r="A10" s="14">
        <v>2</v>
      </c>
      <c r="B10" s="22" t="s">
        <v>31</v>
      </c>
      <c r="C10" s="22" t="s">
        <v>32</v>
      </c>
      <c r="D10" s="23">
        <v>10</v>
      </c>
      <c r="E10" s="2">
        <v>4020</v>
      </c>
      <c r="F10" s="24">
        <f t="shared" ref="F10:F11" si="5">E10*10</f>
        <v>40200</v>
      </c>
      <c r="G10" s="24">
        <f t="shared" si="0"/>
        <v>2010</v>
      </c>
      <c r="H10" s="24">
        <f t="shared" si="1"/>
        <v>4020</v>
      </c>
      <c r="I10" s="24">
        <f t="shared" si="2"/>
        <v>2010</v>
      </c>
      <c r="J10" s="24">
        <f t="shared" si="3"/>
        <v>48240</v>
      </c>
      <c r="K10" s="24">
        <f t="shared" ref="K10" si="6">ROUND(J10*23.59%,2)</f>
        <v>11379.82</v>
      </c>
      <c r="L10" s="25">
        <f t="shared" si="4"/>
        <v>59619.82</v>
      </c>
    </row>
    <row r="11" spans="1:12" s="10" customFormat="1" x14ac:dyDescent="0.25">
      <c r="A11" s="14">
        <v>3</v>
      </c>
      <c r="B11" s="22" t="s">
        <v>31</v>
      </c>
      <c r="C11" s="22" t="s">
        <v>32</v>
      </c>
      <c r="D11" s="23">
        <v>10</v>
      </c>
      <c r="E11" s="2">
        <v>4020</v>
      </c>
      <c r="F11" s="24">
        <f t="shared" si="5"/>
        <v>40200</v>
      </c>
      <c r="G11" s="24">
        <f>F11*0.05</f>
        <v>2010</v>
      </c>
      <c r="H11" s="24">
        <f>F11*0.1</f>
        <v>4020</v>
      </c>
      <c r="I11" s="24">
        <f>F11*0.05</f>
        <v>2010</v>
      </c>
      <c r="J11" s="24">
        <f>ROUND(F11+G11+H11+I11,2)</f>
        <v>48240</v>
      </c>
      <c r="K11" s="24">
        <f>ROUND(J11*23.59%,2)</f>
        <v>11379.82</v>
      </c>
      <c r="L11" s="25">
        <f>J11+K11</f>
        <v>59619.82</v>
      </c>
    </row>
    <row r="12" spans="1:12" s="10" customFormat="1" x14ac:dyDescent="0.25">
      <c r="A12" s="14"/>
      <c r="B12" s="35"/>
      <c r="C12" s="36"/>
      <c r="D12" s="36"/>
      <c r="E12" s="36"/>
      <c r="F12" s="36"/>
      <c r="G12" s="36"/>
      <c r="H12" s="36"/>
      <c r="I12" s="36"/>
      <c r="J12" s="36"/>
      <c r="K12" s="37"/>
      <c r="L12" s="26"/>
    </row>
    <row r="13" spans="1:12" s="10" customFormat="1" ht="20.25" customHeight="1" x14ac:dyDescent="0.25">
      <c r="K13" s="27" t="s">
        <v>11</v>
      </c>
      <c r="L13" s="28">
        <f>SUM(L9:L12)</f>
        <v>178859.46</v>
      </c>
    </row>
    <row r="14" spans="1:12" s="10" customFormat="1" ht="20.25" customHeight="1" x14ac:dyDescent="0.25">
      <c r="K14" s="27"/>
      <c r="L14" s="6"/>
    </row>
    <row r="15" spans="1:12" s="10" customFormat="1" ht="67.2" customHeight="1" x14ac:dyDescent="0.25">
      <c r="A15" s="38" t="s">
        <v>50</v>
      </c>
      <c r="B15" s="38"/>
      <c r="C15" s="38"/>
      <c r="D15" s="38"/>
      <c r="E15" s="38"/>
      <c r="F15" s="38"/>
      <c r="G15" s="38"/>
      <c r="H15" s="38"/>
      <c r="I15" s="38"/>
      <c r="J15" s="38"/>
      <c r="K15" s="38"/>
      <c r="L15" s="6"/>
    </row>
    <row r="16" spans="1:12" s="10" customFormat="1" ht="20.25" customHeight="1" x14ac:dyDescent="0.25">
      <c r="A16" s="38" t="s">
        <v>44</v>
      </c>
      <c r="B16" s="38"/>
      <c r="C16" s="38"/>
      <c r="D16" s="38"/>
      <c r="E16" s="38"/>
      <c r="F16" s="38"/>
      <c r="G16" s="38"/>
      <c r="H16" s="38"/>
      <c r="I16" s="38"/>
      <c r="J16" s="38"/>
      <c r="K16" s="38"/>
      <c r="L16" s="6"/>
    </row>
    <row r="17" spans="1:12" s="10" customFormat="1" x14ac:dyDescent="0.25"/>
    <row r="18" spans="1:12" s="10" customFormat="1" x14ac:dyDescent="0.25"/>
    <row r="19" spans="1:12" s="10" customFormat="1" x14ac:dyDescent="0.25"/>
    <row r="20" spans="1:12" s="10" customFormat="1" ht="13.8" x14ac:dyDescent="0.25">
      <c r="B20" s="13" t="s">
        <v>10</v>
      </c>
    </row>
    <row r="21" spans="1:12" s="10" customFormat="1" ht="79.5" customHeight="1" x14ac:dyDescent="0.25">
      <c r="A21" s="14"/>
      <c r="B21" s="14"/>
      <c r="C21" s="15" t="s">
        <v>2</v>
      </c>
      <c r="D21" s="16" t="s">
        <v>1</v>
      </c>
      <c r="E21" s="16" t="s">
        <v>27</v>
      </c>
      <c r="F21" s="16" t="s">
        <v>16</v>
      </c>
      <c r="G21" s="16" t="s">
        <v>4</v>
      </c>
      <c r="H21" s="16" t="s">
        <v>5</v>
      </c>
      <c r="I21" s="16" t="s">
        <v>6</v>
      </c>
      <c r="J21" s="16" t="s">
        <v>7</v>
      </c>
      <c r="K21" s="16" t="s">
        <v>8</v>
      </c>
      <c r="L21" s="17" t="s">
        <v>0</v>
      </c>
    </row>
    <row r="22" spans="1:12" s="10" customFormat="1" ht="33.6" customHeight="1" x14ac:dyDescent="0.25">
      <c r="A22" s="14"/>
      <c r="B22" s="32" t="s">
        <v>48</v>
      </c>
      <c r="C22" s="18"/>
      <c r="D22" s="19"/>
      <c r="E22" s="20" t="s">
        <v>3</v>
      </c>
      <c r="F22" s="20" t="s">
        <v>20</v>
      </c>
      <c r="G22" s="20" t="s">
        <v>21</v>
      </c>
      <c r="H22" s="20" t="s">
        <v>22</v>
      </c>
      <c r="I22" s="20" t="s">
        <v>23</v>
      </c>
      <c r="J22" s="20" t="s">
        <v>24</v>
      </c>
      <c r="K22" s="20" t="s">
        <v>25</v>
      </c>
      <c r="L22" s="21" t="s">
        <v>26</v>
      </c>
    </row>
    <row r="23" spans="1:12" s="10" customFormat="1" ht="16.2" customHeight="1" x14ac:dyDescent="0.25">
      <c r="A23" s="14" t="s">
        <v>3</v>
      </c>
      <c r="B23" s="22" t="s">
        <v>31</v>
      </c>
      <c r="C23" s="22" t="s">
        <v>32</v>
      </c>
      <c r="D23" s="23">
        <v>10</v>
      </c>
      <c r="E23" s="2">
        <v>4336</v>
      </c>
      <c r="F23" s="24">
        <f t="shared" ref="F23:F24" si="7">E23*12</f>
        <v>52032</v>
      </c>
      <c r="G23" s="24">
        <f t="shared" ref="G23:G24" si="8">F23*0.05</f>
        <v>2601.6000000000004</v>
      </c>
      <c r="H23" s="24">
        <f t="shared" ref="H23:H24" si="9">F23*0.1</f>
        <v>5203.2000000000007</v>
      </c>
      <c r="I23" s="24">
        <f t="shared" ref="I23:I24" si="10">F23*0.05</f>
        <v>2601.6000000000004</v>
      </c>
      <c r="J23" s="24">
        <f t="shared" ref="J23:J24" si="11">ROUND(F23+G23+H23+I23,2)</f>
        <v>62438.400000000001</v>
      </c>
      <c r="K23" s="24">
        <f t="shared" ref="K23:K24" si="12">ROUND(J23*23.59%,2)</f>
        <v>14729.22</v>
      </c>
      <c r="L23" s="25">
        <f t="shared" ref="L23:L24" si="13">J23+K23</f>
        <v>77167.62</v>
      </c>
    </row>
    <row r="24" spans="1:12" s="10" customFormat="1" ht="14.4" customHeight="1" x14ac:dyDescent="0.25">
      <c r="A24" s="14" t="s">
        <v>52</v>
      </c>
      <c r="B24" s="22" t="s">
        <v>31</v>
      </c>
      <c r="C24" s="22" t="s">
        <v>32</v>
      </c>
      <c r="D24" s="23">
        <v>10</v>
      </c>
      <c r="E24" s="2">
        <v>4336</v>
      </c>
      <c r="F24" s="24">
        <f t="shared" si="7"/>
        <v>52032</v>
      </c>
      <c r="G24" s="24">
        <f t="shared" si="8"/>
        <v>2601.6000000000004</v>
      </c>
      <c r="H24" s="24">
        <f t="shared" si="9"/>
        <v>5203.2000000000007</v>
      </c>
      <c r="I24" s="24">
        <f t="shared" si="10"/>
        <v>2601.6000000000004</v>
      </c>
      <c r="J24" s="24">
        <f t="shared" si="11"/>
        <v>62438.400000000001</v>
      </c>
      <c r="K24" s="24">
        <f t="shared" si="12"/>
        <v>14729.22</v>
      </c>
      <c r="L24" s="25">
        <f t="shared" si="13"/>
        <v>77167.62</v>
      </c>
    </row>
    <row r="25" spans="1:12" s="10" customFormat="1" x14ac:dyDescent="0.25">
      <c r="A25" s="14" t="s">
        <v>53</v>
      </c>
      <c r="B25" s="22" t="s">
        <v>31</v>
      </c>
      <c r="C25" s="22" t="s">
        <v>32</v>
      </c>
      <c r="D25" s="23">
        <v>10</v>
      </c>
      <c r="E25" s="2">
        <v>4336</v>
      </c>
      <c r="F25" s="24">
        <f>E25*12</f>
        <v>52032</v>
      </c>
      <c r="G25" s="24">
        <f>F25*0.05</f>
        <v>2601.6000000000004</v>
      </c>
      <c r="H25" s="24">
        <f>F25*0.1</f>
        <v>5203.2000000000007</v>
      </c>
      <c r="I25" s="24">
        <f>F25*0.05</f>
        <v>2601.6000000000004</v>
      </c>
      <c r="J25" s="24">
        <f>ROUND(F25+G25+H25+I25,2)</f>
        <v>62438.400000000001</v>
      </c>
      <c r="K25" s="24">
        <f>ROUND(J25*23.59%,2)</f>
        <v>14729.22</v>
      </c>
      <c r="L25" s="25">
        <f>J25+K25</f>
        <v>77167.62</v>
      </c>
    </row>
    <row r="26" spans="1:12" s="10" customFormat="1" x14ac:dyDescent="0.25">
      <c r="A26" s="14"/>
      <c r="B26" s="35"/>
      <c r="C26" s="36"/>
      <c r="D26" s="36"/>
      <c r="E26" s="36"/>
      <c r="F26" s="36"/>
      <c r="G26" s="36"/>
      <c r="H26" s="36"/>
      <c r="I26" s="36"/>
      <c r="J26" s="36"/>
      <c r="K26" s="37"/>
      <c r="L26" s="26"/>
    </row>
    <row r="27" spans="1:12" s="10" customFormat="1" ht="24" customHeight="1" x14ac:dyDescent="0.25">
      <c r="K27" s="27" t="s">
        <v>12</v>
      </c>
      <c r="L27" s="28">
        <f>SUM(L23:L26)</f>
        <v>231502.86</v>
      </c>
    </row>
    <row r="28" spans="1:12" s="10" customFormat="1" x14ac:dyDescent="0.25"/>
    <row r="29" spans="1:12" s="10" customFormat="1" x14ac:dyDescent="0.25">
      <c r="B29" s="29"/>
    </row>
    <row r="30" spans="1:12" s="10" customFormat="1" x14ac:dyDescent="0.25"/>
    <row r="31" spans="1:12" s="10" customFormat="1" ht="13.8" x14ac:dyDescent="0.25">
      <c r="B31" s="13" t="s">
        <v>30</v>
      </c>
    </row>
    <row r="32" spans="1:12" s="10" customFormat="1" ht="92.4" x14ac:dyDescent="0.25">
      <c r="A32" s="14"/>
      <c r="B32" s="14"/>
      <c r="C32" s="15" t="s">
        <v>2</v>
      </c>
      <c r="D32" s="16" t="s">
        <v>1</v>
      </c>
      <c r="E32" s="16" t="s">
        <v>27</v>
      </c>
      <c r="F32" s="16" t="s">
        <v>17</v>
      </c>
      <c r="G32" s="16" t="s">
        <v>4</v>
      </c>
      <c r="H32" s="16" t="s">
        <v>5</v>
      </c>
      <c r="I32" s="16" t="s">
        <v>6</v>
      </c>
      <c r="J32" s="16" t="s">
        <v>7</v>
      </c>
      <c r="K32" s="16" t="s">
        <v>8</v>
      </c>
      <c r="L32" s="17" t="s">
        <v>0</v>
      </c>
    </row>
    <row r="33" spans="1:12" s="10" customFormat="1" ht="39.6" x14ac:dyDescent="0.25">
      <c r="A33" s="14"/>
      <c r="B33" s="32" t="s">
        <v>48</v>
      </c>
      <c r="C33" s="18"/>
      <c r="D33" s="19"/>
      <c r="E33" s="20" t="s">
        <v>3</v>
      </c>
      <c r="F33" s="20" t="s">
        <v>20</v>
      </c>
      <c r="G33" s="20" t="s">
        <v>21</v>
      </c>
      <c r="H33" s="20" t="s">
        <v>22</v>
      </c>
      <c r="I33" s="20" t="s">
        <v>23</v>
      </c>
      <c r="J33" s="20" t="s">
        <v>24</v>
      </c>
      <c r="K33" s="20" t="s">
        <v>25</v>
      </c>
      <c r="L33" s="21" t="s">
        <v>26</v>
      </c>
    </row>
    <row r="34" spans="1:12" s="10" customFormat="1" x14ac:dyDescent="0.25">
      <c r="A34" s="14" t="s">
        <v>3</v>
      </c>
      <c r="B34" s="22" t="s">
        <v>31</v>
      </c>
      <c r="C34" s="22" t="s">
        <v>32</v>
      </c>
      <c r="D34" s="23">
        <v>10</v>
      </c>
      <c r="E34" s="2">
        <v>4499</v>
      </c>
      <c r="F34" s="24">
        <f t="shared" ref="F34:F35" si="14">E34*12</f>
        <v>53988</v>
      </c>
      <c r="G34" s="24">
        <f t="shared" ref="G34:G35" si="15">F34*0.05</f>
        <v>2699.4</v>
      </c>
      <c r="H34" s="24">
        <f t="shared" ref="H34:H35" si="16">F34*0.1</f>
        <v>5398.8</v>
      </c>
      <c r="I34" s="24">
        <f t="shared" ref="I34:I35" si="17">F34*0.05</f>
        <v>2699.4</v>
      </c>
      <c r="J34" s="24">
        <f t="shared" ref="J34:J35" si="18">ROUND(F34+G34+H34+I34,2)</f>
        <v>64785.599999999999</v>
      </c>
      <c r="K34" s="24">
        <f t="shared" ref="K34:K35" si="19">ROUND(J34*23.59%,2)</f>
        <v>15282.92</v>
      </c>
      <c r="L34" s="25">
        <f t="shared" ref="L34:L35" si="20">J34+K34</f>
        <v>80068.52</v>
      </c>
    </row>
    <row r="35" spans="1:12" s="10" customFormat="1" x14ac:dyDescent="0.25">
      <c r="A35" s="14" t="s">
        <v>52</v>
      </c>
      <c r="B35" s="22" t="s">
        <v>31</v>
      </c>
      <c r="C35" s="22" t="s">
        <v>32</v>
      </c>
      <c r="D35" s="23">
        <v>10</v>
      </c>
      <c r="E35" s="2">
        <v>4499</v>
      </c>
      <c r="F35" s="24">
        <f t="shared" si="14"/>
        <v>53988</v>
      </c>
      <c r="G35" s="24">
        <f t="shared" si="15"/>
        <v>2699.4</v>
      </c>
      <c r="H35" s="24">
        <f t="shared" si="16"/>
        <v>5398.8</v>
      </c>
      <c r="I35" s="24">
        <f t="shared" si="17"/>
        <v>2699.4</v>
      </c>
      <c r="J35" s="24">
        <f t="shared" si="18"/>
        <v>64785.599999999999</v>
      </c>
      <c r="K35" s="24">
        <f t="shared" si="19"/>
        <v>15282.92</v>
      </c>
      <c r="L35" s="25">
        <f t="shared" si="20"/>
        <v>80068.52</v>
      </c>
    </row>
    <row r="36" spans="1:12" s="10" customFormat="1" x14ac:dyDescent="0.25">
      <c r="A36" s="14" t="s">
        <v>53</v>
      </c>
      <c r="B36" s="22" t="s">
        <v>31</v>
      </c>
      <c r="C36" s="22" t="s">
        <v>32</v>
      </c>
      <c r="D36" s="23">
        <v>10</v>
      </c>
      <c r="E36" s="2">
        <v>4499</v>
      </c>
      <c r="F36" s="24">
        <f>E36*12</f>
        <v>53988</v>
      </c>
      <c r="G36" s="24">
        <f>F36*0.05</f>
        <v>2699.4</v>
      </c>
      <c r="H36" s="24">
        <f>F36*0.1</f>
        <v>5398.8</v>
      </c>
      <c r="I36" s="24">
        <f>F36*0.05</f>
        <v>2699.4</v>
      </c>
      <c r="J36" s="24">
        <f>ROUND(F36+G36+H36+I36,2)</f>
        <v>64785.599999999999</v>
      </c>
      <c r="K36" s="24">
        <f>ROUND(J36*23.59%,2)</f>
        <v>15282.92</v>
      </c>
      <c r="L36" s="25">
        <f>J36+K36</f>
        <v>80068.52</v>
      </c>
    </row>
    <row r="37" spans="1:12" s="10" customFormat="1" x14ac:dyDescent="0.25">
      <c r="A37" s="14"/>
      <c r="B37" s="34"/>
      <c r="C37" s="34"/>
      <c r="D37" s="34"/>
      <c r="E37" s="34"/>
      <c r="F37" s="34"/>
      <c r="G37" s="34"/>
      <c r="H37" s="34"/>
      <c r="I37" s="34"/>
      <c r="J37" s="34"/>
      <c r="K37" s="34"/>
      <c r="L37" s="26"/>
    </row>
    <row r="38" spans="1:12" s="10" customFormat="1" ht="21" customHeight="1" x14ac:dyDescent="0.25">
      <c r="K38" s="27" t="s">
        <v>13</v>
      </c>
      <c r="L38" s="28">
        <f>SUM(L34:L37)</f>
        <v>240205.56</v>
      </c>
    </row>
    <row r="39" spans="1:12" s="10" customFormat="1" x14ac:dyDescent="0.25"/>
    <row r="40" spans="1:12" s="10" customFormat="1" x14ac:dyDescent="0.25"/>
    <row r="41" spans="1:12" s="10" customFormat="1" ht="13.8" x14ac:dyDescent="0.25">
      <c r="B41" s="13" t="s">
        <v>28</v>
      </c>
    </row>
    <row r="42" spans="1:12" s="10" customFormat="1" ht="92.4" x14ac:dyDescent="0.25">
      <c r="A42" s="14"/>
      <c r="B42" s="14"/>
      <c r="C42" s="15" t="s">
        <v>2</v>
      </c>
      <c r="D42" s="16" t="s">
        <v>1</v>
      </c>
      <c r="E42" s="16" t="s">
        <v>27</v>
      </c>
      <c r="F42" s="16" t="s">
        <v>18</v>
      </c>
      <c r="G42" s="16" t="s">
        <v>4</v>
      </c>
      <c r="H42" s="16" t="s">
        <v>5</v>
      </c>
      <c r="I42" s="16" t="s">
        <v>6</v>
      </c>
      <c r="J42" s="16" t="s">
        <v>7</v>
      </c>
      <c r="K42" s="16" t="s">
        <v>8</v>
      </c>
      <c r="L42" s="17" t="s">
        <v>0</v>
      </c>
    </row>
    <row r="43" spans="1:12" s="10" customFormat="1" ht="39.6" x14ac:dyDescent="0.25">
      <c r="A43" s="14"/>
      <c r="B43" s="32" t="s">
        <v>48</v>
      </c>
      <c r="C43" s="18"/>
      <c r="D43" s="19"/>
      <c r="E43" s="20" t="s">
        <v>3</v>
      </c>
      <c r="F43" s="20" t="s">
        <v>20</v>
      </c>
      <c r="G43" s="20" t="s">
        <v>21</v>
      </c>
      <c r="H43" s="20" t="s">
        <v>22</v>
      </c>
      <c r="I43" s="20" t="s">
        <v>23</v>
      </c>
      <c r="J43" s="20" t="s">
        <v>24</v>
      </c>
      <c r="K43" s="20" t="s">
        <v>25</v>
      </c>
      <c r="L43" s="21" t="s">
        <v>26</v>
      </c>
    </row>
    <row r="44" spans="1:12" s="10" customFormat="1" x14ac:dyDescent="0.25">
      <c r="A44" s="14" t="s">
        <v>3</v>
      </c>
      <c r="B44" s="22" t="s">
        <v>31</v>
      </c>
      <c r="C44" s="22" t="s">
        <v>32</v>
      </c>
      <c r="D44" s="23">
        <v>10</v>
      </c>
      <c r="E44" s="2">
        <v>4645</v>
      </c>
      <c r="F44" s="24">
        <f t="shared" ref="F44:F45" si="21">E44*12</f>
        <v>55740</v>
      </c>
      <c r="G44" s="24">
        <f t="shared" ref="G44:G45" si="22">F44*0.05</f>
        <v>2787</v>
      </c>
      <c r="H44" s="24">
        <f t="shared" ref="H44:H45" si="23">F44*0.1</f>
        <v>5574</v>
      </c>
      <c r="I44" s="24">
        <f t="shared" ref="I44:I45" si="24">F44*0.05</f>
        <v>2787</v>
      </c>
      <c r="J44" s="24">
        <f t="shared" ref="J44:J45" si="25">ROUND(F44+G44+H44+I44,2)</f>
        <v>66888</v>
      </c>
      <c r="K44" s="24">
        <f t="shared" ref="K44:K45" si="26">ROUND(J44*23.59%,2)</f>
        <v>15778.88</v>
      </c>
      <c r="L44" s="25">
        <f t="shared" ref="L44:L45" si="27">J44+K44</f>
        <v>82666.880000000005</v>
      </c>
    </row>
    <row r="45" spans="1:12" s="10" customFormat="1" x14ac:dyDescent="0.25">
      <c r="A45" s="14" t="s">
        <v>52</v>
      </c>
      <c r="B45" s="22" t="s">
        <v>31</v>
      </c>
      <c r="C45" s="22" t="s">
        <v>32</v>
      </c>
      <c r="D45" s="23">
        <v>10</v>
      </c>
      <c r="E45" s="2">
        <v>4645</v>
      </c>
      <c r="F45" s="24">
        <f t="shared" si="21"/>
        <v>55740</v>
      </c>
      <c r="G45" s="24">
        <f t="shared" si="22"/>
        <v>2787</v>
      </c>
      <c r="H45" s="24">
        <f t="shared" si="23"/>
        <v>5574</v>
      </c>
      <c r="I45" s="24">
        <f t="shared" si="24"/>
        <v>2787</v>
      </c>
      <c r="J45" s="24">
        <f t="shared" si="25"/>
        <v>66888</v>
      </c>
      <c r="K45" s="24">
        <f t="shared" si="26"/>
        <v>15778.88</v>
      </c>
      <c r="L45" s="25">
        <f t="shared" si="27"/>
        <v>82666.880000000005</v>
      </c>
    </row>
    <row r="46" spans="1:12" s="10" customFormat="1" x14ac:dyDescent="0.25">
      <c r="A46" s="14" t="s">
        <v>53</v>
      </c>
      <c r="B46" s="22" t="s">
        <v>31</v>
      </c>
      <c r="C46" s="22" t="s">
        <v>32</v>
      </c>
      <c r="D46" s="23">
        <v>10</v>
      </c>
      <c r="E46" s="2">
        <v>4645</v>
      </c>
      <c r="F46" s="24">
        <f>E46*12</f>
        <v>55740</v>
      </c>
      <c r="G46" s="24">
        <f>F46*0.05</f>
        <v>2787</v>
      </c>
      <c r="H46" s="24">
        <f>F46*0.1</f>
        <v>5574</v>
      </c>
      <c r="I46" s="24">
        <f>F46*0.05</f>
        <v>2787</v>
      </c>
      <c r="J46" s="24">
        <f>ROUND(F46+G46+H46+I46,2)</f>
        <v>66888</v>
      </c>
      <c r="K46" s="24">
        <f>ROUND(J46*23.59%,2)</f>
        <v>15778.88</v>
      </c>
      <c r="L46" s="25">
        <f>J46+K46</f>
        <v>82666.880000000005</v>
      </c>
    </row>
    <row r="47" spans="1:12" s="10" customFormat="1" x14ac:dyDescent="0.25">
      <c r="A47" s="22"/>
      <c r="B47" s="34"/>
      <c r="C47" s="34"/>
      <c r="D47" s="34"/>
      <c r="E47" s="34"/>
      <c r="F47" s="34"/>
      <c r="G47" s="34"/>
      <c r="H47" s="34"/>
      <c r="I47" s="34"/>
      <c r="J47" s="34"/>
      <c r="K47" s="34"/>
      <c r="L47" s="26"/>
    </row>
    <row r="48" spans="1:12" s="10" customFormat="1" ht="27.75" customHeight="1" x14ac:dyDescent="0.25">
      <c r="K48" s="27" t="s">
        <v>14</v>
      </c>
      <c r="L48" s="28">
        <f>SUM(L44:L47)</f>
        <v>248000.64000000001</v>
      </c>
    </row>
    <row r="49" spans="1:12" s="10" customFormat="1" x14ac:dyDescent="0.25"/>
    <row r="50" spans="1:12" s="10" customFormat="1" x14ac:dyDescent="0.25"/>
    <row r="51" spans="1:12" s="10" customFormat="1" x14ac:dyDescent="0.25"/>
    <row r="52" spans="1:12" s="10" customFormat="1" ht="13.8" x14ac:dyDescent="0.25">
      <c r="B52" s="13" t="s">
        <v>29</v>
      </c>
    </row>
    <row r="53" spans="1:12" s="10" customFormat="1" ht="92.4" x14ac:dyDescent="0.25">
      <c r="A53" s="14"/>
      <c r="B53" s="14"/>
      <c r="C53" s="15" t="s">
        <v>2</v>
      </c>
      <c r="D53" s="16" t="s">
        <v>1</v>
      </c>
      <c r="E53" s="16" t="s">
        <v>27</v>
      </c>
      <c r="F53" s="16" t="s">
        <v>19</v>
      </c>
      <c r="G53" s="16" t="s">
        <v>4</v>
      </c>
      <c r="H53" s="16" t="s">
        <v>5</v>
      </c>
      <c r="I53" s="16" t="s">
        <v>6</v>
      </c>
      <c r="J53" s="16" t="s">
        <v>7</v>
      </c>
      <c r="K53" s="16" t="s">
        <v>8</v>
      </c>
      <c r="L53" s="17" t="s">
        <v>0</v>
      </c>
    </row>
    <row r="54" spans="1:12" s="10" customFormat="1" ht="39.6" x14ac:dyDescent="0.25">
      <c r="A54" s="14"/>
      <c r="B54" s="32" t="s">
        <v>48</v>
      </c>
      <c r="C54" s="18"/>
      <c r="D54" s="19"/>
      <c r="E54" s="20" t="s">
        <v>3</v>
      </c>
      <c r="F54" s="20" t="s">
        <v>20</v>
      </c>
      <c r="G54" s="20" t="s">
        <v>21</v>
      </c>
      <c r="H54" s="20" t="s">
        <v>22</v>
      </c>
      <c r="I54" s="20" t="s">
        <v>23</v>
      </c>
      <c r="J54" s="20" t="s">
        <v>24</v>
      </c>
      <c r="K54" s="20" t="s">
        <v>25</v>
      </c>
      <c r="L54" s="21" t="s">
        <v>26</v>
      </c>
    </row>
    <row r="55" spans="1:12" s="10" customFormat="1" x14ac:dyDescent="0.25">
      <c r="A55" s="14" t="s">
        <v>3</v>
      </c>
      <c r="B55" s="22" t="s">
        <v>31</v>
      </c>
      <c r="C55" s="22" t="s">
        <v>32</v>
      </c>
      <c r="D55" s="23">
        <v>10</v>
      </c>
      <c r="E55" s="2">
        <v>4645</v>
      </c>
      <c r="F55" s="24">
        <f t="shared" ref="F55:F56" si="28">E55*12</f>
        <v>55740</v>
      </c>
      <c r="G55" s="24">
        <f t="shared" ref="G55:G56" si="29">F55*0.05</f>
        <v>2787</v>
      </c>
      <c r="H55" s="24">
        <f t="shared" ref="H55:H56" si="30">F55*0.1</f>
        <v>5574</v>
      </c>
      <c r="I55" s="24">
        <f t="shared" ref="I55:I56" si="31">F55*0.05</f>
        <v>2787</v>
      </c>
      <c r="J55" s="24">
        <f t="shared" ref="J55:J56" si="32">ROUND(F55+G55+H55+I55,2)</f>
        <v>66888</v>
      </c>
      <c r="K55" s="24">
        <f t="shared" ref="K55:K56" si="33">ROUND(J55*23.59%,2)</f>
        <v>15778.88</v>
      </c>
      <c r="L55" s="25">
        <f t="shared" ref="L55:L56" si="34">J55+K55</f>
        <v>82666.880000000005</v>
      </c>
    </row>
    <row r="56" spans="1:12" s="10" customFormat="1" x14ac:dyDescent="0.25">
      <c r="A56" s="14" t="s">
        <v>52</v>
      </c>
      <c r="B56" s="22" t="s">
        <v>31</v>
      </c>
      <c r="C56" s="22" t="s">
        <v>32</v>
      </c>
      <c r="D56" s="23">
        <v>10</v>
      </c>
      <c r="E56" s="2">
        <v>4645</v>
      </c>
      <c r="F56" s="24">
        <f t="shared" si="28"/>
        <v>55740</v>
      </c>
      <c r="G56" s="24">
        <f t="shared" si="29"/>
        <v>2787</v>
      </c>
      <c r="H56" s="24">
        <f t="shared" si="30"/>
        <v>5574</v>
      </c>
      <c r="I56" s="24">
        <f t="shared" si="31"/>
        <v>2787</v>
      </c>
      <c r="J56" s="24">
        <f t="shared" si="32"/>
        <v>66888</v>
      </c>
      <c r="K56" s="24">
        <f t="shared" si="33"/>
        <v>15778.88</v>
      </c>
      <c r="L56" s="25">
        <f t="shared" si="34"/>
        <v>82666.880000000005</v>
      </c>
    </row>
    <row r="57" spans="1:12" s="10" customFormat="1" x14ac:dyDescent="0.25">
      <c r="A57" s="14" t="s">
        <v>53</v>
      </c>
      <c r="B57" s="22" t="s">
        <v>31</v>
      </c>
      <c r="C57" s="22" t="s">
        <v>32</v>
      </c>
      <c r="D57" s="23">
        <v>10</v>
      </c>
      <c r="E57" s="2">
        <v>4645</v>
      </c>
      <c r="F57" s="24">
        <f>E57*12</f>
        <v>55740</v>
      </c>
      <c r="G57" s="24">
        <f>F57*0.05</f>
        <v>2787</v>
      </c>
      <c r="H57" s="24">
        <f>F57*0.1</f>
        <v>5574</v>
      </c>
      <c r="I57" s="24">
        <f>F57*0.05</f>
        <v>2787</v>
      </c>
      <c r="J57" s="24">
        <f>ROUND(F57+G57+H57+I57,2)</f>
        <v>66888</v>
      </c>
      <c r="K57" s="24">
        <f>ROUND(J57*23.59%,2)</f>
        <v>15778.88</v>
      </c>
      <c r="L57" s="25">
        <f>J57+K57</f>
        <v>82666.880000000005</v>
      </c>
    </row>
    <row r="58" spans="1:12" s="10" customFormat="1" x14ac:dyDescent="0.25">
      <c r="A58" s="22"/>
      <c r="B58" s="34"/>
      <c r="C58" s="34"/>
      <c r="D58" s="34"/>
      <c r="E58" s="34"/>
      <c r="F58" s="34"/>
      <c r="G58" s="34"/>
      <c r="H58" s="34"/>
      <c r="I58" s="34"/>
      <c r="J58" s="34"/>
      <c r="K58" s="34"/>
      <c r="L58" s="26"/>
    </row>
    <row r="59" spans="1:12" s="10" customFormat="1" ht="13.8" x14ac:dyDescent="0.25">
      <c r="K59" s="27" t="s">
        <v>15</v>
      </c>
      <c r="L59" s="28">
        <f>SUM(L55:L58)</f>
        <v>248000.64000000001</v>
      </c>
    </row>
    <row r="60" spans="1:12" s="10" customFormat="1" ht="13.8" x14ac:dyDescent="0.25">
      <c r="A60" s="10" t="s">
        <v>45</v>
      </c>
      <c r="K60" s="27"/>
      <c r="L60" s="30"/>
    </row>
    <row r="61" spans="1:12" s="10" customFormat="1" x14ac:dyDescent="0.25"/>
    <row r="62" spans="1:12" s="10" customFormat="1" x14ac:dyDescent="0.25">
      <c r="B62" s="29"/>
    </row>
    <row r="63" spans="1:12" s="10" customFormat="1" x14ac:dyDescent="0.25"/>
  </sheetData>
  <mergeCells count="8">
    <mergeCell ref="B3:L3"/>
    <mergeCell ref="B58:K58"/>
    <mergeCell ref="B47:K47"/>
    <mergeCell ref="B37:K37"/>
    <mergeCell ref="B26:K26"/>
    <mergeCell ref="B12:K12"/>
    <mergeCell ref="A15:K15"/>
    <mergeCell ref="A16:K16"/>
  </mergeCells>
  <pageMargins left="0.25" right="0.25" top="0.75" bottom="0.75" header="0.3" footer="0.3"/>
  <pageSetup paperSize="9" scale="65"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010C9A-42ED-4A66-A4BB-ED449C14FD43}">
  <dimension ref="A2:K10"/>
  <sheetViews>
    <sheetView workbookViewId="0">
      <selection activeCell="F8" sqref="F8"/>
    </sheetView>
  </sheetViews>
  <sheetFormatPr defaultRowHeight="14.4" x14ac:dyDescent="0.3"/>
  <cols>
    <col min="1" max="1" width="46.33203125" customWidth="1"/>
    <col min="2" max="3" width="10.77734375" customWidth="1"/>
    <col min="4" max="4" width="10.6640625" customWidth="1"/>
    <col min="5" max="5" width="11.33203125" customWidth="1"/>
    <col min="6" max="6" width="12.44140625" customWidth="1"/>
  </cols>
  <sheetData>
    <row r="2" spans="1:11" x14ac:dyDescent="0.3">
      <c r="A2" s="31" t="s">
        <v>35</v>
      </c>
      <c r="B2" s="31"/>
      <c r="C2" s="31"/>
      <c r="D2" s="31"/>
      <c r="E2" s="31"/>
    </row>
    <row r="3" spans="1:11" x14ac:dyDescent="0.3">
      <c r="A3" s="9" t="s">
        <v>33</v>
      </c>
    </row>
    <row r="5" spans="1:11" x14ac:dyDescent="0.3">
      <c r="A5" s="4" t="s">
        <v>43</v>
      </c>
      <c r="B5" s="7" t="s">
        <v>34</v>
      </c>
      <c r="C5" s="7" t="s">
        <v>37</v>
      </c>
      <c r="D5" s="7" t="s">
        <v>38</v>
      </c>
      <c r="E5" s="7" t="s">
        <v>39</v>
      </c>
      <c r="F5" s="7" t="s">
        <v>40</v>
      </c>
    </row>
    <row r="6" spans="1:11" x14ac:dyDescent="0.3">
      <c r="A6" s="4" t="s">
        <v>36</v>
      </c>
      <c r="B6" s="5">
        <f>detalizēti!L13</f>
        <v>178859.46</v>
      </c>
      <c r="C6" s="5">
        <f>detalizēti!L27</f>
        <v>231502.86</v>
      </c>
      <c r="D6" s="5">
        <f>detalizēti!L38</f>
        <v>240205.56</v>
      </c>
      <c r="E6" s="5">
        <f>detalizēti!L48</f>
        <v>248000.64000000001</v>
      </c>
      <c r="F6" s="5">
        <f>detalizēti!L59</f>
        <v>248000.64000000001</v>
      </c>
    </row>
    <row r="7" spans="1:11" x14ac:dyDescent="0.3">
      <c r="A7" s="4"/>
      <c r="B7" s="4"/>
      <c r="C7" s="4"/>
      <c r="D7" s="4"/>
      <c r="E7" s="4"/>
      <c r="F7" s="4"/>
    </row>
    <row r="8" spans="1:11" x14ac:dyDescent="0.3">
      <c r="A8" s="7" t="s">
        <v>42</v>
      </c>
      <c r="B8" s="8">
        <f>SUM(B6:B7)</f>
        <v>178859.46</v>
      </c>
      <c r="C8" s="8">
        <f t="shared" ref="C8:F8" si="0">SUM(C6:C7)</f>
        <v>231502.86</v>
      </c>
      <c r="D8" s="8">
        <f t="shared" si="0"/>
        <v>240205.56</v>
      </c>
      <c r="E8" s="8">
        <f t="shared" si="0"/>
        <v>248000.64000000001</v>
      </c>
      <c r="F8" s="8">
        <f t="shared" si="0"/>
        <v>248000.64000000001</v>
      </c>
    </row>
    <row r="10" spans="1:11" ht="118.2" customHeight="1" x14ac:dyDescent="0.3">
      <c r="A10" s="3" t="s">
        <v>47</v>
      </c>
      <c r="B10" s="3"/>
      <c r="C10" s="3"/>
      <c r="D10" s="3"/>
      <c r="E10" s="3"/>
      <c r="F10" s="3"/>
      <c r="G10" s="3"/>
      <c r="H10" s="3"/>
      <c r="I10" s="3"/>
      <c r="J10" s="3"/>
      <c r="K10" s="3"/>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kuments" ma:contentTypeID="0x010100030A788A17DBC44EAF6D9C83E4C1980E" ma:contentTypeVersion="5" ma:contentTypeDescription="Izveidot jaunu dokumentu." ma:contentTypeScope="" ma:versionID="4830dfba6576b6871db88b7f0912380c">
  <xsd:schema xmlns:xsd="http://www.w3.org/2001/XMLSchema" xmlns:xs="http://www.w3.org/2001/XMLSchema" xmlns:p="http://schemas.microsoft.com/office/2006/metadata/properties" xmlns:ns2="7c3518bc-c684-4e7d-9532-460c20e167ac" xmlns:ns3="4d4dc7da-5b10-43a8-95cf-7029417ae0c8" targetNamespace="http://schemas.microsoft.com/office/2006/metadata/properties" ma:root="true" ma:fieldsID="7fcd704e8ccc269f6203d83dc18641df" ns2:_="" ns3:_="">
    <xsd:import namespace="7c3518bc-c684-4e7d-9532-460c20e167ac"/>
    <xsd:import namespace="4d4dc7da-5b10-43a8-95cf-7029417ae0c8"/>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c3518bc-c684-4e7d-9532-460c20e167ac"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4d4dc7da-5b10-43a8-95cf-7029417ae0c8" elementFormDefault="qualified">
    <xsd:import namespace="http://schemas.microsoft.com/office/2006/documentManagement/types"/>
    <xsd:import namespace="http://schemas.microsoft.com/office/infopath/2007/PartnerControls"/>
    <xsd:element name="SharedWithUsers" ma:index="11" nillable="true" ma:displayName="Koplietots ar"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2" nillable="true" ma:displayName="Koplietots ar: detalizēti"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Satura tips"/>
        <xsd:element ref="dc:title" minOccurs="0" maxOccurs="1" ma:index="4" ma:displayName="Virsraksts"/>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E984093C-DD8A-422D-8739-9C9F6BB3CA7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c3518bc-c684-4e7d-9532-460c20e167ac"/>
    <ds:schemaRef ds:uri="4d4dc7da-5b10-43a8-95cf-7029417ae0c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1C77132-BA25-4D04-BF2F-00C93D04C519}">
  <ds:schemaRefs>
    <ds:schemaRef ds:uri="http://schemas.microsoft.com/sharepoint/v3/contenttype/forms"/>
  </ds:schemaRefs>
</ds:datastoreItem>
</file>

<file path=customXml/itemProps3.xml><?xml version="1.0" encoding="utf-8"?>
<ds:datastoreItem xmlns:ds="http://schemas.openxmlformats.org/officeDocument/2006/customXml" ds:itemID="{BF85E6D1-7FE6-4F38-95BF-110B27F04B6C}">
  <ds:schemaRefs>
    <ds:schemaRef ds:uri="http://schemas.microsoft.com/office/2006/documentManagement/types"/>
    <ds:schemaRef ds:uri="http://purl.org/dc/elements/1.1/"/>
    <ds:schemaRef ds:uri="http://purl.org/dc/dcmitype/"/>
    <ds:schemaRef ds:uri="http://schemas.microsoft.com/office/2006/metadata/properties"/>
    <ds:schemaRef ds:uri="4d4dc7da-5b10-43a8-95cf-7029417ae0c8"/>
    <ds:schemaRef ds:uri="http://schemas.microsoft.com/office/infopath/2007/PartnerControls"/>
    <ds:schemaRef ds:uri="http://purl.org/dc/terms/"/>
    <ds:schemaRef ds:uri="http://schemas.openxmlformats.org/package/2006/metadata/core-properties"/>
    <ds:schemaRef ds:uri="7c3518bc-c684-4e7d-9532-460c20e167ac"/>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detalizēti</vt:lpstr>
      <vt:lpstr>Kopsavilkums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Inga Osina</dc:creator>
  <cp:lastModifiedBy>Inga Prancāne</cp:lastModifiedBy>
  <cp:lastPrinted>2024-05-22T07:48:35Z</cp:lastPrinted>
  <dcterms:created xsi:type="dcterms:W3CDTF">2023-05-13T03:25:45Z</dcterms:created>
  <dcterms:modified xsi:type="dcterms:W3CDTF">2025-02-03T13:25:34Z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0x010100030A788A17DBC44EAF6D9C83E4C1980E</vt:lpwstr>
  </property>
</Properties>
</file>