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conformance="strict">
  <fileVersion appName="xl" lastEdited="7" lowestEdited="7" rupBuild="23801"/>
  <workbookPr dateCompatibility="0" defaultThemeVersion="166925"/>
  <mc:AlternateContent xmlns:mc="http://schemas.openxmlformats.org/markup-compatibility/2006">
    <mc:Choice Requires="x15">
      <x15ac:absPath xmlns:x15ac="http://schemas.microsoft.com/office/spreadsheetml/2010/11/ac" url="\\vnozare.pri\vm\Redirect_profiles\VM_Ivita_Lazdina\Desktop\Not_1529\2021_GATAVOTIE_NOTEIKUMI\555_GUNDEGAS\"/>
    </mc:Choice>
  </mc:AlternateContent>
  <xr:revisionPtr revIDLastSave="0" documentId="8_{D664E1DD-B8C9-4242-8625-AC65EE2384BC}" xr6:coauthVersionLast="46" xr6:coauthVersionMax="46" xr10:uidLastSave="{00000000-0000-0000-0000-000000000000}"/>
  <bookViews>
    <workbookView xWindow="195" yWindow="0" windowWidth="14145" windowHeight="15600"/>
  </bookViews>
  <sheets>
    <sheet name="1.pielikums " sheetId="4" r:id="rId1"/>
    <sheet name="2.pielikums " sheetId="3" r:id="rId2"/>
    <sheet name="3.pielikums" sheetId="5" r:id="rId3"/>
  </sheets>
  <definedNames>
    <definedName name="_xlnm.Print_Area" localSheetId="0">'1.pielikums '!$A$1:$D$17</definedName>
  </definedNames>
  <calcPr calcId="191029"/>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purl.oclc.org/ooxml/spreadsheetml/main">
  <c r="L13" i="3" l="1"/>
  <c r="M13" i="3" s="1"/>
  <c r="F12" i="3"/>
  <c r="G3" i="3"/>
  <c r="L14" i="3"/>
  <c r="M14" i="3" s="1"/>
  <c r="L15" i="3"/>
  <c r="M15" i="3" s="1"/>
  <c r="L16" i="3"/>
  <c r="L17" i="3"/>
  <c r="M17" i="3" s="1"/>
  <c r="L18" i="3"/>
  <c r="L19" i="3"/>
  <c r="L20" i="3"/>
  <c r="L21" i="3"/>
  <c r="M21" i="3" s="1"/>
  <c r="AA14" i="3"/>
  <c r="AG14" i="3" s="1"/>
  <c r="AB14" i="3"/>
  <c r="Z14" i="3" s="1"/>
  <c r="AF2" i="3" s="1"/>
  <c r="AA15" i="3"/>
  <c r="Z15" i="3" s="1"/>
  <c r="AB15" i="3"/>
  <c r="AA16" i="3"/>
  <c r="Z16" i="3"/>
  <c r="AB16" i="3"/>
  <c r="AH16" i="3" s="1"/>
  <c r="AA17" i="3"/>
  <c r="Z17" i="3" s="1"/>
  <c r="AB17" i="3"/>
  <c r="AH17" i="3" s="1"/>
  <c r="AA18" i="3"/>
  <c r="AB18" i="3"/>
  <c r="AH18" i="3" s="1"/>
  <c r="AF18" i="3" s="1"/>
  <c r="AA19" i="3"/>
  <c r="AB19" i="3"/>
  <c r="Z19" i="3" s="1"/>
  <c r="AA20" i="3"/>
  <c r="AG20" i="3" s="1"/>
  <c r="AF20" i="3" s="1"/>
  <c r="AB20" i="3"/>
  <c r="AH20" i="3"/>
  <c r="AA21" i="3"/>
  <c r="Z21" i="3" s="1"/>
  <c r="AB21" i="3"/>
  <c r="AH21" i="3" s="1"/>
  <c r="AB13" i="3"/>
  <c r="AA13" i="3"/>
  <c r="Z13" i="3" s="1"/>
  <c r="T14" i="3"/>
  <c r="T12" i="3" s="1"/>
  <c r="T2" i="3"/>
  <c r="U2" i="3" s="1"/>
  <c r="T15" i="3"/>
  <c r="T16" i="3"/>
  <c r="T17" i="3"/>
  <c r="T18" i="3"/>
  <c r="T19" i="3"/>
  <c r="T20" i="3"/>
  <c r="T21" i="3"/>
  <c r="T13" i="3"/>
  <c r="U12" i="3"/>
  <c r="AG21" i="3"/>
  <c r="AF21" i="3" s="1"/>
  <c r="AG19" i="3"/>
  <c r="AG16" i="3"/>
  <c r="AF16" i="3" s="1"/>
  <c r="AH15" i="3"/>
  <c r="AH13" i="3"/>
  <c r="N14" i="3"/>
  <c r="N15" i="3"/>
  <c r="N16" i="3"/>
  <c r="Z2" i="3" s="1"/>
  <c r="AA2" i="3" s="1"/>
  <c r="N17" i="3"/>
  <c r="N18" i="3"/>
  <c r="N19" i="3"/>
  <c r="N20" i="3"/>
  <c r="M20" i="3" s="1"/>
  <c r="N21" i="3"/>
  <c r="N13" i="3"/>
  <c r="N12" i="3"/>
  <c r="O2" i="3" s="1"/>
  <c r="P12" i="3"/>
  <c r="O12" i="3"/>
  <c r="X14" i="3"/>
  <c r="W14" i="3" s="1"/>
  <c r="Y14" i="3"/>
  <c r="X15" i="3"/>
  <c r="W15" i="3"/>
  <c r="Y15" i="3"/>
  <c r="X16" i="3"/>
  <c r="Y16" i="3"/>
  <c r="W16" i="3" s="1"/>
  <c r="X17" i="3"/>
  <c r="Y17" i="3"/>
  <c r="X18" i="3"/>
  <c r="W18" i="3" s="1"/>
  <c r="Y18" i="3"/>
  <c r="X19" i="3"/>
  <c r="Y19" i="3"/>
  <c r="W19" i="3" s="1"/>
  <c r="X20" i="3"/>
  <c r="Y20" i="3"/>
  <c r="X21" i="3"/>
  <c r="W21" i="3"/>
  <c r="Y21" i="3"/>
  <c r="Y13" i="3"/>
  <c r="X13" i="3"/>
  <c r="X12" i="3" s="1"/>
  <c r="I14" i="3"/>
  <c r="I15" i="3"/>
  <c r="I16" i="3"/>
  <c r="I17" i="3"/>
  <c r="I18" i="3"/>
  <c r="I19" i="3"/>
  <c r="I20" i="3"/>
  <c r="I21" i="3"/>
  <c r="I13" i="3"/>
  <c r="I12" i="3" s="1"/>
  <c r="W20" i="3"/>
  <c r="Q14" i="3"/>
  <c r="Q15" i="3"/>
  <c r="Q16" i="3"/>
  <c r="Q17" i="3"/>
  <c r="Q18" i="3"/>
  <c r="Q19" i="3"/>
  <c r="Q20" i="3"/>
  <c r="Q21" i="3"/>
  <c r="Q13" i="3"/>
  <c r="C12" i="3"/>
  <c r="B10" i="4"/>
  <c r="B6" i="4"/>
  <c r="B5" i="4" s="1"/>
  <c r="M19" i="3"/>
  <c r="M18" i="3"/>
  <c r="AE12" i="3"/>
  <c r="AD12" i="3"/>
  <c r="AC12" i="3"/>
  <c r="V12" i="3"/>
  <c r="S12" i="3"/>
  <c r="R12" i="3"/>
  <c r="K12" i="3"/>
  <c r="J12" i="3"/>
  <c r="H12" i="3"/>
  <c r="G12" i="3"/>
  <c r="E12" i="3"/>
  <c r="D12" i="3"/>
  <c r="N2" i="3"/>
  <c r="W17" i="3"/>
  <c r="Q12" i="3"/>
  <c r="L12" i="3"/>
  <c r="M12" i="3" s="1"/>
  <c r="AG18" i="3"/>
  <c r="AA12" i="3" l="1"/>
  <c r="Y12" i="3"/>
  <c r="Z18" i="3"/>
  <c r="Z12" i="3" s="1"/>
  <c r="AH14" i="3"/>
  <c r="AH12" i="3" s="1"/>
  <c r="AB12" i="3"/>
  <c r="W13" i="3"/>
  <c r="W12" i="3" s="1"/>
  <c r="AG15" i="3"/>
  <c r="AF15" i="3" s="1"/>
  <c r="AG17" i="3"/>
  <c r="AF17" i="3" s="1"/>
  <c r="AG13" i="3"/>
  <c r="AH19" i="3"/>
  <c r="Z20" i="3"/>
  <c r="AF14" i="3" l="1"/>
  <c r="AF13" i="3"/>
  <c r="AG12" i="3"/>
  <c r="AH23" i="3"/>
  <c r="AF19" i="3"/>
  <c r="AI19" i="3"/>
  <c r="AK19" i="3"/>
  <c r="AJ19" i="3" l="1"/>
  <c r="AH24" i="3" s="1"/>
  <c r="AL25" i="3"/>
  <c r="AH25" i="3"/>
  <c r="AL24" i="3"/>
  <c r="AL23" i="3" s="1"/>
  <c r="AF12" i="3"/>
</calcChain>
</file>

<file path=xl/sharedStrings.xml><?xml version="1.0" encoding="utf-8"?>
<sst xmlns="http://purl.oclc.org/ooxml/spreadsheetml/main" count="93" uniqueCount="65">
  <si>
    <t xml:space="preserve">Stacionārajiem pakalpojumiem plānotie resursi </t>
  </si>
  <si>
    <t>neatliekamās stacionārās palīdzības bužeta resursi</t>
  </si>
  <si>
    <t>Finansēšanas plāns 33.17.00</t>
  </si>
  <si>
    <t xml:space="preserve"> 33.19.00 apakšprogrammas līdzekļi </t>
  </si>
  <si>
    <t xml:space="preserve">plānveida stacionāro pakalpojumu bužeta programma (33.18.00) </t>
  </si>
  <si>
    <t>Finansēšanas plāns 33.18.00</t>
  </si>
  <si>
    <t>Prognozētā izpilde par stacionārās veselības aprūpes pakalpojumu nodrošināšanu</t>
  </si>
  <si>
    <t>prognoze**</t>
  </si>
  <si>
    <t>Pakalpojuma nosaukums</t>
  </si>
  <si>
    <t>Plānotais finansējums  2021, EUR
(gada sākumā, ņemot vērā plānotās apropriācijas pārdales )</t>
  </si>
  <si>
    <t>Kopā_prognoze_2021_gadam</t>
  </si>
  <si>
    <t xml:space="preserve">Izmaiņas (PROGNOZE KOPĀ - PLĀNS (uz gada sākumu) </t>
  </si>
  <si>
    <t>Plānotais pacientu skaits</t>
  </si>
  <si>
    <t xml:space="preserve">t.sk. neatliekamās palīdzības bužeta programma (33.17.00) </t>
  </si>
  <si>
    <t xml:space="preserve">t.sk. plānvieda pakalpojumu bužeta programma (33.18.00) </t>
  </si>
  <si>
    <t>Pacientu skaita izpilde</t>
  </si>
  <si>
    <t>2.pusgada finansējuma izpildes salīdzinājums ar 1/2 no gada plāna (modelēšanas lielums)</t>
  </si>
  <si>
    <t>Finansējuma izpilde 2021, EUR</t>
  </si>
  <si>
    <t>Prognozētā finansējuma izpilde 2021, EUR</t>
  </si>
  <si>
    <t>Prognozētais finansējums 2021, EUR</t>
  </si>
  <si>
    <t>Valsts kopā kopsumma</t>
  </si>
  <si>
    <t xml:space="preserve">Fiksētais maksājums </t>
  </si>
  <si>
    <t>Iezīmētās pakalpojuma programmas</t>
  </si>
  <si>
    <t>Dzemdību apmaksa</t>
  </si>
  <si>
    <t>Piemaksājamās manipulācijas</t>
  </si>
  <si>
    <t>Virs līguma pakalpojumi un pārējie pakalpojumi</t>
  </si>
  <si>
    <t>Prognozējamais valsts kompensētais pacientu līdzmaksājums</t>
  </si>
  <si>
    <t xml:space="preserve"> COVID-19 pacientu ārstēšana</t>
  </si>
  <si>
    <t>Kompensācijas maksājums gatavības režīma nodrošināšanai</t>
  </si>
  <si>
    <t>Finansējums Eiropai</t>
  </si>
  <si>
    <t>Plānotais finansējums 2021, EUR</t>
  </si>
  <si>
    <t>2021.gada sākumā resursi neatliekamo un plānveida stacionāro pakalpojumu nodrošināšanai, ņemot vērā 2021.gadā plānotās apropriācijas pārdales un to, ka stacionāro pakalpojumu apmaksai daļēji piesaistīti apakšprogrammas 33.19.00 “Krievijas Federācijas militāro pensionāru veselības aprūpe" līdzekļi, ir 523 593 929 euro.</t>
  </si>
  <si>
    <t>1.pielikums MK noteikumu projekta "Grozījumi Ministru kabineta 2018.gada 28.augusta noteikumos Nr.555 „Veselības aprūpes pakalpojumu organizēšanas un samaksas kārtība"" anotācijai</t>
  </si>
  <si>
    <t>2.pielikums MK noteikumu projekta "Grozījumi Ministru kabineta 2018.gada 28.augusta noteikumos Nr.555 „Veselības aprūpes pakalpojumu organizēšanas un samaksas kārtība"" anotācijai</t>
  </si>
  <si>
    <t>Kopā deficīts Covid pacientu ārstēšasanai</t>
  </si>
  <si>
    <t>tai skaitā norēķieniem 2021.gadā</t>
  </si>
  <si>
    <t>tai skaitā norēķieniem 2022.gadā</t>
  </si>
  <si>
    <t>tai skaitā nepieciešams 2021.gadā</t>
  </si>
  <si>
    <t>tai skaitā nepieciešams 2022.gadā</t>
  </si>
  <si>
    <t>Kopā papildus nepieciešams, euro</t>
  </si>
  <si>
    <t>KOPĀ - STACIONĀRĀ PALĪDZĪBA*</t>
  </si>
  <si>
    <t>7 mēnešu plāns no gada plāna (modelēšanas lielums)</t>
  </si>
  <si>
    <t>Kopā papildus nepieciešams (bez starpvalstu norēķiniem), euro</t>
  </si>
  <si>
    <t>*Nav iekļauts finansējums 12,9 milj. euro no MK 02.09.2021 lēmums (prot. Nr. 51 55.§),  kas kopā veidojas no. SIA “Daugavpils reģionālā slimnīca” intensīvo terapijas nodaļu paplašaināšana, izolācijas boksu izveide, pacientu plūsmu nodalīšanai (33.17.00) 1 435 831 euro, SIA "Vidzemes slimnīca" intensīvo terapijas nodaļu paplašināšanai, izolācijas boksu izveide, pacientu plūsmu nodalīšanai (33.17.00) 2 810 108 euro, SIA “Liepājas reģionālā slimnīca” intensīvo terapijas nodaļu paplašaināšana, izolācijas boksu izveide, pacientu plūsmu nodalīšanai (33.17.00) 2 900 108 euro, SIA "Rēzeknes slimnīca" intensīvās terapijas nodaļu paplašināšana, izolācijas boksu izveide, pacientu plūsmu nodalīšana (33.17.00) 2 900 108 euro, SIA "Ziemeļkurzemes reģionālā slimnīca" intensīvās terapijas nodaļu paplašināšana, izolācijas boksu izveide, pacientu plūsmu nodalīšana (33.17.00) 2 900 108 euro.</t>
  </si>
  <si>
    <t>Prognoze_2021_5mēneši (augusts-decembris)</t>
  </si>
  <si>
    <t>Faktiskā izpilde_2021_7mēneši (janvāris - jūlijs)</t>
  </si>
  <si>
    <t>Covid-19 pacientu ārstēšana un vidējās pacienta izmaksas</t>
  </si>
  <si>
    <t>Pakalpojuma programma</t>
  </si>
  <si>
    <r>
      <t xml:space="preserve"> Plāns gadam ,</t>
    </r>
    <r>
      <rPr>
        <b/>
        <i/>
        <sz val="8"/>
        <color indexed="8"/>
        <rFont val="Times New Roman"/>
        <family val="1"/>
      </rPr>
      <t xml:space="preserve"> euro</t>
    </r>
  </si>
  <si>
    <t>Izpilde 7 mēn.</t>
  </si>
  <si>
    <r>
      <t xml:space="preserve">Vidējās viena pacienta izmaksas, </t>
    </r>
    <r>
      <rPr>
        <i/>
        <sz val="8"/>
        <color indexed="8"/>
        <rFont val="Times New Roman"/>
        <family val="1"/>
      </rPr>
      <t xml:space="preserve"> euro</t>
    </r>
  </si>
  <si>
    <t>Izpildes prognoze 2021.gada 5 mēnešos</t>
  </si>
  <si>
    <t>Izpildes prognoze gadam</t>
  </si>
  <si>
    <t>pakalpojumi</t>
  </si>
  <si>
    <r>
      <t>pakalpojumi,</t>
    </r>
    <r>
      <rPr>
        <b/>
        <i/>
        <sz val="8"/>
        <color indexed="8"/>
        <rFont val="Times New Roman"/>
        <family val="1"/>
      </rPr>
      <t xml:space="preserve"> euro</t>
    </r>
  </si>
  <si>
    <t>pacientu skaits</t>
  </si>
  <si>
    <r>
      <t xml:space="preserve">pakalpojumi, </t>
    </r>
    <r>
      <rPr>
        <b/>
        <i/>
        <sz val="8"/>
        <color indexed="8"/>
        <rFont val="Times New Roman"/>
        <family val="1"/>
      </rPr>
      <t>euro</t>
    </r>
  </si>
  <si>
    <t>5. = 3. / 4.</t>
  </si>
  <si>
    <t>1744 .63*</t>
  </si>
  <si>
    <t>Plānveida iezīmētās pakalpojumu programma 33.18.00</t>
  </si>
  <si>
    <t>70 941 363</t>
  </si>
  <si>
    <t>1 723.84**</t>
  </si>
  <si>
    <r>
      <t>*</t>
    </r>
    <r>
      <rPr>
        <sz val="8"/>
        <color indexed="8"/>
        <rFont val="Times New Roman"/>
        <family val="1"/>
      </rPr>
      <t>Saskaņā ar NVD Vadības informācijas datiem par 2021.gada 7 mēnešiem faktiskās vidējās viena Covid pacienta ārstēšanas izmaksas 1744,62726</t>
    </r>
  </si>
  <si>
    <t>** Saskaņā ar NVD Vadības informācijas datiem par 2021.gada 7 mēnešiem faktiskās vidējās viena plānveida iezīmēto programmu pacienta ārstēšanas izmaksas 1723,84319</t>
  </si>
  <si>
    <t>3.pielikums MK noteikumu projekta "Grozījumi Ministru kabineta 2018.gada 28.augusta noteikumos Nr.555 „Veselības aprūpes pakalpojumu organizēšanas un samaksas kārtība"" anotācijai</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</si>
</sst>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mc:Ignorable="x14ac x16r2">
  <fonts count="30" x14ac:knownFonts="1">
    <font>
      <sz val="11"/>
      <color theme="1"/>
      <name val="Calibri"/>
      <family val="2"/>
      <charset val="186"/>
      <scheme val="minor"/>
    </font>
    <font>
      <b/>
      <sz val="11"/>
      <name val="Times New Roman"/>
      <family val="1"/>
      <charset val="186"/>
    </font>
    <font>
      <sz val="11"/>
      <name val="Times New Roman"/>
      <family val="1"/>
      <charset val="186"/>
    </font>
    <font>
      <b/>
      <sz val="14"/>
      <name val="Times New Roman"/>
      <family val="1"/>
      <charset val="186"/>
    </font>
    <font>
      <sz val="8"/>
      <name val="Times New Roman"/>
      <family val="1"/>
    </font>
    <font>
      <b/>
      <sz val="11"/>
      <name val="Times New Roman"/>
      <family val="1"/>
    </font>
    <font>
      <b/>
      <sz val="9"/>
      <name val="Times New Roman"/>
      <family val="1"/>
    </font>
    <font>
      <b/>
      <sz val="8"/>
      <name val="Times New Roman"/>
      <family val="1"/>
      <charset val="186"/>
    </font>
    <font>
      <b/>
      <sz val="10"/>
      <name val="Times New Roman"/>
      <family val="1"/>
      <charset val="186"/>
    </font>
    <font>
      <b/>
      <sz val="8"/>
      <name val="Times New Roman"/>
      <family val="1"/>
    </font>
    <font>
      <b/>
      <sz val="10"/>
      <name val="Times New Roman"/>
      <family val="1"/>
    </font>
    <font>
      <sz val="9"/>
      <name val="Times New Roman"/>
      <family val="1"/>
      <charset val="186"/>
    </font>
    <font>
      <sz val="9"/>
      <name val="Times New Roman"/>
      <family val="1"/>
    </font>
    <font>
      <sz val="12"/>
      <name val="Arial"/>
      <family val="2"/>
      <charset val="186"/>
    </font>
    <font>
      <sz val="10"/>
      <name val="Times New Roman"/>
      <family val="1"/>
      <charset val="186"/>
    </font>
    <font>
      <b/>
      <sz val="12"/>
      <name val="Times New Roman"/>
      <family val="1"/>
    </font>
    <font>
      <sz val="12"/>
      <name val="Times New Roman"/>
      <family val="1"/>
      <charset val="186"/>
    </font>
    <font>
      <b/>
      <i/>
      <sz val="8"/>
      <color indexed="8"/>
      <name val="Times New Roman"/>
      <family val="1"/>
    </font>
    <font>
      <i/>
      <sz val="8"/>
      <color indexed="8"/>
      <name val="Times New Roman"/>
      <family val="1"/>
    </font>
    <font>
      <sz val="8"/>
      <color indexed="8"/>
      <name val="Times New Roman"/>
      <family val="1"/>
    </font>
    <font>
      <sz val="8"/>
      <name val="Calibri"/>
      <family val="2"/>
      <charset val="186"/>
      <scheme val="minor"/>
    </font>
    <font>
      <b/>
      <sz val="9"/>
      <name val="Calibri"/>
      <family val="2"/>
      <charset val="186"/>
      <scheme val="minor"/>
    </font>
    <font>
      <b/>
      <sz val="12"/>
      <name val="Calibri"/>
      <family val="2"/>
      <scheme val="minor"/>
    </font>
    <font>
      <sz val="12"/>
      <name val="Calibri"/>
      <family val="2"/>
      <scheme val="minor"/>
    </font>
    <font>
      <sz val="10"/>
      <color theme="1"/>
      <name val="Times New Roman"/>
      <family val="1"/>
    </font>
    <font>
      <sz val="10"/>
      <color rgb="FF000000"/>
      <name val="Times New Roman"/>
      <family val="1"/>
    </font>
    <font>
      <sz val="8"/>
      <color rgb="FF000000"/>
      <name val="Times New Roman"/>
      <family val="1"/>
    </font>
    <font>
      <sz val="8"/>
      <color theme="1"/>
      <name val="Times New Roman"/>
      <family val="1"/>
    </font>
    <font>
      <b/>
      <sz val="11"/>
      <color theme="1"/>
      <name val="Times New Roman"/>
      <family val="1"/>
    </font>
    <font>
      <b/>
      <sz val="8"/>
      <color theme="1"/>
      <name val="Times New Roman"/>
      <family val="1"/>
    </font>
  </fonts>
  <fills count="11">
    <fill>
      <patternFill patternType="none"/>
    </fill>
    <fill>
      <patternFill patternType="gray125"/>
    </fill>
    <fill>
      <patternFill patternType="solid">
        <fgColor theme="3"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0"/>
        <bgColor indexed="64"/>
      </patternFill>
    </fill>
    <fill>
      <patternFill patternType="solid">
        <fgColor rgb="FF92D050"/>
        <bgColor indexed="64"/>
      </patternFill>
    </fill>
    <fill>
      <patternFill patternType="solid">
        <fgColor theme="8" tint="0.79998168889431442"/>
        <bgColor indexed="64"/>
      </patternFill>
    </fill>
    <fill>
      <patternFill patternType="solid">
        <fgColor rgb="FF3399FF"/>
        <bgColor indexed="64"/>
      </patternFill>
    </fill>
    <fill>
      <patternFill patternType="solid">
        <fgColor rgb="FFFFFFFF"/>
        <bgColor indexed="64"/>
      </patternFill>
    </fill>
    <fill>
      <patternFill patternType="solid">
        <fgColor theme="9" tint="0.79998168889431442"/>
        <bgColor indexed="64"/>
      </patternFill>
    </fill>
  </fills>
  <borders count="16">
    <border>
      <start/>
      <end/>
      <top/>
      <bottom/>
      <diagonal/>
    </border>
    <border>
      <start style="thin">
        <color indexed="64"/>
      </start>
      <end style="thin">
        <color indexed="64"/>
      </end>
      <top style="thin">
        <color indexed="64"/>
      </top>
      <bottom style="thin">
        <color indexed="64"/>
      </bottom>
      <diagonal/>
    </border>
    <border>
      <start/>
      <end/>
      <top style="medium">
        <color indexed="64"/>
      </top>
      <bottom/>
      <diagonal/>
    </border>
    <border>
      <start/>
      <end style="medium">
        <color indexed="64"/>
      </end>
      <top style="medium">
        <color indexed="64"/>
      </top>
      <bottom/>
      <diagonal/>
    </border>
    <border>
      <start style="medium">
        <color indexed="64"/>
      </start>
      <end/>
      <top/>
      <bottom/>
      <diagonal/>
    </border>
    <border>
      <start/>
      <end style="medium">
        <color indexed="64"/>
      </end>
      <top/>
      <bottom/>
      <diagonal/>
    </border>
    <border>
      <start style="medium">
        <color indexed="64"/>
      </start>
      <end/>
      <top/>
      <bottom style="medium">
        <color indexed="64"/>
      </bottom>
      <diagonal/>
    </border>
    <border>
      <start/>
      <end/>
      <top/>
      <bottom style="medium">
        <color indexed="64"/>
      </bottom>
      <diagonal/>
    </border>
    <border>
      <start/>
      <end style="medium">
        <color indexed="64"/>
      </end>
      <top/>
      <bottom style="medium">
        <color indexed="64"/>
      </bottom>
      <diagonal/>
    </border>
    <border>
      <start style="medium">
        <color indexed="64"/>
      </start>
      <end/>
      <top style="medium">
        <color indexed="64"/>
      </top>
      <bottom/>
      <diagonal/>
    </border>
    <border>
      <start/>
      <end/>
      <top/>
      <bottom style="thin">
        <color indexed="64"/>
      </bottom>
      <diagonal/>
    </border>
    <border>
      <start/>
      <end/>
      <top style="thin">
        <color indexed="64"/>
      </top>
      <bottom/>
      <diagonal/>
    </border>
    <border>
      <start style="thin">
        <color indexed="64"/>
      </start>
      <end/>
      <top style="thin">
        <color indexed="64"/>
      </top>
      <bottom/>
      <diagonal/>
    </border>
    <border>
      <start/>
      <end style="thin">
        <color indexed="64"/>
      </end>
      <top style="thin">
        <color indexed="64"/>
      </top>
      <bottom/>
      <diagonal/>
    </border>
    <border>
      <start style="thin">
        <color indexed="64"/>
      </start>
      <end/>
      <top/>
      <bottom style="thin">
        <color indexed="64"/>
      </bottom>
      <diagonal/>
    </border>
    <border>
      <start/>
      <end style="thin">
        <color indexed="64"/>
      </end>
      <top/>
      <bottom style="thin">
        <color indexed="64"/>
      </bottom>
      <diagonal/>
    </border>
  </borders>
  <cellStyleXfs count="1">
    <xf numFmtId="0" fontId="0" fillId="0" borderId="0"/>
  </cellStyleXfs>
  <cellXfs count="88">
    <xf numFmtId="0" fontId="0" fillId="0" borderId="0" xfId="0"/>
    <xf numFmtId="0" fontId="1" fillId="0" borderId="0" xfId="0" applyFont="1"/>
    <xf numFmtId="0" fontId="2" fillId="0" borderId="0" xfId="0" applyFont="1"/>
    <xf numFmtId="3" fontId="2" fillId="0" borderId="0" xfId="0" applyNumberFormat="1" applyFont="1"/>
    <xf numFmtId="0" fontId="1" fillId="2" borderId="1" xfId="0" applyFont="1" applyFill="1" applyBorder="1"/>
    <xf numFmtId="3" fontId="1" fillId="2" borderId="1" xfId="0" applyNumberFormat="1" applyFont="1" applyFill="1" applyBorder="1"/>
    <xf numFmtId="0" fontId="1" fillId="3" borderId="1" xfId="0" applyFont="1" applyFill="1" applyBorder="1" applyAlignment="1">
      <alignment wrapText="1"/>
    </xf>
    <xf numFmtId="3" fontId="1" fillId="3" borderId="1" xfId="0" applyNumberFormat="1" applyFont="1" applyFill="1" applyBorder="1"/>
    <xf numFmtId="0" fontId="2" fillId="0" borderId="1" xfId="0" applyFont="1" applyBorder="1"/>
    <xf numFmtId="3" fontId="2" fillId="0" borderId="1" xfId="0" applyNumberFormat="1" applyFont="1" applyBorder="1"/>
    <xf numFmtId="0" fontId="2" fillId="0" borderId="1" xfId="0" applyFont="1" applyBorder="1" applyAlignment="1">
      <alignment wrapText="1"/>
    </xf>
    <xf numFmtId="0" fontId="20" fillId="0" borderId="0" xfId="0" applyFont="1"/>
    <xf numFmtId="0" fontId="4" fillId="0" borderId="0" xfId="0" applyFont="1"/>
    <xf numFmtId="3" fontId="1" fillId="0" borderId="0" xfId="0" applyNumberFormat="1" applyFont="1"/>
    <xf numFmtId="3" fontId="5" fillId="0" borderId="0" xfId="0" applyNumberFormat="1" applyFont="1"/>
    <xf numFmtId="3" fontId="20" fillId="0" borderId="0" xfId="0" applyNumberFormat="1" applyFont="1"/>
    <xf numFmtId="3" fontId="4" fillId="0" borderId="0" xfId="0" applyNumberFormat="1" applyFont="1"/>
    <xf numFmtId="0" fontId="20" fillId="0" borderId="2" xfId="0" applyFont="1" applyBorder="1" applyAlignment="1">
      <alignment horizontal="center"/>
    </xf>
    <xf numFmtId="0" fontId="21" fillId="0" borderId="0" xfId="0" applyFont="1" applyAlignment="1">
      <alignment horizontal="center"/>
    </xf>
    <xf numFmtId="0" fontId="6" fillId="0" borderId="0" xfId="0" applyFont="1" applyAlignment="1">
      <alignment horizontal="center"/>
    </xf>
    <xf numFmtId="3" fontId="7" fillId="4" borderId="1" xfId="0" applyNumberFormat="1" applyFont="1" applyFill="1" applyBorder="1" applyAlignment="1">
      <alignment wrapText="1"/>
    </xf>
    <xf numFmtId="3" fontId="7" fillId="4" borderId="1" xfId="0" applyNumberFormat="1" applyFont="1" applyFill="1" applyBorder="1"/>
    <xf numFmtId="3" fontId="10" fillId="4" borderId="1" xfId="0" applyNumberFormat="1" applyFont="1" applyFill="1" applyBorder="1"/>
    <xf numFmtId="3" fontId="7" fillId="5" borderId="1" xfId="0" applyNumberFormat="1" applyFont="1" applyFill="1" applyBorder="1" applyAlignment="1">
      <alignment wrapText="1"/>
    </xf>
    <xf numFmtId="3" fontId="11" fillId="0" borderId="1" xfId="0" applyNumberFormat="1" applyFont="1" applyBorder="1"/>
    <xf numFmtId="0" fontId="20" fillId="5" borderId="0" xfId="0" applyFont="1" applyFill="1"/>
    <xf numFmtId="3" fontId="7" fillId="0" borderId="1" xfId="0" applyNumberFormat="1" applyFont="1" applyBorder="1" applyAlignment="1">
      <alignment wrapText="1"/>
    </xf>
    <xf numFmtId="3" fontId="11" fillId="5" borderId="1" xfId="0" applyNumberFormat="1" applyFont="1" applyFill="1" applyBorder="1"/>
    <xf numFmtId="3" fontId="20" fillId="5" borderId="0" xfId="0" applyNumberFormat="1" applyFont="1" applyFill="1"/>
    <xf numFmtId="0" fontId="4" fillId="0" borderId="1" xfId="0" applyFont="1" applyBorder="1"/>
    <xf numFmtId="0" fontId="4" fillId="5" borderId="1" xfId="0" applyFont="1" applyFill="1" applyBorder="1"/>
    <xf numFmtId="3" fontId="4" fillId="5" borderId="1" xfId="0" applyNumberFormat="1" applyFont="1" applyFill="1" applyBorder="1"/>
    <xf numFmtId="3" fontId="9" fillId="5" borderId="1" xfId="0" applyNumberFormat="1" applyFont="1" applyFill="1" applyBorder="1" applyAlignment="1">
      <alignment wrapText="1"/>
    </xf>
    <xf numFmtId="3" fontId="9" fillId="4" borderId="1" xfId="0" applyNumberFormat="1" applyFont="1" applyFill="1" applyBorder="1"/>
    <xf numFmtId="3" fontId="12" fillId="5" borderId="1" xfId="0" applyNumberFormat="1" applyFont="1" applyFill="1" applyBorder="1"/>
    <xf numFmtId="0" fontId="20" fillId="0" borderId="0" xfId="0" applyFont="1" applyBorder="1" applyAlignment="1">
      <alignment horizontal="center"/>
    </xf>
    <xf numFmtId="0" fontId="21" fillId="0" borderId="0" xfId="0" applyFont="1" applyBorder="1" applyAlignment="1">
      <alignment horizontal="center"/>
    </xf>
    <xf numFmtId="3" fontId="21" fillId="0" borderId="0" xfId="0" applyNumberFormat="1" applyFont="1" applyBorder="1" applyAlignment="1">
      <alignment horizontal="center"/>
    </xf>
    <xf numFmtId="3" fontId="7" fillId="5" borderId="1" xfId="0" applyNumberFormat="1" applyFont="1" applyFill="1" applyBorder="1"/>
    <xf numFmtId="3" fontId="12" fillId="0" borderId="1" xfId="0" applyNumberFormat="1" applyFont="1" applyBorder="1"/>
    <xf numFmtId="3" fontId="6" fillId="6" borderId="1" xfId="0" applyNumberFormat="1" applyFont="1" applyFill="1" applyBorder="1"/>
    <xf numFmtId="3" fontId="15" fillId="0" borderId="0" xfId="0" applyNumberFormat="1" applyFont="1"/>
    <xf numFmtId="3" fontId="15" fillId="0" borderId="3" xfId="0" applyNumberFormat="1" applyFont="1" applyBorder="1"/>
    <xf numFmtId="0" fontId="4" fillId="0" borderId="4" xfId="0" applyFont="1" applyBorder="1"/>
    <xf numFmtId="0" fontId="4" fillId="0" borderId="0" xfId="0" applyFont="1" applyBorder="1"/>
    <xf numFmtId="3" fontId="20" fillId="0" borderId="5" xfId="0" applyNumberFormat="1" applyFont="1" applyBorder="1"/>
    <xf numFmtId="0" fontId="4" fillId="0" borderId="6" xfId="0" applyFont="1" applyBorder="1"/>
    <xf numFmtId="3" fontId="4" fillId="0" borderId="7" xfId="0" applyNumberFormat="1" applyFont="1" applyBorder="1"/>
    <xf numFmtId="0" fontId="4" fillId="0" borderId="7" xfId="0" applyFont="1" applyBorder="1"/>
    <xf numFmtId="3" fontId="20" fillId="0" borderId="8" xfId="0" applyNumberFormat="1" applyFont="1" applyBorder="1"/>
    <xf numFmtId="0" fontId="24" fillId="0" borderId="0" xfId="0" applyFont="1" applyAlignment="1">
      <alignment horizontal="center" vertical="center" wrapText="1"/>
    </xf>
    <xf numFmtId="0" fontId="25" fillId="0" borderId="0" xfId="0" applyFont="1" applyAlignment="1">
      <alignment vertical="center"/>
    </xf>
    <xf numFmtId="0" fontId="26" fillId="0" borderId="0" xfId="0" applyFont="1" applyAlignment="1">
      <alignment vertical="center"/>
    </xf>
    <xf numFmtId="0" fontId="24"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6" fillId="9" borderId="1" xfId="0" applyFont="1" applyFill="1" applyBorder="1" applyAlignment="1">
      <alignment horizontal="center" vertical="center" wrapText="1"/>
    </xf>
    <xf numFmtId="3" fontId="27" fillId="0" borderId="1" xfId="0" applyNumberFormat="1" applyFont="1" applyBorder="1" applyAlignment="1">
      <alignment horizontal="center" vertical="center" wrapText="1"/>
    </xf>
    <xf numFmtId="3" fontId="26" fillId="9" borderId="1" xfId="0" applyNumberFormat="1" applyFont="1" applyFill="1" applyBorder="1" applyAlignment="1">
      <alignment horizontal="center" vertical="center" wrapText="1"/>
    </xf>
    <xf numFmtId="0" fontId="0" fillId="0" borderId="11" xfId="0" applyBorder="1" applyAlignment="1"/>
    <xf numFmtId="0" fontId="29" fillId="10" borderId="1" xfId="0" applyFont="1" applyFill="1" applyBorder="1" applyAlignment="1">
      <alignment horizontal="center" vertical="center" wrapText="1"/>
    </xf>
    <xf numFmtId="0" fontId="24" fillId="10" borderId="1" xfId="0" applyFont="1" applyFill="1" applyBorder="1" applyAlignment="1">
      <alignment horizontal="center" vertical="center" wrapText="1"/>
    </xf>
    <xf numFmtId="0" fontId="14" fillId="0" borderId="0" xfId="0" applyFont="1" applyAlignment="1">
      <alignment horizontal="left" vertical="center" wrapText="1"/>
    </xf>
    <xf numFmtId="0" fontId="1" fillId="0" borderId="0" xfId="0" applyFont="1" applyAlignment="1">
      <alignment horizontal="center"/>
    </xf>
    <xf numFmtId="0" fontId="2" fillId="0" borderId="0" xfId="0" applyFont="1" applyAlignment="1">
      <alignment horizontal="left" vertical="top" wrapText="1"/>
    </xf>
    <xf numFmtId="0" fontId="22" fillId="0" borderId="9" xfId="0" applyFont="1" applyBorder="1" applyAlignment="1">
      <alignment horizontal="center" wrapText="1"/>
    </xf>
    <xf numFmtId="0" fontId="22" fillId="0" borderId="2" xfId="0" applyFont="1" applyBorder="1" applyAlignment="1">
      <alignment horizontal="center" wrapText="1"/>
    </xf>
    <xf numFmtId="0" fontId="16" fillId="0" borderId="0" xfId="0" applyFont="1" applyAlignment="1">
      <alignment horizontal="left" vertical="top" wrapText="1"/>
    </xf>
    <xf numFmtId="0" fontId="23" fillId="0" borderId="0" xfId="0" applyFont="1" applyAlignment="1">
      <alignment horizontal="center" wrapText="1"/>
    </xf>
    <xf numFmtId="3" fontId="7" fillId="7" borderId="1" xfId="0" applyNumberFormat="1" applyFont="1" applyFill="1" applyBorder="1" applyAlignment="1">
      <alignment horizontal="center" vertical="center" wrapText="1"/>
    </xf>
    <xf numFmtId="0" fontId="13" fillId="0" borderId="1" xfId="0" applyFont="1" applyBorder="1" applyAlignment="1">
      <alignment horizontal="center" vertical="center" wrapText="1"/>
    </xf>
    <xf numFmtId="0" fontId="4" fillId="0" borderId="1" xfId="0" applyFont="1" applyBorder="1" applyAlignment="1">
      <alignment horizontal="center" wrapText="1"/>
    </xf>
    <xf numFmtId="0" fontId="3" fillId="0" borderId="0" xfId="0" applyFont="1" applyAlignment="1">
      <alignment horizontal="left" wrapText="1"/>
    </xf>
    <xf numFmtId="0" fontId="21" fillId="0" borderId="9" xfId="0" applyFont="1" applyBorder="1" applyAlignment="1">
      <alignment horizontal="center"/>
    </xf>
    <xf numFmtId="0" fontId="21" fillId="0" borderId="2" xfId="0" applyFont="1" applyBorder="1" applyAlignment="1">
      <alignment horizontal="center"/>
    </xf>
    <xf numFmtId="0" fontId="21" fillId="0" borderId="3" xfId="0" applyFont="1" applyBorder="1" applyAlignment="1">
      <alignment horizontal="center"/>
    </xf>
    <xf numFmtId="3" fontId="7" fillId="4" borderId="1" xfId="0" applyNumberFormat="1" applyFont="1" applyFill="1" applyBorder="1" applyAlignment="1">
      <alignment horizontal="center" vertical="center" wrapText="1"/>
    </xf>
    <xf numFmtId="3" fontId="7" fillId="4" borderId="1" xfId="0" applyNumberFormat="1" applyFont="1" applyFill="1" applyBorder="1" applyAlignment="1">
      <alignment horizontal="center" vertical="center"/>
    </xf>
    <xf numFmtId="3" fontId="7" fillId="8" borderId="1" xfId="0" applyNumberFormat="1" applyFont="1" applyFill="1" applyBorder="1" applyAlignment="1">
      <alignment horizontal="center" vertical="center"/>
    </xf>
    <xf numFmtId="3" fontId="8" fillId="8" borderId="1" xfId="0" applyNumberFormat="1" applyFont="1" applyFill="1" applyBorder="1" applyAlignment="1">
      <alignment horizontal="center" vertical="center"/>
    </xf>
    <xf numFmtId="3" fontId="8" fillId="3" borderId="1" xfId="0" applyNumberFormat="1" applyFont="1" applyFill="1" applyBorder="1" applyAlignment="1">
      <alignment horizontal="center" wrapText="1"/>
    </xf>
    <xf numFmtId="0" fontId="29" fillId="10" borderId="1" xfId="0" applyFont="1" applyFill="1" applyBorder="1" applyAlignment="1">
      <alignment horizontal="center" vertical="center" wrapText="1"/>
    </xf>
    <xf numFmtId="0" fontId="28" fillId="0" borderId="10" xfId="0" applyFont="1" applyBorder="1" applyAlignment="1">
      <alignment horizontal="center" vertical="center"/>
    </xf>
    <xf numFmtId="0" fontId="24" fillId="0" borderId="0" xfId="0" applyFont="1" applyAlignment="1">
      <alignment horizontal="left" vertical="center" wrapText="1"/>
    </xf>
    <xf numFmtId="0" fontId="29" fillId="10" borderId="12" xfId="0" applyFont="1" applyFill="1" applyBorder="1" applyAlignment="1">
      <alignment horizontal="center" vertical="center" wrapText="1"/>
    </xf>
    <xf numFmtId="0" fontId="29" fillId="10" borderId="13" xfId="0" applyFont="1" applyFill="1" applyBorder="1" applyAlignment="1">
      <alignment horizontal="center" vertical="center" wrapText="1"/>
    </xf>
    <xf numFmtId="0" fontId="29" fillId="10" borderId="14" xfId="0" applyFont="1" applyFill="1" applyBorder="1" applyAlignment="1">
      <alignment horizontal="center" vertical="center" wrapText="1"/>
    </xf>
    <xf numFmtId="0" fontId="29" fillId="10" borderId="15" xfId="0" applyFont="1" applyFill="1" applyBorder="1" applyAlignment="1">
      <alignment horizontal="center" vertical="center" wrapText="1"/>
    </xf>
    <xf numFmtId="0" fontId="27" fillId="1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purl.oclc.org/ooxml/officeDocument/relationships/worksheet" Target="worksheets/sheet3.xml"/><Relationship Id="rId7" Type="http://purl.oclc.org/ooxml/officeDocument/relationships/calcChain" Target="calcChain.xml"/><Relationship Id="rId2" Type="http://purl.oclc.org/ooxml/officeDocument/relationships/worksheet" Target="worksheets/sheet2.xml"/><Relationship Id="rId1" Type="http://purl.oclc.org/ooxml/officeDocument/relationships/worksheet" Target="worksheets/sheet1.xml"/><Relationship Id="rId6" Type="http://purl.oclc.org/ooxml/officeDocument/relationships/sharedStrings" Target="sharedStrings.xml"/><Relationship Id="rId5" Type="http://purl.oclc.org/ooxml/officeDocument/relationships/styles" Target="styles.xml"/><Relationship Id="rId4" Type="http://purl.oclc.org/ooxml/officeDocument/relationships/theme" Target="theme/theme1.xml"/></Relationships>
</file>

<file path=xl/theme/theme1.xml><?xml version="1.0" encoding="utf-8"?>
<a:theme xmlns:a="http://purl.oclc.org/ooxml/drawingml/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
                <a:satMod val="105%"/>
                <a:tint val="67%"/>
              </a:schemeClr>
            </a:gs>
            <a:gs pos="50%">
              <a:schemeClr val="phClr">
                <a:lumMod val="105%"/>
                <a:satMod val="103%"/>
                <a:tint val="73%"/>
              </a:schemeClr>
            </a:gs>
            <a:gs pos="100%">
              <a:schemeClr val="phClr">
                <a:lumMod val="105%"/>
                <a:satMod val="109%"/>
                <a:tint val="81%"/>
              </a:schemeClr>
            </a:gs>
          </a:gsLst>
          <a:lin ang="5400000" scaled="0"/>
        </a:gradFill>
        <a:gradFill rotWithShape="1">
          <a:gsLst>
            <a:gs pos="0%">
              <a:schemeClr val="phClr">
                <a:satMod val="103%"/>
                <a:lumMod val="102%"/>
                <a:tint val="94%"/>
              </a:schemeClr>
            </a:gs>
            <a:gs pos="50%">
              <a:schemeClr val="phClr">
                <a:satMod val="110%"/>
                <a:lumMod val="100%"/>
                <a:shade val="100%"/>
              </a:schemeClr>
            </a:gs>
            <a:gs pos="100%">
              <a:schemeClr val="phClr">
                <a:lumMod val="99%"/>
                <a:satMod val="120%"/>
                <a:shade val="78%"/>
              </a:schemeClr>
            </a:gs>
          </a:gsLst>
          <a:lin ang="5400000" scaled="0"/>
        </a:gradFill>
      </a:fillStyleLst>
      <a:lnStyleLst>
        <a:ln w="6350" cap="flat" cmpd="sng" algn="ctr">
          <a:solidFill>
            <a:schemeClr val="phClr"/>
          </a:solidFill>
          <a:prstDash val="solid"/>
          <a:miter lim="800%"/>
        </a:ln>
        <a:ln w="12700" cap="flat" cmpd="sng" algn="ctr">
          <a:solidFill>
            <a:schemeClr val="phClr"/>
          </a:solidFill>
          <a:prstDash val="solid"/>
          <a:miter lim="800%"/>
        </a:ln>
        <a:ln w="19050" cap="flat" cmpd="sng" algn="ctr">
          <a:solidFill>
            <a:schemeClr val="phClr"/>
          </a:solidFill>
          <a:prstDash val="solid"/>
          <a:miter lim="800%"/>
        </a:ln>
      </a:lnStyleLst>
      <a:effectStyleLst>
        <a:effectStyle>
          <a:effectLst/>
        </a:effectStyle>
        <a:effectStyle>
          <a:effectLst/>
        </a:effectStyle>
        <a:effectStyle>
          <a:effectLst>
            <a:outerShdw blurRad="57150" dist="19050" dir="5400000" algn="ctr" rotWithShape="0">
              <a:srgbClr val="000000">
                <a:alpha val="63%"/>
              </a:srgbClr>
            </a:outerShdw>
          </a:effectLst>
        </a:effectStyle>
      </a:effectStyleLst>
      <a:bgFillStyleLst>
        <a:solidFill>
          <a:schemeClr val="phClr"/>
        </a:solidFill>
        <a:solidFill>
          <a:schemeClr val="phClr">
            <a:tint val="95%"/>
            <a:satMod val="170%"/>
          </a:schemeClr>
        </a:solidFill>
        <a:gradFill rotWithShape="1">
          <a:gsLst>
            <a:gs pos="0%">
              <a:schemeClr val="phClr">
                <a:tint val="93%"/>
                <a:satMod val="150%"/>
                <a:shade val="98%"/>
                <a:lumMod val="102%"/>
              </a:schemeClr>
            </a:gs>
            <a:gs pos="50%">
              <a:schemeClr val="phClr">
                <a:tint val="98%"/>
                <a:satMod val="130%"/>
                <a:shade val="90%"/>
                <a:lumMod val="103%"/>
              </a:schemeClr>
            </a:gs>
            <a:gs pos="100%">
              <a:schemeClr val="phClr">
                <a:shade val="63%"/>
                <a:satMod val="12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purl.oclc.org/ooxml/officeDocument/relationships/printerSettings" Target="../printerSettings/printerSettings1.bin"/></Relationships>
</file>

<file path=xl/worksheets/_rels/sheet2.xml.rels><?xml version="1.0" encoding="UTF-8" standalone="yes"?>
<Relationships xmlns="http://schemas.openxmlformats.org/package/2006/relationships"><Relationship Id="rId1" Type="http://purl.oclc.org/ooxml/officeDocument/relationships/printerSettings" Target="../printerSettings/printerSettings2.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mc:Ignorable="x14ac">
  <dimension ref="A1:E13"/>
  <sheetViews>
    <sheetView tabSelected="1" zoomScale="77" zoomScaleNormal="77" zoomScaleSheetLayoutView="100" workbookViewId="0">
      <selection activeCell="C23" sqref="C23"/>
    </sheetView>
  </sheetViews>
  <sheetFormatPr defaultColWidth="11.85546875" defaultRowHeight="15" x14ac:dyDescent="0.25"/>
  <cols>
    <col min="1" max="1" width="59.7109375" style="2" customWidth="1"/>
    <col min="2" max="2" width="29.42578125" style="2" customWidth="1"/>
    <col min="3" max="3" width="30.42578125" style="2" customWidth="1"/>
    <col min="4" max="16384" width="11.85546875" style="2"/>
  </cols>
  <sheetData>
    <row r="1" spans="1:5" ht="38.25" customHeight="1" x14ac:dyDescent="0.25">
      <c r="B1" s="61" t="s">
        <v>32</v>
      </c>
      <c r="C1" s="61"/>
      <c r="D1" s="61"/>
    </row>
    <row r="2" spans="1:5" s="1" customFormat="1" ht="14.25" x14ac:dyDescent="0.2">
      <c r="A2" s="62" t="s">
        <v>0</v>
      </c>
      <c r="B2" s="62"/>
      <c r="C2" s="13"/>
    </row>
    <row r="4" spans="1:5" x14ac:dyDescent="0.25">
      <c r="A4" s="3"/>
    </row>
    <row r="5" spans="1:5" x14ac:dyDescent="0.25">
      <c r="A5" s="4" t="s">
        <v>40</v>
      </c>
      <c r="B5" s="5">
        <f>B6+B10</f>
        <v>523593929</v>
      </c>
      <c r="C5" s="3"/>
      <c r="D5" s="3"/>
    </row>
    <row r="6" spans="1:5" s="1" customFormat="1" x14ac:dyDescent="0.25">
      <c r="A6" s="6" t="s">
        <v>1</v>
      </c>
      <c r="B6" s="7">
        <f>B7+B8</f>
        <v>340630697</v>
      </c>
      <c r="C6" s="13"/>
      <c r="D6" s="3"/>
    </row>
    <row r="7" spans="1:5" x14ac:dyDescent="0.25">
      <c r="A7" s="8" t="s">
        <v>2</v>
      </c>
      <c r="B7" s="9">
        <v>338439698</v>
      </c>
      <c r="C7" s="3"/>
      <c r="D7" s="3"/>
    </row>
    <row r="8" spans="1:5" x14ac:dyDescent="0.25">
      <c r="A8" s="10" t="s">
        <v>3</v>
      </c>
      <c r="B8" s="9">
        <v>2190999</v>
      </c>
      <c r="D8" s="3"/>
      <c r="E8" s="3"/>
    </row>
    <row r="9" spans="1:5" x14ac:dyDescent="0.25">
      <c r="A9" s="10"/>
      <c r="B9" s="9"/>
      <c r="D9" s="3"/>
    </row>
    <row r="10" spans="1:5" ht="29.25" x14ac:dyDescent="0.25">
      <c r="A10" s="6" t="s">
        <v>4</v>
      </c>
      <c r="B10" s="7">
        <f>B11</f>
        <v>182963232</v>
      </c>
      <c r="C10" s="3"/>
      <c r="D10" s="3"/>
    </row>
    <row r="11" spans="1:5" x14ac:dyDescent="0.25">
      <c r="A11" s="8" t="s">
        <v>5</v>
      </c>
      <c r="B11" s="9">
        <v>182963232</v>
      </c>
      <c r="C11" s="3"/>
    </row>
    <row r="13" spans="1:5" ht="111" customHeight="1" x14ac:dyDescent="0.25">
      <c r="A13" s="63" t="s">
        <v>43</v>
      </c>
      <c r="B13" s="63"/>
      <c r="C13" s="63"/>
      <c r="D13" s="63"/>
    </row>
  </sheetData>
  <mergeCells count="3">
    <mergeCell ref="B1:D1"/>
    <mergeCell ref="A2:B2"/>
    <mergeCell ref="A13:D13"/>
  </mergeCells>
  <pageMargins left="0.7" right="0.7" top="0.75" bottom="0.75" header="0.3" footer="0.3"/>
  <pageSetup paperSize="9" scale="61" orientation="portrait" horizontalDpi="90" verticalDpi="90" r:id="rId1"/>
</worksheet>
</file>

<file path=xl/worksheets/sheet2.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mc:Ignorable="x14ac">
  <sheetPr>
    <pageSetUpPr fitToPage="1"/>
  </sheetPr>
  <dimension ref="A1:AL36"/>
  <sheetViews>
    <sheetView topLeftCell="B4" zoomScale="78" zoomScaleNormal="78" workbookViewId="0">
      <pane xSplit="1" ySplit="4" topLeftCell="N8" activePane="bottomRight" state="frozen"/>
      <selection activeCell="B24" sqref="B24"/>
      <selection pane="topRight" activeCell="B24" sqref="B24"/>
      <selection pane="bottomLeft" activeCell="B24" sqref="B24"/>
      <selection pane="bottomRight" activeCell="AF4" sqref="AF4:AJ4"/>
    </sheetView>
  </sheetViews>
  <sheetFormatPr defaultRowHeight="11.25" x14ac:dyDescent="0.2"/>
  <cols>
    <col min="1" max="1" width="5.42578125" style="11" customWidth="1"/>
    <col min="2" max="2" width="34.5703125" style="11" customWidth="1"/>
    <col min="3" max="4" width="11.140625" style="11" customWidth="1"/>
    <col min="5" max="5" width="12.7109375" style="11" customWidth="1"/>
    <col min="6" max="8" width="12.5703125" style="11" customWidth="1"/>
    <col min="9" max="9" width="9.28515625" style="11" customWidth="1"/>
    <col min="10" max="10" width="10.7109375" style="11" customWidth="1"/>
    <col min="11" max="11" width="12.140625" style="11" customWidth="1"/>
    <col min="12" max="13" width="12.5703125" style="11" customWidth="1"/>
    <col min="14" max="14" width="12" style="11" customWidth="1"/>
    <col min="15" max="15" width="11" style="11" customWidth="1"/>
    <col min="16" max="16" width="12" style="11" customWidth="1"/>
    <col min="17" max="17" width="10.140625" style="11" customWidth="1"/>
    <col min="18" max="18" width="11.28515625" style="11" customWidth="1"/>
    <col min="19" max="19" width="10.7109375" style="11" customWidth="1"/>
    <col min="20" max="22" width="11.5703125" style="11" customWidth="1"/>
    <col min="23" max="23" width="9.5703125" style="11" customWidth="1"/>
    <col min="24" max="24" width="10.5703125" style="11" customWidth="1"/>
    <col min="25" max="25" width="10.7109375" style="11" customWidth="1"/>
    <col min="26" max="32" width="11.5703125" style="11" customWidth="1"/>
    <col min="33" max="33" width="11.28515625" style="11" customWidth="1"/>
    <col min="34" max="34" width="13.28515625" style="12" customWidth="1"/>
    <col min="35" max="36" width="11" style="12" customWidth="1"/>
    <col min="37" max="37" width="10.42578125" style="12" customWidth="1"/>
    <col min="38" max="38" width="13.7109375" style="11" customWidth="1"/>
    <col min="39" max="16384" width="9.140625" style="11"/>
  </cols>
  <sheetData>
    <row r="1" spans="1:37" ht="18.75" hidden="1" x14ac:dyDescent="0.3">
      <c r="A1" s="71" t="s">
        <v>6</v>
      </c>
      <c r="B1" s="71"/>
      <c r="C1" s="71"/>
      <c r="D1" s="71"/>
      <c r="E1" s="71"/>
      <c r="F1" s="71"/>
      <c r="G1" s="71"/>
      <c r="H1" s="71"/>
      <c r="I1" s="71"/>
      <c r="J1" s="71"/>
    </row>
    <row r="2" spans="1:37" ht="14.25" hidden="1" x14ac:dyDescent="0.2">
      <c r="A2" s="1"/>
      <c r="B2" s="1"/>
      <c r="C2" s="13"/>
      <c r="D2" s="13"/>
      <c r="E2" s="13"/>
      <c r="F2" s="13"/>
      <c r="G2" s="13"/>
      <c r="H2" s="13"/>
      <c r="I2" s="13"/>
      <c r="J2" s="13"/>
      <c r="K2" s="13"/>
      <c r="L2" s="13"/>
      <c r="M2" s="13"/>
      <c r="N2" s="13">
        <f>F14/2</f>
        <v>61926590</v>
      </c>
      <c r="O2" s="13">
        <f>N12-N3</f>
        <v>52236760.670000017</v>
      </c>
      <c r="P2" s="13"/>
      <c r="Q2" s="13"/>
      <c r="R2" s="13"/>
      <c r="S2" s="13"/>
      <c r="T2" s="13">
        <f>T14-N14</f>
        <v>-5272824</v>
      </c>
      <c r="U2" s="13">
        <f>T2*100/N14</f>
        <v>-9.7558499031357755</v>
      </c>
      <c r="V2" s="13"/>
      <c r="W2" s="13"/>
      <c r="X2" s="13"/>
      <c r="Y2" s="13"/>
      <c r="Z2" s="13">
        <f>T16-N16</f>
        <v>-2015375</v>
      </c>
      <c r="AA2" s="13">
        <f>Z2*100/N16</f>
        <v>-26.38866611455002</v>
      </c>
      <c r="AB2" s="13"/>
      <c r="AC2" s="13"/>
      <c r="AD2" s="13"/>
      <c r="AE2" s="13"/>
      <c r="AF2" s="13">
        <f>F14-Z14</f>
        <v>21030368</v>
      </c>
      <c r="AG2" s="13"/>
      <c r="AH2" s="14"/>
    </row>
    <row r="3" spans="1:37" hidden="1" x14ac:dyDescent="0.2">
      <c r="C3" s="15"/>
      <c r="D3" s="15"/>
      <c r="E3" s="15">
        <v>8728832</v>
      </c>
      <c r="F3" s="15">
        <v>521402932</v>
      </c>
      <c r="G3" s="15">
        <f>F12-F3</f>
        <v>2190997</v>
      </c>
      <c r="H3" s="15"/>
      <c r="I3" s="15"/>
      <c r="J3" s="15"/>
      <c r="K3" s="15"/>
      <c r="L3" s="15"/>
      <c r="M3" s="15"/>
      <c r="N3" s="15">
        <v>256380114.32999998</v>
      </c>
      <c r="O3" s="15"/>
      <c r="P3" s="15"/>
      <c r="Q3" s="15"/>
      <c r="R3" s="15"/>
      <c r="S3" s="15"/>
      <c r="T3" s="15"/>
      <c r="U3" s="15"/>
      <c r="V3" s="15"/>
      <c r="W3" s="15"/>
      <c r="X3" s="15"/>
      <c r="Y3" s="15"/>
      <c r="Z3" s="15"/>
      <c r="AA3" s="15"/>
      <c r="AB3" s="15"/>
      <c r="AC3" s="15"/>
      <c r="AD3" s="15"/>
      <c r="AE3" s="15"/>
      <c r="AF3" s="15"/>
      <c r="AG3" s="15"/>
      <c r="AH3" s="16"/>
    </row>
    <row r="4" spans="1:37" ht="63.75" customHeight="1" x14ac:dyDescent="0.2">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61" t="s">
        <v>33</v>
      </c>
      <c r="AG4" s="61"/>
      <c r="AH4" s="61"/>
      <c r="AI4" s="61"/>
      <c r="AJ4" s="61"/>
    </row>
    <row r="5" spans="1:37" x14ac:dyDescent="0.2">
      <c r="F5" s="15"/>
      <c r="G5" s="15"/>
      <c r="H5" s="15"/>
      <c r="Q5" s="15"/>
      <c r="R5" s="15"/>
      <c r="S5" s="15"/>
      <c r="Z5" s="15"/>
    </row>
    <row r="6" spans="1:37" hidden="1" x14ac:dyDescent="0.2">
      <c r="I6" s="15"/>
      <c r="J6" s="15"/>
      <c r="K6" s="15"/>
      <c r="L6" s="15"/>
      <c r="M6" s="15"/>
      <c r="N6" s="15"/>
    </row>
    <row r="7" spans="1:37" ht="15" hidden="1" x14ac:dyDescent="0.25">
      <c r="C7" s="2"/>
      <c r="I7" s="17"/>
      <c r="J7" s="17"/>
      <c r="K7" s="17"/>
      <c r="L7" s="17"/>
      <c r="M7" s="17"/>
      <c r="N7" s="72" t="s">
        <v>7</v>
      </c>
      <c r="O7" s="73"/>
      <c r="P7" s="73"/>
      <c r="Q7" s="73"/>
      <c r="R7" s="73"/>
      <c r="S7" s="73"/>
      <c r="T7" s="73"/>
      <c r="U7" s="73"/>
      <c r="V7" s="73"/>
      <c r="W7" s="73"/>
      <c r="X7" s="73"/>
      <c r="Y7" s="73"/>
      <c r="Z7" s="73"/>
      <c r="AA7" s="73"/>
      <c r="AB7" s="74"/>
      <c r="AC7" s="18"/>
      <c r="AD7" s="18"/>
      <c r="AE7" s="18"/>
      <c r="AF7" s="18"/>
      <c r="AG7" s="18"/>
      <c r="AH7" s="19"/>
    </row>
    <row r="8" spans="1:37" ht="12" x14ac:dyDescent="0.2">
      <c r="F8" s="15"/>
      <c r="G8" s="15"/>
      <c r="H8" s="15"/>
      <c r="I8" s="35"/>
      <c r="J8" s="35"/>
      <c r="K8" s="35"/>
      <c r="L8" s="35"/>
      <c r="M8" s="35"/>
      <c r="N8" s="36"/>
      <c r="O8" s="36"/>
      <c r="P8" s="36"/>
      <c r="Q8" s="36"/>
      <c r="R8" s="36"/>
      <c r="S8" s="36"/>
      <c r="T8" s="36"/>
      <c r="U8" s="36"/>
      <c r="V8" s="36"/>
      <c r="W8" s="36"/>
      <c r="X8" s="36"/>
      <c r="Y8" s="36"/>
      <c r="Z8" s="37"/>
      <c r="AA8" s="37"/>
      <c r="AB8" s="37"/>
      <c r="AC8" s="18"/>
      <c r="AD8" s="18"/>
      <c r="AE8" s="18"/>
      <c r="AF8" s="18"/>
      <c r="AG8" s="18"/>
      <c r="AH8" s="19"/>
    </row>
    <row r="9" spans="1:37" ht="30.75" customHeight="1" x14ac:dyDescent="0.2">
      <c r="A9" s="68" t="s">
        <v>8</v>
      </c>
      <c r="B9" s="68"/>
      <c r="C9" s="75" t="s">
        <v>9</v>
      </c>
      <c r="D9" s="76"/>
      <c r="E9" s="76"/>
      <c r="F9" s="76"/>
      <c r="G9" s="76"/>
      <c r="H9" s="76"/>
      <c r="I9" s="77" t="s">
        <v>45</v>
      </c>
      <c r="J9" s="77"/>
      <c r="K9" s="77"/>
      <c r="L9" s="77"/>
      <c r="M9" s="77"/>
      <c r="N9" s="77"/>
      <c r="O9" s="77"/>
      <c r="P9" s="77"/>
      <c r="Q9" s="77" t="s">
        <v>44</v>
      </c>
      <c r="R9" s="77"/>
      <c r="S9" s="77"/>
      <c r="T9" s="77"/>
      <c r="U9" s="77"/>
      <c r="V9" s="77"/>
      <c r="W9" s="78" t="s">
        <v>10</v>
      </c>
      <c r="X9" s="78"/>
      <c r="Y9" s="78"/>
      <c r="Z9" s="78"/>
      <c r="AA9" s="78"/>
      <c r="AB9" s="78"/>
      <c r="AC9" s="79" t="s">
        <v>11</v>
      </c>
      <c r="AD9" s="79"/>
      <c r="AE9" s="79"/>
      <c r="AF9" s="79"/>
      <c r="AG9" s="79"/>
      <c r="AH9" s="79"/>
      <c r="AI9" s="70" t="s">
        <v>34</v>
      </c>
      <c r="AJ9" s="70" t="s">
        <v>35</v>
      </c>
      <c r="AK9" s="70" t="s">
        <v>36</v>
      </c>
    </row>
    <row r="10" spans="1:37" x14ac:dyDescent="0.2">
      <c r="A10" s="68"/>
      <c r="B10" s="68"/>
      <c r="C10" s="68" t="s">
        <v>12</v>
      </c>
      <c r="D10" s="68" t="s">
        <v>13</v>
      </c>
      <c r="E10" s="68" t="s">
        <v>14</v>
      </c>
      <c r="F10" s="68" t="s">
        <v>30</v>
      </c>
      <c r="G10" s="68" t="s">
        <v>13</v>
      </c>
      <c r="H10" s="68" t="s">
        <v>14</v>
      </c>
      <c r="I10" s="68" t="s">
        <v>15</v>
      </c>
      <c r="J10" s="68" t="s">
        <v>13</v>
      </c>
      <c r="K10" s="68" t="s">
        <v>14</v>
      </c>
      <c r="L10" s="68" t="s">
        <v>41</v>
      </c>
      <c r="M10" s="68" t="s">
        <v>16</v>
      </c>
      <c r="N10" s="68" t="s">
        <v>17</v>
      </c>
      <c r="O10" s="68" t="s">
        <v>13</v>
      </c>
      <c r="P10" s="68" t="s">
        <v>14</v>
      </c>
      <c r="Q10" s="68" t="s">
        <v>15</v>
      </c>
      <c r="R10" s="68" t="s">
        <v>13</v>
      </c>
      <c r="S10" s="68" t="s">
        <v>14</v>
      </c>
      <c r="T10" s="68" t="s">
        <v>18</v>
      </c>
      <c r="U10" s="68" t="s">
        <v>13</v>
      </c>
      <c r="V10" s="68" t="s">
        <v>14</v>
      </c>
      <c r="W10" s="68" t="s">
        <v>15</v>
      </c>
      <c r="X10" s="68" t="s">
        <v>13</v>
      </c>
      <c r="Y10" s="68" t="s">
        <v>14</v>
      </c>
      <c r="Z10" s="68" t="s">
        <v>18</v>
      </c>
      <c r="AA10" s="68" t="s">
        <v>13</v>
      </c>
      <c r="AB10" s="68" t="s">
        <v>14</v>
      </c>
      <c r="AC10" s="68" t="s">
        <v>15</v>
      </c>
      <c r="AD10" s="68" t="s">
        <v>13</v>
      </c>
      <c r="AE10" s="68" t="s">
        <v>14</v>
      </c>
      <c r="AF10" s="68" t="s">
        <v>19</v>
      </c>
      <c r="AG10" s="68" t="s">
        <v>13</v>
      </c>
      <c r="AH10" s="68" t="s">
        <v>14</v>
      </c>
      <c r="AI10" s="70"/>
      <c r="AJ10" s="70"/>
      <c r="AK10" s="70"/>
    </row>
    <row r="11" spans="1:37" ht="71.25" customHeight="1" x14ac:dyDescent="0.2">
      <c r="A11" s="68"/>
      <c r="B11" s="68"/>
      <c r="C11" s="68"/>
      <c r="D11" s="68"/>
      <c r="E11" s="68"/>
      <c r="F11" s="68"/>
      <c r="G11" s="68"/>
      <c r="H11" s="68"/>
      <c r="I11" s="68"/>
      <c r="J11" s="68"/>
      <c r="K11" s="68"/>
      <c r="L11" s="69"/>
      <c r="M11" s="69"/>
      <c r="N11" s="68"/>
      <c r="O11" s="68"/>
      <c r="P11" s="68"/>
      <c r="Q11" s="68"/>
      <c r="R11" s="68"/>
      <c r="S11" s="68"/>
      <c r="T11" s="68"/>
      <c r="U11" s="68"/>
      <c r="V11" s="68"/>
      <c r="W11" s="68"/>
      <c r="X11" s="68"/>
      <c r="Y11" s="68"/>
      <c r="Z11" s="68"/>
      <c r="AA11" s="68"/>
      <c r="AB11" s="68"/>
      <c r="AC11" s="68"/>
      <c r="AD11" s="68"/>
      <c r="AE11" s="68"/>
      <c r="AF11" s="68"/>
      <c r="AG11" s="68"/>
      <c r="AH11" s="68"/>
      <c r="AI11" s="70"/>
      <c r="AJ11" s="70"/>
      <c r="AK11" s="70"/>
    </row>
    <row r="12" spans="1:37" ht="12.75" x14ac:dyDescent="0.2">
      <c r="A12" s="21" t="s">
        <v>20</v>
      </c>
      <c r="B12" s="20"/>
      <c r="C12" s="33">
        <f>SUM(C13:C21)</f>
        <v>325861</v>
      </c>
      <c r="D12" s="33">
        <f t="shared" ref="D12:K12" si="0">SUM(D13:D21)</f>
        <v>226650</v>
      </c>
      <c r="E12" s="33">
        <f t="shared" si="0"/>
        <v>99211</v>
      </c>
      <c r="F12" s="22">
        <f>SUM(F13:F21)</f>
        <v>523593929</v>
      </c>
      <c r="G12" s="33">
        <f t="shared" si="0"/>
        <v>340630697</v>
      </c>
      <c r="H12" s="33">
        <f t="shared" si="0"/>
        <v>182963232.12</v>
      </c>
      <c r="I12" s="33">
        <f t="shared" si="0"/>
        <v>188743</v>
      </c>
      <c r="J12" s="21">
        <f t="shared" si="0"/>
        <v>127855</v>
      </c>
      <c r="K12" s="21">
        <f t="shared" si="0"/>
        <v>60888</v>
      </c>
      <c r="L12" s="21">
        <f>F12/2</f>
        <v>261796964.5</v>
      </c>
      <c r="M12" s="21">
        <f>L12-N12</f>
        <v>-46819910.5</v>
      </c>
      <c r="N12" s="21">
        <f t="shared" ref="N12:AF12" si="1">SUM(N13:N21)</f>
        <v>308616875</v>
      </c>
      <c r="O12" s="21">
        <f>SUM(O13:O21)</f>
        <v>195112512</v>
      </c>
      <c r="P12" s="21">
        <f>SUM(P13:P21)</f>
        <v>113504363</v>
      </c>
      <c r="Q12" s="21">
        <f t="shared" si="1"/>
        <v>142310</v>
      </c>
      <c r="R12" s="21">
        <f t="shared" si="1"/>
        <v>93043</v>
      </c>
      <c r="S12" s="21">
        <f t="shared" si="1"/>
        <v>49267</v>
      </c>
      <c r="T12" s="33">
        <f t="shared" si="1"/>
        <v>246457692</v>
      </c>
      <c r="U12" s="33">
        <f>SUM(U13:U21)</f>
        <v>144262317</v>
      </c>
      <c r="V12" s="33">
        <f t="shared" si="1"/>
        <v>102195375</v>
      </c>
      <c r="W12" s="21">
        <f t="shared" si="1"/>
        <v>331053</v>
      </c>
      <c r="X12" s="21">
        <f t="shared" si="1"/>
        <v>220898</v>
      </c>
      <c r="Y12" s="21">
        <f t="shared" si="1"/>
        <v>110155</v>
      </c>
      <c r="Z12" s="21">
        <f t="shared" si="1"/>
        <v>555074567</v>
      </c>
      <c r="AA12" s="21">
        <f t="shared" si="1"/>
        <v>339374829</v>
      </c>
      <c r="AB12" s="21">
        <f t="shared" si="1"/>
        <v>215699738</v>
      </c>
      <c r="AC12" s="21">
        <f t="shared" si="1"/>
        <v>5556.594630605061</v>
      </c>
      <c r="AD12" s="21">
        <f t="shared" si="1"/>
        <v>-7105.4053693949372</v>
      </c>
      <c r="AE12" s="21">
        <f t="shared" si="1"/>
        <v>12662</v>
      </c>
      <c r="AF12" s="33">
        <f t="shared" si="1"/>
        <v>31480637.879999999</v>
      </c>
      <c r="AG12" s="33">
        <f>SUM(AG13:AG21)</f>
        <v>-1255868</v>
      </c>
      <c r="AH12" s="33">
        <f>SUM(AH13:AH21)</f>
        <v>32736505.879999999</v>
      </c>
      <c r="AI12" s="29"/>
      <c r="AJ12" s="29"/>
      <c r="AK12" s="29"/>
    </row>
    <row r="13" spans="1:37" s="25" customFormat="1" ht="12" x14ac:dyDescent="0.2">
      <c r="A13" s="38"/>
      <c r="B13" s="23" t="s">
        <v>21</v>
      </c>
      <c r="C13" s="39">
        <v>231152</v>
      </c>
      <c r="D13" s="39">
        <v>178256</v>
      </c>
      <c r="E13" s="39">
        <v>52896</v>
      </c>
      <c r="F13" s="39">
        <v>348587981</v>
      </c>
      <c r="G13" s="39">
        <v>255322521</v>
      </c>
      <c r="H13" s="39">
        <v>93265460</v>
      </c>
      <c r="I13" s="39">
        <f>J13+K13</f>
        <v>134330</v>
      </c>
      <c r="J13" s="39">
        <v>103928</v>
      </c>
      <c r="K13" s="39">
        <v>30402</v>
      </c>
      <c r="L13" s="33">
        <f>ROUND(F13/12*7,0)</f>
        <v>203342989</v>
      </c>
      <c r="M13" s="33">
        <f>L13-N13</f>
        <v>-2011616</v>
      </c>
      <c r="N13" s="24">
        <f>O13+P13</f>
        <v>205354605</v>
      </c>
      <c r="O13" s="39">
        <v>150989359</v>
      </c>
      <c r="P13" s="39">
        <v>54365246</v>
      </c>
      <c r="Q13" s="24">
        <f>R13+S13</f>
        <v>97662</v>
      </c>
      <c r="R13" s="39">
        <v>74273</v>
      </c>
      <c r="S13" s="39">
        <v>23389</v>
      </c>
      <c r="T13" s="39">
        <f>U13+V13</f>
        <v>147784115</v>
      </c>
      <c r="U13" s="39">
        <v>108370284</v>
      </c>
      <c r="V13" s="39">
        <v>39413831</v>
      </c>
      <c r="W13" s="24">
        <f>X13+Y13</f>
        <v>231992</v>
      </c>
      <c r="X13" s="39">
        <f>R13+J13</f>
        <v>178201</v>
      </c>
      <c r="Y13" s="39">
        <f>S13+K13</f>
        <v>53791</v>
      </c>
      <c r="Z13" s="24">
        <f>AA13+AB13</f>
        <v>353138720</v>
      </c>
      <c r="AA13" s="39">
        <f>U13+O13</f>
        <v>259359643</v>
      </c>
      <c r="AB13" s="39">
        <f>V13+P13</f>
        <v>93779077</v>
      </c>
      <c r="AC13" s="24">
        <v>108</v>
      </c>
      <c r="AD13" s="24">
        <v>-107</v>
      </c>
      <c r="AE13" s="24">
        <v>215</v>
      </c>
      <c r="AF13" s="39">
        <f>AG13+AH13</f>
        <v>4550739</v>
      </c>
      <c r="AG13" s="39">
        <f>AA13-G13</f>
        <v>4037122</v>
      </c>
      <c r="AH13" s="39">
        <f>AB13-H13</f>
        <v>513617</v>
      </c>
      <c r="AI13" s="30"/>
      <c r="AJ13" s="30"/>
      <c r="AK13" s="30"/>
    </row>
    <row r="14" spans="1:37" s="25" customFormat="1" ht="12" x14ac:dyDescent="0.2">
      <c r="A14" s="38"/>
      <c r="B14" s="23" t="s">
        <v>22</v>
      </c>
      <c r="C14" s="34">
        <v>70195</v>
      </c>
      <c r="D14" s="34">
        <v>25399</v>
      </c>
      <c r="E14" s="34">
        <v>44796</v>
      </c>
      <c r="F14" s="34">
        <v>123853180</v>
      </c>
      <c r="G14" s="34">
        <v>52911817</v>
      </c>
      <c r="H14" s="34">
        <v>70941363</v>
      </c>
      <c r="I14" s="39">
        <f t="shared" ref="I14:I21" si="2">J14+K14</f>
        <v>29144</v>
      </c>
      <c r="J14" s="34">
        <v>12837</v>
      </c>
      <c r="K14" s="34">
        <v>16307</v>
      </c>
      <c r="L14" s="33">
        <f>ROUND(F14/12*7,0)</f>
        <v>72247688</v>
      </c>
      <c r="M14" s="33">
        <f>L14-N14</f>
        <v>18199870</v>
      </c>
      <c r="N14" s="24">
        <f t="shared" ref="N14:N21" si="3">O14+P14</f>
        <v>54047818</v>
      </c>
      <c r="O14" s="34">
        <v>25937107</v>
      </c>
      <c r="P14" s="34">
        <v>28110711</v>
      </c>
      <c r="Q14" s="24">
        <f t="shared" ref="Q14:Q21" si="4">R14+S14</f>
        <v>26095</v>
      </c>
      <c r="R14" s="34">
        <v>9851</v>
      </c>
      <c r="S14" s="34">
        <v>16244</v>
      </c>
      <c r="T14" s="39">
        <f t="shared" ref="T14:T21" si="5">U14+V14</f>
        <v>48774994</v>
      </c>
      <c r="U14" s="34">
        <v>20748194</v>
      </c>
      <c r="V14" s="34">
        <v>28026800</v>
      </c>
      <c r="W14" s="24">
        <f t="shared" ref="W14:W21" si="6">X14+Y14</f>
        <v>55239</v>
      </c>
      <c r="X14" s="39">
        <f t="shared" ref="X14:X21" si="7">R14+J14</f>
        <v>22688</v>
      </c>
      <c r="Y14" s="39">
        <f t="shared" ref="Y14:Y21" si="8">S14+K14</f>
        <v>32551</v>
      </c>
      <c r="Z14" s="24">
        <f t="shared" ref="Z14:Z21" si="9">AA14+AB14</f>
        <v>102822812</v>
      </c>
      <c r="AA14" s="39">
        <f t="shared" ref="AA14:AA21" si="10">U14+O14</f>
        <v>46685301</v>
      </c>
      <c r="AB14" s="39">
        <f t="shared" ref="AB14:AB21" si="11">V14+P14</f>
        <v>56137511</v>
      </c>
      <c r="AC14" s="27">
        <v>-15423</v>
      </c>
      <c r="AD14" s="27">
        <v>-3557</v>
      </c>
      <c r="AE14" s="27">
        <v>-11866</v>
      </c>
      <c r="AF14" s="39">
        <f t="shared" ref="AF14:AF21" si="12">AG14+AH14</f>
        <v>-21030368</v>
      </c>
      <c r="AG14" s="34">
        <f t="shared" ref="AG14:AG21" si="13">AA14-G14</f>
        <v>-6226516</v>
      </c>
      <c r="AH14" s="40">
        <f t="shared" ref="AH14:AH20" si="14">AB14-H14</f>
        <v>-14803852</v>
      </c>
      <c r="AI14" s="30"/>
      <c r="AJ14" s="30"/>
      <c r="AK14" s="30"/>
    </row>
    <row r="15" spans="1:37" s="25" customFormat="1" ht="12" x14ac:dyDescent="0.2">
      <c r="A15" s="38"/>
      <c r="B15" s="23" t="s">
        <v>23</v>
      </c>
      <c r="C15" s="39">
        <v>19243</v>
      </c>
      <c r="D15" s="39">
        <v>19243</v>
      </c>
      <c r="E15" s="39">
        <v>0</v>
      </c>
      <c r="F15" s="39">
        <v>14792431</v>
      </c>
      <c r="G15" s="39">
        <v>14792431</v>
      </c>
      <c r="H15" s="39">
        <v>0</v>
      </c>
      <c r="I15" s="39">
        <f t="shared" si="2"/>
        <v>9730</v>
      </c>
      <c r="J15" s="39">
        <v>9730</v>
      </c>
      <c r="K15" s="39">
        <v>0</v>
      </c>
      <c r="L15" s="33">
        <f t="shared" ref="L15:L21" si="15">ROUND(F15/12*7,0)</f>
        <v>8628918</v>
      </c>
      <c r="M15" s="33">
        <f t="shared" ref="M15:M20" si="16">L15-N15</f>
        <v>1044688</v>
      </c>
      <c r="N15" s="24">
        <f t="shared" si="3"/>
        <v>7584230</v>
      </c>
      <c r="O15" s="39">
        <v>7584230</v>
      </c>
      <c r="P15" s="39">
        <v>0</v>
      </c>
      <c r="Q15" s="24">
        <f t="shared" si="4"/>
        <v>6949</v>
      </c>
      <c r="R15" s="39">
        <v>6949</v>
      </c>
      <c r="S15" s="39">
        <v>0</v>
      </c>
      <c r="T15" s="39">
        <f t="shared" si="5"/>
        <v>5415794</v>
      </c>
      <c r="U15" s="39">
        <v>5415794</v>
      </c>
      <c r="V15" s="39">
        <v>0</v>
      </c>
      <c r="W15" s="24">
        <f t="shared" si="6"/>
        <v>16679</v>
      </c>
      <c r="X15" s="39">
        <f t="shared" si="7"/>
        <v>16679</v>
      </c>
      <c r="Y15" s="39">
        <f t="shared" si="8"/>
        <v>0</v>
      </c>
      <c r="Z15" s="24">
        <f t="shared" si="9"/>
        <v>13000024</v>
      </c>
      <c r="AA15" s="39">
        <f t="shared" si="10"/>
        <v>13000024</v>
      </c>
      <c r="AB15" s="39">
        <f t="shared" si="11"/>
        <v>0</v>
      </c>
      <c r="AC15" s="24">
        <v>-2945</v>
      </c>
      <c r="AD15" s="24">
        <v>-2945</v>
      </c>
      <c r="AE15" s="24">
        <v>0</v>
      </c>
      <c r="AF15" s="39">
        <f t="shared" si="12"/>
        <v>-1792407</v>
      </c>
      <c r="AG15" s="39">
        <f t="shared" si="13"/>
        <v>-1792407</v>
      </c>
      <c r="AH15" s="39">
        <f t="shared" si="14"/>
        <v>0</v>
      </c>
      <c r="AI15" s="30"/>
      <c r="AJ15" s="30"/>
      <c r="AK15" s="30"/>
    </row>
    <row r="16" spans="1:37" s="25" customFormat="1" ht="12" x14ac:dyDescent="0.2">
      <c r="A16" s="38"/>
      <c r="B16" s="32" t="s">
        <v>24</v>
      </c>
      <c r="C16" s="34">
        <v>3743</v>
      </c>
      <c r="D16" s="34">
        <v>3743</v>
      </c>
      <c r="E16" s="34">
        <v>0</v>
      </c>
      <c r="F16" s="34">
        <v>14459949</v>
      </c>
      <c r="G16" s="34">
        <v>6439881</v>
      </c>
      <c r="H16" s="34">
        <v>8020068</v>
      </c>
      <c r="I16" s="39">
        <f t="shared" si="2"/>
        <v>611</v>
      </c>
      <c r="J16" s="34">
        <v>611</v>
      </c>
      <c r="K16" s="34">
        <v>0</v>
      </c>
      <c r="L16" s="33">
        <f t="shared" si="15"/>
        <v>8434970</v>
      </c>
      <c r="M16" s="33">
        <v>751005.5</v>
      </c>
      <c r="N16" s="24">
        <f t="shared" si="3"/>
        <v>7637275</v>
      </c>
      <c r="O16" s="34">
        <v>3703413</v>
      </c>
      <c r="P16" s="34">
        <v>3933862</v>
      </c>
      <c r="Q16" s="24">
        <f t="shared" si="4"/>
        <v>436</v>
      </c>
      <c r="R16" s="34">
        <v>436</v>
      </c>
      <c r="S16" s="34">
        <v>0</v>
      </c>
      <c r="T16" s="39">
        <f t="shared" si="5"/>
        <v>5621900</v>
      </c>
      <c r="U16" s="34">
        <v>2644964</v>
      </c>
      <c r="V16" s="34">
        <v>2976935.9999999995</v>
      </c>
      <c r="W16" s="24">
        <f t="shared" si="6"/>
        <v>1047</v>
      </c>
      <c r="X16" s="39">
        <f t="shared" si="7"/>
        <v>1047</v>
      </c>
      <c r="Y16" s="39">
        <f t="shared" si="8"/>
        <v>0</v>
      </c>
      <c r="Z16" s="24">
        <f t="shared" si="9"/>
        <v>13259175</v>
      </c>
      <c r="AA16" s="39">
        <f t="shared" si="10"/>
        <v>6348377</v>
      </c>
      <c r="AB16" s="39">
        <f t="shared" si="11"/>
        <v>6910798</v>
      </c>
      <c r="AC16" s="34">
        <v>-2765.4053693949372</v>
      </c>
      <c r="AD16" s="34">
        <v>-2765.4053693949372</v>
      </c>
      <c r="AE16" s="34">
        <v>0</v>
      </c>
      <c r="AF16" s="39">
        <f t="shared" si="12"/>
        <v>-1200774</v>
      </c>
      <c r="AG16" s="34">
        <f t="shared" si="13"/>
        <v>-91504</v>
      </c>
      <c r="AH16" s="34">
        <f t="shared" si="14"/>
        <v>-1109270</v>
      </c>
      <c r="AI16" s="30"/>
      <c r="AJ16" s="30"/>
      <c r="AK16" s="30"/>
    </row>
    <row r="17" spans="1:38" s="25" customFormat="1" ht="21.75" x14ac:dyDescent="0.2">
      <c r="A17" s="38"/>
      <c r="B17" s="23" t="s">
        <v>25</v>
      </c>
      <c r="C17" s="39">
        <v>1528</v>
      </c>
      <c r="D17" s="39">
        <v>9</v>
      </c>
      <c r="E17" s="39">
        <v>1519</v>
      </c>
      <c r="F17" s="39">
        <v>7080288</v>
      </c>
      <c r="G17" s="39">
        <v>1517547</v>
      </c>
      <c r="H17" s="39">
        <v>5562741.1200000001</v>
      </c>
      <c r="I17" s="39">
        <f t="shared" si="2"/>
        <v>896</v>
      </c>
      <c r="J17" s="39">
        <v>9</v>
      </c>
      <c r="K17" s="39">
        <v>887</v>
      </c>
      <c r="L17" s="33">
        <f t="shared" si="15"/>
        <v>4130168</v>
      </c>
      <c r="M17" s="33">
        <f t="shared" si="16"/>
        <v>248350</v>
      </c>
      <c r="N17" s="24">
        <f t="shared" si="3"/>
        <v>3881818</v>
      </c>
      <c r="O17" s="39">
        <v>520370</v>
      </c>
      <c r="P17" s="39">
        <v>3361448</v>
      </c>
      <c r="Q17" s="24">
        <f t="shared" si="4"/>
        <v>643</v>
      </c>
      <c r="R17" s="39">
        <v>8</v>
      </c>
      <c r="S17" s="39">
        <v>635</v>
      </c>
      <c r="T17" s="39">
        <f t="shared" si="5"/>
        <v>2955452</v>
      </c>
      <c r="U17" s="39">
        <v>551263</v>
      </c>
      <c r="V17" s="39">
        <v>2404189</v>
      </c>
      <c r="W17" s="24">
        <f t="shared" si="6"/>
        <v>1539</v>
      </c>
      <c r="X17" s="39">
        <f t="shared" si="7"/>
        <v>17</v>
      </c>
      <c r="Y17" s="39">
        <f t="shared" si="8"/>
        <v>1522</v>
      </c>
      <c r="Z17" s="24">
        <f t="shared" si="9"/>
        <v>6837270</v>
      </c>
      <c r="AA17" s="39">
        <f t="shared" si="10"/>
        <v>1071633</v>
      </c>
      <c r="AB17" s="39">
        <f t="shared" si="11"/>
        <v>5765637</v>
      </c>
      <c r="AC17" s="24">
        <v>38</v>
      </c>
      <c r="AD17" s="24">
        <v>9</v>
      </c>
      <c r="AE17" s="24">
        <v>29</v>
      </c>
      <c r="AF17" s="39">
        <f t="shared" si="12"/>
        <v>-243018.12000000011</v>
      </c>
      <c r="AG17" s="39">
        <f t="shared" si="13"/>
        <v>-445914</v>
      </c>
      <c r="AH17" s="39">
        <f t="shared" si="14"/>
        <v>202895.87999999989</v>
      </c>
      <c r="AI17" s="30"/>
      <c r="AJ17" s="30"/>
      <c r="AK17" s="30"/>
    </row>
    <row r="18" spans="1:38" s="25" customFormat="1" ht="21.75" x14ac:dyDescent="0.2">
      <c r="A18" s="38"/>
      <c r="B18" s="26" t="s">
        <v>26</v>
      </c>
      <c r="C18" s="39">
        <v>0</v>
      </c>
      <c r="D18" s="39">
        <v>0</v>
      </c>
      <c r="E18" s="39">
        <v>0</v>
      </c>
      <c r="F18" s="39">
        <v>13896930</v>
      </c>
      <c r="G18" s="39">
        <v>9646500</v>
      </c>
      <c r="H18" s="39">
        <v>4250430</v>
      </c>
      <c r="I18" s="39">
        <f t="shared" si="2"/>
        <v>0</v>
      </c>
      <c r="J18" s="39">
        <v>0</v>
      </c>
      <c r="K18" s="39">
        <v>0</v>
      </c>
      <c r="L18" s="33">
        <f t="shared" si="15"/>
        <v>8106543</v>
      </c>
      <c r="M18" s="33">
        <f t="shared" si="16"/>
        <v>669243</v>
      </c>
      <c r="N18" s="24">
        <f t="shared" si="3"/>
        <v>7437300</v>
      </c>
      <c r="O18" s="39">
        <v>4694327</v>
      </c>
      <c r="P18" s="39">
        <v>2742973</v>
      </c>
      <c r="Q18" s="24">
        <f t="shared" si="4"/>
        <v>0</v>
      </c>
      <c r="R18" s="39">
        <v>0</v>
      </c>
      <c r="S18" s="39">
        <v>0</v>
      </c>
      <c r="T18" s="39">
        <f t="shared" si="5"/>
        <v>5326151</v>
      </c>
      <c r="U18" s="39">
        <v>3059472</v>
      </c>
      <c r="V18" s="39">
        <v>2266679</v>
      </c>
      <c r="W18" s="24">
        <f t="shared" si="6"/>
        <v>0</v>
      </c>
      <c r="X18" s="39">
        <f t="shared" si="7"/>
        <v>0</v>
      </c>
      <c r="Y18" s="39">
        <f t="shared" si="8"/>
        <v>0</v>
      </c>
      <c r="Z18" s="24">
        <f t="shared" si="9"/>
        <v>12763451</v>
      </c>
      <c r="AA18" s="39">
        <f t="shared" si="10"/>
        <v>7753799</v>
      </c>
      <c r="AB18" s="39">
        <f t="shared" si="11"/>
        <v>5009652</v>
      </c>
      <c r="AC18" s="24">
        <v>0</v>
      </c>
      <c r="AD18" s="24">
        <v>0</v>
      </c>
      <c r="AE18" s="24">
        <v>0</v>
      </c>
      <c r="AF18" s="39">
        <f t="shared" si="12"/>
        <v>-1133479</v>
      </c>
      <c r="AG18" s="39">
        <f t="shared" si="13"/>
        <v>-1892701</v>
      </c>
      <c r="AH18" s="39">
        <f t="shared" si="14"/>
        <v>759222</v>
      </c>
      <c r="AI18" s="30"/>
      <c r="AJ18" s="30"/>
      <c r="AK18" s="30"/>
    </row>
    <row r="19" spans="1:38" s="25" customFormat="1" ht="12" x14ac:dyDescent="0.2">
      <c r="A19" s="38"/>
      <c r="B19" s="23" t="s">
        <v>27</v>
      </c>
      <c r="C19" s="39">
        <v>0</v>
      </c>
      <c r="D19" s="39">
        <v>0</v>
      </c>
      <c r="E19" s="39">
        <v>0</v>
      </c>
      <c r="F19" s="39">
        <v>0</v>
      </c>
      <c r="G19" s="39">
        <v>0</v>
      </c>
      <c r="H19" s="39">
        <v>0</v>
      </c>
      <c r="I19" s="39">
        <f t="shared" si="2"/>
        <v>11084</v>
      </c>
      <c r="J19" s="39">
        <v>0</v>
      </c>
      <c r="K19" s="39">
        <v>11084</v>
      </c>
      <c r="L19" s="33">
        <f t="shared" si="15"/>
        <v>0</v>
      </c>
      <c r="M19" s="33">
        <f t="shared" si="16"/>
        <v>-19337449</v>
      </c>
      <c r="N19" s="24">
        <f t="shared" si="3"/>
        <v>19337449</v>
      </c>
      <c r="O19" s="39">
        <v>0</v>
      </c>
      <c r="P19" s="39">
        <v>19337449</v>
      </c>
      <c r="Q19" s="24">
        <f t="shared" si="4"/>
        <v>5163</v>
      </c>
      <c r="R19" s="39">
        <v>0</v>
      </c>
      <c r="S19" s="39">
        <v>5163</v>
      </c>
      <c r="T19" s="39">
        <f t="shared" si="5"/>
        <v>9007511</v>
      </c>
      <c r="U19" s="39">
        <v>0</v>
      </c>
      <c r="V19" s="39">
        <v>9007511</v>
      </c>
      <c r="W19" s="24">
        <f t="shared" si="6"/>
        <v>16247</v>
      </c>
      <c r="X19" s="39">
        <f t="shared" si="7"/>
        <v>0</v>
      </c>
      <c r="Y19" s="39">
        <f t="shared" si="8"/>
        <v>16247</v>
      </c>
      <c r="Z19" s="24">
        <f t="shared" si="9"/>
        <v>28344960</v>
      </c>
      <c r="AA19" s="39">
        <f t="shared" si="10"/>
        <v>0</v>
      </c>
      <c r="AB19" s="39">
        <f t="shared" si="11"/>
        <v>28344960</v>
      </c>
      <c r="AC19" s="24">
        <v>16878</v>
      </c>
      <c r="AD19" s="24">
        <v>0</v>
      </c>
      <c r="AE19" s="24">
        <v>16878</v>
      </c>
      <c r="AF19" s="39">
        <f t="shared" si="12"/>
        <v>28344960</v>
      </c>
      <c r="AG19" s="39">
        <f t="shared" si="13"/>
        <v>0</v>
      </c>
      <c r="AH19" s="40">
        <f>AB19-H19</f>
        <v>28344960</v>
      </c>
      <c r="AI19" s="31">
        <f>AH19+AH14</f>
        <v>13541108</v>
      </c>
      <c r="AJ19" s="31">
        <f>AI19-AK19</f>
        <v>11179028</v>
      </c>
      <c r="AK19" s="31">
        <f>ROUND(AH19/12,0)</f>
        <v>2362080</v>
      </c>
      <c r="AL19" s="28"/>
    </row>
    <row r="20" spans="1:38" s="25" customFormat="1" ht="21.75" x14ac:dyDescent="0.2">
      <c r="A20" s="38"/>
      <c r="B20" s="23" t="s">
        <v>28</v>
      </c>
      <c r="C20" s="39">
        <v>0</v>
      </c>
      <c r="D20" s="39">
        <v>0</v>
      </c>
      <c r="E20" s="39">
        <v>0</v>
      </c>
      <c r="F20" s="39">
        <v>0</v>
      </c>
      <c r="G20" s="39">
        <v>0</v>
      </c>
      <c r="H20" s="39">
        <v>0</v>
      </c>
      <c r="I20" s="39">
        <f t="shared" si="2"/>
        <v>2948</v>
      </c>
      <c r="J20" s="39">
        <v>740</v>
      </c>
      <c r="K20" s="39">
        <v>2208</v>
      </c>
      <c r="L20" s="33">
        <f t="shared" si="15"/>
        <v>0</v>
      </c>
      <c r="M20" s="33">
        <f t="shared" si="16"/>
        <v>-3092885</v>
      </c>
      <c r="N20" s="24">
        <f t="shared" si="3"/>
        <v>3092885</v>
      </c>
      <c r="O20" s="39">
        <v>1683706</v>
      </c>
      <c r="P20" s="39">
        <v>1409179</v>
      </c>
      <c r="Q20" s="24">
        <f t="shared" si="4"/>
        <v>5362</v>
      </c>
      <c r="R20" s="39">
        <v>1526</v>
      </c>
      <c r="S20" s="39">
        <v>3836</v>
      </c>
      <c r="T20" s="39">
        <f t="shared" si="5"/>
        <v>5920451</v>
      </c>
      <c r="U20" s="39">
        <v>3472346</v>
      </c>
      <c r="V20" s="39">
        <v>2448105</v>
      </c>
      <c r="W20" s="24">
        <f t="shared" si="6"/>
        <v>8310</v>
      </c>
      <c r="X20" s="39">
        <f t="shared" si="7"/>
        <v>2266</v>
      </c>
      <c r="Y20" s="39">
        <f t="shared" si="8"/>
        <v>6044</v>
      </c>
      <c r="Z20" s="24">
        <f t="shared" si="9"/>
        <v>9013336</v>
      </c>
      <c r="AA20" s="39">
        <f t="shared" si="10"/>
        <v>5156052</v>
      </c>
      <c r="AB20" s="39">
        <f t="shared" si="11"/>
        <v>3857284</v>
      </c>
      <c r="AC20" s="24">
        <v>9666</v>
      </c>
      <c r="AD20" s="24">
        <v>2260</v>
      </c>
      <c r="AE20" s="24">
        <v>7406</v>
      </c>
      <c r="AF20" s="39">
        <f t="shared" si="12"/>
        <v>9013336</v>
      </c>
      <c r="AG20" s="39">
        <f t="shared" si="13"/>
        <v>5156052</v>
      </c>
      <c r="AH20" s="39">
        <f t="shared" si="14"/>
        <v>3857284</v>
      </c>
      <c r="AI20" s="30"/>
      <c r="AJ20" s="30"/>
      <c r="AK20" s="31"/>
    </row>
    <row r="21" spans="1:38" s="25" customFormat="1" ht="12" x14ac:dyDescent="0.2">
      <c r="A21" s="38"/>
      <c r="B21" s="26" t="s">
        <v>29</v>
      </c>
      <c r="C21" s="34">
        <v>0</v>
      </c>
      <c r="D21" s="34">
        <v>0</v>
      </c>
      <c r="E21" s="34">
        <v>0</v>
      </c>
      <c r="F21" s="34">
        <v>923170</v>
      </c>
      <c r="G21" s="34">
        <v>0</v>
      </c>
      <c r="H21" s="34">
        <v>923170</v>
      </c>
      <c r="I21" s="39">
        <f t="shared" si="2"/>
        <v>0</v>
      </c>
      <c r="J21" s="34">
        <v>0</v>
      </c>
      <c r="K21" s="34">
        <v>0</v>
      </c>
      <c r="L21" s="33">
        <f t="shared" si="15"/>
        <v>538516</v>
      </c>
      <c r="M21" s="33">
        <f>L21-N21</f>
        <v>295021</v>
      </c>
      <c r="N21" s="24">
        <f t="shared" si="3"/>
        <v>243495</v>
      </c>
      <c r="O21" s="34">
        <v>0</v>
      </c>
      <c r="P21" s="34">
        <v>243495</v>
      </c>
      <c r="Q21" s="24">
        <f t="shared" si="4"/>
        <v>0</v>
      </c>
      <c r="R21" s="39">
        <v>0</v>
      </c>
      <c r="S21" s="39">
        <v>0</v>
      </c>
      <c r="T21" s="39">
        <f t="shared" si="5"/>
        <v>15651324</v>
      </c>
      <c r="U21" s="39">
        <v>0</v>
      </c>
      <c r="V21" s="39">
        <v>15651324</v>
      </c>
      <c r="W21" s="24">
        <f t="shared" si="6"/>
        <v>0</v>
      </c>
      <c r="X21" s="39">
        <f t="shared" si="7"/>
        <v>0</v>
      </c>
      <c r="Y21" s="39">
        <f t="shared" si="8"/>
        <v>0</v>
      </c>
      <c r="Z21" s="24">
        <f t="shared" si="9"/>
        <v>15894819</v>
      </c>
      <c r="AA21" s="39">
        <f t="shared" si="10"/>
        <v>0</v>
      </c>
      <c r="AB21" s="39">
        <f t="shared" si="11"/>
        <v>15894819</v>
      </c>
      <c r="AC21" s="24">
        <v>0</v>
      </c>
      <c r="AD21" s="24">
        <v>0</v>
      </c>
      <c r="AE21" s="24">
        <v>0</v>
      </c>
      <c r="AF21" s="39">
        <f t="shared" si="12"/>
        <v>14971649</v>
      </c>
      <c r="AG21" s="39">
        <f t="shared" si="13"/>
        <v>0</v>
      </c>
      <c r="AH21" s="39">
        <f>AB21-H21</f>
        <v>14971649</v>
      </c>
      <c r="AI21" s="30"/>
      <c r="AJ21" s="30"/>
      <c r="AK21" s="30"/>
    </row>
    <row r="22" spans="1:38" ht="24" customHeight="1" thickBot="1" x14ac:dyDescent="0.25">
      <c r="AF22" s="15"/>
      <c r="AG22" s="15"/>
      <c r="AH22" s="16"/>
    </row>
    <row r="23" spans="1:38" ht="41.1" customHeight="1" x14ac:dyDescent="0.25">
      <c r="B23" s="66" t="s">
        <v>31</v>
      </c>
      <c r="C23" s="66"/>
      <c r="D23" s="66"/>
      <c r="E23" s="66"/>
      <c r="F23" s="66"/>
      <c r="G23" s="66"/>
      <c r="H23" s="66"/>
      <c r="I23" s="66"/>
      <c r="J23" s="66"/>
      <c r="K23" s="66"/>
      <c r="L23" s="66"/>
      <c r="M23" s="66"/>
      <c r="N23" s="66"/>
      <c r="O23" s="66"/>
      <c r="P23" s="15"/>
      <c r="Q23" s="15"/>
      <c r="R23" s="15"/>
      <c r="S23" s="15"/>
      <c r="AE23" s="67" t="s">
        <v>39</v>
      </c>
      <c r="AF23" s="67"/>
      <c r="AG23" s="67"/>
      <c r="AH23" s="41">
        <f>AH19+AH14+AH21</f>
        <v>28512757</v>
      </c>
      <c r="AI23" s="64" t="s">
        <v>42</v>
      </c>
      <c r="AJ23" s="65"/>
      <c r="AK23" s="65"/>
      <c r="AL23" s="42">
        <f>AL24+AL25</f>
        <v>13541108</v>
      </c>
    </row>
    <row r="24" spans="1:38" x14ac:dyDescent="0.2">
      <c r="C24" s="15"/>
      <c r="AF24" s="11" t="s">
        <v>37</v>
      </c>
      <c r="AH24" s="16">
        <f>AH21+AJ19</f>
        <v>26150677</v>
      </c>
      <c r="AI24" s="43"/>
      <c r="AJ24" s="44" t="s">
        <v>37</v>
      </c>
      <c r="AK24" s="44"/>
      <c r="AL24" s="45">
        <f>AH19+AH14-AK19</f>
        <v>11179028</v>
      </c>
    </row>
    <row r="25" spans="1:38" ht="12" thickBot="1" x14ac:dyDescent="0.25">
      <c r="C25" s="15"/>
      <c r="D25" s="15"/>
      <c r="AF25" s="11" t="s">
        <v>38</v>
      </c>
      <c r="AH25" s="16">
        <f>AK19</f>
        <v>2362080</v>
      </c>
      <c r="AI25" s="46"/>
      <c r="AJ25" s="47" t="s">
        <v>38</v>
      </c>
      <c r="AK25" s="48"/>
      <c r="AL25" s="49">
        <f>AK19</f>
        <v>2362080</v>
      </c>
    </row>
    <row r="26" spans="1:38" x14ac:dyDescent="0.2">
      <c r="C26" s="15"/>
    </row>
    <row r="27" spans="1:38" x14ac:dyDescent="0.2">
      <c r="C27" s="15"/>
    </row>
    <row r="28" spans="1:38" x14ac:dyDescent="0.2">
      <c r="C28" s="15"/>
    </row>
    <row r="29" spans="1:38" x14ac:dyDescent="0.2">
      <c r="C29" s="15"/>
      <c r="AH29" s="16"/>
    </row>
    <row r="30" spans="1:38" x14ac:dyDescent="0.2">
      <c r="C30" s="15"/>
    </row>
    <row r="31" spans="1:38" x14ac:dyDescent="0.2">
      <c r="C31" s="15"/>
    </row>
    <row r="32" spans="1:38" x14ac:dyDescent="0.2">
      <c r="C32" s="15"/>
    </row>
    <row r="33" spans="3:3" x14ac:dyDescent="0.2">
      <c r="C33" s="15"/>
    </row>
    <row r="36" spans="3:3" x14ac:dyDescent="0.2">
      <c r="C36" s="15"/>
    </row>
  </sheetData>
  <mergeCells count="47">
    <mergeCell ref="AF4:AJ4"/>
    <mergeCell ref="A1:J1"/>
    <mergeCell ref="N7:AB7"/>
    <mergeCell ref="A9:B11"/>
    <mergeCell ref="C9:H9"/>
    <mergeCell ref="I9:P9"/>
    <mergeCell ref="Q9:V9"/>
    <mergeCell ref="W9:AB9"/>
    <mergeCell ref="AC9:AH9"/>
    <mergeCell ref="J10:J11"/>
    <mergeCell ref="AI9:AI11"/>
    <mergeCell ref="AJ9:AJ11"/>
    <mergeCell ref="AK9:AK11"/>
    <mergeCell ref="C10:C11"/>
    <mergeCell ref="D10:D11"/>
    <mergeCell ref="E10:E11"/>
    <mergeCell ref="F10:F11"/>
    <mergeCell ref="G10:G11"/>
    <mergeCell ref="H10:H11"/>
    <mergeCell ref="I10:I11"/>
    <mergeCell ref="V10:V11"/>
    <mergeCell ref="K10:K11"/>
    <mergeCell ref="L10:L11"/>
    <mergeCell ref="M10:M11"/>
    <mergeCell ref="N10:N11"/>
    <mergeCell ref="O10:O11"/>
    <mergeCell ref="P10:P11"/>
    <mergeCell ref="S10:S11"/>
    <mergeCell ref="T10:T11"/>
    <mergeCell ref="U10:U11"/>
    <mergeCell ref="AH10:AH11"/>
    <mergeCell ref="W10:W11"/>
    <mergeCell ref="X10:X11"/>
    <mergeCell ref="Y10:Y11"/>
    <mergeCell ref="Z10:Z11"/>
    <mergeCell ref="AA10:AA11"/>
    <mergeCell ref="AB10:AB11"/>
    <mergeCell ref="AI23:AK23"/>
    <mergeCell ref="B23:O23"/>
    <mergeCell ref="AE23:AG23"/>
    <mergeCell ref="AC10:AC11"/>
    <mergeCell ref="AD10:AD11"/>
    <mergeCell ref="AE10:AE11"/>
    <mergeCell ref="AF10:AF11"/>
    <mergeCell ref="AG10:AG11"/>
    <mergeCell ref="Q10:Q11"/>
    <mergeCell ref="R10:R11"/>
  </mergeCells>
  <pageMargins left="0.70866141732283472" right="0.70866141732283472" top="0.74803149606299213" bottom="0.74803149606299213" header="0.31496062992125984" footer="0.31496062992125984"/>
  <pageSetup paperSize="9" scale="61" fitToWidth="2" orientation="landscape" r:id="rId1"/>
</worksheet>
</file>

<file path=xl/worksheets/sheet3.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mc:Ignorable="x14ac">
  <dimension ref="A1:J12"/>
  <sheetViews>
    <sheetView workbookViewId="0">
      <selection activeCell="A3" sqref="A3:J5"/>
    </sheetView>
  </sheetViews>
  <sheetFormatPr defaultRowHeight="15" x14ac:dyDescent="0.25"/>
  <cols>
    <col min="1" max="1" width="31.42578125" customWidth="1"/>
    <col min="2" max="2" width="13" customWidth="1"/>
    <col min="4" max="4" width="12.85546875" customWidth="1"/>
    <col min="7" max="7" width="11.7109375" customWidth="1"/>
    <col min="9" max="9" width="13.85546875" customWidth="1"/>
    <col min="10" max="10" width="12.28515625" customWidth="1"/>
  </cols>
  <sheetData>
    <row r="1" spans="1:10" ht="58.5" customHeight="1" x14ac:dyDescent="0.25">
      <c r="G1" s="82" t="s">
        <v>64</v>
      </c>
      <c r="H1" s="82"/>
      <c r="I1" s="82"/>
      <c r="J1" s="82"/>
    </row>
    <row r="2" spans="1:10" x14ac:dyDescent="0.25">
      <c r="A2" s="81" t="s">
        <v>46</v>
      </c>
      <c r="B2" s="81"/>
      <c r="C2" s="81"/>
      <c r="D2" s="81"/>
      <c r="E2" s="81"/>
      <c r="F2" s="81"/>
      <c r="G2" s="81"/>
      <c r="H2" s="81"/>
      <c r="I2" s="81"/>
      <c r="J2" s="81"/>
    </row>
    <row r="3" spans="1:10" ht="40.5" customHeight="1" x14ac:dyDescent="0.25">
      <c r="A3" s="80" t="s">
        <v>47</v>
      </c>
      <c r="B3" s="80" t="s">
        <v>48</v>
      </c>
      <c r="C3" s="80"/>
      <c r="D3" s="80" t="s">
        <v>49</v>
      </c>
      <c r="E3" s="80"/>
      <c r="F3" s="87" t="s">
        <v>50</v>
      </c>
      <c r="G3" s="83" t="s">
        <v>51</v>
      </c>
      <c r="H3" s="84"/>
      <c r="I3" s="80" t="s">
        <v>52</v>
      </c>
      <c r="J3" s="80"/>
    </row>
    <row r="4" spans="1:10" x14ac:dyDescent="0.25">
      <c r="A4" s="80"/>
      <c r="B4" s="80"/>
      <c r="C4" s="80"/>
      <c r="D4" s="80"/>
      <c r="E4" s="80"/>
      <c r="F4" s="87"/>
      <c r="G4" s="85"/>
      <c r="H4" s="86"/>
      <c r="I4" s="80"/>
      <c r="J4" s="80"/>
    </row>
    <row r="5" spans="1:10" ht="22.5" x14ac:dyDescent="0.25">
      <c r="A5" s="80"/>
      <c r="B5" s="59" t="s">
        <v>53</v>
      </c>
      <c r="C5" s="60"/>
      <c r="D5" s="59" t="s">
        <v>54</v>
      </c>
      <c r="E5" s="59" t="s">
        <v>55</v>
      </c>
      <c r="F5" s="60"/>
      <c r="G5" s="59" t="s">
        <v>54</v>
      </c>
      <c r="H5" s="59" t="s">
        <v>55</v>
      </c>
      <c r="I5" s="59" t="s">
        <v>56</v>
      </c>
      <c r="J5" s="59" t="s">
        <v>55</v>
      </c>
    </row>
    <row r="6" spans="1:10" x14ac:dyDescent="0.25">
      <c r="A6" s="54">
        <v>1</v>
      </c>
      <c r="B6" s="54">
        <v>2</v>
      </c>
      <c r="C6" s="53"/>
      <c r="D6" s="54">
        <v>3</v>
      </c>
      <c r="E6" s="54">
        <v>4</v>
      </c>
      <c r="F6" s="54" t="s">
        <v>57</v>
      </c>
      <c r="G6" s="54">
        <v>6</v>
      </c>
      <c r="H6" s="54">
        <v>7</v>
      </c>
      <c r="I6" s="54">
        <v>8</v>
      </c>
      <c r="J6" s="54">
        <v>9</v>
      </c>
    </row>
    <row r="7" spans="1:10" x14ac:dyDescent="0.25">
      <c r="A7" s="55" t="s">
        <v>27</v>
      </c>
      <c r="B7" s="55">
        <v>0</v>
      </c>
      <c r="C7" s="53"/>
      <c r="D7" s="56">
        <v>19337449</v>
      </c>
      <c r="E7" s="56">
        <v>11084</v>
      </c>
      <c r="F7" s="54" t="s">
        <v>58</v>
      </c>
      <c r="G7" s="57">
        <v>9007511</v>
      </c>
      <c r="H7" s="54">
        <v>5163</v>
      </c>
      <c r="I7" s="57">
        <v>28344960</v>
      </c>
      <c r="J7" s="56">
        <v>16247</v>
      </c>
    </row>
    <row r="8" spans="1:10" x14ac:dyDescent="0.25">
      <c r="A8" s="50"/>
      <c r="B8" s="50"/>
      <c r="C8" s="50"/>
      <c r="D8" s="50"/>
      <c r="E8" s="50"/>
      <c r="F8" s="50"/>
      <c r="G8" s="50"/>
      <c r="H8" s="50"/>
      <c r="I8" s="50"/>
      <c r="J8" s="50"/>
    </row>
    <row r="9" spans="1:10" ht="22.5" x14ac:dyDescent="0.25">
      <c r="A9" s="54" t="s">
        <v>59</v>
      </c>
      <c r="B9" s="54" t="s">
        <v>60</v>
      </c>
      <c r="C9" s="56">
        <v>44796</v>
      </c>
      <c r="D9" s="56">
        <v>28110711</v>
      </c>
      <c r="E9" s="56">
        <v>16307</v>
      </c>
      <c r="F9" s="54" t="s">
        <v>61</v>
      </c>
      <c r="G9" s="56">
        <v>28026800</v>
      </c>
      <c r="H9" s="56">
        <v>16244</v>
      </c>
      <c r="I9" s="56">
        <v>56137511</v>
      </c>
      <c r="J9" s="56">
        <v>32551</v>
      </c>
    </row>
    <row r="10" spans="1:10" x14ac:dyDescent="0.25">
      <c r="A10" s="51" t="s">
        <v>62</v>
      </c>
      <c r="B10" s="58"/>
      <c r="C10" s="58"/>
      <c r="D10" s="58"/>
      <c r="E10" s="58"/>
      <c r="F10" s="58"/>
      <c r="G10" s="58"/>
      <c r="H10" s="58"/>
      <c r="I10" s="58"/>
      <c r="J10" s="58"/>
    </row>
    <row r="11" spans="1:10" ht="20.25" customHeight="1" x14ac:dyDescent="0.25">
      <c r="A11" s="52" t="s">
        <v>63</v>
      </c>
    </row>
    <row r="12" spans="1:10" ht="29.25" customHeight="1" x14ac:dyDescent="0.25">
      <c r="A12" s="52"/>
    </row>
  </sheetData>
  <mergeCells count="8">
    <mergeCell ref="I3:J4"/>
    <mergeCell ref="A2:J2"/>
    <mergeCell ref="G1:J1"/>
    <mergeCell ref="G3:H4"/>
    <mergeCell ref="A3:A5"/>
    <mergeCell ref="B3:C4"/>
    <mergeCell ref="D3:E4"/>
    <mergeCell ref="F3:F4"/>
  </mergeCells>
  <pageMargins left="0.7" right="0.7" top="0.75" bottom="0.75" header="0.3" footer="0.3"/>
</worksheet>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1.pielikums </vt:lpstr>
      <vt:lpstr>2.pielikums </vt:lpstr>
      <vt:lpstr>3.pielikums</vt:lpstr>
      <vt:lpstr>'1.pielikums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 Zandovska</dc:creator>
  <cp:lastModifiedBy>Ivita Lazdiņa</cp:lastModifiedBy>
  <cp:lastPrinted>2021-09-16T12:18:35Z</cp:lastPrinted>
  <dcterms:created xsi:type="dcterms:W3CDTF">2021-09-01T13:38:25Z</dcterms:created>
  <dcterms:modified xsi:type="dcterms:W3CDTF">2021-09-22T07:03:40Z</dcterms:modified>
</cp:coreProperties>
</file>