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file-itd-01\LMHomeFolders\Liga.Rokjane\Līga\RITA\Prioritārie pasākumi\"/>
    </mc:Choice>
  </mc:AlternateContent>
  <xr:revisionPtr revIDLastSave="0" documentId="8_{BBABCFDE-3CE1-473E-A154-1ED11A5BFF80}" xr6:coauthVersionLast="36" xr6:coauthVersionMax="36" xr10:uidLastSave="{00000000-0000-0000-0000-000000000000}"/>
  <bookViews>
    <workbookView xWindow="0" yWindow="0" windowWidth="19200" windowHeight="8130" xr2:uid="{2F618404-0C3A-43FB-B1FD-F601B0A6D6FD}"/>
  </bookViews>
  <sheets>
    <sheet name="uzt_ĀA_21_24"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 l="1"/>
  <c r="F11" i="1"/>
  <c r="F45" i="1" l="1"/>
  <c r="G45" i="1" l="1"/>
  <c r="D46" i="1" l="1"/>
  <c r="B44" i="1"/>
  <c r="F44" i="1" s="1"/>
  <c r="G44" i="1" s="1"/>
  <c r="E43" i="1"/>
  <c r="G43" i="1" s="1"/>
  <c r="E42" i="1"/>
  <c r="G42" i="1" s="1"/>
  <c r="F41" i="1"/>
  <c r="G41" i="1" s="1"/>
  <c r="F36" i="1"/>
  <c r="G36" i="1" s="1"/>
  <c r="E35" i="1"/>
  <c r="G35" i="1" s="1"/>
  <c r="E34" i="1"/>
  <c r="G34" i="1" s="1"/>
  <c r="F33" i="1"/>
  <c r="G33" i="1" s="1"/>
  <c r="D12" i="1"/>
  <c r="D57" i="1" s="1"/>
  <c r="F10" i="1"/>
  <c r="G10" i="1" s="1"/>
  <c r="E9" i="1"/>
  <c r="G9" i="1" s="1"/>
  <c r="E8" i="1"/>
  <c r="G8" i="1" s="1"/>
  <c r="F7" i="1"/>
  <c r="G7" i="1" s="1"/>
  <c r="D21" i="1" l="1"/>
  <c r="G37" i="1"/>
  <c r="D22" i="1"/>
  <c r="D23" i="1"/>
  <c r="D24" i="1" s="1"/>
  <c r="G12" i="1" s="1"/>
  <c r="G13" i="1" s="1"/>
  <c r="D55" i="1"/>
  <c r="D56" i="1"/>
  <c r="D58" i="1" l="1"/>
  <c r="G46" i="1" s="1"/>
  <c r="G47" i="1" s="1"/>
</calcChain>
</file>

<file path=xl/sharedStrings.xml><?xml version="1.0" encoding="utf-8"?>
<sst xmlns="http://schemas.openxmlformats.org/spreadsheetml/2006/main" count="76" uniqueCount="46">
  <si>
    <t>Par bērnu ilgāku uzturēšanos ārpusģimenes aprūpē, ja jaunietis izteicis tādu vēlmi, līdz 21 gada vecumam vai 24 gadu vecumam, ja jaunietis mācās</t>
  </si>
  <si>
    <t>Pabalstam un atlīdzībai aizbildnim un atlīdzībai audžuģimenei (apakšprogrammas 20.01.00 "Valsts sociālie pabalsti" ietvaros) un pabalstam audžuģimenē esoša bērna uzturam (apakšprogrammas 22.03.00 “Valsts atbalsts ārpusģimenes aprūpei” ietvaros) sākot ar 2024.gadu un turpmāk ik gadu</t>
  </si>
  <si>
    <t>pabalsta apmērs mēnesī</t>
  </si>
  <si>
    <t>atlīdzība  mēnesī</t>
  </si>
  <si>
    <t>personu skaits</t>
  </si>
  <si>
    <t xml:space="preserve"> atlīdzība gadā</t>
  </si>
  <si>
    <t>pabalsts gadā</t>
  </si>
  <si>
    <t>kopā 2024</t>
  </si>
  <si>
    <t>5 = 2 x 3 x 12mēn</t>
  </si>
  <si>
    <t>6 = 1 x 3 x 12mēn</t>
  </si>
  <si>
    <t>7 = 5 + 6</t>
  </si>
  <si>
    <t>Pabalsts aizbildnim par bērna uzturēšanu</t>
  </si>
  <si>
    <t>Atlīdzība par aizbildņa pienākumu pildīšanu*</t>
  </si>
  <si>
    <t>Atlīdzība par audžuģimenes pienākumu pildīšanu</t>
  </si>
  <si>
    <t>Pabalsts audžuģimenē esoša bērna uzturam</t>
  </si>
  <si>
    <t>KOPĀ</t>
  </si>
  <si>
    <t>2022.g. sociālo iemaksu likme, %</t>
  </si>
  <si>
    <t>iemaksu objekts mēnesī, euro</t>
  </si>
  <si>
    <t>papildus nepieciešamie izdevumi 2024.gadā, euro</t>
  </si>
  <si>
    <t>pensiju apdrošināšana</t>
  </si>
  <si>
    <t>apdrošināšana pret bezdarbu</t>
  </si>
  <si>
    <t>invaliditātes apdrošināšana</t>
  </si>
  <si>
    <t>PAMATOJUMS:</t>
  </si>
  <si>
    <t xml:space="preserve">Latvijā bērna uzturēšanās vecums audžuģimenēs vai pie aizbildņiem ir viens no zemākajiem Eiropā, ko pierāda arī OECD 2022. gadā veiktais pētījums ‘’Assisting Care Leavers: Time for Action’’, tāpat diskusijās ar Ārpusģimenes aprūpes atbalsta centru  pārstāvjiem ir aicinājums tik strauji nepārtraukt jaunietim turpināt iegūt atbalstu no uzticamā pieaugušā, lai palīdzētu jaunietim attīstīt prasmes un resursus, kas nepieciešami patstāvīgas dzīves uzsākšanai. Tas ietvert gan atbalsta tīkla izveidi, finanšu un budžeta pārvaldības pratību, izglītības ieguvi, kas samazina jauniešu nabadzības risku nākotnē. Balstoties uz sociāli un ekonomiski līdzīgu Eiropas savienības valstu pieredzi kā Polija, Čehija, Slovēnija, kur jaunietim pat līdz 25; 26 gadu vecumam ir tiesības uzturēties gan pie aizbildņa, gan audžuģimenēs, lai sasniegtu viņa emocionālo un garīgo briedumu, finansiālo stabilitāti un spēju tikt galā ar ikdienas dzīves pienākumiem, tiek rosināts turpināt ārspusģimenes aprūpē esošo bērnu pēc pilngadības sasniegšanas uzturēšanos pie aizbildņa vai audžuģimenē, ja jaunietis ir izteicis šādu vēlmi, līdz viņa 21 gadu vecuma sasniegšanai vai līdz 24 gadu vecuma sasniegšanai, ja jaunietis mācās. </t>
  </si>
  <si>
    <t>kopā ik gadu</t>
  </si>
  <si>
    <t>Kaija Berga 67021694</t>
  </si>
  <si>
    <t>Atlīdzība par aizbildņa pienākumu pildīšanu</t>
  </si>
  <si>
    <t xml:space="preserve">valsts sociālās apdrošināšanas obligātās iemaksām par personām, kuras saņem atlīdzību par audžuģimenes pienākumu pildīšanu </t>
  </si>
  <si>
    <t xml:space="preserve">valsts sociālās apdrošināšanas obligātās iemaksas par personām, kuras saņem atlīdzību par audžuģimenes pienākumu pildīšanu </t>
  </si>
  <si>
    <t xml:space="preserve">Valsts sociālās apdrošināšanas obligātajām iemaksām par personām, kuras saņem atlīdzību par audžuģimenes pienākumu pildīšanu </t>
  </si>
  <si>
    <t>kopā 2025 un turpmāk ik gadu</t>
  </si>
  <si>
    <t>Pabalsts aizbildnim par bērna uzturēšanu*</t>
  </si>
  <si>
    <t>Pabalsts audžuģimenē esoša bērna uzturam**</t>
  </si>
  <si>
    <t xml:space="preserve">pielikums Nr.1 
Likumprojekta "Grozījumi Bērnu tiesību aizsardzības likumā" anotācijai </t>
  </si>
  <si>
    <t>papildus nepieciešamie izdevumi 2025.gadā un turpmāk ik gadu, euro</t>
  </si>
  <si>
    <t>Tiek pieņemts, ka pie aizbildņa pēc 18 gadu vecuma sasniegšanas varētu turpinat uzturēties 1000 jauniešu, audžuģimenēs - 400, bet aprūpes iestādēs - 104.</t>
  </si>
  <si>
    <t>Atbilstoši Valsts bērnu tiesību aizsardzības inspekcijas apkopotajiem bāriņtiesu statistikas datiem bērnu skaits ārpusģimenes aprūpē ik gadu samazinās. Tāpēc tiek pieņemts, ka pie aizbildņa pēc 18 gadu vecuma sasniegšanas varētu turpinat uzturēties 985 jauniešu, audžuģimenēs - 400, bet aprūpes iestādēs - 96.</t>
  </si>
  <si>
    <t>** Par bērnu ilgāku uzturēšanos ārpusģimenes aprūpē, līdz 21 gada vecumam vai 24 gadu vecumam, ja jaunietis mācās, pabalsta apmērs mēnesī norādīts saskaņā ar MK 26.06.2018. noteikumiem Nr.354 "Audžuģimenes noteikumi" par uzturnaudas palielināšanu bērniem audžuģimenē vecumā no 7 gadiem līdz 17gadiem (ieskaitot) 1 dienai 2.12 euro (2.12 euro x 31 diena = 65.72 euro).</t>
  </si>
  <si>
    <t>**Par bērnu ilgāku uzturēšanos ārpusģimenes aprūpē, līdz 21 gada vecumam vai 24 gadu vecumam, ja jaunietis mācās, pabalsta apmērs mēnesī norādīts saskaņā ar MK 26.06.2018. noteikumiem Nr.354 "Audžuģimenes noteikumi" par uzturnaudas palielināšanu bērniem audžuģimenē vecumā no 7 gadiem līdz 17gadiem (ieskaitot) 1 dienai 2.12 euro (2.12 euro x 31 diena = 65.72 euro).</t>
  </si>
  <si>
    <t>* Atbilstoši MK 22.12.2009. noteikumiem Nr.1643 "Kārtība, kādā piešķir un izmaksā pabalstu aizbildnībā esoša bērna uzturēšanai" pabalsta apmērs ir par bērnu līdz septiņu gadu vecuma sasniegšanai – 215,00 euro mēnesī, bet par par bērnu vecumā no septiņiem gadiem – 258,00 euro mēnesī. Aprēķinā kā pabalsta apmērs tiek pieņemts vidējais faktiskais pabalsta apmērs bērnu vecuma grupā no 7-17 gadiem (ieskaitot) jeb 251.42 euro vidēji mēnesī.</t>
  </si>
  <si>
    <t>* Atbilstoši MK 22.12.2009. noteikumiem Nr.1643 "Kārtība, kādā piešķir un izmaksā pabalstu aizbildnībā esoša bērna uzturēšanai" pabalsta apmērs ir par bērnu līdz septiņu gadu vecuma sasniegšanai – 215,00 euro mēnesī, bet par par bērnu vecumā no septiņiem gadiem – 258,00 euro mēnesī. Aprēķinā kā pabalsta apmērs tiek pieņemts vidējais faktiskais pabalsta apmērs bērnu vecuma grupā no 7-17 (ieskaitot) jeb 251.42 euro vidēji mēnesī.</t>
  </si>
  <si>
    <t>Atbalsts par uzturēšanos iestādē ***</t>
  </si>
  <si>
    <t>Atbalsts par uzturēšanos iestādē***</t>
  </si>
  <si>
    <t xml:space="preserve">*** Atbilstoši LM pārskatam par ilgstošas sociālās aprūpes un sociālās rehabilitācijas pakalpojumu sniegšanu 2021.gadā pašvaldību un citu organizāciju bērnu sociālās aprūpes centru izmaksas ēdināšanai mēnesī bija 116 euro. Aprēķinā pieņemts 30% patēriņu cenu pieaugums, kā rezultātā atbalsta par bērna uzturēšanos iestādē apmērs plānots 150 euro mēnesī. </t>
  </si>
  <si>
    <t>*** Atbilstoši LM pārskatam par ilgstošas sociālās aprūpes un sociālās rehabilitācijas pakalpojumu sniegšanu 2021.gadā pašvaldību un citu organizāciju bērnu sociālās aprūpes centru izmaksas ēdināšanai mēnesī bija 116 euro. Aprēķinā pieņemts 30% patēriņu cenu pieaugums, kā rezultātā atbalsta par bērna uzturēšanos iestādē apmērs plānots 150 euro mēnesī. 
VBTAI apkopotie ikgadējie bāriņtiesu statistikas dati liecina, ka pēdējos gados bērnu skaits, kas atrodas sociālās aprūpes iestādē, samazinās vidēji par 50 bērniem (2019.g.-621; 2020.-568; 2021.-514). Skaita samazināšanos ietekmē tas, ka liela daļa bērnu sasniedz pilngadību (pilngadību sasniegušie bāreņi un bez vecāku gādības palikušie bērni aprupes iesttādē: 2019.g.-88, 2020.g.-51, 2021.g.-59). Aprēķinā tiek pieņemts, ka ik gadu no pilngadību sasniegušajiem jauniešiem 30 bērni izteiks vēlmi līdz patstāvīgas dzīves uzsākšanai turpināt atrasties iestādē jeb vidēji gadā 90 jaunieši vecumā no 18 līdz 21 gadam (gadā 90 bērni). Lai nodrošinātu visiem pilngadību sasniegušajiem jauniešiem vienādas iespējas uzturēties iestādē līdz 24 gadu vecumam, ja mācās, tiek pieņemts, ka tie varētu būt papildus 14 jaunieši (pamatā visi bērni, kuri atrodas aprūpes iestādē, ir ar smagiem funkcionāliem traucējumiem, līdz ar to iespēja, ka šie bērni turpinātu mācīties, ir maza).  Līdz ar to 2024.gadā tiek plānoti 104 jaunieši, kas varētu uzturēties iestādē.</t>
  </si>
  <si>
    <t>Pabalstam un atlīdzībai aizbildnim un atlīdzībai audžuģimenei (apakšprogrammas 20.01.00 "Valsts sociālie pabalsti" ietvaros), pabalstam audžuģimenē esoša bērna uzturam un atbalsts par bērna uzturēšanos iestādē (apakšprogrammas 22.03.00 “Valsts atbalsts ārpusģimenes aprūpei” ietvaros) un VSAOI par personām, kuras saņem atlīdzību par audžuģimenes pienākumu pildīšanu  (apakšprogrammas 04.00.00  "Valsts atbalsts sociālajai apdrošināšanai" ietvaros), kā arī atbalstam par uzturēšanos iestādē (apakšprogrammas 22.03.00 "Valsts atbalsts ārpusģimenes aprūpei" ietavaros) sākot ar 2024.gadu un turpmāk ik gadu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</si>
</sst>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426]_-;\-* #,##0\ [$€-426]_-;_-* &quot;-&quot;??\ [$€-426]_-;_-@_-"/>
    <numFmt numFmtId="165" formatCode="_-* #,##0.00\ [$€-426]_-;\-* #,##0.00\ [$€-426]_-;_-* &quot;-&quot;??\ [$€-426]_-;_-@_-"/>
  </numFmts>
  <fonts count="16" x14ac:knownFonts="1">
    <font>
      <sz val="11"/>
      <color theme="1"/>
      <name val="Calibri"/>
      <family val="2"/>
      <charset val="186"/>
      <scheme val="minor"/>
    </font>
    <font>
      <b/>
      <sz val="12"/>
      <color theme="1"/>
      <name val="Times New Roman"/>
      <family val="1"/>
      <charset val="186"/>
    </font>
    <font>
      <sz val="11"/>
      <color theme="1"/>
      <name val="Times New Roman"/>
      <family val="1"/>
      <charset val="186"/>
    </font>
    <font>
      <sz val="10"/>
      <color theme="1"/>
      <name val="Times New Roman"/>
      <family val="1"/>
      <charset val="186"/>
    </font>
    <font>
      <b/>
      <sz val="10"/>
      <name val="Times New Roman"/>
      <family val="1"/>
      <charset val="186"/>
    </font>
    <font>
      <sz val="10"/>
      <name val="Times New Roman"/>
      <family val="1"/>
      <charset val="186"/>
    </font>
    <font>
      <b/>
      <sz val="10"/>
      <color theme="1"/>
      <name val="Times New Roman"/>
      <family val="1"/>
      <charset val="186"/>
    </font>
    <font>
      <b/>
      <sz val="11"/>
      <color theme="1"/>
      <name val="Times New Roman"/>
      <family val="1"/>
      <charset val="186"/>
    </font>
    <font>
      <sz val="11"/>
      <name val="Times New Roman"/>
      <family val="1"/>
      <charset val="186"/>
    </font>
    <font>
      <i/>
      <sz val="11"/>
      <color theme="1"/>
      <name val="Times New Roman"/>
      <family val="1"/>
      <charset val="186"/>
    </font>
    <font>
      <i/>
      <sz val="11"/>
      <color theme="1"/>
      <name val="Calibri"/>
      <family val="2"/>
      <charset val="186"/>
      <scheme val="minor"/>
    </font>
    <font>
      <b/>
      <sz val="11"/>
      <name val="Times New Roman"/>
      <family val="1"/>
      <charset val="186"/>
    </font>
    <font>
      <i/>
      <sz val="10"/>
      <color rgb="FFFF0000"/>
      <name val="Times New Roman"/>
      <family val="1"/>
      <charset val="186"/>
    </font>
    <font>
      <sz val="10"/>
      <name val="Arial"/>
    </font>
    <font>
      <sz val="10"/>
      <name val="Arial"/>
      <family val="2"/>
      <charset val="186"/>
    </font>
    <font>
      <i/>
      <sz val="10"/>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3">
    <xf numFmtId="0" fontId="0" fillId="0" borderId="0"/>
    <xf numFmtId="0" fontId="13" fillId="0" borderId="0"/>
    <xf numFmtId="0" fontId="14" fillId="0" borderId="0"/>
  </cellStyleXfs>
  <cellXfs count="68">
    <xf numFmtId="0" fontId="0" fillId="0" borderId="0" xfId="0"/>
    <xf numFmtId="0" fontId="3" fillId="2" borderId="2" xfId="0" applyFont="1" applyFill="1" applyBorder="1"/>
    <xf numFmtId="0" fontId="3" fillId="2" borderId="2" xfId="0" applyFont="1" applyFill="1" applyBorder="1" applyAlignment="1">
      <alignment horizontal="center" wrapText="1"/>
    </xf>
    <xf numFmtId="0" fontId="4" fillId="2" borderId="2" xfId="0" applyFont="1" applyFill="1" applyBorder="1" applyAlignment="1">
      <alignment horizontal="center" wrapText="1"/>
    </xf>
    <xf numFmtId="0" fontId="3" fillId="2" borderId="2" xfId="0" applyFont="1" applyFill="1" applyBorder="1" applyAlignment="1">
      <alignment wrapText="1"/>
    </xf>
    <xf numFmtId="3" fontId="3" fillId="2" borderId="2" xfId="0" applyNumberFormat="1" applyFont="1" applyFill="1" applyBorder="1"/>
    <xf numFmtId="0" fontId="3" fillId="2" borderId="0" xfId="0" applyFont="1" applyFill="1" applyAlignment="1">
      <alignment wrapText="1"/>
    </xf>
    <xf numFmtId="0" fontId="0" fillId="2" borderId="0" xfId="0" applyFill="1"/>
    <xf numFmtId="0" fontId="3" fillId="2" borderId="2" xfId="0" applyFont="1" applyFill="1" applyBorder="1" applyAlignment="1">
      <alignment horizontal="center"/>
    </xf>
    <xf numFmtId="164" fontId="6" fillId="2" borderId="2" xfId="0" applyNumberFormat="1" applyFont="1" applyFill="1" applyBorder="1"/>
    <xf numFmtId="164" fontId="7" fillId="2" borderId="0" xfId="0" applyNumberFormat="1" applyFont="1" applyFill="1" applyBorder="1"/>
    <xf numFmtId="0" fontId="8" fillId="0" borderId="2" xfId="0" applyFont="1" applyBorder="1"/>
    <xf numFmtId="0" fontId="8" fillId="0" borderId="2" xfId="0" applyFont="1" applyBorder="1" applyAlignment="1">
      <alignment horizontal="center" wrapText="1"/>
    </xf>
    <xf numFmtId="0" fontId="8" fillId="0" borderId="0" xfId="0" applyFont="1" applyBorder="1" applyAlignment="1">
      <alignment horizontal="center" wrapText="1"/>
    </xf>
    <xf numFmtId="0" fontId="2" fillId="0" borderId="0" xfId="0" applyFont="1" applyBorder="1"/>
    <xf numFmtId="0" fontId="2" fillId="0" borderId="2" xfId="0" applyFont="1" applyBorder="1" applyAlignment="1">
      <alignment wrapText="1"/>
    </xf>
    <xf numFmtId="9" fontId="2" fillId="0" borderId="2" xfId="0" applyNumberFormat="1" applyFont="1" applyBorder="1"/>
    <xf numFmtId="0" fontId="2" fillId="0" borderId="2" xfId="0" applyFont="1" applyBorder="1"/>
    <xf numFmtId="3" fontId="2" fillId="0" borderId="2" xfId="0" applyNumberFormat="1" applyFont="1" applyBorder="1"/>
    <xf numFmtId="3" fontId="2" fillId="0" borderId="0" xfId="0" applyNumberFormat="1" applyFont="1" applyBorder="1"/>
    <xf numFmtId="0" fontId="2" fillId="0" borderId="0" xfId="0" applyFont="1"/>
    <xf numFmtId="10" fontId="2" fillId="0" borderId="2" xfId="0" applyNumberFormat="1" applyFont="1" applyBorder="1"/>
    <xf numFmtId="3" fontId="2" fillId="2" borderId="0" xfId="0" applyNumberFormat="1" applyFont="1" applyFill="1" applyBorder="1"/>
    <xf numFmtId="0" fontId="2" fillId="2" borderId="0" xfId="0" applyFont="1" applyFill="1"/>
    <xf numFmtId="3" fontId="7" fillId="0" borderId="0" xfId="0" applyNumberFormat="1" applyFont="1"/>
    <xf numFmtId="3" fontId="2" fillId="0" borderId="0" xfId="0" applyNumberFormat="1" applyFont="1"/>
    <xf numFmtId="0" fontId="9" fillId="2" borderId="0" xfId="0" applyFont="1" applyFill="1" applyAlignment="1">
      <alignment wrapText="1"/>
    </xf>
    <xf numFmtId="0" fontId="2" fillId="2" borderId="0" xfId="0" applyFont="1" applyFill="1" applyBorder="1" applyAlignment="1">
      <alignment wrapText="1"/>
    </xf>
    <xf numFmtId="3" fontId="7" fillId="2" borderId="0" xfId="0" applyNumberFormat="1" applyFont="1" applyFill="1" applyBorder="1"/>
    <xf numFmtId="165" fontId="2" fillId="2" borderId="0" xfId="0" applyNumberFormat="1" applyFont="1" applyFill="1"/>
    <xf numFmtId="0" fontId="1" fillId="2" borderId="0" xfId="0" applyFont="1" applyFill="1" applyAlignment="1">
      <alignment vertical="center"/>
    </xf>
    <xf numFmtId="0" fontId="2" fillId="2" borderId="2" xfId="0" applyFont="1" applyFill="1" applyBorder="1"/>
    <xf numFmtId="0" fontId="2" fillId="2" borderId="2" xfId="0" applyFont="1" applyFill="1" applyBorder="1" applyAlignment="1">
      <alignment horizontal="center" wrapText="1"/>
    </xf>
    <xf numFmtId="0" fontId="2" fillId="2" borderId="2" xfId="0" applyFont="1" applyFill="1" applyBorder="1" applyAlignment="1">
      <alignment wrapText="1"/>
    </xf>
    <xf numFmtId="0" fontId="8" fillId="2" borderId="2" xfId="0" applyFont="1" applyFill="1" applyBorder="1" applyAlignment="1">
      <alignment wrapText="1"/>
    </xf>
    <xf numFmtId="3" fontId="2" fillId="2" borderId="2" xfId="0" applyNumberFormat="1" applyFont="1" applyFill="1" applyBorder="1"/>
    <xf numFmtId="0" fontId="2" fillId="3" borderId="2" xfId="0" applyFont="1" applyFill="1" applyBorder="1"/>
    <xf numFmtId="0" fontId="2" fillId="2" borderId="2" xfId="0" applyFont="1" applyFill="1" applyBorder="1" applyAlignment="1">
      <alignment horizontal="center"/>
    </xf>
    <xf numFmtId="164" fontId="7" fillId="2" borderId="2" xfId="0" applyNumberFormat="1" applyFont="1" applyFill="1" applyBorder="1"/>
    <xf numFmtId="0" fontId="7" fillId="0" borderId="0" xfId="0" applyFont="1" applyBorder="1" applyAlignment="1"/>
    <xf numFmtId="0" fontId="2" fillId="0" borderId="0" xfId="0" applyFont="1" applyFill="1" applyBorder="1" applyAlignment="1">
      <alignment wrapText="1"/>
    </xf>
    <xf numFmtId="0" fontId="5" fillId="0" borderId="2" xfId="0" applyFont="1" applyBorder="1" applyAlignment="1">
      <alignment wrapText="1"/>
    </xf>
    <xf numFmtId="0" fontId="7" fillId="0" borderId="1" xfId="0" applyFont="1" applyBorder="1" applyAlignment="1"/>
    <xf numFmtId="0" fontId="12" fillId="2" borderId="0" xfId="0" applyFont="1" applyFill="1" applyBorder="1" applyAlignment="1">
      <alignment horizontal="left" wrapText="1"/>
    </xf>
    <xf numFmtId="0" fontId="12" fillId="2" borderId="0" xfId="0" applyFont="1" applyFill="1" applyBorder="1" applyAlignment="1">
      <alignment horizontal="left"/>
    </xf>
    <xf numFmtId="0" fontId="8" fillId="0" borderId="2" xfId="0" applyFont="1" applyFill="1" applyBorder="1"/>
    <xf numFmtId="0" fontId="8" fillId="0" borderId="2" xfId="0" applyFont="1" applyFill="1" applyBorder="1" applyAlignment="1">
      <alignment horizontal="center" wrapText="1"/>
    </xf>
    <xf numFmtId="0" fontId="5" fillId="0" borderId="2" xfId="0" applyFont="1" applyFill="1" applyBorder="1" applyAlignment="1">
      <alignment horizontal="center" wrapText="1"/>
    </xf>
    <xf numFmtId="0" fontId="11" fillId="0" borderId="2" xfId="0" applyFont="1" applyFill="1" applyBorder="1" applyAlignment="1">
      <alignment horizontal="center" wrapText="1"/>
    </xf>
    <xf numFmtId="0" fontId="5" fillId="0" borderId="2" xfId="0" applyFont="1" applyFill="1" applyBorder="1"/>
    <xf numFmtId="0" fontId="8" fillId="0" borderId="2" xfId="0" applyFont="1" applyFill="1" applyBorder="1" applyAlignment="1">
      <alignment wrapText="1"/>
    </xf>
    <xf numFmtId="3" fontId="8" fillId="0" borderId="2" xfId="0" applyNumberFormat="1" applyFont="1" applyFill="1" applyBorder="1"/>
    <xf numFmtId="0" fontId="8" fillId="0" borderId="0" xfId="0" applyFont="1" applyFill="1" applyAlignment="1">
      <alignment wrapText="1"/>
    </xf>
    <xf numFmtId="0" fontId="8" fillId="0" borderId="2" xfId="0" applyFont="1" applyFill="1" applyBorder="1" applyAlignment="1">
      <alignment horizontal="center"/>
    </xf>
    <xf numFmtId="164" fontId="11" fillId="0" borderId="2" xfId="0" applyNumberFormat="1" applyFont="1" applyFill="1" applyBorder="1"/>
    <xf numFmtId="0" fontId="3" fillId="0" borderId="2" xfId="0" applyFont="1" applyFill="1" applyBorder="1"/>
    <xf numFmtId="0" fontId="5" fillId="0" borderId="2" xfId="0" applyFont="1" applyFill="1" applyBorder="1" applyAlignment="1">
      <alignment wrapText="1"/>
    </xf>
    <xf numFmtId="0" fontId="15" fillId="0" borderId="0" xfId="0" applyFont="1" applyFill="1" applyBorder="1" applyAlignment="1">
      <alignment horizontal="left" wrapText="1"/>
    </xf>
    <xf numFmtId="0" fontId="15" fillId="0" borderId="0" xfId="0" applyFont="1" applyFill="1" applyBorder="1" applyAlignment="1">
      <alignment horizontal="left"/>
    </xf>
    <xf numFmtId="0" fontId="15" fillId="0" borderId="4" xfId="0" applyFont="1" applyFill="1" applyBorder="1" applyAlignment="1">
      <alignment horizontal="left" wrapText="1"/>
    </xf>
    <xf numFmtId="0" fontId="15" fillId="2" borderId="4" xfId="0" applyFont="1" applyFill="1" applyBorder="1" applyAlignment="1">
      <alignment horizontal="left" wrapText="1"/>
    </xf>
    <xf numFmtId="0" fontId="3" fillId="0" borderId="0" xfId="0" applyFont="1" applyAlignment="1">
      <alignment horizontal="right" wrapText="1"/>
    </xf>
    <xf numFmtId="0" fontId="15" fillId="0" borderId="3" xfId="0" applyFont="1" applyFill="1" applyBorder="1" applyAlignment="1">
      <alignment horizontal="left" wrapText="1"/>
    </xf>
    <xf numFmtId="0" fontId="15" fillId="2" borderId="3" xfId="0" applyFont="1" applyFill="1" applyBorder="1" applyAlignment="1">
      <alignment horizontal="left" wrapText="1"/>
    </xf>
    <xf numFmtId="0" fontId="1" fillId="2" borderId="0" xfId="0" applyFont="1" applyFill="1" applyAlignment="1">
      <alignment horizontal="center" vertical="center" wrapText="1"/>
    </xf>
    <xf numFmtId="0" fontId="8" fillId="2" borderId="1" xfId="0" applyFont="1" applyFill="1" applyBorder="1" applyAlignment="1">
      <alignment horizontal="center" wrapText="1"/>
    </xf>
    <xf numFmtId="0" fontId="10" fillId="0" borderId="0" xfId="0" applyFont="1" applyAlignment="1">
      <alignment horizontal="left" vertical="center" wrapText="1"/>
    </xf>
    <xf numFmtId="0" fontId="2" fillId="2" borderId="1" xfId="0" applyFont="1" applyFill="1" applyBorder="1" applyAlignment="1">
      <alignment horizontal="center" wrapText="1"/>
    </xf>
  </cellXfs>
  <cellStyles count="3">
    <cellStyle name="Normal" xfId="0" builtinId="0"/>
    <cellStyle name="Normal 2" xfId="2" xr:uid="{00000000-0005-0000-0000-000030000000}"/>
    <cellStyle name="Normal 3" xfId="1"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F603D-5C22-4C4C-BB02-DA132BEF8D38}">
  <dimension ref="A2:H60"/>
  <sheetViews>
    <sheetView tabSelected="1" zoomScale="110" zoomScaleNormal="110" workbookViewId="0">
      <selection activeCell="J11" sqref="J11"/>
    </sheetView>
  </sheetViews>
  <sheetFormatPr defaultColWidth="8.7265625" defaultRowHeight="14.5" x14ac:dyDescent="0.35"/>
  <cols>
    <col min="1" max="1" width="26.1796875" customWidth="1"/>
    <col min="2" max="2" width="9.453125" customWidth="1"/>
    <col min="3" max="3" width="9.54296875" customWidth="1"/>
    <col min="4" max="4" width="14" customWidth="1"/>
    <col min="5" max="5" width="10" customWidth="1"/>
    <col min="6" max="6" width="10.1796875" customWidth="1"/>
    <col min="7" max="7" width="14.1796875" customWidth="1"/>
    <col min="18" max="18" width="12" bestFit="1" customWidth="1"/>
  </cols>
  <sheetData>
    <row r="2" spans="1:8" ht="65.5" customHeight="1" x14ac:dyDescent="0.35">
      <c r="G2" s="61" t="s">
        <v>33</v>
      </c>
      <c r="H2" s="61"/>
    </row>
    <row r="3" spans="1:8" ht="37.5" customHeight="1" x14ac:dyDescent="0.35">
      <c r="A3" s="64" t="s">
        <v>0</v>
      </c>
      <c r="B3" s="64"/>
      <c r="C3" s="64"/>
      <c r="D3" s="64"/>
      <c r="E3" s="64"/>
      <c r="F3" s="64"/>
      <c r="G3" s="64"/>
    </row>
    <row r="4" spans="1:8" ht="86" customHeight="1" x14ac:dyDescent="0.35">
      <c r="A4" s="65" t="s">
        <v>45</v>
      </c>
      <c r="B4" s="65"/>
      <c r="C4" s="65"/>
      <c r="D4" s="65"/>
      <c r="E4" s="65"/>
      <c r="F4" s="65"/>
      <c r="G4" s="65"/>
    </row>
    <row r="5" spans="1:8" ht="39.5" x14ac:dyDescent="0.35">
      <c r="A5" s="1"/>
      <c r="B5" s="2" t="s">
        <v>2</v>
      </c>
      <c r="C5" s="2" t="s">
        <v>3</v>
      </c>
      <c r="D5" s="2" t="s">
        <v>4</v>
      </c>
      <c r="E5" s="2" t="s">
        <v>5</v>
      </c>
      <c r="F5" s="2" t="s">
        <v>6</v>
      </c>
      <c r="G5" s="3" t="s">
        <v>7</v>
      </c>
    </row>
    <row r="6" spans="1:8" ht="26.5" x14ac:dyDescent="0.35">
      <c r="A6" s="1"/>
      <c r="B6" s="2">
        <v>1</v>
      </c>
      <c r="C6" s="2">
        <v>2</v>
      </c>
      <c r="D6" s="2">
        <v>3</v>
      </c>
      <c r="E6" s="2" t="s">
        <v>8</v>
      </c>
      <c r="F6" s="2" t="s">
        <v>9</v>
      </c>
      <c r="G6" s="2" t="s">
        <v>10</v>
      </c>
    </row>
    <row r="7" spans="1:8" ht="36.75" customHeight="1" x14ac:dyDescent="0.35">
      <c r="A7" s="4" t="s">
        <v>31</v>
      </c>
      <c r="B7" s="56">
        <v>251.42</v>
      </c>
      <c r="C7" s="4"/>
      <c r="D7" s="4">
        <v>1000</v>
      </c>
      <c r="E7" s="5">
        <v>0</v>
      </c>
      <c r="F7" s="5">
        <f>B7*D7*12</f>
        <v>3017040</v>
      </c>
      <c r="G7" s="5">
        <f>E7+F7</f>
        <v>3017040</v>
      </c>
    </row>
    <row r="8" spans="1:8" ht="39" customHeight="1" x14ac:dyDescent="0.35">
      <c r="A8" s="4" t="s">
        <v>26</v>
      </c>
      <c r="B8" s="1"/>
      <c r="C8" s="1">
        <v>54.35</v>
      </c>
      <c r="D8" s="55">
        <v>1000</v>
      </c>
      <c r="E8" s="5">
        <f>C8*D8*12</f>
        <v>652200</v>
      </c>
      <c r="F8" s="5">
        <v>0</v>
      </c>
      <c r="G8" s="5">
        <f t="shared" ref="G8:G9" si="0">E8+F8</f>
        <v>652200</v>
      </c>
    </row>
    <row r="9" spans="1:8" ht="37.5" customHeight="1" x14ac:dyDescent="0.35">
      <c r="A9" s="4" t="s">
        <v>13</v>
      </c>
      <c r="B9" s="1"/>
      <c r="C9" s="1">
        <v>222.8</v>
      </c>
      <c r="D9" s="1">
        <v>400</v>
      </c>
      <c r="E9" s="5">
        <f>C9*D9*12</f>
        <v>1069440</v>
      </c>
      <c r="F9" s="5">
        <v>0</v>
      </c>
      <c r="G9" s="5">
        <f t="shared" si="0"/>
        <v>1069440</v>
      </c>
    </row>
    <row r="10" spans="1:8" ht="33" customHeight="1" x14ac:dyDescent="0.35">
      <c r="A10" s="33" t="s">
        <v>32</v>
      </c>
      <c r="B10" s="1">
        <v>65.72</v>
      </c>
      <c r="C10" s="1"/>
      <c r="D10" s="1">
        <v>400</v>
      </c>
      <c r="E10" s="5"/>
      <c r="F10" s="5">
        <f>B10*D10*12</f>
        <v>315456</v>
      </c>
      <c r="G10" s="5">
        <f>E10+F10</f>
        <v>315456</v>
      </c>
    </row>
    <row r="11" spans="1:8" ht="29.15" customHeight="1" x14ac:dyDescent="0.35">
      <c r="A11" s="41" t="s">
        <v>41</v>
      </c>
      <c r="B11" s="1">
        <v>150</v>
      </c>
      <c r="C11" s="1"/>
      <c r="D11" s="1">
        <v>104</v>
      </c>
      <c r="E11" s="5"/>
      <c r="F11" s="5">
        <f>B11*D11*12</f>
        <v>187200</v>
      </c>
      <c r="G11" s="5">
        <f>E11+F11</f>
        <v>187200</v>
      </c>
    </row>
    <row r="12" spans="1:8" s="7" customFormat="1" ht="67.5" customHeight="1" x14ac:dyDescent="0.35">
      <c r="A12" s="6" t="s">
        <v>27</v>
      </c>
      <c r="B12" s="1"/>
      <c r="C12" s="1"/>
      <c r="D12" s="1">
        <f>D9/4</f>
        <v>100</v>
      </c>
      <c r="E12" s="1"/>
      <c r="F12" s="1"/>
      <c r="G12" s="5">
        <f>D24</f>
        <v>49022.280000000006</v>
      </c>
    </row>
    <row r="13" spans="1:8" x14ac:dyDescent="0.35">
      <c r="A13" s="1"/>
      <c r="B13" s="1"/>
      <c r="C13" s="1"/>
      <c r="D13" s="1"/>
      <c r="E13" s="1"/>
      <c r="F13" s="8" t="s">
        <v>15</v>
      </c>
      <c r="G13" s="9">
        <f>SUM(G7:G12)</f>
        <v>5290358.28</v>
      </c>
    </row>
    <row r="14" spans="1:8" ht="29.5" customHeight="1" x14ac:dyDescent="0.35">
      <c r="A14" s="60" t="s">
        <v>35</v>
      </c>
      <c r="B14" s="60"/>
      <c r="C14" s="60"/>
      <c r="D14" s="60"/>
      <c r="E14" s="60"/>
      <c r="F14" s="60"/>
      <c r="G14" s="60"/>
    </row>
    <row r="15" spans="1:8" ht="53.5" customHeight="1" x14ac:dyDescent="0.35">
      <c r="A15" s="60" t="s">
        <v>40</v>
      </c>
      <c r="B15" s="60"/>
      <c r="C15" s="60"/>
      <c r="D15" s="60"/>
      <c r="E15" s="60"/>
      <c r="F15" s="60"/>
      <c r="G15" s="60"/>
    </row>
    <row r="16" spans="1:8" ht="57.5" customHeight="1" x14ac:dyDescent="0.35">
      <c r="A16" s="63" t="s">
        <v>37</v>
      </c>
      <c r="B16" s="63"/>
      <c r="C16" s="63"/>
      <c r="D16" s="63"/>
      <c r="E16" s="63"/>
      <c r="F16" s="63"/>
      <c r="G16" s="63"/>
    </row>
    <row r="17" spans="1:7" ht="159" customHeight="1" x14ac:dyDescent="0.35">
      <c r="A17" s="57" t="s">
        <v>44</v>
      </c>
      <c r="B17" s="58"/>
      <c r="C17" s="58"/>
      <c r="D17" s="58"/>
      <c r="E17" s="58"/>
      <c r="F17" s="58"/>
      <c r="G17" s="58"/>
    </row>
    <row r="18" spans="1:7" ht="22.5" customHeight="1" x14ac:dyDescent="0.35">
      <c r="A18" s="43"/>
      <c r="B18" s="43"/>
      <c r="C18" s="43"/>
      <c r="D18" s="43"/>
      <c r="E18" s="43"/>
      <c r="F18" s="43"/>
      <c r="G18" s="43"/>
    </row>
    <row r="19" spans="1:7" x14ac:dyDescent="0.35">
      <c r="A19" s="42" t="s">
        <v>29</v>
      </c>
      <c r="B19" s="42"/>
      <c r="C19" s="42"/>
      <c r="D19" s="42"/>
      <c r="E19" s="39"/>
      <c r="F19" s="39"/>
      <c r="G19" s="10"/>
    </row>
    <row r="20" spans="1:7" ht="56.5" x14ac:dyDescent="0.35">
      <c r="A20" s="11"/>
      <c r="B20" s="12" t="s">
        <v>16</v>
      </c>
      <c r="C20" s="12" t="s">
        <v>17</v>
      </c>
      <c r="D20" s="12" t="s">
        <v>18</v>
      </c>
      <c r="E20" s="13"/>
      <c r="F20" s="14"/>
      <c r="G20" s="10"/>
    </row>
    <row r="21" spans="1:7" x14ac:dyDescent="0.35">
      <c r="A21" s="15" t="s">
        <v>19</v>
      </c>
      <c r="B21" s="16">
        <v>0.2</v>
      </c>
      <c r="C21" s="17">
        <v>171</v>
      </c>
      <c r="D21" s="18">
        <f>C21*B21*$D$12*12</f>
        <v>41040.000000000007</v>
      </c>
      <c r="E21" s="19"/>
      <c r="F21" s="20"/>
      <c r="G21" s="10"/>
    </row>
    <row r="22" spans="1:7" x14ac:dyDescent="0.35">
      <c r="A22" s="15" t="s">
        <v>20</v>
      </c>
      <c r="B22" s="21">
        <v>1.6E-2</v>
      </c>
      <c r="C22" s="17">
        <v>171</v>
      </c>
      <c r="D22" s="18">
        <f t="shared" ref="D22:D23" si="1">C22*B22*$D$12*12</f>
        <v>3283.2000000000003</v>
      </c>
      <c r="E22" s="19"/>
      <c r="F22" s="20"/>
      <c r="G22" s="10"/>
    </row>
    <row r="23" spans="1:7" x14ac:dyDescent="0.35">
      <c r="A23" s="15" t="s">
        <v>21</v>
      </c>
      <c r="B23" s="21">
        <v>2.29E-2</v>
      </c>
      <c r="C23" s="17">
        <v>171</v>
      </c>
      <c r="D23" s="18">
        <f t="shared" si="1"/>
        <v>4699.08</v>
      </c>
      <c r="E23" s="22"/>
      <c r="F23" s="20"/>
      <c r="G23" s="23"/>
    </row>
    <row r="24" spans="1:7" ht="25.5" customHeight="1" x14ac:dyDescent="0.35">
      <c r="A24" s="20"/>
      <c r="B24" s="20"/>
      <c r="C24" s="20"/>
      <c r="D24" s="24">
        <f>SUM(D21:D23)</f>
        <v>49022.280000000006</v>
      </c>
      <c r="E24" s="19"/>
      <c r="F24" s="25"/>
      <c r="G24" s="26"/>
    </row>
    <row r="25" spans="1:7" x14ac:dyDescent="0.35">
      <c r="A25" s="23"/>
      <c r="B25" s="23"/>
      <c r="C25" s="23"/>
      <c r="D25" s="23"/>
      <c r="E25" s="23"/>
      <c r="F25" s="23"/>
      <c r="G25" s="23"/>
    </row>
    <row r="26" spans="1:7" x14ac:dyDescent="0.35">
      <c r="A26" s="27"/>
      <c r="B26" s="28"/>
      <c r="C26" s="23"/>
      <c r="D26" s="23"/>
      <c r="E26" s="23"/>
      <c r="F26" s="23"/>
      <c r="G26" s="29"/>
    </row>
    <row r="27" spans="1:7" hidden="1" x14ac:dyDescent="0.35">
      <c r="A27" t="s">
        <v>22</v>
      </c>
    </row>
    <row r="28" spans="1:7" ht="164.65" hidden="1" customHeight="1" x14ac:dyDescent="0.35">
      <c r="A28" s="66" t="s">
        <v>23</v>
      </c>
      <c r="B28" s="66"/>
      <c r="C28" s="66"/>
      <c r="D28" s="66"/>
      <c r="E28" s="66"/>
      <c r="F28" s="66"/>
      <c r="G28" s="66"/>
    </row>
    <row r="29" spans="1:7" ht="15" hidden="1" x14ac:dyDescent="0.35">
      <c r="A29" s="30" t="s">
        <v>0</v>
      </c>
      <c r="B29" s="23"/>
      <c r="C29" s="23"/>
      <c r="D29" s="23"/>
      <c r="E29" s="23"/>
      <c r="F29" s="23"/>
      <c r="G29" s="23"/>
    </row>
    <row r="30" spans="1:7" hidden="1" x14ac:dyDescent="0.35">
      <c r="A30" s="67" t="s">
        <v>1</v>
      </c>
      <c r="B30" s="67"/>
      <c r="C30" s="67"/>
      <c r="D30" s="67"/>
      <c r="E30" s="67"/>
      <c r="F30" s="67"/>
      <c r="G30" s="67"/>
    </row>
    <row r="31" spans="1:7" ht="42.5" hidden="1" x14ac:dyDescent="0.35">
      <c r="A31" s="31"/>
      <c r="B31" s="32" t="s">
        <v>2</v>
      </c>
      <c r="C31" s="32" t="s">
        <v>3</v>
      </c>
      <c r="D31" s="32" t="s">
        <v>4</v>
      </c>
      <c r="E31" s="32" t="s">
        <v>5</v>
      </c>
      <c r="F31" s="2" t="s">
        <v>6</v>
      </c>
      <c r="G31" s="32" t="s">
        <v>24</v>
      </c>
    </row>
    <row r="32" spans="1:7" ht="26.5" hidden="1" x14ac:dyDescent="0.35">
      <c r="A32" s="1"/>
      <c r="B32" s="2">
        <v>1</v>
      </c>
      <c r="C32" s="2">
        <v>2</v>
      </c>
      <c r="D32" s="2">
        <v>3</v>
      </c>
      <c r="E32" s="2" t="s">
        <v>8</v>
      </c>
      <c r="F32" s="2" t="s">
        <v>9</v>
      </c>
      <c r="G32" s="2" t="s">
        <v>10</v>
      </c>
    </row>
    <row r="33" spans="1:7" ht="28.5" hidden="1" x14ac:dyDescent="0.35">
      <c r="A33" s="33" t="s">
        <v>11</v>
      </c>
      <c r="B33" s="34">
        <v>251.42</v>
      </c>
      <c r="C33" s="33"/>
      <c r="D33" s="33">
        <v>700</v>
      </c>
      <c r="E33" s="35">
        <v>0</v>
      </c>
      <c r="F33" s="35">
        <f>B33*D33*12</f>
        <v>2111928</v>
      </c>
      <c r="G33" s="35">
        <f>E33+F33</f>
        <v>2111928</v>
      </c>
    </row>
    <row r="34" spans="1:7" ht="28.5" hidden="1" x14ac:dyDescent="0.35">
      <c r="A34" s="33" t="s">
        <v>12</v>
      </c>
      <c r="B34" s="31"/>
      <c r="C34" s="36">
        <v>171</v>
      </c>
      <c r="D34" s="31">
        <v>700</v>
      </c>
      <c r="E34" s="35">
        <f>C34*D34*12</f>
        <v>1436400</v>
      </c>
      <c r="F34" s="35">
        <v>0</v>
      </c>
      <c r="G34" s="35">
        <f t="shared" ref="G34:G36" si="2">E34+F34</f>
        <v>1436400</v>
      </c>
    </row>
    <row r="35" spans="1:7" ht="28.5" hidden="1" x14ac:dyDescent="0.35">
      <c r="A35" s="33" t="s">
        <v>13</v>
      </c>
      <c r="B35" s="31"/>
      <c r="C35" s="31">
        <v>222.8</v>
      </c>
      <c r="D35" s="31">
        <v>300</v>
      </c>
      <c r="E35" s="35">
        <f>C35*D35*12</f>
        <v>802080</v>
      </c>
      <c r="F35" s="35">
        <v>0</v>
      </c>
      <c r="G35" s="35">
        <f t="shared" si="2"/>
        <v>802080</v>
      </c>
    </row>
    <row r="36" spans="1:7" ht="28.5" hidden="1" x14ac:dyDescent="0.35">
      <c r="A36" s="33" t="s">
        <v>14</v>
      </c>
      <c r="B36" s="31">
        <v>65.72</v>
      </c>
      <c r="C36" s="31"/>
      <c r="D36" s="31">
        <v>300</v>
      </c>
      <c r="E36" s="35"/>
      <c r="F36" s="35">
        <f>B36*D36*12</f>
        <v>236592</v>
      </c>
      <c r="G36" s="35">
        <f t="shared" si="2"/>
        <v>236592</v>
      </c>
    </row>
    <row r="37" spans="1:7" hidden="1" x14ac:dyDescent="0.35">
      <c r="A37" s="31"/>
      <c r="B37" s="31"/>
      <c r="C37" s="31"/>
      <c r="D37" s="31"/>
      <c r="E37" s="31"/>
      <c r="F37" s="37" t="s">
        <v>15</v>
      </c>
      <c r="G37" s="38">
        <f>SUM(G33:G36)</f>
        <v>4587000</v>
      </c>
    </row>
    <row r="39" spans="1:7" ht="42.5" x14ac:dyDescent="0.35">
      <c r="A39" s="45"/>
      <c r="B39" s="46" t="s">
        <v>2</v>
      </c>
      <c r="C39" s="46" t="s">
        <v>3</v>
      </c>
      <c r="D39" s="46" t="s">
        <v>4</v>
      </c>
      <c r="E39" s="46" t="s">
        <v>5</v>
      </c>
      <c r="F39" s="47" t="s">
        <v>6</v>
      </c>
      <c r="G39" s="48" t="s">
        <v>30</v>
      </c>
    </row>
    <row r="40" spans="1:7" ht="26.5" x14ac:dyDescent="0.35">
      <c r="A40" s="49"/>
      <c r="B40" s="47">
        <v>1</v>
      </c>
      <c r="C40" s="47">
        <v>2</v>
      </c>
      <c r="D40" s="47">
        <v>3</v>
      </c>
      <c r="E40" s="47" t="s">
        <v>8</v>
      </c>
      <c r="F40" s="47" t="s">
        <v>9</v>
      </c>
      <c r="G40" s="47" t="s">
        <v>10</v>
      </c>
    </row>
    <row r="41" spans="1:7" ht="28.5" x14ac:dyDescent="0.35">
      <c r="A41" s="50" t="s">
        <v>31</v>
      </c>
      <c r="B41" s="50">
        <v>251.42</v>
      </c>
      <c r="C41" s="50"/>
      <c r="D41" s="50">
        <v>985</v>
      </c>
      <c r="E41" s="51">
        <v>0</v>
      </c>
      <c r="F41" s="51">
        <f>B41*D41*12</f>
        <v>2971784.4</v>
      </c>
      <c r="G41" s="51">
        <f>ROUND((E41+F41),0)</f>
        <v>2971784</v>
      </c>
    </row>
    <row r="42" spans="1:7" ht="28.5" x14ac:dyDescent="0.35">
      <c r="A42" s="50" t="s">
        <v>26</v>
      </c>
      <c r="B42" s="45"/>
      <c r="C42" s="45">
        <v>54.35</v>
      </c>
      <c r="D42" s="45">
        <v>985</v>
      </c>
      <c r="E42" s="51">
        <f>C42*D42*12</f>
        <v>642417</v>
      </c>
      <c r="F42" s="51">
        <v>0</v>
      </c>
      <c r="G42" s="51">
        <f>ROUND((E42+F42),0)</f>
        <v>642417</v>
      </c>
    </row>
    <row r="43" spans="1:7" ht="28.5" x14ac:dyDescent="0.35">
      <c r="A43" s="50" t="s">
        <v>13</v>
      </c>
      <c r="B43" s="45"/>
      <c r="C43" s="45">
        <v>222.8</v>
      </c>
      <c r="D43" s="45">
        <v>400</v>
      </c>
      <c r="E43" s="51">
        <f>C43*D43*12</f>
        <v>1069440</v>
      </c>
      <c r="F43" s="51">
        <v>0</v>
      </c>
      <c r="G43" s="51">
        <f>ROUND((E43+F43),0)</f>
        <v>1069440</v>
      </c>
    </row>
    <row r="44" spans="1:7" ht="28.5" x14ac:dyDescent="0.35">
      <c r="A44" s="50" t="s">
        <v>32</v>
      </c>
      <c r="B44" s="45">
        <f>B10</f>
        <v>65.72</v>
      </c>
      <c r="C44" s="45"/>
      <c r="D44" s="45">
        <v>400</v>
      </c>
      <c r="E44" s="51"/>
      <c r="F44" s="51">
        <f>B44*D44*12</f>
        <v>315456</v>
      </c>
      <c r="G44" s="51">
        <f>ROUND((E44+F44),0)</f>
        <v>315456</v>
      </c>
    </row>
    <row r="45" spans="1:7" ht="28.5" x14ac:dyDescent="0.35">
      <c r="A45" s="50" t="s">
        <v>42</v>
      </c>
      <c r="B45" s="45">
        <v>150</v>
      </c>
      <c r="C45" s="45"/>
      <c r="D45" s="45">
        <v>96</v>
      </c>
      <c r="E45" s="51"/>
      <c r="F45" s="51">
        <f>B45*D45*12</f>
        <v>172800</v>
      </c>
      <c r="G45" s="51">
        <f>ROUND((E45+F45),0)</f>
        <v>172800</v>
      </c>
    </row>
    <row r="46" spans="1:7" s="7" customFormat="1" ht="70.5" x14ac:dyDescent="0.35">
      <c r="A46" s="52" t="s">
        <v>28</v>
      </c>
      <c r="B46" s="45"/>
      <c r="C46" s="45"/>
      <c r="D46" s="45">
        <f>D43/4</f>
        <v>100</v>
      </c>
      <c r="E46" s="45"/>
      <c r="F46" s="45"/>
      <c r="G46" s="51">
        <f>D58</f>
        <v>49022.280000000006</v>
      </c>
    </row>
    <row r="47" spans="1:7" x14ac:dyDescent="0.35">
      <c r="A47" s="45"/>
      <c r="B47" s="45"/>
      <c r="C47" s="45"/>
      <c r="D47" s="45"/>
      <c r="E47" s="45"/>
      <c r="F47" s="53" t="s">
        <v>15</v>
      </c>
      <c r="G47" s="54">
        <f>SUM(G41:G46)</f>
        <v>5220919.28</v>
      </c>
    </row>
    <row r="48" spans="1:7" ht="47.5" customHeight="1" x14ac:dyDescent="0.35">
      <c r="A48" s="59" t="s">
        <v>36</v>
      </c>
      <c r="B48" s="59"/>
      <c r="C48" s="59"/>
      <c r="D48" s="59"/>
      <c r="E48" s="59"/>
      <c r="F48" s="59"/>
      <c r="G48" s="59"/>
    </row>
    <row r="49" spans="1:7" ht="57.5" customHeight="1" x14ac:dyDescent="0.35">
      <c r="A49" s="59" t="s">
        <v>39</v>
      </c>
      <c r="B49" s="59"/>
      <c r="C49" s="59"/>
      <c r="D49" s="59"/>
      <c r="E49" s="59"/>
      <c r="F49" s="59"/>
      <c r="G49" s="59"/>
    </row>
    <row r="50" spans="1:7" ht="59" customHeight="1" x14ac:dyDescent="0.35">
      <c r="A50" s="62" t="s">
        <v>38</v>
      </c>
      <c r="B50" s="62"/>
      <c r="C50" s="62"/>
      <c r="D50" s="62"/>
      <c r="E50" s="62"/>
      <c r="F50" s="62"/>
      <c r="G50" s="62"/>
    </row>
    <row r="51" spans="1:7" ht="48.5" customHeight="1" x14ac:dyDescent="0.35">
      <c r="A51" s="57" t="s">
        <v>43</v>
      </c>
      <c r="B51" s="58"/>
      <c r="C51" s="58"/>
      <c r="D51" s="58"/>
      <c r="E51" s="58"/>
      <c r="F51" s="58"/>
      <c r="G51" s="58"/>
    </row>
    <row r="52" spans="1:7" s="7" customFormat="1" ht="25.5" customHeight="1" x14ac:dyDescent="0.35">
      <c r="A52" s="44"/>
      <c r="B52" s="44"/>
      <c r="C52" s="44"/>
      <c r="D52" s="44"/>
      <c r="E52" s="44"/>
      <c r="F52" s="44"/>
      <c r="G52" s="44"/>
    </row>
    <row r="53" spans="1:7" x14ac:dyDescent="0.35">
      <c r="A53" s="42" t="s">
        <v>29</v>
      </c>
      <c r="B53" s="42"/>
      <c r="C53" s="42"/>
      <c r="D53" s="42"/>
      <c r="E53" s="39"/>
      <c r="F53" s="39"/>
      <c r="G53" s="10"/>
    </row>
    <row r="54" spans="1:7" ht="84.5" x14ac:dyDescent="0.35">
      <c r="A54" s="11"/>
      <c r="B54" s="12" t="s">
        <v>16</v>
      </c>
      <c r="C54" s="12" t="s">
        <v>17</v>
      </c>
      <c r="D54" s="12" t="s">
        <v>34</v>
      </c>
      <c r="E54" s="13"/>
      <c r="F54" s="14"/>
      <c r="G54" s="10"/>
    </row>
    <row r="55" spans="1:7" x14ac:dyDescent="0.35">
      <c r="A55" s="15" t="s">
        <v>19</v>
      </c>
      <c r="B55" s="16">
        <v>0.2</v>
      </c>
      <c r="C55" s="17">
        <v>171</v>
      </c>
      <c r="D55" s="18">
        <f>C55*B55*$D$12*12</f>
        <v>41040.000000000007</v>
      </c>
      <c r="E55" s="19"/>
      <c r="F55" s="20"/>
      <c r="G55" s="10"/>
    </row>
    <row r="56" spans="1:7" x14ac:dyDescent="0.35">
      <c r="A56" s="15" t="s">
        <v>20</v>
      </c>
      <c r="B56" s="21">
        <v>1.6E-2</v>
      </c>
      <c r="C56" s="17">
        <v>171</v>
      </c>
      <c r="D56" s="18">
        <f t="shared" ref="D56:D57" si="3">C56*B56*$D$12*12</f>
        <v>3283.2000000000003</v>
      </c>
      <c r="E56" s="19"/>
      <c r="F56" s="20"/>
      <c r="G56" s="10"/>
    </row>
    <row r="57" spans="1:7" x14ac:dyDescent="0.35">
      <c r="A57" s="15" t="s">
        <v>21</v>
      </c>
      <c r="B57" s="21">
        <v>2.29E-2</v>
      </c>
      <c r="C57" s="17">
        <v>171</v>
      </c>
      <c r="D57" s="18">
        <f t="shared" si="3"/>
        <v>4699.08</v>
      </c>
      <c r="E57" s="22"/>
      <c r="F57" s="20"/>
      <c r="G57" s="23"/>
    </row>
    <row r="58" spans="1:7" ht="25.5" customHeight="1" x14ac:dyDescent="0.35">
      <c r="A58" s="20"/>
      <c r="B58" s="20"/>
      <c r="C58" s="20"/>
      <c r="D58" s="24">
        <f>SUM(D55:D57)</f>
        <v>49022.280000000006</v>
      </c>
      <c r="E58" s="19"/>
      <c r="F58" s="25"/>
      <c r="G58" s="26"/>
    </row>
    <row r="60" spans="1:7" x14ac:dyDescent="0.35">
      <c r="A60" s="40" t="s">
        <v>25</v>
      </c>
    </row>
  </sheetData>
  <mergeCells count="13">
    <mergeCell ref="A51:G51"/>
    <mergeCell ref="A49:G49"/>
    <mergeCell ref="A14:G14"/>
    <mergeCell ref="A48:G48"/>
    <mergeCell ref="G2:H2"/>
    <mergeCell ref="A50:G50"/>
    <mergeCell ref="A16:G16"/>
    <mergeCell ref="A3:G3"/>
    <mergeCell ref="A4:G4"/>
    <mergeCell ref="A28:G28"/>
    <mergeCell ref="A30:G30"/>
    <mergeCell ref="A15:G15"/>
    <mergeCell ref="A17:G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uzt_ĀA_21_24</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Līga Rokjāne</cp:lastModifiedBy>
  <dcterms:created xsi:type="dcterms:W3CDTF">2023-01-13T17:19:09Z</dcterms:created>
  <dcterms:modified xsi:type="dcterms:W3CDTF">2023-01-18T14:14:04Z</dcterms:modified>
</cp:coreProperties>
</file>