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5 UKRplans2026 Elina\"/>
    </mc:Choice>
  </mc:AlternateContent>
  <xr:revisionPtr revIDLastSave="0" documentId="13_ncr:1_{6ADEBD2A-E4FC-4DA1-AA5D-444209057560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UCI_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D47" i="1"/>
  <c r="D46" i="1"/>
  <c r="D42" i="1" l="1"/>
  <c r="D40" i="1" s="1"/>
  <c r="D35" i="1" l="1"/>
  <c r="D30" i="1"/>
  <c r="D25" i="1"/>
  <c r="D20" i="1"/>
  <c r="D16" i="1"/>
  <c r="D14" i="1" l="1"/>
  <c r="D33" i="1"/>
  <c r="D28" i="1"/>
  <c r="D23" i="1"/>
  <c r="D18" i="1"/>
  <c r="D12" i="1" l="1"/>
</calcChain>
</file>

<file path=xl/sharedStrings.xml><?xml version="1.0" encoding="utf-8"?>
<sst xmlns="http://schemas.openxmlformats.org/spreadsheetml/2006/main" count="50" uniqueCount="37">
  <si>
    <t>EKK</t>
  </si>
  <si>
    <t>Apraksts</t>
  </si>
  <si>
    <t>Aprēķins</t>
  </si>
  <si>
    <t>EKK 7000</t>
  </si>
  <si>
    <t>Transferti</t>
  </si>
  <si>
    <t xml:space="preserve"> KOPĀ:</t>
  </si>
  <si>
    <t xml:space="preserve">Ekonomikas ministrija </t>
  </si>
  <si>
    <t>1. kopā:</t>
  </si>
  <si>
    <t xml:space="preserve"> 2.kopā:</t>
  </si>
  <si>
    <t>3.kopā:</t>
  </si>
  <si>
    <t>4.kopā:</t>
  </si>
  <si>
    <t xml:space="preserve"> 5.kopā:</t>
  </si>
  <si>
    <t>Vērtība, euro</t>
  </si>
  <si>
    <t>1. UCI izmitināšana</t>
  </si>
  <si>
    <r>
      <t>Izmitīnāšana turistu mītnēs:
2026.gadā vienā mēnesī (60 dienas) atbalsts vienam cilvēkam veidos 301 euro. Atbalsts tiks nodrošināts</t>
    </r>
    <r>
      <rPr>
        <sz val="8"/>
        <color rgb="FFFF0000"/>
        <rFont val="Times New Roman"/>
        <family val="1"/>
        <charset val="186"/>
      </rPr>
      <t xml:space="preserve"> </t>
    </r>
    <r>
      <rPr>
        <sz val="8"/>
        <rFont val="Times New Roman"/>
        <family val="1"/>
        <charset val="186"/>
      </rPr>
      <t>1988</t>
    </r>
    <r>
      <rPr>
        <sz val="8"/>
        <color rgb="FFFF0000"/>
        <rFont val="Times New Roman"/>
        <family val="1"/>
        <charset val="186"/>
      </rPr>
      <t xml:space="preserve"> </t>
    </r>
    <r>
      <rPr>
        <sz val="8"/>
        <rFont val="Times New Roman"/>
        <family val="1"/>
        <charset val="186"/>
      </rPr>
      <t xml:space="preserve">cilvēkiem </t>
    </r>
  </si>
  <si>
    <t>2. UCI nodrošināšana ar pārtiku</t>
  </si>
  <si>
    <t>2.1.nodrošinot pārtiku UCI, kuri ieradīsies Latvijā no 2026.gada 1.janvāra (t.sk. arī īpašai personu grupai, kura saņem veselības aprūpes pakalpojumus atbilstoši medicīniskās transportēšanas mērķim)</t>
  </si>
  <si>
    <t>Piezīmes</t>
  </si>
  <si>
    <t xml:space="preserve">Izmitināšana mājsaimniecībās: 
2026.gadā  mēnesī (60 dienas) atbalsts vienam UCI veidos 79 euro. Atbalsts tiks nodrošināts  1554 cilvēkiem </t>
  </si>
  <si>
    <t>Par personu izmitināšana īres dzīvokļos 
2026.gadā vienā mēnesī (60 dienas) atbalsts vienam UCI veidos 119 euro.  Atbalsts tiks nodrošināts  161 cilvēkamm</t>
  </si>
  <si>
    <t xml:space="preserve">Pašvaldību īpašumā, valdījumā vai turējumā esošās izmitināšanas vietas: 
2026.gadā vienā mēnesī (60 dienas) atbalsts vienam UCI veidos 100 euro. Atbalsts tiks nodroiīnāts  1637  cilvēkiem </t>
  </si>
  <si>
    <t>UCI nodrošināšana ar pārtiku:
2026.gadā ar pārtiku tiks nodrošināt 4 446 UCI  30 dienas</t>
  </si>
  <si>
    <t>3. korekcijas:</t>
  </si>
  <si>
    <t xml:space="preserve">Korekcija izdevumos, nodrošinot atbalstu tiem UCI, kas pretendēs uz atbalstu pārējas periodā (2025.gada beigu mēnešos) </t>
  </si>
  <si>
    <t xml:space="preserve"> Izmitināšanas nodrošināšana 60 dienu laikā, t.sk. Ukrainas civiliedzīvotājiem (UCI), kuri ieradīsies Latvijā, sākot no 2026.gada 1.janvāra.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</si>
  <si>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1.1. novirzot personas brīvprātīgi uzņemošajās mājsaimniecībās,  izmaksājot atlīdzību fiziskajām un juridiskajām personām par UCI izmitināšanu </t>
  </si>
  <si>
    <t>1.2. nodrošinot  primāri sniedzamo atbalstu  UCI izmitināšanai īres dzīvokļos</t>
  </si>
  <si>
    <t xml:space="preserve">1.3.nodrošinot  primāri sniedzamo atbalstu  UCI izmitināšanai pašvaldību īpašumā, valdījumā vai turējumā esošās izmitināšanas vietās </t>
  </si>
  <si>
    <t>1.4.nodrošinot primāri sniedzamo atbalstu  UCI izmitināšanai tūristu mītnēs</t>
  </si>
  <si>
    <t>1.5.nodrošinot primāri sniedzamo atbalstu  UCI izmitināšanai citas izmitināšanas vietās</t>
  </si>
  <si>
    <t xml:space="preserve">Izmitināšana citas izmitināšanas vietās:
2026.gadā vienā mēnesī (60 dienas) atbalsts vienam UCI veidos 100 euro. Atbalsts tiks nodrošināts  660 cilvēkiem </t>
  </si>
  <si>
    <t>Korekcija izdevumos atbalstāmo skaita samazinājumam  īpāšanas grupas atbalstāmiem UCI, kam noņemts atbalsts pārskatīšanas dēļ</t>
  </si>
  <si>
    <t>25-TA-2725</t>
  </si>
  <si>
    <t>Ministru kabineta rīkojuma projekta "Par Pasākumu plānu atbalsta sniegšanai Ukrainas civiliedzīvotājiem Latvijas Republikā 2026. gadam" sākotnējās ietekmes novērtējuma ziņojumam (anotācijai)</t>
  </si>
  <si>
    <t>6.pielikums</t>
  </si>
  <si>
    <t xml:space="preserve">Pamatojoties uz 2025.gada datiem, kā arī pieņēmumu, ka uz atbalstu pārējās periodā var pretendēt 2268 UCI </t>
  </si>
  <si>
    <t xml:space="preserve">Pamatojoties uz 2025.gada datiem, kā arī pieņēmumu, ka pārskatīšanas rezultātā atbalsts var būt samazināts186 UCI atbalsta saņēmējiem īpašā grupā.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</si>
</sst>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Times New Roman"/>
      <family val="1"/>
      <charset val="186"/>
    </font>
    <font>
      <b/>
      <sz val="8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8"/>
      <name val="Calibri"/>
      <family val="2"/>
      <charset val="186"/>
      <scheme val="minor"/>
    </font>
    <font>
      <b/>
      <sz val="8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i/>
      <sz val="8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8"/>
      <color rgb="FF0070C0"/>
      <name val="Times New Roman"/>
      <family val="1"/>
      <charset val="186"/>
    </font>
    <font>
      <sz val="11"/>
      <color theme="1"/>
      <name val="Aptos"/>
      <family val="2"/>
    </font>
    <font>
      <sz val="10"/>
      <color theme="4"/>
      <name val="Aptos"/>
      <family val="2"/>
    </font>
    <font>
      <sz val="10"/>
      <color theme="4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E1F2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rgb="FF000000"/>
      </patternFill>
    </fill>
  </fills>
  <borders count="12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/>
      <top style="thin">
        <color rgb="FFA6A6A6"/>
      </top>
      <bottom/>
      <diagonal/>
    </border>
    <border>
      <left/>
      <right/>
      <top style="thin">
        <color rgb="FFA6A6A6"/>
      </top>
      <bottom/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6A6A6"/>
      </left>
      <right/>
      <top style="thin">
        <color indexed="64"/>
      </top>
      <bottom style="thin">
        <color rgb="FFA6A6A6"/>
      </bottom>
      <diagonal/>
    </border>
    <border>
      <left/>
      <right/>
      <top style="thin">
        <color indexed="64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4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3" fontId="0" fillId="0" borderId="0" xfId="0" applyNumberFormat="1"/>
    <xf numFmtId="0" fontId="10" fillId="0" borderId="0" xfId="0" applyFont="1" applyAlignment="1">
      <alignment horizontal="right" indent="1"/>
    </xf>
    <xf numFmtId="0" fontId="1" fillId="4" borderId="1" xfId="0" applyFont="1" applyFill="1" applyBorder="1"/>
    <xf numFmtId="0" fontId="7" fillId="0" borderId="0" xfId="0" applyFont="1" applyAlignment="1">
      <alignment vertical="center" wrapText="1"/>
    </xf>
    <xf numFmtId="0" fontId="1" fillId="0" borderId="2" xfId="0" applyFont="1" applyBorder="1"/>
    <xf numFmtId="3" fontId="3" fillId="5" borderId="1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1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12" fillId="0" borderId="4" xfId="0" applyNumberFormat="1" applyFont="1" applyBorder="1" applyAlignment="1">
      <alignment horizontal="center" vertical="center" wrapText="1"/>
    </xf>
    <xf numFmtId="0" fontId="7" fillId="6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center" vertical="center" wrapText="1"/>
    </xf>
    <xf numFmtId="3" fontId="12" fillId="9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3" fontId="12" fillId="9" borderId="4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indent="1"/>
    </xf>
    <xf numFmtId="0" fontId="16" fillId="0" borderId="0" xfId="0" applyFont="1"/>
    <xf numFmtId="0" fontId="17" fillId="8" borderId="1" xfId="0" applyFont="1" applyFill="1" applyBorder="1" applyAlignment="1">
      <alignment vertical="center" wrapText="1"/>
    </xf>
    <xf numFmtId="0" fontId="17" fillId="6" borderId="1" xfId="0" applyFont="1" applyFill="1" applyBorder="1" applyAlignment="1">
      <alignment vertical="center" wrapText="1"/>
    </xf>
    <xf numFmtId="0" fontId="18" fillId="0" borderId="0" xfId="0" applyFont="1"/>
    <xf numFmtId="0" fontId="19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164" fontId="0" fillId="0" borderId="0" xfId="0" applyNumberFormat="1"/>
    <xf numFmtId="1" fontId="21" fillId="0" borderId="0" xfId="0" applyNumberFormat="1" applyFont="1"/>
    <xf numFmtId="3" fontId="11" fillId="2" borderId="1" xfId="0" applyNumberFormat="1" applyFont="1" applyFill="1" applyBorder="1" applyAlignment="1">
      <alignment horizontal="left" vertical="center" wrapText="1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20" fillId="0" borderId="0" xfId="0" applyFont="1" applyAlignment="1">
      <alignment horizontal="center"/>
    </xf>
    <xf numFmtId="0" fontId="3" fillId="6" borderId="6" xfId="0" applyFont="1" applyFill="1" applyBorder="1" applyAlignment="1">
      <alignment vertical="center" wrapText="1"/>
    </xf>
    <xf numFmtId="0" fontId="3" fillId="6" borderId="7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4"/>
  <sheetViews>
    <sheetView tabSelected="1" topLeftCell="A21" zoomScale="50" zoomScaleNormal="50" workbookViewId="0">
      <selection activeCell="O41" sqref="O41"/>
    </sheetView>
  </sheetViews>
  <sheetFormatPr defaultRowHeight="14.5"/>
  <cols>
    <col min="1" max="1" width="14.1796875" customWidth="1"/>
    <col min="2" max="2" width="28.54296875" customWidth="1"/>
    <col min="3" max="3" width="60.453125" customWidth="1"/>
    <col min="4" max="4" width="12.81640625" customWidth="1"/>
    <col min="5" max="5" width="51.81640625" customWidth="1"/>
    <col min="6" max="6" width="11.81640625" customWidth="1"/>
    <col min="7" max="7" width="11.453125" bestFit="1" customWidth="1"/>
  </cols>
  <sheetData>
    <row r="1" spans="1:8" s="41" customFormat="1" ht="15" customHeight="1">
      <c r="A1" s="39"/>
      <c r="B1" s="12"/>
      <c r="C1" s="12"/>
      <c r="D1" s="12"/>
      <c r="E1" s="12" t="s">
        <v>34</v>
      </c>
      <c r="F1" s="40"/>
      <c r="G1" s="40"/>
      <c r="H1" s="40"/>
    </row>
    <row r="2" spans="1:8" s="41" customFormat="1" ht="34.5" customHeight="1">
      <c r="A2" s="39"/>
      <c r="B2" s="12"/>
      <c r="C2" s="46" t="s">
        <v>33</v>
      </c>
      <c r="D2" s="47"/>
      <c r="E2" s="47"/>
      <c r="F2" s="40"/>
      <c r="G2" s="40"/>
      <c r="H2" s="40"/>
    </row>
    <row r="3" spans="1:8" s="41" customFormat="1" ht="15" customHeight="1">
      <c r="A3" s="39"/>
      <c r="B3" s="12"/>
      <c r="E3" s="42" t="s">
        <v>32</v>
      </c>
      <c r="F3" s="40"/>
      <c r="G3" s="40"/>
      <c r="H3" s="40"/>
    </row>
    <row r="4" spans="1:8" ht="14.15" customHeight="1">
      <c r="A4" s="48" t="s">
        <v>6</v>
      </c>
      <c r="B4" s="48"/>
      <c r="C4" s="48"/>
      <c r="D4" s="48"/>
      <c r="E4" s="48"/>
    </row>
    <row r="5" spans="1:8">
      <c r="A5" s="36"/>
      <c r="B5" s="35"/>
      <c r="C5" s="36"/>
      <c r="D5" s="2"/>
      <c r="E5" s="2"/>
    </row>
    <row r="6" spans="1:8">
      <c r="A6" s="55" t="s">
        <v>0</v>
      </c>
      <c r="B6" s="56" t="s">
        <v>1</v>
      </c>
      <c r="C6" s="56" t="s">
        <v>2</v>
      </c>
      <c r="D6" s="57" t="s">
        <v>12</v>
      </c>
      <c r="E6" s="56" t="s">
        <v>17</v>
      </c>
    </row>
    <row r="7" spans="1:8">
      <c r="A7" s="55"/>
      <c r="B7" s="56"/>
      <c r="C7" s="56"/>
      <c r="D7" s="57"/>
      <c r="E7" s="56"/>
    </row>
    <row r="8" spans="1:8" ht="23.25" customHeight="1">
      <c r="A8" s="49" t="s">
        <v>24</v>
      </c>
      <c r="B8" s="50"/>
      <c r="C8" s="50"/>
      <c r="D8" s="50"/>
      <c r="E8" s="50"/>
    </row>
    <row r="9" spans="1:8" ht="15" customHeight="1">
      <c r="A9" s="53"/>
      <c r="B9" s="54"/>
      <c r="C9" s="54"/>
      <c r="D9" s="54"/>
      <c r="E9" s="54"/>
    </row>
    <row r="10" spans="1:8">
      <c r="A10" s="4"/>
      <c r="B10" s="3"/>
      <c r="C10" s="3" t="s">
        <v>5</v>
      </c>
      <c r="D10" s="30">
        <f>D12+D40+D46+D47</f>
        <v>3356986</v>
      </c>
      <c r="E10" s="30"/>
    </row>
    <row r="11" spans="1:8">
      <c r="A11" s="25"/>
      <c r="B11" s="26"/>
      <c r="C11" s="26"/>
      <c r="D11" s="27"/>
      <c r="E11" s="27"/>
    </row>
    <row r="12" spans="1:8" ht="15" customHeight="1">
      <c r="A12" s="28" t="s">
        <v>13</v>
      </c>
      <c r="B12" s="29"/>
      <c r="C12" s="29"/>
      <c r="D12" s="30">
        <f>SUM(D14,D18,D23,D28,D33)</f>
        <v>1940026</v>
      </c>
      <c r="E12" s="34"/>
    </row>
    <row r="13" spans="1:8" ht="19.5" customHeight="1">
      <c r="A13" s="51" t="s">
        <v>25</v>
      </c>
      <c r="B13" s="52"/>
      <c r="C13" s="52"/>
      <c r="D13" s="52"/>
      <c r="E13" s="52"/>
    </row>
    <row r="14" spans="1:8">
      <c r="A14" s="4"/>
      <c r="B14" s="3"/>
      <c r="C14" s="3" t="s">
        <v>7</v>
      </c>
      <c r="D14" s="5">
        <f>SUM(D16:D16)</f>
        <v>245532</v>
      </c>
      <c r="E14" s="5"/>
    </row>
    <row r="15" spans="1:8">
      <c r="A15" s="6" t="s">
        <v>3</v>
      </c>
      <c r="B15" s="7" t="s">
        <v>4</v>
      </c>
      <c r="C15" s="8"/>
      <c r="D15" s="15"/>
      <c r="E15" s="15"/>
    </row>
    <row r="16" spans="1:8" ht="33" customHeight="1">
      <c r="A16" s="13"/>
      <c r="B16" s="13"/>
      <c r="C16" s="17" t="s">
        <v>18</v>
      </c>
      <c r="D16" s="16">
        <f>79*1554*2</f>
        <v>245532</v>
      </c>
      <c r="E16" s="16"/>
      <c r="F16" s="21"/>
    </row>
    <row r="17" spans="1:6" ht="22.5" customHeight="1">
      <c r="A17" s="51" t="s">
        <v>26</v>
      </c>
      <c r="B17" s="52"/>
      <c r="C17" s="52"/>
      <c r="D17" s="60"/>
      <c r="E17" s="60"/>
      <c r="F17" s="9"/>
    </row>
    <row r="18" spans="1:6">
      <c r="A18" s="4"/>
      <c r="B18" s="3"/>
      <c r="C18" s="3" t="s">
        <v>8</v>
      </c>
      <c r="D18" s="5">
        <f>SUM(D20:D20)</f>
        <v>38318</v>
      </c>
      <c r="E18" s="5"/>
      <c r="F18" s="9"/>
    </row>
    <row r="19" spans="1:6">
      <c r="A19" s="6" t="s">
        <v>3</v>
      </c>
      <c r="B19" s="7" t="s">
        <v>4</v>
      </c>
      <c r="C19" s="8"/>
      <c r="D19" s="8"/>
      <c r="E19" s="8"/>
      <c r="F19" s="9"/>
    </row>
    <row r="20" spans="1:6" ht="31.5">
      <c r="A20" s="6"/>
      <c r="B20" s="6"/>
      <c r="C20" s="18" t="s">
        <v>19</v>
      </c>
      <c r="D20" s="16">
        <f>119*161*2</f>
        <v>38318</v>
      </c>
      <c r="E20" s="16"/>
      <c r="F20" s="21"/>
    </row>
    <row r="21" spans="1:6">
      <c r="A21" s="9"/>
      <c r="B21" s="9"/>
      <c r="C21" s="10"/>
      <c r="D21" s="10"/>
      <c r="E21" s="10"/>
      <c r="F21" s="9"/>
    </row>
    <row r="22" spans="1:6" ht="22.5" customHeight="1">
      <c r="A22" s="51" t="s">
        <v>27</v>
      </c>
      <c r="B22" s="52"/>
      <c r="C22" s="52"/>
      <c r="D22" s="52"/>
      <c r="E22" s="52"/>
      <c r="F22" s="9"/>
    </row>
    <row r="23" spans="1:6">
      <c r="A23" s="4"/>
      <c r="B23" s="3"/>
      <c r="C23" s="3" t="s">
        <v>9</v>
      </c>
      <c r="D23" s="5">
        <f>SUM(D25:D25)</f>
        <v>327400</v>
      </c>
      <c r="E23" s="5"/>
      <c r="F23" s="9"/>
    </row>
    <row r="24" spans="1:6">
      <c r="A24" s="6" t="s">
        <v>3</v>
      </c>
      <c r="B24" s="7" t="s">
        <v>4</v>
      </c>
      <c r="C24" s="8"/>
      <c r="D24" s="8"/>
      <c r="E24" s="8"/>
      <c r="F24" s="9"/>
    </row>
    <row r="25" spans="1:6" ht="33" customHeight="1">
      <c r="A25" s="13"/>
      <c r="B25" s="13"/>
      <c r="C25" s="19" t="s">
        <v>20</v>
      </c>
      <c r="D25" s="16">
        <f>100*1637*2</f>
        <v>327400</v>
      </c>
      <c r="E25" s="16"/>
      <c r="F25" s="21"/>
    </row>
    <row r="26" spans="1:6" ht="14.5" customHeight="1">
      <c r="A26" s="1"/>
      <c r="B26" s="1"/>
      <c r="C26" s="14"/>
      <c r="D26" s="14"/>
      <c r="E26" s="14"/>
      <c r="F26" s="9"/>
    </row>
    <row r="27" spans="1:6" ht="19.5" customHeight="1">
      <c r="A27" s="51" t="s">
        <v>28</v>
      </c>
      <c r="B27" s="52"/>
      <c r="C27" s="52"/>
      <c r="D27" s="52"/>
      <c r="E27" s="52"/>
      <c r="F27" s="9"/>
    </row>
    <row r="28" spans="1:6" ht="14.5" customHeight="1">
      <c r="A28" s="4"/>
      <c r="B28" s="3"/>
      <c r="C28" s="3" t="s">
        <v>10</v>
      </c>
      <c r="D28" s="5">
        <f>SUM(D30:D30)</f>
        <v>1196776</v>
      </c>
      <c r="E28" s="5"/>
      <c r="F28" s="9"/>
    </row>
    <row r="29" spans="1:6" ht="16.5" customHeight="1">
      <c r="A29" s="6" t="s">
        <v>3</v>
      </c>
      <c r="B29" s="7" t="s">
        <v>4</v>
      </c>
      <c r="C29" s="8"/>
      <c r="D29" s="8"/>
      <c r="E29" s="8"/>
      <c r="F29" s="9"/>
    </row>
    <row r="30" spans="1:6" ht="37.5" customHeight="1">
      <c r="A30" s="13"/>
      <c r="B30" s="13"/>
      <c r="C30" s="19" t="s">
        <v>14</v>
      </c>
      <c r="D30" s="16">
        <f>301*1988*2</f>
        <v>1196776</v>
      </c>
      <c r="E30" s="16"/>
      <c r="F30" s="21"/>
    </row>
    <row r="31" spans="1:6" ht="17.149999999999999" customHeight="1">
      <c r="A31" s="1"/>
      <c r="B31" s="1"/>
      <c r="C31" s="14"/>
      <c r="D31" s="14"/>
      <c r="E31" s="14"/>
      <c r="F31" s="9"/>
    </row>
    <row r="32" spans="1:6" ht="19.5" customHeight="1">
      <c r="A32" s="51" t="s">
        <v>29</v>
      </c>
      <c r="B32" s="52"/>
      <c r="C32" s="52"/>
      <c r="D32" s="52"/>
      <c r="E32" s="52"/>
      <c r="F32" s="9"/>
    </row>
    <row r="33" spans="1:7" ht="15.65" customHeight="1">
      <c r="A33" s="4"/>
      <c r="B33" s="3"/>
      <c r="C33" s="3" t="s">
        <v>11</v>
      </c>
      <c r="D33" s="5">
        <f>SUM(D35:D35)</f>
        <v>132000</v>
      </c>
      <c r="E33" s="5"/>
      <c r="F33" s="9"/>
    </row>
    <row r="34" spans="1:7" ht="17.5" customHeight="1">
      <c r="A34" s="6" t="s">
        <v>3</v>
      </c>
      <c r="B34" s="7" t="s">
        <v>4</v>
      </c>
      <c r="C34" s="14"/>
      <c r="D34" s="14"/>
      <c r="E34" s="14"/>
      <c r="F34" s="9"/>
    </row>
    <row r="35" spans="1:7" ht="36" customHeight="1">
      <c r="A35" s="13"/>
      <c r="B35" s="13"/>
      <c r="C35" s="19" t="s">
        <v>30</v>
      </c>
      <c r="D35" s="16">
        <f>100*660*2</f>
        <v>132000</v>
      </c>
      <c r="E35" s="16"/>
      <c r="F35" s="21"/>
    </row>
    <row r="36" spans="1:7">
      <c r="A36" s="9"/>
      <c r="B36" s="9"/>
      <c r="C36" s="10"/>
      <c r="D36" s="10"/>
      <c r="E36" s="10"/>
      <c r="F36" s="9"/>
    </row>
    <row r="37" spans="1:7">
      <c r="A37" s="51" t="s">
        <v>15</v>
      </c>
      <c r="B37" s="52"/>
      <c r="C37" s="52"/>
      <c r="D37" s="52"/>
      <c r="E37" s="52"/>
      <c r="F37" s="20"/>
      <c r="G37" s="11"/>
    </row>
    <row r="38" spans="1:7" ht="16.5" customHeight="1">
      <c r="A38" s="22"/>
      <c r="B38" s="23"/>
      <c r="C38" s="23"/>
      <c r="D38" s="23"/>
      <c r="E38" s="23"/>
      <c r="F38" s="9"/>
    </row>
    <row r="39" spans="1:7" ht="28.5" customHeight="1">
      <c r="A39" s="51" t="s">
        <v>16</v>
      </c>
      <c r="B39" s="52"/>
      <c r="C39" s="52"/>
      <c r="D39" s="52"/>
      <c r="E39" s="52"/>
      <c r="F39" s="9"/>
    </row>
    <row r="40" spans="1:7">
      <c r="A40" s="4"/>
      <c r="B40" s="3"/>
      <c r="C40" s="3" t="s">
        <v>5</v>
      </c>
      <c r="D40" s="5">
        <f>D42</f>
        <v>666900</v>
      </c>
      <c r="E40" s="5"/>
    </row>
    <row r="41" spans="1:7">
      <c r="A41" s="6" t="s">
        <v>3</v>
      </c>
      <c r="B41" s="7" t="s">
        <v>4</v>
      </c>
      <c r="C41" s="8"/>
      <c r="D41" s="8"/>
      <c r="E41" s="8"/>
    </row>
    <row r="42" spans="1:7" ht="21">
      <c r="A42" s="24"/>
      <c r="B42" s="24"/>
      <c r="C42" s="37" t="s">
        <v>21</v>
      </c>
      <c r="D42" s="16">
        <f>4446*5*30</f>
        <v>666900</v>
      </c>
      <c r="E42" s="16"/>
    </row>
    <row r="43" spans="1:7">
      <c r="A43" s="31"/>
      <c r="B43" s="31"/>
      <c r="C43" s="31"/>
      <c r="D43" s="31"/>
      <c r="E43" s="31"/>
    </row>
    <row r="44" spans="1:7">
      <c r="A44" s="58" t="s">
        <v>22</v>
      </c>
      <c r="B44" s="59"/>
      <c r="C44" s="59"/>
      <c r="D44" s="59"/>
      <c r="E44" s="59"/>
    </row>
    <row r="45" spans="1:7">
      <c r="A45" s="31"/>
      <c r="B45" s="32"/>
      <c r="C45" s="32"/>
      <c r="D45" s="32"/>
      <c r="E45" s="32"/>
    </row>
    <row r="46" spans="1:7" ht="41.25" customHeight="1">
      <c r="A46" s="6" t="s">
        <v>3</v>
      </c>
      <c r="B46" s="5"/>
      <c r="C46" s="38" t="s">
        <v>31</v>
      </c>
      <c r="D46" s="5">
        <f>162*186*(-1)</f>
        <v>-30132</v>
      </c>
      <c r="E46" s="45" t="s">
        <v>36</v>
      </c>
    </row>
    <row r="47" spans="1:7" ht="36.75" customHeight="1">
      <c r="A47" s="6" t="s">
        <v>3</v>
      </c>
      <c r="B47" s="5"/>
      <c r="C47" s="38" t="s">
        <v>23</v>
      </c>
      <c r="D47" s="5">
        <f>(2268*2*172)</f>
        <v>780192</v>
      </c>
      <c r="E47" s="45" t="s">
        <v>35</v>
      </c>
    </row>
    <row r="48" spans="1:7">
      <c r="B48" s="33"/>
      <c r="D48" s="11"/>
      <c r="E48" s="11"/>
    </row>
    <row r="49" spans="2:5">
      <c r="B49" s="33"/>
      <c r="D49" s="11"/>
    </row>
    <row r="56" spans="2:5">
      <c r="E56" s="43"/>
    </row>
    <row r="58" spans="2:5">
      <c r="E58" s="44"/>
    </row>
    <row r="59" spans="2:5">
      <c r="E59" s="43"/>
    </row>
    <row r="61" spans="2:5">
      <c r="E61" s="43"/>
    </row>
    <row r="64" spans="2:5">
      <c r="E64" s="43"/>
    </row>
  </sheetData>
  <mergeCells count="17">
    <mergeCell ref="A44:E44"/>
    <mergeCell ref="E6:E7"/>
    <mergeCell ref="A39:E39"/>
    <mergeCell ref="A17:E17"/>
    <mergeCell ref="A22:E22"/>
    <mergeCell ref="A27:E27"/>
    <mergeCell ref="A32:E32"/>
    <mergeCell ref="C2:E2"/>
    <mergeCell ref="A4:E4"/>
    <mergeCell ref="A8:E8"/>
    <mergeCell ref="A37:E37"/>
    <mergeCell ref="A9:E9"/>
    <mergeCell ref="A13:E13"/>
    <mergeCell ref="A6:A7"/>
    <mergeCell ref="B6:B7"/>
    <mergeCell ref="C6:C7"/>
    <mergeCell ref="D6:D7"/>
  </mergeCells>
  <phoneticPr fontId="6" type="noConversion"/>
  <pageMargins left="0.46" right="0.43" top="0.66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UCI_2026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 Ozoliņa</dc:creator>
  <cp:lastModifiedBy>Ieva Potjomkina</cp:lastModifiedBy>
  <cp:lastPrinted>2022-11-14T11:19:53Z</cp:lastPrinted>
  <dcterms:created xsi:type="dcterms:W3CDTF">2022-07-07T11:51:30Z</dcterms:created>
  <dcterms:modified xsi:type="dcterms:W3CDTF">2025-12-04T05:37:28Z</dcterms:modified>
</cp:coreProperties>
</file>