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3"/>
  <workbookPr filterPrivacy="1" defaultThemeVersion="124226"/>
  <xr:revisionPtr revIDLastSave="0" documentId="13_ncr:1_{B089F810-295A-471C-B416-D50AF42CC24F}" xr6:coauthVersionLast="36" xr6:coauthVersionMax="36" xr10:uidLastSave="{00000000-0000-0000-0000-000000000000}"/>
  <bookViews>
    <workbookView xWindow="0" yWindow="0" windowWidth="19200" windowHeight="6230" xr2:uid="{00000000-000D-0000-FFFF-FFFF00000000}"/>
  </bookViews>
  <sheets>
    <sheet name=" pa pasākumiem 1.pielikums" sheetId="4" r:id="rId1"/>
  </sheets>
  <definedNames>
    <definedName name="_xlnm._FilterDatabase" localSheetId="0" hidden="1">' pa pasākumiem 1.pielikums'!$A$6:$E$94</definedName>
    <definedName name="_xlnm.Print_Titles" localSheetId="0">' pa pasākumiem 1.pielikums'!$4:$8</definedName>
  </definedNames>
  <calcPr calcId="191029"/>
</workbook>
</file>

<file path=xl/calcChain.xml><?xml version="1.0" encoding="utf-8"?>
<calcChain xmlns="http://schemas.openxmlformats.org/spreadsheetml/2006/main">
  <c r="D97" i="4" l="1"/>
  <c r="F97" i="4"/>
  <c r="G97" i="4"/>
  <c r="H97" i="4"/>
  <c r="I97" i="4"/>
  <c r="J97" i="4"/>
  <c r="D101" i="4" l="1"/>
  <c r="D52" i="4" s="1"/>
  <c r="D31" i="4" l="1"/>
  <c r="G65" i="4"/>
  <c r="E61" i="4" l="1"/>
  <c r="E58" i="4"/>
  <c r="E55" i="4"/>
  <c r="E46" i="4"/>
  <c r="E43" i="4"/>
  <c r="J10" i="4" l="1"/>
  <c r="H71" i="4"/>
  <c r="G74" i="4"/>
  <c r="H95" i="4" l="1"/>
  <c r="H96" i="4" s="1"/>
  <c r="C96" i="4" s="1"/>
  <c r="I92" i="4"/>
  <c r="C92" i="4" s="1"/>
  <c r="I89" i="4"/>
  <c r="F86" i="4"/>
  <c r="C86" i="4" s="1"/>
  <c r="F83" i="4"/>
  <c r="F84" i="4" s="1"/>
  <c r="C84" i="4" s="1"/>
  <c r="F80" i="4"/>
  <c r="F81" i="4" s="1"/>
  <c r="C81" i="4" s="1"/>
  <c r="F77" i="4"/>
  <c r="G75" i="4"/>
  <c r="H72" i="4"/>
  <c r="G68" i="4"/>
  <c r="C61" i="4"/>
  <c r="C58" i="4"/>
  <c r="E56" i="4"/>
  <c r="D55" i="4"/>
  <c r="D56" i="4" s="1"/>
  <c r="D53" i="4"/>
  <c r="E53" i="4"/>
  <c r="D49" i="4"/>
  <c r="D50" i="4" s="1"/>
  <c r="E50" i="4"/>
  <c r="C46" i="4"/>
  <c r="D47" i="4"/>
  <c r="C43" i="4"/>
  <c r="D44" i="4"/>
  <c r="D40" i="4"/>
  <c r="C40" i="4" s="1"/>
  <c r="D37" i="4"/>
  <c r="D38" i="4" s="1"/>
  <c r="D34" i="4"/>
  <c r="D35" i="4" s="1"/>
  <c r="C35" i="4" s="1"/>
  <c r="E28" i="4"/>
  <c r="E29" i="4" s="1"/>
  <c r="D28" i="4"/>
  <c r="D29" i="4" s="1"/>
  <c r="E25" i="4"/>
  <c r="D25" i="4"/>
  <c r="D26" i="4" s="1"/>
  <c r="D22" i="4"/>
  <c r="J22" i="4"/>
  <c r="J23" i="4" s="1"/>
  <c r="E26" i="4" l="1"/>
  <c r="D23" i="4"/>
  <c r="F78" i="4"/>
  <c r="I90" i="4"/>
  <c r="G69" i="4"/>
  <c r="C69" i="4" s="1"/>
  <c r="C50" i="4"/>
  <c r="C90" i="4"/>
  <c r="C78" i="4"/>
  <c r="C56" i="4"/>
  <c r="C22" i="4"/>
  <c r="E44" i="4"/>
  <c r="C44" i="4" s="1"/>
  <c r="C53" i="4"/>
  <c r="C55" i="4"/>
  <c r="G66" i="4"/>
  <c r="C95" i="4"/>
  <c r="I93" i="4"/>
  <c r="C93" i="4" s="1"/>
  <c r="C89" i="4"/>
  <c r="F87" i="4"/>
  <c r="C87" i="4" s="1"/>
  <c r="C83" i="4"/>
  <c r="C80" i="4"/>
  <c r="C77" i="4"/>
  <c r="C74" i="4"/>
  <c r="C75" i="4"/>
  <c r="C72" i="4"/>
  <c r="C71" i="4"/>
  <c r="C68" i="4"/>
  <c r="C65" i="4"/>
  <c r="E62" i="4"/>
  <c r="C62" i="4" s="1"/>
  <c r="E59" i="4"/>
  <c r="C59" i="4" s="1"/>
  <c r="C52" i="4"/>
  <c r="C49" i="4"/>
  <c r="E47" i="4"/>
  <c r="C47" i="4" s="1"/>
  <c r="D41" i="4"/>
  <c r="C41" i="4" s="1"/>
  <c r="C37" i="4"/>
  <c r="C38" i="4"/>
  <c r="C34" i="4"/>
  <c r="D32" i="4"/>
  <c r="C29" i="4"/>
  <c r="C28" i="4"/>
  <c r="C25" i="4"/>
  <c r="J19" i="4"/>
  <c r="J20" i="4" s="1"/>
  <c r="J16" i="4"/>
  <c r="C16" i="4" s="1"/>
  <c r="J13" i="4"/>
  <c r="C9" i="4"/>
  <c r="C26" i="4" l="1"/>
  <c r="C23" i="4"/>
  <c r="J14" i="4"/>
  <c r="C14" i="4" s="1"/>
  <c r="C66" i="4"/>
  <c r="C20" i="4"/>
  <c r="J11" i="4"/>
  <c r="C19" i="4"/>
  <c r="J17" i="4"/>
  <c r="C17" i="4" s="1"/>
  <c r="C10" i="4"/>
  <c r="C13" i="4"/>
  <c r="C63" i="4"/>
  <c r="C70" i="4"/>
  <c r="C73" i="4"/>
  <c r="C76" i="4"/>
  <c r="C79" i="4"/>
  <c r="C82" i="4"/>
  <c r="C85" i="4"/>
  <c r="C88" i="4"/>
  <c r="C91" i="4"/>
  <c r="C94" i="4"/>
  <c r="C67" i="4"/>
  <c r="C12" i="4"/>
  <c r="C15" i="4"/>
  <c r="C18" i="4"/>
  <c r="C21" i="4"/>
  <c r="C24" i="4"/>
  <c r="C27" i="4"/>
  <c r="C33" i="4"/>
  <c r="C36" i="4"/>
  <c r="C39" i="4"/>
  <c r="C42" i="4"/>
  <c r="C45" i="4"/>
  <c r="C48" i="4"/>
  <c r="C51" i="4"/>
  <c r="C54" i="4"/>
  <c r="C57" i="4"/>
  <c r="C60" i="4"/>
  <c r="C11" i="4" l="1"/>
  <c r="E30" i="4"/>
  <c r="E97" i="4" s="1"/>
  <c r="E31" i="4" l="1"/>
  <c r="C30" i="4"/>
  <c r="C97" i="4" s="1"/>
  <c r="C100" i="4" l="1"/>
  <c r="E32" i="4"/>
  <c r="C31" i="4"/>
  <c r="D98" i="4" l="1"/>
  <c r="H98" i="4"/>
  <c r="G98" i="4"/>
  <c r="J98" i="4"/>
  <c r="C101" i="4"/>
  <c r="F98" i="4"/>
  <c r="E98" i="4"/>
  <c r="I98" i="4"/>
  <c r="C32" i="4"/>
  <c r="H99" i="4"/>
  <c r="C98" i="4" l="1"/>
  <c r="E99" i="4"/>
  <c r="I99" i="4"/>
  <c r="G99" i="4"/>
  <c r="J99" i="4"/>
  <c r="F99" i="4"/>
  <c r="D99" i="4"/>
  <c r="C99" i="4" l="1"/>
</calcChain>
</file>

<file path=xl/sharedStrings.xml><?xml version="1.0" encoding="utf-8"?>
<sst xmlns="http://schemas.openxmlformats.org/spreadsheetml/2006/main" count="162" uniqueCount="95">
  <si>
    <t>2.1.1.</t>
  </si>
  <si>
    <t>2.1.2.</t>
  </si>
  <si>
    <t>nodrošinot izmitināšanu Ukrainas civiliedzīvotāju atbalsta likuma 12. pantā paredzētā primāri sniedzamā atbalsta ietvaros saskaņā ar Ministru kabineta noteikto kārtību, kādā organizē personām primāri sniedzamā atbalsta nodrošināšanu</t>
  </si>
  <si>
    <t>2.4.</t>
  </si>
  <si>
    <t>Ēdināšanas nodrošināšana Ukrainas civiliedzīvotāju atbalsta likuma 12. pantā paredzētā primāri sniedzamā atbalsta ietvaros saskaņā ar Ministru kabineta noteikto kārtību, kādā organizē personām primāri sniedzamā atbalsta nodrošināšanu</t>
  </si>
  <si>
    <t>4.2.</t>
  </si>
  <si>
    <t>4.3.</t>
  </si>
  <si>
    <t>Valsts finansēto tehnisko palīglīdzekļu nodrošināšana</t>
  </si>
  <si>
    <t>4.4.</t>
  </si>
  <si>
    <t>Atbalsta sniegšana Ukrainas civiliedzīvotājiem, kuriem Latvijā noteikta invaliditāte (pabalsti un pakalpojumi)</t>
  </si>
  <si>
    <t>mājokļa pabalsts pēc aprēķina, ja ir noslēgts īres līgums</t>
  </si>
  <si>
    <t>sociālās rehabilitācijas un psihosociālās rehabilitācijas pakalpojumi</t>
  </si>
  <si>
    <t>4.8.</t>
  </si>
  <si>
    <t>Ar ģimeni un bērna aprūpi saistīto valsts sociālo pabalstu nodrošināšana</t>
  </si>
  <si>
    <t>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</si>
  <si>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t>4.10.</t>
  </si>
  <si>
    <t>4.11.</t>
  </si>
  <si>
    <t>4.12.</t>
  </si>
  <si>
    <t>Ārpusģimenes aprūpes atbalsta centru pakalpojumu sniegšana ārkārtas aizbildņiem</t>
  </si>
  <si>
    <t>Atbalsta sniegšana Ukrainas civiliedzīvotājiem, kuri sasnieguši likumā "Par valsts pensijām" noteikto vecuma pensijas piešķiršanai nepieciešamo vecumu, bet kuriem nav tiesību uz vecuma pensiju Latvijas Republikā</t>
  </si>
  <si>
    <t>6.1.</t>
  </si>
  <si>
    <t>Nepilngadīgo Ukrainas civiliedzīvotāju pirmsskolas izglītības ieguves nodrošināšana pašvaldības vai privātajās izglītības iestādēs</t>
  </si>
  <si>
    <t>6.2.</t>
  </si>
  <si>
    <t>Nepilngadīgo Ukrainas civiliedzīvotāju (kā arī pilngadīgo Ukrainas civiliedzīvotāju, kuri iepriekš uzsākuši vispārējās izglītības ieguvi) vispārējās izglītības ieguves nodrošināšana valsts, pašvaldības vai privātajās izglītības iestādēs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</si>
  <si>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</si>
  <si>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</si>
  <si>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6.5.</t>
  </si>
  <si>
    <t>6.7.</t>
  </si>
  <si>
    <t>Asistenta pakalpojumu nodrošināšana izglītības iestādē</t>
  </si>
  <si>
    <t>7.1.</t>
  </si>
  <si>
    <t>Neatliekamās medicīniskās palīdzības nodrošināšana</t>
  </si>
  <si>
    <t>7.2.</t>
  </si>
  <si>
    <t>Primārās, sekundārās un terciārās veselības aprūpes nodrošināšana</t>
  </si>
  <si>
    <t>7.3.</t>
  </si>
  <si>
    <t>7.4.</t>
  </si>
  <si>
    <t>Pacientu medicīniskā transportēšana no Ukrainas ārstniecības iestādes uz stacionāro ārstniecības iestādi Latvijā saskaņā ar vienošanos starptautiskās palīdzības ietvaros</t>
  </si>
  <si>
    <t>Pacientu nogādāšana no stacionārās ārstniecības iestādes uz citu stacionāro ārstniecības iestādi</t>
  </si>
  <si>
    <t>9.1.</t>
  </si>
  <si>
    <t>Latviešu valodas mācību nodrošināšana ikvienam Ukrainas civiliedzīvotājam, kurš uzturas Latvijas Republikā (vismaz 120 h, sākot ar A1 latviešu valodas prasmju līmeni)</t>
  </si>
  <si>
    <t>9.5.</t>
  </si>
  <si>
    <t>Kultūrorientācijas jeb integrācijas kursa nodrošināšana (Latvijas vēsture, kultūrtelpa, valsts valodas pamatprasmju kurss (20 h), valodas klubi, līdzdalības iespējas, valsts un pašvaldību pakalpojumi, bērnu tiesības u. c.) un pasākumi, lai sekmētu iekļaušanos Latvijas sabiedrībā (nometnes, darbnīcas, kultūras, sporta un sadarbības pasākumi, tai skaitā ģimenēm, mijiedarbībā ar uzņemošo sabiedrību u. c.)</t>
  </si>
  <si>
    <t>9.6.</t>
  </si>
  <si>
    <t>Pasākuma plāna Nr.</t>
  </si>
  <si>
    <t>Pasākums</t>
  </si>
  <si>
    <t>Aprēķins:</t>
  </si>
  <si>
    <t>Aprēķina sagatavotājs:</t>
  </si>
  <si>
    <t>Finansējuma saņēmējs:</t>
  </si>
  <si>
    <t>2.pielikums</t>
  </si>
  <si>
    <t>LM</t>
  </si>
  <si>
    <t>VARAM - pašvaldības</t>
  </si>
  <si>
    <t xml:space="preserve">LM </t>
  </si>
  <si>
    <t>4.pielikums</t>
  </si>
  <si>
    <t>VM</t>
  </si>
  <si>
    <t>5.pielikums</t>
  </si>
  <si>
    <t>IZM</t>
  </si>
  <si>
    <t>pašvaldības</t>
  </si>
  <si>
    <t>6.pielikums</t>
  </si>
  <si>
    <t>KM</t>
  </si>
  <si>
    <t>EM</t>
  </si>
  <si>
    <t>KOPĀ:</t>
  </si>
  <si>
    <t>KOPĀ</t>
  </si>
  <si>
    <t>sadalījumā pa institūcijām</t>
  </si>
  <si>
    <t>Papildu nepieciešamais finansējums
(finansēšanas avots:  budžeta resora "74. Gadskārtējā valsts budžeta izpildes procesā pārdalāmais finansējums" programmā 17.00.00 "Finansējums Ukrainas civiliedzīvotāju atbalsta likumā noteikto pasākumu īstenošanai" plānotais finansējums)</t>
  </si>
  <si>
    <t>Pielikumos pievienotie aprēķini ir indikatīvi. Finansējuma sadalījums pa izdevumu ekonomiskās klasifikācijas kodiem un pasākumiem var tikt precizēts atbilstoši faktiskajai situācijai.</t>
  </si>
  <si>
    <t>I.</t>
  </si>
  <si>
    <t xml:space="preserve">Ukrainas civiliedzīvotāju uzņemšana Latvijas augstskolā (tai skaitā rezidentūrā) vai koledžā </t>
  </si>
  <si>
    <t>Valsts valodas prasmes pārbaudes Ukrainas civiliedzīvotājiem</t>
  </si>
  <si>
    <t>Sociālās rehabilitācijas pakalpojuma sniegšana Sociālās integrācijas valsts aģentūrā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t>
  </si>
  <si>
    <t>Garantētā minimālais ienākuma (GMI)  pabalsta nodrošinšāna</t>
  </si>
  <si>
    <t>Vienreizējais pabalsts krīzes situācijā  pilngadīgai personai un par katru bērnu</t>
  </si>
  <si>
    <t>II.</t>
  </si>
  <si>
    <t>III.</t>
  </si>
  <si>
    <t>Kopā ar samazinājumu (I.-II)</t>
  </si>
  <si>
    <t>IV.</t>
  </si>
  <si>
    <t>Samazinājums</t>
  </si>
  <si>
    <t xml:space="preserve"> </t>
  </si>
  <si>
    <t xml:space="preserve">Samazinājums </t>
  </si>
  <si>
    <t>25-TA-2725</t>
  </si>
  <si>
    <t>1.pielikums
Ministru kabineta rīkojuma projekta "Par Pasākumu plānu atbalsta sniegšanai Ukrainas civiliedzīvotājiem Latvijas Republikā 2026. gadam" sākotnējās ietekmes novērtējuma ziņojumam (anotācijai)</t>
  </si>
  <si>
    <t>Finansējuma korekcijas EM</t>
  </si>
  <si>
    <t>x</t>
  </si>
  <si>
    <t>Virsstundu darba vai papildu darba apmaksa bāriņtiesu un pašvaldības sociālo dienestu darbiniekiem (par 2025. gada decembri)</t>
  </si>
  <si>
    <t>4.6.1.</t>
  </si>
  <si>
    <t>4.6.2.</t>
  </si>
  <si>
    <t>4.6.3.</t>
  </si>
  <si>
    <t>4.6.4.</t>
  </si>
  <si>
    <t>4.7.</t>
  </si>
  <si>
    <t xml:space="preserve">Atbalsta sniegšana ārkārtas aizbildņiem (atlīdzība par ārkārtas aizbildņa pienākumu pildīšanu, pabalsts nepavadīta bērna uzturam un pabalsts apģērba un mīkstā inventāra iegādei) </t>
  </si>
  <si>
    <t>Vienreizējā nodarbinātības vai pašnodarbinātības uzsākšanas pabalsta izmaksa vienas minimālās mēneša algas apmērā  (par 2025. gada decembri)</t>
  </si>
  <si>
    <t>3.pielikums</t>
  </si>
  <si>
    <t>V.</t>
  </si>
  <si>
    <r>
      <t xml:space="preserve">Saskaņā ar Ministru kabineta 2025. gada 26. augusta sēdē nolemto (prot. Nr.33 53.paragr. 17.punkts) -  Atbalstīt, ka 2026. gadā pieejamā fiskālā telpa  </t>
    </r>
    <r>
      <rPr>
        <b/>
        <sz val="11"/>
        <rFont val="Times New Roman"/>
        <family val="1"/>
        <charset val="186"/>
      </rPr>
      <t xml:space="preserve">39 717 846 </t>
    </r>
    <r>
      <rPr>
        <b/>
        <i/>
        <sz val="11"/>
        <rFont val="Times New Roman"/>
        <family val="1"/>
        <charset val="186"/>
      </rPr>
      <t>euro</t>
    </r>
    <r>
      <rPr>
        <sz val="11"/>
        <rFont val="Times New Roman"/>
        <family val="1"/>
        <charset val="186"/>
      </rPr>
      <t xml:space="preserve"> apmērā tiek novirzīta pasākumu plāna atbalsta sniegšanai Ukrainas civiliedzīvotājiem Latvijas Republikā īstenošanai.</t>
    </r>
  </si>
  <si>
    <t>Kopā ar samazinājumu</t>
  </si>
  <si>
    <r>
      <t>novirzot personas brīvprātīgi uzņemošajās mājsaimniecībās un izmaksājot atlīdzību fiziskajām un juridiskajām personām par Ukrainas civiliedzīvotāju izmitināšanu saskaņā ar Ukrainas civiliedzīvotāju atbalsta likuma 7.</t>
    </r>
    <r>
      <rPr>
        <b/>
        <vertAlign val="superscript"/>
        <sz val="9"/>
        <rFont val="Times New Roman"/>
        <family val="1"/>
        <charset val="186"/>
      </rPr>
      <t>1</t>
    </r>
    <r>
      <rPr>
        <b/>
        <sz val="9"/>
        <rFont val="Times New Roman"/>
        <family val="1"/>
        <charset val="186"/>
      </rPr>
      <t> panta regulējumu</t>
    </r>
  </si>
  <si>
    <t>Koeficients (39 717 846 dalīts ar 56 942 460)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</si>
</sst>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000"/>
    <numFmt numFmtId="165" formatCode="#,##0.000"/>
    <numFmt numFmtId="166" formatCode="0.000000%"/>
  </numFmts>
  <fonts count="18" x14ac:knownFonts="1">
    <font>
      <sz val="11"/>
      <color theme="1"/>
      <name val="Calibri"/>
      <family val="2"/>
      <scheme val="minor"/>
    </font>
    <font>
      <sz val="9"/>
      <name val="Times New Roman"/>
      <family val="1"/>
      <charset val="186"/>
    </font>
    <font>
      <b/>
      <sz val="9"/>
      <name val="Times New Roman"/>
      <family val="1"/>
      <charset val="186"/>
    </font>
    <font>
      <sz val="11"/>
      <name val="Calibri"/>
      <family val="2"/>
      <scheme val="minor"/>
    </font>
    <font>
      <b/>
      <sz val="10"/>
      <name val="Times New Roman"/>
      <family val="1"/>
      <charset val="186"/>
    </font>
    <font>
      <sz val="11"/>
      <color theme="1"/>
      <name val="Calibri"/>
      <family val="2"/>
      <scheme val="minor"/>
    </font>
    <font>
      <sz val="9"/>
      <color rgb="FFC00000"/>
      <name val="Times New Roman"/>
      <family val="1"/>
      <charset val="186"/>
    </font>
    <font>
      <b/>
      <sz val="10"/>
      <color rgb="FFC00000"/>
      <name val="Times New Roman"/>
      <family val="1"/>
      <charset val="186"/>
    </font>
    <font>
      <sz val="10"/>
      <color rgb="FFC00000"/>
      <name val="Times New Roman"/>
      <family val="1"/>
      <charset val="186"/>
    </font>
    <font>
      <sz val="11"/>
      <color rgb="FF00B050"/>
      <name val="Calibri"/>
      <family val="2"/>
      <scheme val="minor"/>
    </font>
    <font>
      <sz val="9"/>
      <color rgb="FF00B050"/>
      <name val="Times New Roman"/>
      <family val="1"/>
      <charset val="186"/>
    </font>
    <font>
      <i/>
      <sz val="9"/>
      <name val="Times New Roman"/>
      <family val="1"/>
      <charset val="186"/>
    </font>
    <font>
      <sz val="11"/>
      <name val="Times New Roman"/>
      <family val="1"/>
      <charset val="186"/>
    </font>
    <font>
      <b/>
      <sz val="11"/>
      <name val="Times New Roman"/>
      <family val="1"/>
      <charset val="186"/>
    </font>
    <font>
      <sz val="10"/>
      <name val="Times New Roman"/>
      <family val="1"/>
      <charset val="186"/>
    </font>
    <font>
      <b/>
      <i/>
      <sz val="11"/>
      <name val="Times New Roman"/>
      <family val="1"/>
      <charset val="186"/>
    </font>
    <font>
      <b/>
      <sz val="10"/>
      <color rgb="FFFF0000"/>
      <name val="Times New Roman"/>
      <family val="1"/>
      <charset val="186"/>
    </font>
    <font>
      <b/>
      <vertAlign val="superscript"/>
      <sz val="9"/>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16">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medium">
        <color theme="0" tint="-0.499984740745262"/>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style="medium">
        <color theme="0" tint="-0.499984740745262"/>
      </top>
      <bottom style="medium">
        <color theme="0" tint="-0.499984740745262"/>
      </bottom>
      <diagonal/>
    </border>
    <border>
      <left/>
      <right/>
      <top style="medium">
        <color theme="0" tint="-0.499984740745262"/>
      </top>
      <bottom/>
      <diagonal/>
    </border>
    <border>
      <left/>
      <right style="medium">
        <color theme="0" tint="-0.499984740745262"/>
      </right>
      <top style="medium">
        <color theme="0" tint="-0.499984740745262"/>
      </top>
      <bottom/>
      <diagonal/>
    </border>
    <border>
      <left/>
      <right/>
      <top style="medium">
        <color rgb="FF7030A0"/>
      </top>
      <bottom style="medium">
        <color rgb="FF7030A0"/>
      </bottom>
      <diagonal/>
    </border>
    <border>
      <left/>
      <right style="medium">
        <color rgb="FF7030A0"/>
      </right>
      <top style="medium">
        <color rgb="FF7030A0"/>
      </top>
      <bottom style="medium">
        <color rgb="FF7030A0"/>
      </bottom>
      <diagonal/>
    </border>
    <border>
      <left style="medium">
        <color theme="0" tint="-0.499984740745262"/>
      </left>
      <right style="thin">
        <color theme="0" tint="-0.499984740745262"/>
      </right>
      <top style="medium">
        <color theme="0" tint="-0.499984740745262"/>
      </top>
      <bottom/>
      <diagonal/>
    </border>
    <border>
      <left style="medium">
        <color rgb="FF7030A0"/>
      </left>
      <right style="thin">
        <color theme="0" tint="-0.499984740745262"/>
      </right>
      <top style="medium">
        <color rgb="FF7030A0"/>
      </top>
      <bottom style="medium">
        <color rgb="FF7030A0"/>
      </bottom>
      <diagonal/>
    </border>
  </borders>
  <cellStyleXfs count="2">
    <xf numFmtId="0" fontId="0" fillId="0" borderId="0"/>
    <xf numFmtId="9" fontId="5" fillId="0" borderId="0" applyFont="0" applyFill="0" applyBorder="0" applyAlignment="0" applyProtection="0"/>
  </cellStyleXfs>
  <cellXfs count="77">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1" fillId="2" borderId="0" xfId="0" applyFont="1" applyFill="1" applyAlignment="1">
      <alignment horizontal="center" vertical="center"/>
    </xf>
    <xf numFmtId="0" fontId="3" fillId="0" borderId="0" xfId="0" applyFont="1"/>
    <xf numFmtId="0" fontId="2" fillId="0" borderId="0" xfId="0" applyFont="1" applyAlignment="1">
      <alignment horizontal="center" vertical="center" wrapText="1"/>
    </xf>
    <xf numFmtId="0" fontId="4" fillId="0" borderId="0" xfId="0" applyFont="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6" fillId="2" borderId="0" xfId="0" applyFont="1" applyFill="1" applyAlignment="1">
      <alignment vertical="center"/>
    </xf>
    <xf numFmtId="0" fontId="9" fillId="0" borderId="0" xfId="0" applyFont="1"/>
    <xf numFmtId="0" fontId="10" fillId="2" borderId="0" xfId="0" applyFont="1" applyFill="1" applyAlignment="1">
      <alignment horizontal="center" vertical="center"/>
    </xf>
    <xf numFmtId="0" fontId="11" fillId="2" borderId="1" xfId="0" applyFont="1" applyFill="1" applyBorder="1" applyAlignment="1">
      <alignment horizontal="center" vertical="center"/>
    </xf>
    <xf numFmtId="0" fontId="1" fillId="2" borderId="1" xfId="0" applyFont="1" applyFill="1" applyBorder="1" applyAlignment="1">
      <alignment horizontal="center" vertical="center"/>
    </xf>
    <xf numFmtId="3" fontId="1" fillId="2" borderId="2" xfId="0" applyNumberFormat="1" applyFont="1" applyFill="1" applyBorder="1" applyAlignment="1">
      <alignment horizontal="center" vertical="center"/>
    </xf>
    <xf numFmtId="0" fontId="12" fillId="0" borderId="0" xfId="0" applyFont="1"/>
    <xf numFmtId="0" fontId="2" fillId="0" borderId="0" xfId="0" applyFont="1" applyAlignment="1">
      <alignment vertical="center"/>
    </xf>
    <xf numFmtId="0" fontId="1" fillId="2" borderId="1" xfId="0" applyFont="1" applyFill="1" applyBorder="1" applyAlignment="1">
      <alignment vertical="center" wrapText="1"/>
    </xf>
    <xf numFmtId="3" fontId="2"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vertical="center" wrapText="1"/>
    </xf>
    <xf numFmtId="0" fontId="1" fillId="2" borderId="0" xfId="0" applyFont="1" applyFill="1" applyAlignment="1">
      <alignment vertical="center" wrapText="1"/>
    </xf>
    <xf numFmtId="0" fontId="2" fillId="2" borderId="1" xfId="0" applyFont="1" applyFill="1" applyBorder="1" applyAlignment="1">
      <alignment horizontal="center" vertical="center"/>
    </xf>
    <xf numFmtId="3" fontId="4" fillId="3" borderId="9" xfId="0" applyNumberFormat="1" applyFont="1" applyFill="1" applyBorder="1" applyAlignment="1">
      <alignment horizontal="center" vertical="center"/>
    </xf>
    <xf numFmtId="0" fontId="1" fillId="2" borderId="1" xfId="0" applyFont="1" applyFill="1" applyBorder="1" applyAlignment="1">
      <alignment vertical="center"/>
    </xf>
    <xf numFmtId="0" fontId="11" fillId="2" borderId="1" xfId="0" applyFont="1" applyFill="1" applyBorder="1" applyAlignment="1">
      <alignment horizontal="right" vertical="center"/>
    </xf>
    <xf numFmtId="0" fontId="1" fillId="2" borderId="1" xfId="0" applyFont="1" applyFill="1" applyBorder="1" applyAlignment="1">
      <alignment horizontal="right"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14" fillId="2" borderId="10" xfId="0" applyFont="1" applyFill="1" applyBorder="1" applyAlignment="1">
      <alignment horizontal="right" vertical="center"/>
    </xf>
    <xf numFmtId="164" fontId="14" fillId="2" borderId="11" xfId="0" applyNumberFormat="1" applyFont="1" applyFill="1" applyBorder="1" applyAlignment="1">
      <alignment horizontal="center" vertical="center"/>
    </xf>
    <xf numFmtId="165" fontId="7" fillId="2" borderId="0" xfId="0" applyNumberFormat="1" applyFont="1" applyFill="1" applyAlignment="1">
      <alignment horizontal="center" vertical="center"/>
    </xf>
    <xf numFmtId="165" fontId="4" fillId="2" borderId="0" xfId="0" applyNumberFormat="1" applyFont="1" applyFill="1" applyAlignment="1">
      <alignment horizontal="center" vertical="center"/>
    </xf>
    <xf numFmtId="0" fontId="8" fillId="2" borderId="0" xfId="0" applyFont="1" applyFill="1" applyAlignment="1">
      <alignment vertical="center"/>
    </xf>
    <xf numFmtId="3" fontId="4" fillId="2" borderId="0" xfId="0" applyNumberFormat="1" applyFont="1" applyFill="1" applyAlignment="1">
      <alignment horizontal="center" vertical="center"/>
    </xf>
    <xf numFmtId="0" fontId="4" fillId="2" borderId="14" xfId="0" applyFont="1" applyFill="1" applyBorder="1" applyAlignment="1">
      <alignment horizontal="center" vertical="center"/>
    </xf>
    <xf numFmtId="3" fontId="2" fillId="4" borderId="6" xfId="0" applyNumberFormat="1" applyFont="1" applyFill="1" applyBorder="1" applyAlignment="1">
      <alignment horizontal="center" vertical="center"/>
    </xf>
    <xf numFmtId="0" fontId="2" fillId="4" borderId="6" xfId="0" applyFont="1" applyFill="1" applyBorder="1" applyAlignment="1">
      <alignment horizontal="center" vertical="center"/>
    </xf>
    <xf numFmtId="0" fontId="12" fillId="2" borderId="0" xfId="0" applyFont="1" applyFill="1" applyAlignment="1">
      <alignment vertical="center"/>
    </xf>
    <xf numFmtId="3"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7" xfId="0" applyFont="1" applyFill="1" applyBorder="1" applyAlignment="1">
      <alignment horizontal="center" vertical="center"/>
    </xf>
    <xf numFmtId="3" fontId="2" fillId="2" borderId="7" xfId="0" applyNumberFormat="1" applyFont="1" applyFill="1" applyBorder="1" applyAlignment="1">
      <alignment horizontal="center" vertical="center"/>
    </xf>
    <xf numFmtId="0" fontId="4" fillId="2" borderId="15" xfId="0" applyFont="1" applyFill="1" applyBorder="1" applyAlignment="1">
      <alignment horizontal="center" vertical="center"/>
    </xf>
    <xf numFmtId="0" fontId="4" fillId="2" borderId="12" xfId="0" applyFont="1" applyFill="1" applyBorder="1" applyAlignment="1">
      <alignment horizontal="right" vertical="center"/>
    </xf>
    <xf numFmtId="10" fontId="4" fillId="2" borderId="13" xfId="1" applyNumberFormat="1" applyFont="1" applyFill="1" applyBorder="1" applyAlignment="1">
      <alignment horizontal="center" vertical="center"/>
    </xf>
    <xf numFmtId="0" fontId="14" fillId="2" borderId="0" xfId="0" applyFont="1" applyFill="1" applyAlignment="1">
      <alignment vertical="center"/>
    </xf>
    <xf numFmtId="3" fontId="1" fillId="2" borderId="1" xfId="0" applyNumberFormat="1" applyFont="1" applyFill="1" applyBorder="1" applyAlignment="1">
      <alignment horizontal="center" vertical="center" wrapText="1"/>
    </xf>
    <xf numFmtId="3" fontId="1" fillId="2" borderId="2" xfId="0" applyNumberFormat="1" applyFont="1" applyFill="1" applyBorder="1" applyAlignment="1">
      <alignment horizontal="center" vertical="center" wrapText="1"/>
    </xf>
    <xf numFmtId="3" fontId="1" fillId="2" borderId="3" xfId="0" applyNumberFormat="1" applyFont="1" applyFill="1" applyBorder="1" applyAlignment="1">
      <alignment horizontal="center" vertical="center" wrapText="1"/>
    </xf>
    <xf numFmtId="3"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3" fontId="2" fillId="2" borderId="2" xfId="0" applyNumberFormat="1" applyFont="1" applyFill="1" applyBorder="1" applyAlignment="1">
      <alignment horizontal="center" vertical="center" wrapText="1"/>
    </xf>
    <xf numFmtId="3" fontId="2" fillId="2" borderId="3" xfId="0" applyNumberFormat="1" applyFont="1" applyFill="1" applyBorder="1" applyAlignment="1">
      <alignment horizontal="center" vertical="center" wrapText="1"/>
    </xf>
    <xf numFmtId="166" fontId="16" fillId="2" borderId="0" xfId="0" applyNumberFormat="1" applyFont="1" applyFill="1" applyAlignment="1">
      <alignment horizontal="center" vertical="center"/>
    </xf>
    <xf numFmtId="0" fontId="2" fillId="5" borderId="1" xfId="0" applyFont="1" applyFill="1" applyBorder="1" applyAlignment="1">
      <alignment horizontal="center" vertical="center" wrapText="1"/>
    </xf>
    <xf numFmtId="0" fontId="2" fillId="5" borderId="1" xfId="0" applyFont="1" applyFill="1" applyBorder="1" applyAlignment="1">
      <alignment vertical="center" wrapText="1"/>
    </xf>
    <xf numFmtId="3" fontId="2" fillId="5" borderId="1" xfId="0" applyNumberFormat="1" applyFont="1" applyFill="1" applyBorder="1" applyAlignment="1">
      <alignment horizontal="center" vertical="center" wrapText="1"/>
    </xf>
    <xf numFmtId="3"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2" fillId="5" borderId="1" xfId="0" applyFont="1" applyFill="1" applyBorder="1" applyAlignment="1">
      <alignment horizontal="center" vertical="center"/>
    </xf>
    <xf numFmtId="3" fontId="2" fillId="5"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2" xfId="0" applyFont="1" applyFill="1" applyBorder="1" applyAlignment="1">
      <alignment vertical="center" wrapText="1"/>
    </xf>
    <xf numFmtId="3" fontId="1" fillId="5" borderId="2" xfId="0" applyNumberFormat="1" applyFont="1" applyFill="1" applyBorder="1" applyAlignment="1">
      <alignment horizontal="center" vertical="center"/>
    </xf>
    <xf numFmtId="0" fontId="12" fillId="2" borderId="0" xfId="0" applyFont="1" applyFill="1" applyAlignment="1">
      <alignment horizontal="left" vertical="center" wrapText="1"/>
    </xf>
    <xf numFmtId="0" fontId="1" fillId="0" borderId="0" xfId="0" applyFont="1" applyAlignment="1">
      <alignment horizontal="right" vertical="center" wrapText="1"/>
    </xf>
    <xf numFmtId="3" fontId="1" fillId="5"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4" fillId="0" borderId="0" xfId="0" applyFont="1" applyAlignment="1">
      <alignment horizontal="center" vertical="center" wrapText="1"/>
    </xf>
    <xf numFmtId="0" fontId="1" fillId="2" borderId="1" xfId="0" applyFont="1" applyFill="1" applyBorder="1" applyAlignment="1">
      <alignment horizontal="center" vertical="center" wrapText="1"/>
    </xf>
    <xf numFmtId="3" fontId="2" fillId="5" borderId="2" xfId="0" applyNumberFormat="1" applyFont="1" applyFill="1" applyBorder="1" applyAlignment="1">
      <alignment horizontal="center" vertical="center" wrapText="1"/>
    </xf>
    <xf numFmtId="3" fontId="2" fillId="5" borderId="3" xfId="0" applyNumberFormat="1"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Medium9"/>
  <colors>
    <mruColors>
      <color rgb="FFE7EEF5"/>
      <color rgb="FFFA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C28C2-0355-4BC9-8571-87D228C79C8D}">
  <sheetPr>
    <tabColor theme="2"/>
    <pageSetUpPr fitToPage="1"/>
  </sheetPr>
  <dimension ref="A1:DU459"/>
  <sheetViews>
    <sheetView tabSelected="1" zoomScale="50" zoomScaleNormal="50" workbookViewId="0">
      <pane xSplit="3" ySplit="7" topLeftCell="D94" activePane="bottomRight" state="frozen"/>
      <selection pane="topRight" activeCell="D1" sqref="D1"/>
      <selection pane="bottomLeft" activeCell="A8" sqref="A8"/>
      <selection pane="bottomRight" activeCell="H107" sqref="H107"/>
    </sheetView>
  </sheetViews>
  <sheetFormatPr defaultColWidth="9.1796875" defaultRowHeight="14.5" x14ac:dyDescent="0.35"/>
  <cols>
    <col min="1" max="1" width="9.1796875" style="1" customWidth="1"/>
    <col min="2" max="2" width="51.81640625" style="1" customWidth="1"/>
    <col min="3" max="3" width="15" style="2" customWidth="1"/>
    <col min="4" max="4" width="18.08984375" style="4" customWidth="1"/>
    <col min="5" max="5" width="12" style="12" customWidth="1"/>
    <col min="6" max="6" width="12" style="3" customWidth="1"/>
    <col min="7" max="7" width="11.7265625" style="4" customWidth="1"/>
    <col min="8" max="8" width="9.81640625" style="4" customWidth="1"/>
    <col min="9" max="9" width="11.1796875" style="3" customWidth="1"/>
    <col min="10" max="10" width="10.7265625" style="3" customWidth="1"/>
    <col min="11" max="11" width="11.1796875" customWidth="1"/>
    <col min="126" max="16384" width="9.1796875" style="1"/>
  </cols>
  <sheetData>
    <row r="1" spans="1:125" ht="51.65" customHeight="1" x14ac:dyDescent="0.35">
      <c r="D1" s="5"/>
      <c r="E1" s="68" t="s">
        <v>78</v>
      </c>
      <c r="F1" s="68"/>
      <c r="G1" s="68"/>
      <c r="H1" s="68"/>
      <c r="I1" s="68"/>
      <c r="J1" s="68"/>
    </row>
    <row r="2" spans="1:125" ht="20.5" customHeight="1" x14ac:dyDescent="0.35">
      <c r="B2" s="22" t="s">
        <v>75</v>
      </c>
      <c r="C2" s="6"/>
      <c r="D2" s="5"/>
      <c r="E2" s="11"/>
      <c r="G2" s="5"/>
      <c r="H2" s="5"/>
      <c r="J2" s="3" t="s">
        <v>77</v>
      </c>
    </row>
    <row r="3" spans="1:125" s="7" customFormat="1" ht="38.5" customHeight="1" x14ac:dyDescent="0.35">
      <c r="A3" s="71" t="s">
        <v>62</v>
      </c>
      <c r="B3" s="71"/>
      <c r="C3" s="71"/>
      <c r="D3" s="71"/>
      <c r="E3" s="71"/>
      <c r="F3" s="71"/>
      <c r="G3" s="71"/>
      <c r="H3" s="71"/>
      <c r="I3" s="71"/>
      <c r="J3" s="71"/>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s="8" customFormat="1" ht="18" customHeight="1" x14ac:dyDescent="0.35">
      <c r="A4" s="72" t="s">
        <v>42</v>
      </c>
      <c r="B4" s="25"/>
      <c r="C4" s="70" t="s">
        <v>60</v>
      </c>
      <c r="D4" s="75" t="s">
        <v>61</v>
      </c>
      <c r="E4" s="76"/>
      <c r="F4" s="76"/>
      <c r="G4" s="76"/>
      <c r="H4" s="76"/>
      <c r="I4" s="76"/>
      <c r="J4" s="76"/>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s="9" customFormat="1" ht="15" customHeight="1" x14ac:dyDescent="0.35">
      <c r="A5" s="72"/>
      <c r="B5" s="26" t="s">
        <v>44</v>
      </c>
      <c r="C5" s="70"/>
      <c r="D5" s="13" t="s">
        <v>47</v>
      </c>
      <c r="E5" s="13" t="s">
        <v>47</v>
      </c>
      <c r="F5" s="13" t="s">
        <v>89</v>
      </c>
      <c r="G5" s="13" t="s">
        <v>51</v>
      </c>
      <c r="H5" s="13" t="s">
        <v>51</v>
      </c>
      <c r="I5" s="13" t="s">
        <v>53</v>
      </c>
      <c r="J5" s="13" t="s">
        <v>56</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s="8" customFormat="1" x14ac:dyDescent="0.35">
      <c r="A6" s="72"/>
      <c r="B6" s="27" t="s">
        <v>45</v>
      </c>
      <c r="C6" s="70"/>
      <c r="D6" s="23" t="s">
        <v>48</v>
      </c>
      <c r="E6" s="23" t="s">
        <v>48</v>
      </c>
      <c r="F6" s="23" t="s">
        <v>52</v>
      </c>
      <c r="G6" s="23" t="s">
        <v>54</v>
      </c>
      <c r="H6" s="23" t="s">
        <v>54</v>
      </c>
      <c r="I6" s="23" t="s">
        <v>57</v>
      </c>
      <c r="J6" s="23" t="s">
        <v>58</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s="8" customFormat="1" x14ac:dyDescent="0.35">
      <c r="A7" s="72"/>
      <c r="B7" s="27" t="s">
        <v>46</v>
      </c>
      <c r="C7" s="70"/>
      <c r="D7" s="14" t="s">
        <v>49</v>
      </c>
      <c r="E7" s="14" t="s">
        <v>50</v>
      </c>
      <c r="F7" s="14" t="s">
        <v>52</v>
      </c>
      <c r="G7" s="14" t="s">
        <v>55</v>
      </c>
      <c r="H7" s="14" t="s">
        <v>54</v>
      </c>
      <c r="I7" s="14" t="s">
        <v>57</v>
      </c>
      <c r="J7" s="14" t="s">
        <v>55</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s="10" customFormat="1" x14ac:dyDescent="0.35">
      <c r="A8" s="72"/>
      <c r="B8" s="14" t="s">
        <v>43</v>
      </c>
      <c r="C8" s="23"/>
      <c r="D8" s="14"/>
      <c r="E8" s="14"/>
      <c r="F8" s="14"/>
      <c r="G8" s="14"/>
      <c r="H8" s="14"/>
      <c r="I8" s="14"/>
      <c r="J8" s="14"/>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s="8" customFormat="1" ht="58.5" customHeight="1" x14ac:dyDescent="0.35">
      <c r="A9" s="56" t="s">
        <v>0</v>
      </c>
      <c r="B9" s="57" t="s">
        <v>93</v>
      </c>
      <c r="C9" s="58">
        <f>SUM(D9:J9)</f>
        <v>245532</v>
      </c>
      <c r="D9" s="61"/>
      <c r="E9" s="61"/>
      <c r="F9" s="61"/>
      <c r="G9" s="61"/>
      <c r="H9" s="61"/>
      <c r="I9" s="61"/>
      <c r="J9" s="62">
        <v>245532</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s="8" customFormat="1" ht="24" customHeight="1" x14ac:dyDescent="0.35">
      <c r="A10" s="41"/>
      <c r="B10" s="18" t="s">
        <v>74</v>
      </c>
      <c r="C10" s="48">
        <f>SUM(D10:J10)</f>
        <v>74271</v>
      </c>
      <c r="D10" s="14"/>
      <c r="E10" s="14"/>
      <c r="F10" s="14"/>
      <c r="G10" s="14"/>
      <c r="H10" s="14"/>
      <c r="I10" s="14"/>
      <c r="J10" s="40">
        <f>ROUNDDOWN(J9*$D$101,0)</f>
        <v>74271</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s="8" customFormat="1" ht="26.25" customHeight="1" x14ac:dyDescent="0.35">
      <c r="A11" s="52"/>
      <c r="B11" s="18" t="s">
        <v>92</v>
      </c>
      <c r="C11" s="19">
        <f>SUM(D11:J11)</f>
        <v>171261</v>
      </c>
      <c r="D11" s="19"/>
      <c r="E11" s="19"/>
      <c r="F11" s="19"/>
      <c r="G11" s="19"/>
      <c r="H11" s="19"/>
      <c r="I11" s="19"/>
      <c r="J11" s="19">
        <f>J9-J10</f>
        <v>171261</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s="8" customFormat="1" ht="51.75" customHeight="1" x14ac:dyDescent="0.35">
      <c r="A12" s="56" t="s">
        <v>1</v>
      </c>
      <c r="B12" s="57" t="s">
        <v>2</v>
      </c>
      <c r="C12" s="58">
        <f t="shared" ref="C12:C60" si="0">SUM(D12:J12)</f>
        <v>1694494</v>
      </c>
      <c r="D12" s="61"/>
      <c r="E12" s="61"/>
      <c r="F12" s="61"/>
      <c r="G12" s="61"/>
      <c r="H12" s="61"/>
      <c r="I12" s="61"/>
      <c r="J12" s="62">
        <v>1694494</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s="8" customFormat="1" ht="21" customHeight="1" x14ac:dyDescent="0.35">
      <c r="A13" s="41"/>
      <c r="B13" s="18" t="s">
        <v>74</v>
      </c>
      <c r="C13" s="48">
        <f>SUM(D13:J13)</f>
        <v>512570</v>
      </c>
      <c r="D13" s="14"/>
      <c r="E13" s="14"/>
      <c r="F13" s="14"/>
      <c r="G13" s="14"/>
      <c r="H13" s="14"/>
      <c r="I13" s="14"/>
      <c r="J13" s="40">
        <f>ROUND(J12*$D$101,0)</f>
        <v>512570</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s="8" customFormat="1" ht="19.5" customHeight="1" x14ac:dyDescent="0.35">
      <c r="A14" s="52"/>
      <c r="B14" s="18" t="s">
        <v>92</v>
      </c>
      <c r="C14" s="19">
        <f>SUM(D14:J14)</f>
        <v>1181924</v>
      </c>
      <c r="D14" s="19"/>
      <c r="E14" s="19"/>
      <c r="F14" s="19"/>
      <c r="G14" s="19"/>
      <c r="H14" s="19"/>
      <c r="I14" s="19"/>
      <c r="J14" s="19">
        <f>J12-J13</f>
        <v>1181924</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s="8" customFormat="1" ht="54.75" customHeight="1" x14ac:dyDescent="0.35">
      <c r="A15" s="56" t="s">
        <v>3</v>
      </c>
      <c r="B15" s="57" t="s">
        <v>4</v>
      </c>
      <c r="C15" s="58">
        <f t="shared" si="0"/>
        <v>666900</v>
      </c>
      <c r="D15" s="61"/>
      <c r="E15" s="61"/>
      <c r="F15" s="61"/>
      <c r="G15" s="61"/>
      <c r="H15" s="61"/>
      <c r="I15" s="61"/>
      <c r="J15" s="62">
        <v>666900</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s="8" customFormat="1" ht="28.5" customHeight="1" x14ac:dyDescent="0.35">
      <c r="A16" s="41"/>
      <c r="B16" s="18" t="s">
        <v>74</v>
      </c>
      <c r="C16" s="48">
        <f>SUM(D16:J16)</f>
        <v>201732</v>
      </c>
      <c r="D16" s="14"/>
      <c r="E16" s="14"/>
      <c r="F16" s="14"/>
      <c r="G16" s="14"/>
      <c r="H16" s="14"/>
      <c r="I16" s="14"/>
      <c r="J16" s="40">
        <f>ROUND(J15*$D$101,0)</f>
        <v>201732</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s="8" customFormat="1" ht="24" customHeight="1" x14ac:dyDescent="0.35">
      <c r="A17" s="52"/>
      <c r="B17" s="18" t="s">
        <v>92</v>
      </c>
      <c r="C17" s="19">
        <f>SUM(D17:J17)</f>
        <v>465168</v>
      </c>
      <c r="D17" s="51"/>
      <c r="E17" s="51"/>
      <c r="F17" s="51"/>
      <c r="G17" s="51"/>
      <c r="H17" s="51"/>
      <c r="I17" s="51"/>
      <c r="J17" s="51">
        <f>J15-J16</f>
        <v>465168</v>
      </c>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s="8" customFormat="1" ht="25.5" customHeight="1" x14ac:dyDescent="0.35">
      <c r="A18" s="56" t="s">
        <v>80</v>
      </c>
      <c r="B18" s="57" t="s">
        <v>79</v>
      </c>
      <c r="C18" s="58">
        <f t="shared" si="0"/>
        <v>750060</v>
      </c>
      <c r="D18" s="61"/>
      <c r="E18" s="61"/>
      <c r="F18" s="61"/>
      <c r="G18" s="61"/>
      <c r="H18" s="61"/>
      <c r="I18" s="61"/>
      <c r="J18" s="62">
        <v>750060</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s="8" customFormat="1" ht="25.5" customHeight="1" x14ac:dyDescent="0.35">
      <c r="A19" s="41"/>
      <c r="B19" s="18" t="s">
        <v>74</v>
      </c>
      <c r="C19" s="48">
        <f>SUM(D19:J19)</f>
        <v>226887</v>
      </c>
      <c r="D19" s="14"/>
      <c r="E19" s="14"/>
      <c r="F19" s="14"/>
      <c r="G19" s="14"/>
      <c r="H19" s="14"/>
      <c r="I19" s="14"/>
      <c r="J19" s="40">
        <f>ROUND(J18*$D$101,0)</f>
        <v>226887</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s="8" customFormat="1" ht="19.5" customHeight="1" x14ac:dyDescent="0.35">
      <c r="A20" s="52"/>
      <c r="B20" s="18" t="s">
        <v>92</v>
      </c>
      <c r="C20" s="19">
        <f>SUM(D20:J20)</f>
        <v>523173</v>
      </c>
      <c r="D20" s="51"/>
      <c r="E20" s="51"/>
      <c r="F20" s="51"/>
      <c r="G20" s="51"/>
      <c r="H20" s="51"/>
      <c r="I20" s="51"/>
      <c r="J20" s="51">
        <f>J18-J19</f>
        <v>523173</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s="10" customFormat="1" ht="34.5" customHeight="1" x14ac:dyDescent="0.35">
      <c r="A21" s="56" t="s">
        <v>80</v>
      </c>
      <c r="B21" s="57" t="s">
        <v>81</v>
      </c>
      <c r="C21" s="58">
        <f t="shared" si="0"/>
        <v>79007</v>
      </c>
      <c r="D21" s="59">
        <v>79007</v>
      </c>
      <c r="E21" s="59"/>
      <c r="F21" s="59"/>
      <c r="G21" s="59"/>
      <c r="H21" s="60"/>
      <c r="I21" s="59"/>
      <c r="J21" s="59"/>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s="10" customFormat="1" ht="17.25" customHeight="1" x14ac:dyDescent="0.35">
      <c r="A22" s="41"/>
      <c r="B22" s="18" t="s">
        <v>74</v>
      </c>
      <c r="C22" s="48">
        <f>SUM(D22:J22)</f>
        <v>23899</v>
      </c>
      <c r="D22" s="40">
        <f>ROUND(D21*$D$101,0)</f>
        <v>23899</v>
      </c>
      <c r="E22" s="14"/>
      <c r="F22" s="14"/>
      <c r="G22" s="14"/>
      <c r="H22" s="14"/>
      <c r="I22" s="14"/>
      <c r="J22" s="40">
        <f>ROUND(J21*$D$101,0)</f>
        <v>0</v>
      </c>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s="10" customFormat="1" ht="22.5" customHeight="1" x14ac:dyDescent="0.35">
      <c r="A23" s="52"/>
      <c r="B23" s="18" t="s">
        <v>92</v>
      </c>
      <c r="C23" s="19">
        <f>SUM(D23:J23)</f>
        <v>55108</v>
      </c>
      <c r="D23" s="51">
        <f>D21-D22</f>
        <v>55108</v>
      </c>
      <c r="E23" s="51"/>
      <c r="F23" s="51"/>
      <c r="G23" s="51"/>
      <c r="H23" s="51"/>
      <c r="I23" s="51"/>
      <c r="J23" s="51">
        <f>J21-J22</f>
        <v>0</v>
      </c>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s="8" customFormat="1" ht="86.25" customHeight="1" x14ac:dyDescent="0.35">
      <c r="A24" s="56" t="s">
        <v>5</v>
      </c>
      <c r="B24" s="57" t="s">
        <v>67</v>
      </c>
      <c r="C24" s="58">
        <f t="shared" si="0"/>
        <v>8448</v>
      </c>
      <c r="D24" s="59"/>
      <c r="E24" s="59">
        <v>8448</v>
      </c>
      <c r="F24" s="59"/>
      <c r="G24" s="59"/>
      <c r="H24" s="60"/>
      <c r="I24" s="59"/>
      <c r="J24" s="59"/>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s="8" customFormat="1" ht="24.75" customHeight="1" x14ac:dyDescent="0.35">
      <c r="A25" s="41"/>
      <c r="B25" s="18" t="s">
        <v>74</v>
      </c>
      <c r="C25" s="19">
        <f>SUM(D25:J25)</f>
        <v>2555</v>
      </c>
      <c r="D25" s="40">
        <f>ROUND(D24*$D$101,0)</f>
        <v>0</v>
      </c>
      <c r="E25" s="40">
        <f>ROUND(E24*$D$101,0)</f>
        <v>2555</v>
      </c>
      <c r="F25" s="14"/>
      <c r="G25" s="14"/>
      <c r="H25" s="14"/>
      <c r="I25" s="14"/>
      <c r="J25" s="40"/>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s="8" customFormat="1" ht="27.75" customHeight="1" x14ac:dyDescent="0.35">
      <c r="A26" s="52"/>
      <c r="B26" s="18" t="s">
        <v>92</v>
      </c>
      <c r="C26" s="19">
        <f>SUM(D26:J26)</f>
        <v>5893</v>
      </c>
      <c r="D26" s="51">
        <f>D24-D25</f>
        <v>0</v>
      </c>
      <c r="E26" s="51">
        <f>E24-E25</f>
        <v>5893</v>
      </c>
      <c r="F26" s="51"/>
      <c r="G26" s="51"/>
      <c r="H26" s="51"/>
      <c r="I26" s="51"/>
      <c r="J26" s="51"/>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s="8" customFormat="1" ht="22.5" customHeight="1" x14ac:dyDescent="0.35">
      <c r="A27" s="56" t="s">
        <v>6</v>
      </c>
      <c r="B27" s="57" t="s">
        <v>7</v>
      </c>
      <c r="C27" s="58">
        <f t="shared" si="0"/>
        <v>281883</v>
      </c>
      <c r="D27" s="59"/>
      <c r="E27" s="59">
        <v>281883</v>
      </c>
      <c r="F27" s="59"/>
      <c r="G27" s="59"/>
      <c r="H27" s="60"/>
      <c r="I27" s="59"/>
      <c r="J27" s="59"/>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s="8" customFormat="1" x14ac:dyDescent="0.35">
      <c r="A28" s="41"/>
      <c r="B28" s="18" t="s">
        <v>74</v>
      </c>
      <c r="C28" s="48">
        <f>SUM(D28:J28)</f>
        <v>85267</v>
      </c>
      <c r="D28" s="40">
        <f>ROUND(D27*$D$101,0)</f>
        <v>0</v>
      </c>
      <c r="E28" s="40">
        <f>ROUND(E27*$D$101,0)</f>
        <v>85267</v>
      </c>
      <c r="F28" s="14"/>
      <c r="G28" s="14"/>
      <c r="H28" s="14"/>
      <c r="I28" s="14"/>
      <c r="J28" s="40"/>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s="8" customFormat="1" ht="24.75" customHeight="1" x14ac:dyDescent="0.35">
      <c r="A29" s="52"/>
      <c r="B29" s="18" t="s">
        <v>92</v>
      </c>
      <c r="C29" s="19">
        <f>SUM(D29:J29)</f>
        <v>196616</v>
      </c>
      <c r="D29" s="51">
        <f>D27-D28</f>
        <v>0</v>
      </c>
      <c r="E29" s="51">
        <f>E27-E28</f>
        <v>196616</v>
      </c>
      <c r="F29" s="51"/>
      <c r="G29" s="51"/>
      <c r="H29" s="51"/>
      <c r="I29" s="51"/>
      <c r="J29" s="51"/>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s="8" customFormat="1" ht="23" x14ac:dyDescent="0.35">
      <c r="A30" s="56" t="s">
        <v>8</v>
      </c>
      <c r="B30" s="57" t="s">
        <v>9</v>
      </c>
      <c r="C30" s="58">
        <f t="shared" si="0"/>
        <v>3116832</v>
      </c>
      <c r="D30" s="59">
        <v>513581</v>
      </c>
      <c r="E30" s="59">
        <f>2586910+16341</f>
        <v>2603251</v>
      </c>
      <c r="F30" s="59"/>
      <c r="G30" s="59"/>
      <c r="H30" s="60"/>
      <c r="I30" s="59"/>
      <c r="J30" s="59"/>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s="8" customFormat="1" x14ac:dyDescent="0.35">
      <c r="A31" s="52"/>
      <c r="B31" s="18" t="s">
        <v>74</v>
      </c>
      <c r="C31" s="48">
        <f>SUM(D31:J31)</f>
        <v>942815</v>
      </c>
      <c r="D31" s="51">
        <f>ROUNDUP(D30*$D$101,0)</f>
        <v>155354</v>
      </c>
      <c r="E31" s="51">
        <f>ROUND(E30*$D$101,0)</f>
        <v>787461</v>
      </c>
      <c r="F31" s="14"/>
      <c r="G31" s="14"/>
      <c r="H31" s="14"/>
      <c r="I31" s="14"/>
      <c r="J31" s="5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s="8" customFormat="1" ht="22.5" customHeight="1" x14ac:dyDescent="0.35">
      <c r="A32" s="52"/>
      <c r="B32" s="18" t="s">
        <v>92</v>
      </c>
      <c r="C32" s="19">
        <f>SUM(D32:J32)</f>
        <v>2174017</v>
      </c>
      <c r="D32" s="51">
        <f>D30-D31</f>
        <v>358227</v>
      </c>
      <c r="E32" s="51">
        <f>E30-E31</f>
        <v>1815790</v>
      </c>
      <c r="F32" s="51"/>
      <c r="G32" s="51"/>
      <c r="H32" s="51"/>
      <c r="I32" s="51"/>
      <c r="J32" s="51"/>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s="8" customFormat="1" ht="19.5" customHeight="1" x14ac:dyDescent="0.35">
      <c r="A33" s="56" t="s">
        <v>82</v>
      </c>
      <c r="B33" s="57" t="s">
        <v>68</v>
      </c>
      <c r="C33" s="58">
        <f t="shared" si="0"/>
        <v>3973986</v>
      </c>
      <c r="D33" s="59">
        <v>3973986</v>
      </c>
      <c r="E33" s="59"/>
      <c r="F33" s="59"/>
      <c r="G33" s="59"/>
      <c r="H33" s="60"/>
      <c r="I33" s="59"/>
      <c r="J33" s="59"/>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s="8" customFormat="1" ht="19.5" customHeight="1" x14ac:dyDescent="0.35">
      <c r="A34" s="52"/>
      <c r="B34" s="18" t="s">
        <v>74</v>
      </c>
      <c r="C34" s="48">
        <f>SUM(D34:J34)</f>
        <v>1202097</v>
      </c>
      <c r="D34" s="51">
        <f>ROUND(D33*$D$101,0)</f>
        <v>1202097</v>
      </c>
      <c r="E34" s="51"/>
      <c r="F34" s="14"/>
      <c r="G34" s="14"/>
      <c r="H34" s="14"/>
      <c r="I34" s="14"/>
      <c r="J34" s="51"/>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s="8" customFormat="1" ht="19.5" customHeight="1" x14ac:dyDescent="0.35">
      <c r="A35" s="52"/>
      <c r="B35" s="18" t="s">
        <v>92</v>
      </c>
      <c r="C35" s="19">
        <f>SUM(D35:J35)</f>
        <v>2771889</v>
      </c>
      <c r="D35" s="51">
        <f>D33-D34</f>
        <v>2771889</v>
      </c>
      <c r="E35" s="51"/>
      <c r="F35" s="51"/>
      <c r="G35" s="51"/>
      <c r="H35" s="51"/>
      <c r="I35" s="51"/>
      <c r="J35" s="51"/>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s="8" customFormat="1" ht="26.25" customHeight="1" x14ac:dyDescent="0.35">
      <c r="A36" s="56" t="s">
        <v>83</v>
      </c>
      <c r="B36" s="57" t="s">
        <v>69</v>
      </c>
      <c r="C36" s="58">
        <f t="shared" si="0"/>
        <v>1568941</v>
      </c>
      <c r="D36" s="59">
        <v>1568941</v>
      </c>
      <c r="E36" s="59"/>
      <c r="F36" s="59"/>
      <c r="G36" s="59"/>
      <c r="H36" s="60"/>
      <c r="I36" s="59"/>
      <c r="J36" s="59"/>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s="8" customFormat="1" ht="20" customHeight="1" x14ac:dyDescent="0.35">
      <c r="A37" s="52"/>
      <c r="B37" s="18" t="s">
        <v>74</v>
      </c>
      <c r="C37" s="48">
        <f>SUM(D37:J37)</f>
        <v>474591</v>
      </c>
      <c r="D37" s="51">
        <f>ROUND(D36*$D$101,0)</f>
        <v>474591</v>
      </c>
      <c r="E37" s="51"/>
      <c r="F37" s="14"/>
      <c r="G37" s="14"/>
      <c r="H37" s="14"/>
      <c r="I37" s="14"/>
      <c r="J37" s="51"/>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s="8" customFormat="1" ht="26.25" customHeight="1" x14ac:dyDescent="0.35">
      <c r="A38" s="52"/>
      <c r="B38" s="18" t="s">
        <v>92</v>
      </c>
      <c r="C38" s="19">
        <f>SUM(D38:J38)</f>
        <v>1094350</v>
      </c>
      <c r="D38" s="51">
        <f>D36-D37</f>
        <v>1094350</v>
      </c>
      <c r="E38" s="51"/>
      <c r="F38" s="51"/>
      <c r="G38" s="51"/>
      <c r="H38" s="51"/>
      <c r="I38" s="51"/>
      <c r="J38" s="51"/>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s="8" customFormat="1" ht="18" customHeight="1" x14ac:dyDescent="0.35">
      <c r="A39" s="56" t="s">
        <v>84</v>
      </c>
      <c r="B39" s="57" t="s">
        <v>10</v>
      </c>
      <c r="C39" s="58">
        <f t="shared" si="0"/>
        <v>4586539</v>
      </c>
      <c r="D39" s="59">
        <v>4586539</v>
      </c>
      <c r="E39" s="59"/>
      <c r="F39" s="59"/>
      <c r="G39" s="59"/>
      <c r="H39" s="60"/>
      <c r="I39" s="59"/>
      <c r="J39" s="5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s="8" customFormat="1" ht="18" customHeight="1" x14ac:dyDescent="0.35">
      <c r="A40" s="41"/>
      <c r="B40" s="18" t="s">
        <v>74</v>
      </c>
      <c r="C40" s="48">
        <f>SUM(D40:J40)</f>
        <v>1387389</v>
      </c>
      <c r="D40" s="40">
        <f>ROUND(D39*$D$101,0)</f>
        <v>1387389</v>
      </c>
      <c r="E40" s="40"/>
      <c r="F40" s="14"/>
      <c r="G40" s="14"/>
      <c r="H40" s="14"/>
      <c r="I40" s="14"/>
      <c r="J40" s="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s="8" customFormat="1" ht="18" customHeight="1" x14ac:dyDescent="0.35">
      <c r="A41" s="52"/>
      <c r="B41" s="18" t="s">
        <v>92</v>
      </c>
      <c r="C41" s="19">
        <f>SUM(D41:J41)</f>
        <v>3199150</v>
      </c>
      <c r="D41" s="51">
        <f>D39-D40</f>
        <v>3199150</v>
      </c>
      <c r="E41" s="51"/>
      <c r="F41" s="51"/>
      <c r="G41" s="51"/>
      <c r="H41" s="51"/>
      <c r="I41" s="51"/>
      <c r="J41" s="5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s="8" customFormat="1" ht="22.5" customHeight="1" x14ac:dyDescent="0.35">
      <c r="A42" s="56" t="s">
        <v>85</v>
      </c>
      <c r="B42" s="57" t="s">
        <v>11</v>
      </c>
      <c r="C42" s="58">
        <f t="shared" si="0"/>
        <v>13039</v>
      </c>
      <c r="D42" s="59"/>
      <c r="E42" s="59">
        <v>13039</v>
      </c>
      <c r="F42" s="59"/>
      <c r="G42" s="59"/>
      <c r="H42" s="60"/>
      <c r="I42" s="59"/>
      <c r="J42" s="59"/>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s="8" customFormat="1" x14ac:dyDescent="0.35">
      <c r="A43" s="52"/>
      <c r="B43" s="18" t="s">
        <v>74</v>
      </c>
      <c r="C43" s="48">
        <f>SUM(D43:J43)</f>
        <v>3945</v>
      </c>
      <c r="D43" s="51"/>
      <c r="E43" s="51">
        <f>ROUNDUP(E42*$D$101,0)</f>
        <v>3945</v>
      </c>
      <c r="F43" s="14"/>
      <c r="G43" s="14"/>
      <c r="H43" s="14"/>
      <c r="I43" s="14"/>
      <c r="J43" s="51"/>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s="8" customFormat="1" x14ac:dyDescent="0.35">
      <c r="A44" s="52"/>
      <c r="B44" s="18" t="s">
        <v>92</v>
      </c>
      <c r="C44" s="19">
        <f>SUM(D44:J44)</f>
        <v>9094</v>
      </c>
      <c r="D44" s="51">
        <f>D42-D43</f>
        <v>0</v>
      </c>
      <c r="E44" s="51">
        <f>E42-E43</f>
        <v>9094</v>
      </c>
      <c r="F44" s="51"/>
      <c r="G44" s="51"/>
      <c r="H44" s="51"/>
      <c r="I44" s="51"/>
      <c r="J44" s="51"/>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s="8" customFormat="1" ht="31.5" customHeight="1" x14ac:dyDescent="0.35">
      <c r="A45" s="56" t="s">
        <v>86</v>
      </c>
      <c r="B45" s="57" t="s">
        <v>13</v>
      </c>
      <c r="C45" s="58">
        <f t="shared" si="0"/>
        <v>4010121</v>
      </c>
      <c r="D45" s="59"/>
      <c r="E45" s="59">
        <v>4010121</v>
      </c>
      <c r="F45" s="59"/>
      <c r="G45" s="59"/>
      <c r="H45" s="60"/>
      <c r="I45" s="59"/>
      <c r="J45" s="59"/>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s="8" customFormat="1" ht="16.5" customHeight="1" x14ac:dyDescent="0.35">
      <c r="A46" s="52"/>
      <c r="B46" s="18" t="s">
        <v>74</v>
      </c>
      <c r="C46" s="48">
        <f>SUM(D46:J46)</f>
        <v>1213028</v>
      </c>
      <c r="D46" s="51"/>
      <c r="E46" s="51">
        <f>ROUNDUP(E45*$D$101,0)</f>
        <v>1213028</v>
      </c>
      <c r="F46" s="14"/>
      <c r="G46" s="14"/>
      <c r="H46" s="14"/>
      <c r="I46" s="14"/>
      <c r="J46" s="51"/>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s="8" customFormat="1" ht="25.5" customHeight="1" x14ac:dyDescent="0.35">
      <c r="A47" s="52"/>
      <c r="B47" s="18" t="s">
        <v>92</v>
      </c>
      <c r="C47" s="19">
        <f>SUM(D47:J47)</f>
        <v>2797093</v>
      </c>
      <c r="D47" s="51">
        <f>D45-D46</f>
        <v>0</v>
      </c>
      <c r="E47" s="51">
        <f>E45-E46</f>
        <v>2797093</v>
      </c>
      <c r="F47" s="51"/>
      <c r="G47" s="51"/>
      <c r="H47" s="51"/>
      <c r="I47" s="51"/>
      <c r="J47" s="51"/>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s="8" customFormat="1" ht="76.5" customHeight="1" x14ac:dyDescent="0.35">
      <c r="A48" s="56" t="s">
        <v>12</v>
      </c>
      <c r="B48" s="57" t="s">
        <v>14</v>
      </c>
      <c r="C48" s="58">
        <f t="shared" si="0"/>
        <v>2842620</v>
      </c>
      <c r="D48" s="59">
        <v>2842620</v>
      </c>
      <c r="E48" s="59"/>
      <c r="F48" s="59"/>
      <c r="G48" s="59"/>
      <c r="H48" s="60"/>
      <c r="I48" s="59"/>
      <c r="J48" s="59"/>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s="8" customFormat="1" ht="18.5" customHeight="1" x14ac:dyDescent="0.35">
      <c r="A49" s="52"/>
      <c r="B49" s="18" t="s">
        <v>74</v>
      </c>
      <c r="C49" s="48">
        <f>SUM(D49:J49)</f>
        <v>859869</v>
      </c>
      <c r="D49" s="51">
        <f>ROUND(D48*$D$101,0)</f>
        <v>859869</v>
      </c>
      <c r="E49" s="51"/>
      <c r="F49" s="14"/>
      <c r="G49" s="14"/>
      <c r="H49" s="14"/>
      <c r="I49" s="14"/>
      <c r="J49" s="51"/>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s="8" customFormat="1" ht="25.5" customHeight="1" x14ac:dyDescent="0.35">
      <c r="A50" s="52"/>
      <c r="B50" s="18" t="s">
        <v>92</v>
      </c>
      <c r="C50" s="19">
        <f>SUM(D50:J50)</f>
        <v>1982751</v>
      </c>
      <c r="D50" s="51">
        <f>D48-D49</f>
        <v>1982751</v>
      </c>
      <c r="E50" s="51">
        <f>E48-E49</f>
        <v>0</v>
      </c>
      <c r="F50" s="51"/>
      <c r="G50" s="51"/>
      <c r="H50" s="51"/>
      <c r="I50" s="51"/>
      <c r="J50" s="51"/>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s="8" customFormat="1" ht="42" customHeight="1" x14ac:dyDescent="0.35">
      <c r="A51" s="56" t="s">
        <v>15</v>
      </c>
      <c r="B51" s="57" t="s">
        <v>87</v>
      </c>
      <c r="C51" s="58">
        <f t="shared" si="0"/>
        <v>1306761</v>
      </c>
      <c r="D51" s="59">
        <v>1306761</v>
      </c>
      <c r="E51" s="59"/>
      <c r="F51" s="59"/>
      <c r="G51" s="59"/>
      <c r="H51" s="60"/>
      <c r="I51" s="59"/>
      <c r="J51" s="59"/>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s="8" customFormat="1" ht="19" customHeight="1" x14ac:dyDescent="0.35">
      <c r="A52" s="41"/>
      <c r="B52" s="18" t="s">
        <v>74</v>
      </c>
      <c r="C52" s="48">
        <f>SUM(D52:J52)</f>
        <v>395285</v>
      </c>
      <c r="D52" s="40">
        <f>ROUNDUP(D51*$D$101,0)</f>
        <v>395285</v>
      </c>
      <c r="E52" s="40"/>
      <c r="F52" s="14"/>
      <c r="G52" s="14"/>
      <c r="H52" s="14"/>
      <c r="I52" s="14"/>
      <c r="J52" s="40"/>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s="8" customFormat="1" ht="24" customHeight="1" x14ac:dyDescent="0.35">
      <c r="A53" s="52"/>
      <c r="B53" s="18" t="s">
        <v>92</v>
      </c>
      <c r="C53" s="19">
        <f>SUM(D53:J53)</f>
        <v>911476</v>
      </c>
      <c r="D53" s="51">
        <f>D51-D52</f>
        <v>911476</v>
      </c>
      <c r="E53" s="51">
        <f>E51-E52</f>
        <v>0</v>
      </c>
      <c r="F53" s="51"/>
      <c r="G53" s="51"/>
      <c r="H53" s="51"/>
      <c r="I53" s="51"/>
      <c r="J53" s="51"/>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s="8" customFormat="1" ht="31" customHeight="1" x14ac:dyDescent="0.35">
      <c r="A54" s="56" t="s">
        <v>16</v>
      </c>
      <c r="B54" s="57" t="s">
        <v>18</v>
      </c>
      <c r="C54" s="58">
        <f t="shared" si="0"/>
        <v>2016</v>
      </c>
      <c r="D54" s="59"/>
      <c r="E54" s="59">
        <v>2016</v>
      </c>
      <c r="F54" s="59"/>
      <c r="G54" s="59"/>
      <c r="H54" s="60"/>
      <c r="I54" s="59"/>
      <c r="J54" s="59"/>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s="8" customFormat="1" ht="18.5" customHeight="1" x14ac:dyDescent="0.35">
      <c r="A55" s="41"/>
      <c r="B55" s="18" t="s">
        <v>74</v>
      </c>
      <c r="C55" s="48">
        <f>SUM(D55:J55)</f>
        <v>610</v>
      </c>
      <c r="D55" s="40">
        <f>ROUND(D54*$D$101,0)</f>
        <v>0</v>
      </c>
      <c r="E55" s="40">
        <f>ROUND(E54*$D$101,0)</f>
        <v>610</v>
      </c>
      <c r="F55" s="14"/>
      <c r="G55" s="14"/>
      <c r="H55" s="14"/>
      <c r="I55" s="14"/>
      <c r="J55" s="40"/>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s="8" customFormat="1" ht="23.25" customHeight="1" x14ac:dyDescent="0.35">
      <c r="A56" s="52"/>
      <c r="B56" s="18" t="s">
        <v>92</v>
      </c>
      <c r="C56" s="19">
        <f>SUM(D56:J56)</f>
        <v>1406</v>
      </c>
      <c r="D56" s="51">
        <f>D54-D55</f>
        <v>0</v>
      </c>
      <c r="E56" s="51">
        <f>E54-E55</f>
        <v>1406</v>
      </c>
      <c r="F56" s="51"/>
      <c r="G56" s="51"/>
      <c r="H56" s="51"/>
      <c r="I56" s="51"/>
      <c r="J56" s="51"/>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s="8" customFormat="1" ht="52" customHeight="1" x14ac:dyDescent="0.35">
      <c r="A57" s="56" t="s">
        <v>17</v>
      </c>
      <c r="B57" s="57" t="s">
        <v>19</v>
      </c>
      <c r="C57" s="58">
        <f t="shared" si="0"/>
        <v>1417668</v>
      </c>
      <c r="D57" s="59"/>
      <c r="E57" s="59">
        <v>1417668</v>
      </c>
      <c r="F57" s="59"/>
      <c r="G57" s="59"/>
      <c r="H57" s="60"/>
      <c r="I57" s="59"/>
      <c r="J57" s="59"/>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s="8" customFormat="1" ht="27.75" customHeight="1" x14ac:dyDescent="0.35">
      <c r="A58" s="41"/>
      <c r="B58" s="18" t="s">
        <v>74</v>
      </c>
      <c r="C58" s="48">
        <f>SUM(D58:J58)</f>
        <v>428833</v>
      </c>
      <c r="D58" s="40"/>
      <c r="E58" s="40">
        <f>ROUND(E57*$D$101,0)</f>
        <v>428833</v>
      </c>
      <c r="F58" s="14"/>
      <c r="G58" s="14"/>
      <c r="H58" s="14"/>
      <c r="I58" s="14"/>
      <c r="J58" s="40"/>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s="8" customFormat="1" ht="28.5" customHeight="1" x14ac:dyDescent="0.35">
      <c r="A59" s="52"/>
      <c r="B59" s="18" t="s">
        <v>92</v>
      </c>
      <c r="C59" s="19">
        <f>SUM(D59:J59)</f>
        <v>988835</v>
      </c>
      <c r="D59" s="51"/>
      <c r="E59" s="51">
        <f>E57-E58</f>
        <v>988835</v>
      </c>
      <c r="F59" s="51"/>
      <c r="G59" s="51"/>
      <c r="H59" s="51"/>
      <c r="I59" s="51"/>
      <c r="J59" s="51"/>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s="8" customFormat="1" ht="36.5" customHeight="1" x14ac:dyDescent="0.35">
      <c r="A60" s="63" t="s">
        <v>80</v>
      </c>
      <c r="B60" s="57" t="s">
        <v>88</v>
      </c>
      <c r="C60" s="58">
        <f t="shared" si="0"/>
        <v>56980</v>
      </c>
      <c r="D60" s="59"/>
      <c r="E60" s="59">
        <v>56980</v>
      </c>
      <c r="F60" s="59"/>
      <c r="G60" s="59"/>
      <c r="H60" s="60"/>
      <c r="I60" s="59"/>
      <c r="J60" s="59"/>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s="8" customFormat="1" ht="26.25" customHeight="1" x14ac:dyDescent="0.35">
      <c r="A61" s="41"/>
      <c r="B61" s="18" t="s">
        <v>74</v>
      </c>
      <c r="C61" s="49">
        <f>SUM(D61:J61)</f>
        <v>17236</v>
      </c>
      <c r="D61" s="40"/>
      <c r="E61" s="40">
        <f>ROUND(E60*$D$101,0)</f>
        <v>17236</v>
      </c>
      <c r="F61" s="14"/>
      <c r="G61" s="14"/>
      <c r="H61" s="14"/>
      <c r="I61" s="14"/>
      <c r="J61" s="40"/>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s="8" customFormat="1" ht="30.75" customHeight="1" x14ac:dyDescent="0.35">
      <c r="A62" s="52"/>
      <c r="B62" s="18" t="s">
        <v>92</v>
      </c>
      <c r="C62" s="53">
        <f>SUM(D62:J62)</f>
        <v>39744</v>
      </c>
      <c r="D62" s="51"/>
      <c r="E62" s="51">
        <f>E60-E61</f>
        <v>39744</v>
      </c>
      <c r="F62" s="51"/>
      <c r="G62" s="51"/>
      <c r="H62" s="51"/>
      <c r="I62" s="51"/>
      <c r="J62" s="51"/>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s="8" customFormat="1" ht="34" customHeight="1" x14ac:dyDescent="0.35">
      <c r="A63" s="63" t="s">
        <v>20</v>
      </c>
      <c r="B63" s="57" t="s">
        <v>21</v>
      </c>
      <c r="C63" s="73">
        <f>SUM(D63:J64)</f>
        <v>11057292</v>
      </c>
      <c r="D63" s="59"/>
      <c r="E63" s="59"/>
      <c r="F63" s="59"/>
      <c r="G63" s="69">
        <v>11057292</v>
      </c>
      <c r="H63" s="59"/>
      <c r="I63" s="59"/>
      <c r="J63" s="59"/>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s="8" customFormat="1" ht="51.65" customHeight="1" x14ac:dyDescent="0.35">
      <c r="A64" s="63" t="s">
        <v>22</v>
      </c>
      <c r="B64" s="57" t="s">
        <v>23</v>
      </c>
      <c r="C64" s="74"/>
      <c r="D64" s="59"/>
      <c r="E64" s="59"/>
      <c r="F64" s="59"/>
      <c r="G64" s="69"/>
      <c r="H64" s="59"/>
      <c r="I64" s="59"/>
      <c r="J64" s="59"/>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s="8" customFormat="1" ht="31.5" customHeight="1" x14ac:dyDescent="0.35">
      <c r="A65" s="41"/>
      <c r="B65" s="18" t="s">
        <v>74</v>
      </c>
      <c r="C65" s="50">
        <f>SUM(D65:J65)</f>
        <v>3344738</v>
      </c>
      <c r="D65" s="40"/>
      <c r="E65" s="40"/>
      <c r="F65" s="40"/>
      <c r="G65" s="40">
        <f>ROUND(G63*$D$101,0)</f>
        <v>3344738</v>
      </c>
      <c r="H65" s="40"/>
      <c r="I65" s="40"/>
      <c r="J65" s="40"/>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s="8" customFormat="1" ht="31.5" customHeight="1" x14ac:dyDescent="0.35">
      <c r="A66" s="52"/>
      <c r="B66" s="18" t="s">
        <v>92</v>
      </c>
      <c r="C66" s="54">
        <f>SUM(D66:J66)</f>
        <v>7712554</v>
      </c>
      <c r="D66" s="51"/>
      <c r="E66" s="51"/>
      <c r="F66" s="51"/>
      <c r="G66" s="51">
        <f>G63-G65</f>
        <v>7712554</v>
      </c>
      <c r="H66" s="51"/>
      <c r="I66" s="51"/>
      <c r="J66" s="51"/>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s="8" customFormat="1" ht="83.5" customHeight="1" x14ac:dyDescent="0.35">
      <c r="A67" s="56" t="s">
        <v>24</v>
      </c>
      <c r="B67" s="57" t="s">
        <v>25</v>
      </c>
      <c r="C67" s="58">
        <f>SUM(D67:J67)</f>
        <v>36144</v>
      </c>
      <c r="D67" s="59"/>
      <c r="E67" s="59"/>
      <c r="F67" s="59"/>
      <c r="G67" s="59">
        <v>36144</v>
      </c>
      <c r="H67" s="59"/>
      <c r="I67" s="59"/>
      <c r="J67" s="59"/>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s="8" customFormat="1" ht="23.25" customHeight="1" x14ac:dyDescent="0.35">
      <c r="A68" s="41"/>
      <c r="B68" s="18" t="s">
        <v>74</v>
      </c>
      <c r="C68" s="48">
        <f>SUM(D68:J68)</f>
        <v>10933</v>
      </c>
      <c r="D68" s="40"/>
      <c r="E68" s="40"/>
      <c r="F68" s="14"/>
      <c r="G68" s="40">
        <f>ROUND(G67*$D$101,0)</f>
        <v>10933</v>
      </c>
      <c r="H68" s="14"/>
      <c r="I68" s="14"/>
      <c r="J68" s="40"/>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s="8" customFormat="1" ht="26.25" customHeight="1" x14ac:dyDescent="0.35">
      <c r="A69" s="52"/>
      <c r="B69" s="18" t="s">
        <v>92</v>
      </c>
      <c r="C69" s="19">
        <f>SUM(D69:J69)</f>
        <v>25211</v>
      </c>
      <c r="D69" s="51"/>
      <c r="E69" s="51"/>
      <c r="F69" s="51"/>
      <c r="G69" s="51">
        <f>G67-G68</f>
        <v>25211</v>
      </c>
      <c r="H69" s="51"/>
      <c r="I69" s="51"/>
      <c r="J69" s="51"/>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s="8" customFormat="1" ht="27" customHeight="1" x14ac:dyDescent="0.35">
      <c r="A70" s="56" t="s">
        <v>26</v>
      </c>
      <c r="B70" s="57" t="s">
        <v>65</v>
      </c>
      <c r="C70" s="58">
        <f t="shared" ref="C70:C94" si="1">SUM(D70:J70)</f>
        <v>211477</v>
      </c>
      <c r="D70" s="59"/>
      <c r="E70" s="59"/>
      <c r="F70" s="59"/>
      <c r="G70" s="59"/>
      <c r="H70" s="59">
        <v>211477</v>
      </c>
      <c r="I70" s="59"/>
      <c r="J70" s="59"/>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s="8" customFormat="1" ht="21" customHeight="1" x14ac:dyDescent="0.35">
      <c r="A71" s="52"/>
      <c r="B71" s="18" t="s">
        <v>74</v>
      </c>
      <c r="C71" s="48">
        <f>SUM(D71:J71)</f>
        <v>63970</v>
      </c>
      <c r="D71" s="51"/>
      <c r="E71" s="51"/>
      <c r="F71" s="14"/>
      <c r="G71" s="10"/>
      <c r="H71" s="51">
        <f>ROUND(H70*$D$101,0)</f>
        <v>63970</v>
      </c>
      <c r="I71" s="14"/>
      <c r="J71" s="5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s="8" customFormat="1" ht="27" customHeight="1" x14ac:dyDescent="0.35">
      <c r="A72" s="52"/>
      <c r="B72" s="18" t="s">
        <v>92</v>
      </c>
      <c r="C72" s="19">
        <f>SUM(D72:J72)</f>
        <v>147507</v>
      </c>
      <c r="D72" s="51"/>
      <c r="E72" s="51"/>
      <c r="F72" s="51"/>
      <c r="G72" s="51"/>
      <c r="H72" s="51">
        <f>H70-H71</f>
        <v>147507</v>
      </c>
      <c r="I72" s="51"/>
      <c r="J72" s="51"/>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s="8" customFormat="1" ht="17.5" customHeight="1" x14ac:dyDescent="0.35">
      <c r="A73" s="56" t="s">
        <v>27</v>
      </c>
      <c r="B73" s="57" t="s">
        <v>28</v>
      </c>
      <c r="C73" s="58">
        <f t="shared" si="1"/>
        <v>184512</v>
      </c>
      <c r="D73" s="59"/>
      <c r="E73" s="59"/>
      <c r="F73" s="59"/>
      <c r="G73" s="59">
        <v>184512</v>
      </c>
      <c r="H73" s="59"/>
      <c r="I73" s="59"/>
      <c r="J73" s="59"/>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s="8" customFormat="1" ht="17.5" customHeight="1" x14ac:dyDescent="0.35">
      <c r="A74" s="52"/>
      <c r="B74" s="18" t="s">
        <v>74</v>
      </c>
      <c r="C74" s="48">
        <f>SUM(D74:J74)</f>
        <v>55813</v>
      </c>
      <c r="D74" s="51"/>
      <c r="E74" s="51"/>
      <c r="F74" s="14"/>
      <c r="G74" s="51">
        <f>ROUNDDOWN(G73*$D$101,0)</f>
        <v>55813</v>
      </c>
      <c r="H74" s="51"/>
      <c r="I74" s="14"/>
      <c r="J74" s="51"/>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s="8" customFormat="1" ht="17.5" customHeight="1" x14ac:dyDescent="0.35">
      <c r="A75" s="52"/>
      <c r="B75" s="18" t="s">
        <v>92</v>
      </c>
      <c r="C75" s="19">
        <f>SUM(D75:J75)</f>
        <v>128699</v>
      </c>
      <c r="D75" s="51"/>
      <c r="E75" s="51"/>
      <c r="F75" s="51"/>
      <c r="G75" s="51">
        <f>G73-G74</f>
        <v>128699</v>
      </c>
      <c r="H75" s="51"/>
      <c r="I75" s="51"/>
      <c r="J75" s="51"/>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s="8" customFormat="1" x14ac:dyDescent="0.35">
      <c r="A76" s="56" t="s">
        <v>29</v>
      </c>
      <c r="B76" s="57" t="s">
        <v>30</v>
      </c>
      <c r="C76" s="58">
        <f t="shared" si="1"/>
        <v>374784</v>
      </c>
      <c r="D76" s="59"/>
      <c r="E76" s="59"/>
      <c r="F76" s="59">
        <v>374784</v>
      </c>
      <c r="G76" s="59"/>
      <c r="H76" s="59"/>
      <c r="I76" s="59"/>
      <c r="J76" s="59"/>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s="8" customFormat="1" x14ac:dyDescent="0.35">
      <c r="A77" s="52"/>
      <c r="B77" s="18" t="s">
        <v>74</v>
      </c>
      <c r="C77" s="48">
        <f>SUM(D77:J77)</f>
        <v>113369</v>
      </c>
      <c r="D77" s="51"/>
      <c r="E77" s="51"/>
      <c r="F77" s="51">
        <f>ROUND(F76*$D$101,0)</f>
        <v>113369</v>
      </c>
      <c r="G77" s="51"/>
      <c r="H77" s="51"/>
      <c r="I77" s="14"/>
      <c r="J77" s="51"/>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s="8" customFormat="1" x14ac:dyDescent="0.35">
      <c r="A78" s="52"/>
      <c r="B78" s="18" t="s">
        <v>92</v>
      </c>
      <c r="C78" s="19">
        <f>SUM(D78:J78)</f>
        <v>261415</v>
      </c>
      <c r="D78" s="51"/>
      <c r="E78" s="51"/>
      <c r="F78" s="51">
        <f>F76-F77</f>
        <v>261415</v>
      </c>
      <c r="G78" s="51"/>
      <c r="H78" s="51"/>
      <c r="I78" s="51"/>
      <c r="J78" s="51"/>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s="8" customFormat="1" ht="17.25" customHeight="1" x14ac:dyDescent="0.35">
      <c r="A79" s="56" t="s">
        <v>31</v>
      </c>
      <c r="B79" s="57" t="s">
        <v>32</v>
      </c>
      <c r="C79" s="58">
        <f t="shared" si="1"/>
        <v>10445643</v>
      </c>
      <c r="D79" s="59"/>
      <c r="E79" s="59"/>
      <c r="F79" s="59">
        <v>10445643</v>
      </c>
      <c r="G79" s="59"/>
      <c r="H79" s="59"/>
      <c r="I79" s="59"/>
      <c r="J79" s="5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s="8" customFormat="1" ht="17.25" customHeight="1" x14ac:dyDescent="0.35">
      <c r="A80" s="52"/>
      <c r="B80" s="18" t="s">
        <v>74</v>
      </c>
      <c r="C80" s="48">
        <f>SUM(D80:J80)</f>
        <v>3159719</v>
      </c>
      <c r="D80" s="51"/>
      <c r="E80" s="51"/>
      <c r="F80" s="51">
        <f>ROUND(F79*$D$101,0)</f>
        <v>3159719</v>
      </c>
      <c r="G80" s="51"/>
      <c r="H80" s="51"/>
      <c r="I80" s="14"/>
      <c r="J80" s="51"/>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s="8" customFormat="1" ht="17.25" customHeight="1" x14ac:dyDescent="0.35">
      <c r="A81" s="52"/>
      <c r="B81" s="18" t="s">
        <v>92</v>
      </c>
      <c r="C81" s="19">
        <f>SUM(D81:J81)</f>
        <v>7285924</v>
      </c>
      <c r="D81" s="51"/>
      <c r="E81" s="51"/>
      <c r="F81" s="51">
        <f>F79-F80</f>
        <v>7285924</v>
      </c>
      <c r="G81" s="51"/>
      <c r="H81" s="51"/>
      <c r="I81" s="51"/>
      <c r="J81" s="5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s="10" customFormat="1" ht="37.5" customHeight="1" x14ac:dyDescent="0.35">
      <c r="A82" s="56" t="s">
        <v>33</v>
      </c>
      <c r="B82" s="57" t="s">
        <v>35</v>
      </c>
      <c r="C82" s="58">
        <f t="shared" si="1"/>
        <v>415030</v>
      </c>
      <c r="D82" s="59"/>
      <c r="E82" s="59"/>
      <c r="F82" s="59">
        <v>415030</v>
      </c>
      <c r="G82" s="59"/>
      <c r="H82" s="59"/>
      <c r="I82" s="59"/>
      <c r="J82" s="59"/>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s="10" customFormat="1" ht="22.5" customHeight="1" x14ac:dyDescent="0.35">
      <c r="A83" s="52"/>
      <c r="B83" s="18" t="s">
        <v>74</v>
      </c>
      <c r="C83" s="48">
        <f>SUM(D83:J83)</f>
        <v>125543</v>
      </c>
      <c r="D83" s="51"/>
      <c r="E83" s="51"/>
      <c r="F83" s="51">
        <f>ROUND(F82*$D$101,0)</f>
        <v>125543</v>
      </c>
      <c r="G83" s="51"/>
      <c r="H83" s="51"/>
      <c r="I83" s="14"/>
      <c r="J83" s="51"/>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s="10" customFormat="1" ht="27" customHeight="1" x14ac:dyDescent="0.35">
      <c r="A84" s="52"/>
      <c r="B84" s="18" t="s">
        <v>92</v>
      </c>
      <c r="C84" s="19">
        <f>SUM(D84:J84)</f>
        <v>289487</v>
      </c>
      <c r="D84" s="51"/>
      <c r="E84" s="51"/>
      <c r="F84" s="51">
        <f>F82-F83</f>
        <v>289487</v>
      </c>
      <c r="G84" s="51"/>
      <c r="H84" s="51"/>
      <c r="I84" s="51"/>
      <c r="J84" s="51"/>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s="10" customFormat="1" ht="31.5" customHeight="1" x14ac:dyDescent="0.35">
      <c r="A85" s="56" t="s">
        <v>34</v>
      </c>
      <c r="B85" s="57" t="s">
        <v>36</v>
      </c>
      <c r="C85" s="58">
        <f t="shared" si="1"/>
        <v>4126</v>
      </c>
      <c r="D85" s="59"/>
      <c r="E85" s="59"/>
      <c r="F85" s="59">
        <v>4126</v>
      </c>
      <c r="G85" s="59"/>
      <c r="H85" s="59"/>
      <c r="I85" s="59"/>
      <c r="J85" s="59"/>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s="10" customFormat="1" ht="19.5" customHeight="1" x14ac:dyDescent="0.35">
      <c r="A86" s="52"/>
      <c r="B86" s="18" t="s">
        <v>74</v>
      </c>
      <c r="C86" s="48">
        <f>SUM(D86:J86)</f>
        <v>1248</v>
      </c>
      <c r="D86" s="51"/>
      <c r="E86" s="51"/>
      <c r="F86" s="51">
        <f>ROUND(F85*$D$101,0)</f>
        <v>1248</v>
      </c>
      <c r="G86" s="51"/>
      <c r="H86" s="51"/>
      <c r="I86" s="14"/>
      <c r="J86" s="51"/>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s="10" customFormat="1" ht="20.25" customHeight="1" x14ac:dyDescent="0.35">
      <c r="A87" s="52"/>
      <c r="B87" s="18" t="s">
        <v>92</v>
      </c>
      <c r="C87" s="19">
        <f>SUM(D87:J87)</f>
        <v>2878</v>
      </c>
      <c r="D87" s="51"/>
      <c r="E87" s="51"/>
      <c r="F87" s="51">
        <f>F85-F86</f>
        <v>2878</v>
      </c>
      <c r="G87" s="51"/>
      <c r="H87" s="51"/>
      <c r="I87" s="51"/>
      <c r="J87" s="51"/>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s="8" customFormat="1" ht="42" customHeight="1" x14ac:dyDescent="0.35">
      <c r="A88" s="56" t="s">
        <v>37</v>
      </c>
      <c r="B88" s="57" t="s">
        <v>38</v>
      </c>
      <c r="C88" s="58">
        <f t="shared" si="1"/>
        <v>4685625</v>
      </c>
      <c r="D88" s="59"/>
      <c r="E88" s="59"/>
      <c r="F88" s="59"/>
      <c r="G88" s="59"/>
      <c r="H88" s="59"/>
      <c r="I88" s="59">
        <v>4685625</v>
      </c>
      <c r="J88" s="59"/>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s="8" customFormat="1" ht="26" customHeight="1" x14ac:dyDescent="0.35">
      <c r="A89" s="20"/>
      <c r="B89" s="21" t="s">
        <v>74</v>
      </c>
      <c r="C89" s="48">
        <f>SUM(D89:J89)</f>
        <v>1417362</v>
      </c>
      <c r="D89" s="15"/>
      <c r="E89" s="15"/>
      <c r="F89" s="15"/>
      <c r="G89" s="15"/>
      <c r="H89" s="15"/>
      <c r="I89" s="15">
        <f>ROUND(I88*$D$101,0)</f>
        <v>1417362</v>
      </c>
      <c r="J89" s="15"/>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s="8" customFormat="1" ht="25" customHeight="1" x14ac:dyDescent="0.35">
      <c r="A90" s="20"/>
      <c r="B90" s="21" t="s">
        <v>92</v>
      </c>
      <c r="C90" s="19">
        <f>SUM(D90:J90)</f>
        <v>3268263</v>
      </c>
      <c r="D90" s="15"/>
      <c r="E90" s="15"/>
      <c r="F90" s="15"/>
      <c r="G90" s="15"/>
      <c r="H90" s="15"/>
      <c r="I90" s="15">
        <f>I88-I89</f>
        <v>3268263</v>
      </c>
      <c r="J90" s="15"/>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s="8" customFormat="1" ht="88.5" customHeight="1" x14ac:dyDescent="0.35">
      <c r="A91" s="64" t="s">
        <v>39</v>
      </c>
      <c r="B91" s="65" t="s">
        <v>40</v>
      </c>
      <c r="C91" s="58">
        <f t="shared" si="1"/>
        <v>2802000</v>
      </c>
      <c r="D91" s="66"/>
      <c r="E91" s="66"/>
      <c r="F91" s="66"/>
      <c r="G91" s="66"/>
      <c r="H91" s="66"/>
      <c r="I91" s="66">
        <v>2802000</v>
      </c>
      <c r="J91" s="66"/>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s="8" customFormat="1" ht="22.5" customHeight="1" x14ac:dyDescent="0.35">
      <c r="A92" s="20"/>
      <c r="B92" s="21" t="s">
        <v>74</v>
      </c>
      <c r="C92" s="48">
        <f>SUM(D92:J92)</f>
        <v>847581</v>
      </c>
      <c r="D92" s="15"/>
      <c r="E92" s="15"/>
      <c r="F92" s="15"/>
      <c r="G92" s="15"/>
      <c r="H92" s="15"/>
      <c r="I92" s="15">
        <f>ROUND(I91*$D$101,0)</f>
        <v>847581</v>
      </c>
      <c r="J92" s="15"/>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s="8" customFormat="1" ht="23.25" customHeight="1" x14ac:dyDescent="0.35">
      <c r="A93" s="20"/>
      <c r="B93" s="21" t="s">
        <v>92</v>
      </c>
      <c r="C93" s="19">
        <f>SUM(D93:J93)</f>
        <v>1954419</v>
      </c>
      <c r="D93" s="15"/>
      <c r="E93" s="15"/>
      <c r="F93" s="15"/>
      <c r="G93" s="15"/>
      <c r="H93" s="15"/>
      <c r="I93" s="15">
        <f>I91-I92</f>
        <v>1954419</v>
      </c>
      <c r="J93" s="15"/>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s="8" customFormat="1" ht="21" customHeight="1" x14ac:dyDescent="0.35">
      <c r="A94" s="64" t="s">
        <v>41</v>
      </c>
      <c r="B94" s="65" t="s">
        <v>66</v>
      </c>
      <c r="C94" s="58">
        <f t="shared" si="1"/>
        <v>104000</v>
      </c>
      <c r="D94" s="66"/>
      <c r="E94" s="66"/>
      <c r="F94" s="66"/>
      <c r="G94" s="66"/>
      <c r="H94" s="66">
        <v>104000</v>
      </c>
      <c r="I94" s="66"/>
      <c r="J94" s="66"/>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s="8" customFormat="1" ht="21" customHeight="1" x14ac:dyDescent="0.35">
      <c r="A95" s="20"/>
      <c r="B95" s="21" t="s">
        <v>74</v>
      </c>
      <c r="C95" s="48">
        <f>SUM(D95:J95)</f>
        <v>31459</v>
      </c>
      <c r="D95" s="15"/>
      <c r="E95" s="15"/>
      <c r="F95" s="15"/>
      <c r="G95" s="15"/>
      <c r="H95" s="15">
        <f>ROUND(H94*$D$101,0)</f>
        <v>31459</v>
      </c>
      <c r="I95" s="15"/>
      <c r="J95" s="1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s="8" customFormat="1" ht="21" customHeight="1" x14ac:dyDescent="0.35">
      <c r="A96" s="20"/>
      <c r="B96" s="21" t="s">
        <v>92</v>
      </c>
      <c r="C96" s="19">
        <f>SUM(D96:J96)</f>
        <v>72541</v>
      </c>
      <c r="D96" s="15"/>
      <c r="E96" s="15"/>
      <c r="F96" s="15"/>
      <c r="G96" s="15"/>
      <c r="H96" s="15">
        <f>H94-H95</f>
        <v>72541</v>
      </c>
      <c r="I96" s="15"/>
      <c r="J96" s="15"/>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s="17" customFormat="1" ht="24" customHeight="1" x14ac:dyDescent="0.35">
      <c r="A97" s="38" t="s">
        <v>64</v>
      </c>
      <c r="B97" s="38" t="s">
        <v>59</v>
      </c>
      <c r="C97" s="37">
        <f>C9+C12+C15+C18+C21+C24+C27+C30+C33+C36+C39+C42+C45+C48+C51+C54+C57+C60+C63+C67+C70+C73+C76+C79+C82+C85+C88+C91+C94</f>
        <v>56942460</v>
      </c>
      <c r="D97" s="37">
        <f t="shared" ref="D97:J97" si="2">D9+D12+D15+D18+D21+D24+D27+D30+D33+D36+D39+D42+D45+D48+D51+D54+D57+D60+D63+D67+D70+D73+D76+D79+D82+D85+D88+D91+D94</f>
        <v>14871435</v>
      </c>
      <c r="E97" s="37">
        <f t="shared" si="2"/>
        <v>8393406</v>
      </c>
      <c r="F97" s="37">
        <f t="shared" si="2"/>
        <v>11239583</v>
      </c>
      <c r="G97" s="37">
        <f t="shared" si="2"/>
        <v>11277948</v>
      </c>
      <c r="H97" s="37">
        <f t="shared" si="2"/>
        <v>315477</v>
      </c>
      <c r="I97" s="37">
        <f t="shared" si="2"/>
        <v>7487625</v>
      </c>
      <c r="J97" s="37">
        <f t="shared" si="2"/>
        <v>3356986</v>
      </c>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22.5" customHeight="1" thickBot="1" x14ac:dyDescent="0.4">
      <c r="A98" s="42" t="s">
        <v>70</v>
      </c>
      <c r="B98" s="42" t="s">
        <v>76</v>
      </c>
      <c r="C98" s="43">
        <f>SUM(D98:J98)</f>
        <v>17224614</v>
      </c>
      <c r="D98" s="43">
        <f>ROUND(D97*(1-$C$100),0)</f>
        <v>4498484</v>
      </c>
      <c r="E98" s="43">
        <f>ROUND(E97*(1-$C$100),0)</f>
        <v>2538935</v>
      </c>
      <c r="F98" s="43">
        <f t="shared" ref="F98:I98" si="3">ROUND(F97*(1-$C$100),0)</f>
        <v>3399879</v>
      </c>
      <c r="G98" s="43">
        <f>ROUND(G97*(1-$C$100),0)</f>
        <v>3411484</v>
      </c>
      <c r="H98" s="43">
        <f>ROUND(H97*(1-$C$100),0)</f>
        <v>95429</v>
      </c>
      <c r="I98" s="43">
        <f t="shared" si="3"/>
        <v>2264943</v>
      </c>
      <c r="J98" s="43">
        <f>ROUND(J97*(1-$C$100),0)</f>
        <v>1015460</v>
      </c>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row>
    <row r="99" spans="1:125" s="7" customFormat="1" ht="22.5" customHeight="1" thickBot="1" x14ac:dyDescent="0.4">
      <c r="A99" s="28" t="s">
        <v>71</v>
      </c>
      <c r="B99" s="29" t="s">
        <v>72</v>
      </c>
      <c r="C99" s="24">
        <f>C97-C98</f>
        <v>39717846</v>
      </c>
      <c r="D99" s="24">
        <f>D97-D98</f>
        <v>10372951</v>
      </c>
      <c r="E99" s="24">
        <f t="shared" ref="E99:J99" si="4">E97-E98</f>
        <v>5854471</v>
      </c>
      <c r="F99" s="24">
        <f t="shared" si="4"/>
        <v>7839704</v>
      </c>
      <c r="G99" s="24">
        <f t="shared" si="4"/>
        <v>7866464</v>
      </c>
      <c r="H99" s="24">
        <f t="shared" si="4"/>
        <v>220048</v>
      </c>
      <c r="I99" s="24">
        <f t="shared" si="4"/>
        <v>5222682</v>
      </c>
      <c r="J99" s="24">
        <f t="shared" si="4"/>
        <v>2341526</v>
      </c>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s="34" customFormat="1" ht="22.5" customHeight="1" thickBot="1" x14ac:dyDescent="0.4">
      <c r="A100" s="36" t="s">
        <v>73</v>
      </c>
      <c r="B100" s="30" t="s">
        <v>94</v>
      </c>
      <c r="C100" s="31">
        <f>ROUND(39717846/C97,10)</f>
        <v>0.69750843220000003</v>
      </c>
      <c r="D100" s="32"/>
      <c r="E100" s="32"/>
      <c r="F100" s="33"/>
      <c r="G100" s="32"/>
      <c r="H100" s="32"/>
      <c r="I100" s="32"/>
      <c r="J100" s="32"/>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s="47" customFormat="1" ht="22.5" customHeight="1" thickBot="1" x14ac:dyDescent="0.4">
      <c r="A101" s="44" t="s">
        <v>90</v>
      </c>
      <c r="B101" s="45" t="s">
        <v>74</v>
      </c>
      <c r="C101" s="46">
        <f>1-C100</f>
        <v>0.30249156779999997</v>
      </c>
      <c r="D101" s="55">
        <f>(1-0.697508432)</f>
        <v>0.30249156799999999</v>
      </c>
      <c r="E101" s="35"/>
      <c r="F101" s="35"/>
      <c r="G101" s="35"/>
      <c r="H101" s="35"/>
      <c r="I101" s="35"/>
      <c r="J101" s="3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row>
    <row r="102" spans="1:125" s="16" customFormat="1" ht="21" customHeight="1" x14ac:dyDescent="0.35">
      <c r="A102" s="39" t="s">
        <v>63</v>
      </c>
      <c r="B102" s="39"/>
      <c r="C102" s="39"/>
      <c r="D102" s="39"/>
      <c r="E102" s="39"/>
      <c r="F102" s="39"/>
      <c r="G102" s="39"/>
      <c r="H102" s="39"/>
      <c r="I102" s="39"/>
      <c r="J102" s="39"/>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s="5" customFormat="1" ht="30" customHeight="1" x14ac:dyDescent="0.35">
      <c r="A103" s="67" t="s">
        <v>91</v>
      </c>
      <c r="B103" s="67"/>
      <c r="C103" s="67"/>
      <c r="D103" s="67"/>
      <c r="E103" s="67"/>
      <c r="F103" s="67"/>
      <c r="G103" s="67"/>
      <c r="H103" s="67"/>
      <c r="I103" s="67"/>
      <c r="J103" s="67"/>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s="5" customFormat="1" x14ac:dyDescent="0.35">
      <c r="E104" s="11"/>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s="5" customFormat="1" x14ac:dyDescent="0.35">
      <c r="E105" s="11"/>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s="5" customFormat="1" x14ac:dyDescent="0.35">
      <c r="E106" s="11"/>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s="5" customFormat="1" x14ac:dyDescent="0.35">
      <c r="E107" s="11"/>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s="5" customFormat="1" x14ac:dyDescent="0.35">
      <c r="E108" s="11"/>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s="5" customFormat="1" x14ac:dyDescent="0.35">
      <c r="E109" s="11"/>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s="5" customFormat="1" x14ac:dyDescent="0.35">
      <c r="E110" s="11"/>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s="5" customFormat="1" x14ac:dyDescent="0.35">
      <c r="E111" s="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s="5" customFormat="1" x14ac:dyDescent="0.35">
      <c r="E112" s="11"/>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5:125" s="5" customFormat="1" x14ac:dyDescent="0.35">
      <c r="E113" s="11"/>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5:125" s="5" customFormat="1" x14ac:dyDescent="0.35">
      <c r="E114" s="11"/>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5:125" s="5" customFormat="1" x14ac:dyDescent="0.35">
      <c r="E115" s="11"/>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5:125" s="5" customFormat="1" x14ac:dyDescent="0.35">
      <c r="E116" s="11"/>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5:125" s="5" customFormat="1" x14ac:dyDescent="0.35">
      <c r="E117" s="11"/>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5:125" s="5" customFormat="1" x14ac:dyDescent="0.35">
      <c r="E118" s="11"/>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5:125" s="5" customFormat="1" x14ac:dyDescent="0.35">
      <c r="E119" s="11"/>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5:125" s="5" customFormat="1" x14ac:dyDescent="0.35">
      <c r="E120" s="11"/>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5:125" s="5" customFormat="1" x14ac:dyDescent="0.35">
      <c r="E121" s="1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5:125" s="5" customFormat="1" x14ac:dyDescent="0.35">
      <c r="E122" s="11"/>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5:125" s="5" customFormat="1" x14ac:dyDescent="0.35">
      <c r="E123" s="11"/>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5:125" s="5" customFormat="1" x14ac:dyDescent="0.35">
      <c r="E124" s="11"/>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5:125" s="5" customFormat="1" x14ac:dyDescent="0.35">
      <c r="E125" s="11"/>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5:125" s="5" customFormat="1" x14ac:dyDescent="0.35">
      <c r="E126" s="11"/>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5:125" s="5" customFormat="1" x14ac:dyDescent="0.35">
      <c r="E127" s="11"/>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5:125" s="5" customFormat="1" x14ac:dyDescent="0.35">
      <c r="E128" s="11"/>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5:125" s="5" customFormat="1" x14ac:dyDescent="0.35">
      <c r="E129" s="11"/>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5:125" s="5" customFormat="1" x14ac:dyDescent="0.35">
      <c r="E130" s="11"/>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5:125" s="5" customFormat="1" x14ac:dyDescent="0.35">
      <c r="E131" s="1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5:125" s="5" customFormat="1" x14ac:dyDescent="0.35">
      <c r="E132" s="11"/>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5:125" s="5" customFormat="1" x14ac:dyDescent="0.35">
      <c r="E133" s="11"/>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5:125" s="5" customFormat="1" x14ac:dyDescent="0.35">
      <c r="E134" s="11"/>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5:125" s="5" customFormat="1" x14ac:dyDescent="0.35">
      <c r="E135" s="11"/>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5:125" s="5" customFormat="1" x14ac:dyDescent="0.35">
      <c r="E136" s="11"/>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5:125" s="5" customFormat="1" x14ac:dyDescent="0.35">
      <c r="E137" s="11"/>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5:125" s="5" customFormat="1" x14ac:dyDescent="0.35">
      <c r="E138" s="11"/>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5:125" s="5" customFormat="1" x14ac:dyDescent="0.35">
      <c r="E139" s="11"/>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5:125" s="5" customFormat="1" x14ac:dyDescent="0.35">
      <c r="E140" s="11"/>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5:125" s="5" customFormat="1" x14ac:dyDescent="0.35">
      <c r="E141" s="1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5:125" s="5" customFormat="1" x14ac:dyDescent="0.35">
      <c r="E142" s="11"/>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5:125" s="5" customFormat="1" x14ac:dyDescent="0.35">
      <c r="E143" s="11"/>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5:125" s="5" customFormat="1" x14ac:dyDescent="0.35">
      <c r="E144" s="11"/>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5:125" s="5" customFormat="1" x14ac:dyDescent="0.35">
      <c r="E145" s="11"/>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5:125" s="5" customFormat="1" x14ac:dyDescent="0.35">
      <c r="E146" s="11"/>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5:125" s="5" customFormat="1" x14ac:dyDescent="0.35">
      <c r="E147" s="11"/>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5:125" s="5" customFormat="1" x14ac:dyDescent="0.35">
      <c r="E148" s="11"/>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5:125" s="5" customFormat="1" x14ac:dyDescent="0.35">
      <c r="E149" s="11"/>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5:125" s="5" customFormat="1" x14ac:dyDescent="0.35">
      <c r="E150" s="11"/>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5:125" s="5" customFormat="1" x14ac:dyDescent="0.35">
      <c r="E151" s="1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5:125" s="5" customFormat="1" x14ac:dyDescent="0.35">
      <c r="E152" s="11"/>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5:125" s="5" customFormat="1" x14ac:dyDescent="0.35">
      <c r="E153" s="11"/>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5:125" s="5" customFormat="1" x14ac:dyDescent="0.35">
      <c r="E154" s="11"/>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5:125" s="5" customFormat="1" x14ac:dyDescent="0.35">
      <c r="E155" s="11"/>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5:125" s="5" customFormat="1" x14ac:dyDescent="0.35">
      <c r="E156" s="11"/>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5:125" s="5" customFormat="1" x14ac:dyDescent="0.35">
      <c r="E157" s="11"/>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5:125" s="5" customFormat="1" x14ac:dyDescent="0.35">
      <c r="E158" s="11"/>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5:125" s="5" customFormat="1" x14ac:dyDescent="0.35">
      <c r="E159" s="11"/>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5:125" s="5" customFormat="1" x14ac:dyDescent="0.35">
      <c r="E160" s="11"/>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5:125" s="5" customFormat="1" x14ac:dyDescent="0.35">
      <c r="E161" s="1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5:125" s="5" customFormat="1" x14ac:dyDescent="0.35">
      <c r="E162" s="11"/>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5:125" s="5" customFormat="1" x14ac:dyDescent="0.35">
      <c r="E163" s="11"/>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5:125" s="5" customFormat="1" x14ac:dyDescent="0.35">
      <c r="E164" s="11"/>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5:125" s="5" customFormat="1" x14ac:dyDescent="0.35">
      <c r="E165" s="11"/>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5:125" s="5" customFormat="1" x14ac:dyDescent="0.35">
      <c r="E166" s="11"/>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5:125" s="5" customFormat="1" x14ac:dyDescent="0.35">
      <c r="E167" s="11"/>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5:125" s="5" customFormat="1" x14ac:dyDescent="0.35">
      <c r="E168" s="11"/>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5:125" s="5" customFormat="1" x14ac:dyDescent="0.35">
      <c r="E169" s="11"/>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5:125" s="5" customFormat="1" x14ac:dyDescent="0.35">
      <c r="E170" s="11"/>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5:125" s="5" customFormat="1" x14ac:dyDescent="0.35">
      <c r="E171" s="1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5:125" s="5" customFormat="1" x14ac:dyDescent="0.35">
      <c r="E172" s="11"/>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5:125" s="5" customFormat="1" x14ac:dyDescent="0.35">
      <c r="E173" s="11"/>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5:125" s="5" customFormat="1" x14ac:dyDescent="0.35">
      <c r="E174" s="11"/>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5:125" s="5" customFormat="1" x14ac:dyDescent="0.35">
      <c r="E175" s="11"/>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5:125" s="5" customFormat="1" x14ac:dyDescent="0.35">
      <c r="E176" s="11"/>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5:125" s="5" customFormat="1" x14ac:dyDescent="0.35">
      <c r="E177" s="11"/>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5:125" s="5" customFormat="1" x14ac:dyDescent="0.35">
      <c r="E178" s="11"/>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5:125" s="5" customFormat="1" x14ac:dyDescent="0.35">
      <c r="E179" s="11"/>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5:125" s="5" customFormat="1" x14ac:dyDescent="0.35">
      <c r="E180" s="11"/>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5:125" s="5" customFormat="1" x14ac:dyDescent="0.35">
      <c r="E181" s="1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5:125" s="5" customFormat="1" x14ac:dyDescent="0.35">
      <c r="E182" s="11"/>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5:125" s="5" customFormat="1" x14ac:dyDescent="0.35">
      <c r="E183" s="11"/>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5:125" s="5" customFormat="1" x14ac:dyDescent="0.35">
      <c r="E184" s="11"/>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5:125" s="5" customFormat="1" x14ac:dyDescent="0.35">
      <c r="E185" s="11"/>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5:125" s="5" customFormat="1" x14ac:dyDescent="0.35">
      <c r="E186" s="11"/>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5:125" s="5" customFormat="1" x14ac:dyDescent="0.35">
      <c r="E187" s="11"/>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5:125" s="5" customFormat="1" x14ac:dyDescent="0.35">
      <c r="E188" s="11"/>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5:125" s="5" customFormat="1" x14ac:dyDescent="0.35">
      <c r="E189" s="11"/>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5:125" s="5" customFormat="1" x14ac:dyDescent="0.35">
      <c r="E190" s="11"/>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5:125" s="5" customFormat="1" x14ac:dyDescent="0.35">
      <c r="E191" s="1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5:125" s="5" customFormat="1" x14ac:dyDescent="0.35">
      <c r="E192" s="11"/>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5:125" s="5" customFormat="1" x14ac:dyDescent="0.35">
      <c r="E193" s="11"/>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5:125" s="5" customFormat="1" x14ac:dyDescent="0.35">
      <c r="E194" s="11"/>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5:125" s="5" customFormat="1" x14ac:dyDescent="0.35">
      <c r="E195" s="11"/>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5:125" s="5" customFormat="1" x14ac:dyDescent="0.35">
      <c r="E196" s="11"/>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5:125" s="5" customFormat="1" x14ac:dyDescent="0.35">
      <c r="E197" s="11"/>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5:125" s="5" customFormat="1" x14ac:dyDescent="0.35">
      <c r="E198" s="11"/>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5:125" s="5" customFormat="1" x14ac:dyDescent="0.35">
      <c r="E199" s="11"/>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5:125" s="5" customFormat="1" x14ac:dyDescent="0.35">
      <c r="E200" s="11"/>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5:125" s="5" customFormat="1" x14ac:dyDescent="0.35">
      <c r="E201" s="1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5:125" s="5" customFormat="1" x14ac:dyDescent="0.35">
      <c r="E202" s="11"/>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5:125" s="5" customFormat="1" x14ac:dyDescent="0.35">
      <c r="E203" s="11"/>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5:125" s="5" customFormat="1" x14ac:dyDescent="0.35">
      <c r="E204" s="11"/>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5:125" s="5" customFormat="1" x14ac:dyDescent="0.35">
      <c r="E205" s="11"/>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5:125" s="5" customFormat="1" x14ac:dyDescent="0.35">
      <c r="E206" s="11"/>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5:125" s="5" customFormat="1" x14ac:dyDescent="0.35">
      <c r="E207" s="11"/>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5:125" s="5" customFormat="1" x14ac:dyDescent="0.35">
      <c r="E208" s="11"/>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5:125" s="5" customFormat="1" x14ac:dyDescent="0.35">
      <c r="E209" s="11"/>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5:125" s="5" customFormat="1" x14ac:dyDescent="0.35">
      <c r="E210" s="11"/>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5:125" s="5" customFormat="1" x14ac:dyDescent="0.35">
      <c r="E211" s="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5:125" s="5" customFormat="1" x14ac:dyDescent="0.35">
      <c r="E212" s="11"/>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5:125" s="5" customFormat="1" x14ac:dyDescent="0.35">
      <c r="E213" s="11"/>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5:125" s="5" customFormat="1" x14ac:dyDescent="0.35">
      <c r="E214" s="11"/>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5:125" s="5" customFormat="1" x14ac:dyDescent="0.35">
      <c r="E215" s="11"/>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5:125" s="5" customFormat="1" x14ac:dyDescent="0.35">
      <c r="E216" s="11"/>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5:125" s="5" customFormat="1" x14ac:dyDescent="0.35">
      <c r="E217" s="11"/>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5:125" s="5" customFormat="1" x14ac:dyDescent="0.35">
      <c r="E218" s="11"/>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5:125" s="5" customFormat="1" x14ac:dyDescent="0.35">
      <c r="E219" s="11"/>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5:125" s="5" customFormat="1" x14ac:dyDescent="0.35">
      <c r="E220" s="11"/>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5:125" s="5" customFormat="1" x14ac:dyDescent="0.35">
      <c r="E221" s="1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5:125" s="5" customFormat="1" x14ac:dyDescent="0.35">
      <c r="E222" s="11"/>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5:125" s="5" customFormat="1" x14ac:dyDescent="0.35">
      <c r="E223" s="11"/>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5:125" s="5" customFormat="1" x14ac:dyDescent="0.35">
      <c r="E224" s="11"/>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5:125" s="5" customFormat="1" x14ac:dyDescent="0.35">
      <c r="E225" s="11"/>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5:125" s="5" customFormat="1" x14ac:dyDescent="0.35">
      <c r="E226" s="11"/>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5:125" s="5" customFormat="1" x14ac:dyDescent="0.35">
      <c r="E227" s="11"/>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5:125" s="5" customFormat="1" x14ac:dyDescent="0.35">
      <c r="E228" s="11"/>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5:125" s="5" customFormat="1" x14ac:dyDescent="0.35">
      <c r="E229" s="11"/>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5:125" s="5" customFormat="1" x14ac:dyDescent="0.35">
      <c r="E230" s="11"/>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5:125" s="5" customFormat="1" x14ac:dyDescent="0.35">
      <c r="E231" s="1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5:125" s="5" customFormat="1" x14ac:dyDescent="0.35">
      <c r="E232" s="11"/>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5:125" s="5" customFormat="1" x14ac:dyDescent="0.35">
      <c r="E233" s="11"/>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5:125" s="5" customFormat="1" x14ac:dyDescent="0.35">
      <c r="E234" s="11"/>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5:125" s="5" customFormat="1" x14ac:dyDescent="0.35">
      <c r="E235" s="11"/>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5:125" s="5" customFormat="1" x14ac:dyDescent="0.35">
      <c r="E236" s="11"/>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5:125" s="5" customFormat="1" x14ac:dyDescent="0.35">
      <c r="E237" s="11"/>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5:125" s="5" customFormat="1" x14ac:dyDescent="0.35">
      <c r="E238" s="11"/>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5:125" s="5" customFormat="1" x14ac:dyDescent="0.35">
      <c r="E239" s="11"/>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5:125" s="5" customFormat="1" x14ac:dyDescent="0.35">
      <c r="E240" s="11"/>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5:125" s="5" customFormat="1" x14ac:dyDescent="0.35">
      <c r="E241" s="1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5:125" s="5" customFormat="1" x14ac:dyDescent="0.35">
      <c r="E242" s="11"/>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5:125" s="5" customFormat="1" x14ac:dyDescent="0.35">
      <c r="E243" s="11"/>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5:125" s="5" customFormat="1" x14ac:dyDescent="0.35">
      <c r="E244" s="11"/>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5:125" s="5" customFormat="1" x14ac:dyDescent="0.35">
      <c r="E245" s="11"/>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5:125" s="5" customFormat="1" x14ac:dyDescent="0.35">
      <c r="E246" s="11"/>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5:125" s="5" customFormat="1" x14ac:dyDescent="0.35">
      <c r="E247" s="11"/>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5:125" s="5" customFormat="1" x14ac:dyDescent="0.35">
      <c r="E248" s="11"/>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5:125" s="5" customFormat="1" x14ac:dyDescent="0.35">
      <c r="E249" s="11"/>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5:125" s="5" customFormat="1" x14ac:dyDescent="0.35">
      <c r="E250" s="11"/>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5:125" s="5" customFormat="1" x14ac:dyDescent="0.35">
      <c r="E251" s="1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5:125" s="5" customFormat="1" x14ac:dyDescent="0.35">
      <c r="E252" s="11"/>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5:125" s="5" customFormat="1" x14ac:dyDescent="0.35">
      <c r="E253" s="11"/>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5:125" s="5" customFormat="1" x14ac:dyDescent="0.35">
      <c r="E254" s="11"/>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5:125" s="5" customFormat="1" x14ac:dyDescent="0.35">
      <c r="E255" s="11"/>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5:125" s="5" customFormat="1" x14ac:dyDescent="0.35">
      <c r="E256" s="11"/>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5:125" s="5" customFormat="1" x14ac:dyDescent="0.35">
      <c r="E257" s="11"/>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5:125" s="5" customFormat="1" x14ac:dyDescent="0.35">
      <c r="E258" s="11"/>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5:125" s="5" customFormat="1" x14ac:dyDescent="0.35">
      <c r="E259" s="11"/>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5:125" s="5" customFormat="1" x14ac:dyDescent="0.35">
      <c r="E260" s="11"/>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5:125" s="5" customFormat="1" x14ac:dyDescent="0.35">
      <c r="E261" s="1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5:125" s="5" customFormat="1" x14ac:dyDescent="0.35">
      <c r="E262" s="11"/>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5:125" s="5" customFormat="1" x14ac:dyDescent="0.35">
      <c r="E263" s="11"/>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5:125" s="5" customFormat="1" x14ac:dyDescent="0.35">
      <c r="E264" s="11"/>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5:125" s="5" customFormat="1" x14ac:dyDescent="0.35">
      <c r="E265" s="11"/>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5:125" s="5" customFormat="1" x14ac:dyDescent="0.35">
      <c r="E266" s="11"/>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5:125" s="5" customFormat="1" x14ac:dyDescent="0.35">
      <c r="E267" s="11"/>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5:125" s="5" customFormat="1" x14ac:dyDescent="0.35">
      <c r="E268" s="11"/>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5:125" s="5" customFormat="1" x14ac:dyDescent="0.35">
      <c r="E269" s="11"/>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5:125" s="5" customFormat="1" x14ac:dyDescent="0.35">
      <c r="E270" s="11"/>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5:125" s="5" customFormat="1" x14ac:dyDescent="0.35">
      <c r="E271" s="1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5:125" s="5" customFormat="1" x14ac:dyDescent="0.35">
      <c r="E272" s="11"/>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5:125" s="5" customFormat="1" x14ac:dyDescent="0.35">
      <c r="E273" s="11"/>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5:125" s="5" customFormat="1" x14ac:dyDescent="0.35">
      <c r="E274" s="11"/>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5:125" s="5" customFormat="1" x14ac:dyDescent="0.35">
      <c r="E275" s="11"/>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5:125" s="5" customFormat="1" x14ac:dyDescent="0.35">
      <c r="E276" s="11"/>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5:125" s="5" customFormat="1" x14ac:dyDescent="0.35">
      <c r="E277" s="11"/>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5:125" s="5" customFormat="1" x14ac:dyDescent="0.35">
      <c r="E278" s="11"/>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5:125" s="5" customFormat="1" x14ac:dyDescent="0.35">
      <c r="E279" s="11"/>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5:125" s="5" customFormat="1" x14ac:dyDescent="0.35">
      <c r="E280" s="11"/>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5:125" s="5" customFormat="1" x14ac:dyDescent="0.35">
      <c r="E281" s="1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5:125" s="5" customFormat="1" x14ac:dyDescent="0.35">
      <c r="E282" s="11"/>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5:125" s="5" customFormat="1" x14ac:dyDescent="0.35">
      <c r="E283" s="11"/>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5:125" s="5" customFormat="1" x14ac:dyDescent="0.35">
      <c r="E284" s="11"/>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5:125" s="5" customFormat="1" x14ac:dyDescent="0.35">
      <c r="E285" s="11"/>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5:125" s="5" customFormat="1" x14ac:dyDescent="0.35">
      <c r="E286" s="11"/>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5:125" s="5" customFormat="1" x14ac:dyDescent="0.35">
      <c r="E287" s="11"/>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5:125" s="5" customFormat="1" x14ac:dyDescent="0.35">
      <c r="E288" s="11"/>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5:125" s="5" customFormat="1" x14ac:dyDescent="0.35">
      <c r="E289" s="11"/>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5:125" s="5" customFormat="1" x14ac:dyDescent="0.35">
      <c r="E290" s="11"/>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5:125" s="5" customFormat="1" x14ac:dyDescent="0.35">
      <c r="E291" s="1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5:125" s="5" customFormat="1" x14ac:dyDescent="0.35">
      <c r="E292" s="11"/>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5:125" s="5" customFormat="1" x14ac:dyDescent="0.35">
      <c r="E293" s="11"/>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5:125" s="5" customFormat="1" x14ac:dyDescent="0.35">
      <c r="E294" s="11"/>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5:125" s="5" customFormat="1" x14ac:dyDescent="0.35">
      <c r="E295" s="11"/>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5:125" s="5" customFormat="1" x14ac:dyDescent="0.35">
      <c r="E296" s="11"/>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5:125" s="5" customFormat="1" x14ac:dyDescent="0.35">
      <c r="E297" s="11"/>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5:125" s="5" customFormat="1" x14ac:dyDescent="0.35">
      <c r="E298" s="11"/>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5:125" s="5" customFormat="1" x14ac:dyDescent="0.35">
      <c r="E299" s="11"/>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5:125" s="5" customFormat="1" x14ac:dyDescent="0.35">
      <c r="E300" s="11"/>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5:125" s="5" customFormat="1" x14ac:dyDescent="0.35">
      <c r="E301" s="1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5:125" s="5" customFormat="1" x14ac:dyDescent="0.35">
      <c r="E302" s="11"/>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5:125" s="5" customFormat="1" x14ac:dyDescent="0.35">
      <c r="E303" s="11"/>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5:125" s="5" customFormat="1" x14ac:dyDescent="0.35">
      <c r="E304" s="11"/>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5:125" s="5" customFormat="1" x14ac:dyDescent="0.35">
      <c r="E305" s="11"/>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5:125" s="5" customFormat="1" x14ac:dyDescent="0.35">
      <c r="E306" s="11"/>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5:125" s="5" customFormat="1" x14ac:dyDescent="0.35">
      <c r="E307" s="11"/>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5:125" s="5" customFormat="1" x14ac:dyDescent="0.35">
      <c r="E308" s="11"/>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5:125" s="5" customFormat="1" x14ac:dyDescent="0.35">
      <c r="E309" s="11"/>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5:125" s="5" customFormat="1" x14ac:dyDescent="0.35">
      <c r="E310" s="11"/>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5:125" s="5" customFormat="1" x14ac:dyDescent="0.35">
      <c r="E311" s="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5:125" s="5" customFormat="1" x14ac:dyDescent="0.35">
      <c r="E312" s="11"/>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5:125" s="5" customFormat="1" x14ac:dyDescent="0.35">
      <c r="E313" s="11"/>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5:125" s="5" customFormat="1" x14ac:dyDescent="0.35">
      <c r="E314" s="11"/>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5:125" s="5" customFormat="1" x14ac:dyDescent="0.35">
      <c r="E315" s="11"/>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5:125" s="5" customFormat="1" x14ac:dyDescent="0.35">
      <c r="E316" s="11"/>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5:125" s="5" customFormat="1" x14ac:dyDescent="0.35">
      <c r="E317" s="11"/>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5:125" s="5" customFormat="1" x14ac:dyDescent="0.35">
      <c r="E318" s="11"/>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5:125" s="5" customFormat="1" x14ac:dyDescent="0.35">
      <c r="E319" s="11"/>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5:125" s="5" customFormat="1" x14ac:dyDescent="0.35">
      <c r="E320" s="11"/>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5:125" s="5" customFormat="1" x14ac:dyDescent="0.35">
      <c r="E321" s="1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5:125" s="5" customFormat="1" x14ac:dyDescent="0.35">
      <c r="E322" s="11"/>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5:125" s="5" customFormat="1" x14ac:dyDescent="0.35">
      <c r="E323" s="11"/>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5:125" s="5" customFormat="1" x14ac:dyDescent="0.35">
      <c r="E324" s="11"/>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5:125" s="5" customFormat="1" x14ac:dyDescent="0.35">
      <c r="E325" s="11"/>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5:125" s="5" customFormat="1" x14ac:dyDescent="0.35">
      <c r="E326" s="11"/>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5:125" s="5" customFormat="1" x14ac:dyDescent="0.35">
      <c r="E327" s="11"/>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5:125" s="5" customFormat="1" x14ac:dyDescent="0.35">
      <c r="E328" s="11"/>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5:125" s="5" customFormat="1" x14ac:dyDescent="0.35">
      <c r="E329" s="11"/>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5:125" s="5" customFormat="1" x14ac:dyDescent="0.35">
      <c r="E330" s="11"/>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5:125" s="5" customFormat="1" x14ac:dyDescent="0.35">
      <c r="E331" s="1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5:125" s="5" customFormat="1" x14ac:dyDescent="0.35">
      <c r="E332" s="11"/>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5:125" s="5" customFormat="1" x14ac:dyDescent="0.35">
      <c r="E333" s="11"/>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5:125" s="5" customFormat="1" x14ac:dyDescent="0.35">
      <c r="E334" s="11"/>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5:125" s="5" customFormat="1" x14ac:dyDescent="0.35">
      <c r="E335" s="11"/>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5:125" s="5" customFormat="1" x14ac:dyDescent="0.35">
      <c r="E336" s="11"/>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5:125" s="5" customFormat="1" x14ac:dyDescent="0.35">
      <c r="E337" s="11"/>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5:125" s="5" customFormat="1" x14ac:dyDescent="0.35">
      <c r="E338" s="11"/>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5:125" s="5" customFormat="1" x14ac:dyDescent="0.35">
      <c r="E339" s="11"/>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5:125" s="5" customFormat="1" x14ac:dyDescent="0.35">
      <c r="E340" s="11"/>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5:125" s="5" customFormat="1" x14ac:dyDescent="0.35">
      <c r="E341" s="1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5:125" s="5" customFormat="1" x14ac:dyDescent="0.35">
      <c r="E342" s="11"/>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5:125" s="5" customFormat="1" x14ac:dyDescent="0.35">
      <c r="E343" s="11"/>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5:125" s="5" customFormat="1" x14ac:dyDescent="0.35">
      <c r="E344" s="11"/>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5:125" s="5" customFormat="1" x14ac:dyDescent="0.35">
      <c r="E345" s="11"/>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5:125" s="5" customFormat="1" x14ac:dyDescent="0.35">
      <c r="E346" s="11"/>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5:125" s="5" customFormat="1" x14ac:dyDescent="0.35">
      <c r="E347" s="11"/>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5:125" s="5" customFormat="1" x14ac:dyDescent="0.35">
      <c r="E348" s="11"/>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5:125" s="5" customFormat="1" x14ac:dyDescent="0.35">
      <c r="E349" s="11"/>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5:125" s="5" customFormat="1" x14ac:dyDescent="0.35">
      <c r="E350" s="11"/>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5:125" s="5" customFormat="1" x14ac:dyDescent="0.35">
      <c r="E351" s="1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5:125" s="5" customFormat="1" x14ac:dyDescent="0.35">
      <c r="E352" s="11"/>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5:125" s="5" customFormat="1" x14ac:dyDescent="0.35">
      <c r="E353" s="11"/>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5:125" s="5" customFormat="1" x14ac:dyDescent="0.35">
      <c r="E354" s="11"/>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5:125" s="5" customFormat="1" x14ac:dyDescent="0.35">
      <c r="E355" s="11"/>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5:125" s="5" customFormat="1" x14ac:dyDescent="0.35">
      <c r="E356" s="11"/>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5:125" s="5" customFormat="1" x14ac:dyDescent="0.35">
      <c r="E357" s="11"/>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5:125" s="5" customFormat="1" x14ac:dyDescent="0.35">
      <c r="E358" s="11"/>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5:125" s="5" customFormat="1" x14ac:dyDescent="0.35">
      <c r="E359" s="11"/>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5:125" s="5" customFormat="1" x14ac:dyDescent="0.35">
      <c r="E360" s="11"/>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5:125" s="5" customFormat="1" x14ac:dyDescent="0.35">
      <c r="E361" s="1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5:125" s="5" customFormat="1" x14ac:dyDescent="0.35">
      <c r="E362" s="11"/>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5:125" s="5" customFormat="1" x14ac:dyDescent="0.35">
      <c r="E363" s="11"/>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5:125" s="5" customFormat="1" x14ac:dyDescent="0.35">
      <c r="E364" s="11"/>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5:125" s="5" customFormat="1" x14ac:dyDescent="0.35">
      <c r="E365" s="11"/>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5:125" s="5" customFormat="1" x14ac:dyDescent="0.35">
      <c r="E366" s="11"/>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5:125" s="5" customFormat="1" x14ac:dyDescent="0.35">
      <c r="E367" s="11"/>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5:125" s="5" customFormat="1" x14ac:dyDescent="0.35">
      <c r="E368" s="11"/>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5:125" s="5" customFormat="1" x14ac:dyDescent="0.35">
      <c r="E369" s="11"/>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5:125" s="5" customFormat="1" x14ac:dyDescent="0.35">
      <c r="E370" s="11"/>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5:125" s="5" customFormat="1" x14ac:dyDescent="0.35">
      <c r="E371" s="1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5:125" s="5" customFormat="1" x14ac:dyDescent="0.35">
      <c r="E372" s="11"/>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5:125" s="5" customFormat="1" x14ac:dyDescent="0.35">
      <c r="E373" s="11"/>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5:125" s="5" customFormat="1" x14ac:dyDescent="0.35">
      <c r="E374" s="11"/>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5:125" s="5" customFormat="1" x14ac:dyDescent="0.35">
      <c r="E375" s="11"/>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5:125" s="5" customFormat="1" x14ac:dyDescent="0.35">
      <c r="E376" s="11"/>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5:125" s="5" customFormat="1" x14ac:dyDescent="0.35">
      <c r="E377" s="11"/>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5:125" s="5" customFormat="1" x14ac:dyDescent="0.35">
      <c r="E378" s="11"/>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5:125" s="5" customFormat="1" x14ac:dyDescent="0.35">
      <c r="E379" s="11"/>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5:125" s="5" customFormat="1" x14ac:dyDescent="0.35">
      <c r="E380" s="11"/>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5:125" s="5" customFormat="1" x14ac:dyDescent="0.35">
      <c r="E381" s="1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5:125" s="5" customFormat="1" x14ac:dyDescent="0.35">
      <c r="E382" s="11"/>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5:125" s="5" customFormat="1" x14ac:dyDescent="0.35">
      <c r="E383" s="11"/>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5:125" s="5" customFormat="1" x14ac:dyDescent="0.35">
      <c r="E384" s="11"/>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5:125" s="5" customFormat="1" x14ac:dyDescent="0.35">
      <c r="E385" s="11"/>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5:125" s="5" customFormat="1" x14ac:dyDescent="0.35">
      <c r="E386" s="11"/>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5:125" s="5" customFormat="1" x14ac:dyDescent="0.35">
      <c r="E387" s="11"/>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5:125" s="5" customFormat="1" x14ac:dyDescent="0.35">
      <c r="E388" s="11"/>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5:125" s="5" customFormat="1" x14ac:dyDescent="0.35">
      <c r="E389" s="11"/>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5:125" s="5" customFormat="1" x14ac:dyDescent="0.35">
      <c r="E390" s="11"/>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5:125" s="5" customFormat="1" x14ac:dyDescent="0.35">
      <c r="E391" s="1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5:125" s="5" customFormat="1" x14ac:dyDescent="0.35">
      <c r="E392" s="11"/>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5:125" s="5" customFormat="1" x14ac:dyDescent="0.35">
      <c r="E393" s="11"/>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5:125" s="5" customFormat="1" x14ac:dyDescent="0.35">
      <c r="E394" s="11"/>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5:125" s="5" customFormat="1" x14ac:dyDescent="0.35">
      <c r="E395" s="11"/>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5:125" s="5" customFormat="1" x14ac:dyDescent="0.35">
      <c r="E396" s="11"/>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5:125" s="5" customFormat="1" x14ac:dyDescent="0.35">
      <c r="E397" s="11"/>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5:125" s="5" customFormat="1" x14ac:dyDescent="0.35">
      <c r="E398" s="11"/>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5:125" s="5" customFormat="1" x14ac:dyDescent="0.35">
      <c r="E399" s="11"/>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5:125" s="5" customFormat="1" x14ac:dyDescent="0.35">
      <c r="E400" s="11"/>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5:125" s="5" customFormat="1" x14ac:dyDescent="0.35">
      <c r="E401" s="1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5:125" s="5" customFormat="1" x14ac:dyDescent="0.35">
      <c r="E402" s="11"/>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5:125" s="5" customFormat="1" x14ac:dyDescent="0.35">
      <c r="E403" s="11"/>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5:125" s="5" customFormat="1" x14ac:dyDescent="0.35">
      <c r="E404" s="11"/>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5:125" s="5" customFormat="1" x14ac:dyDescent="0.35">
      <c r="E405" s="11"/>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5:125" s="5" customFormat="1" x14ac:dyDescent="0.35">
      <c r="E406" s="11"/>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5:125" s="5" customFormat="1" x14ac:dyDescent="0.35">
      <c r="E407" s="11"/>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5:125" s="5" customFormat="1" x14ac:dyDescent="0.35">
      <c r="E408" s="11"/>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5:125" s="5" customFormat="1" x14ac:dyDescent="0.35">
      <c r="E409" s="11"/>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5:125" s="5" customFormat="1" x14ac:dyDescent="0.35">
      <c r="E410" s="11"/>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5:125" s="5" customFormat="1" x14ac:dyDescent="0.35">
      <c r="E411" s="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5:125" s="5" customFormat="1" x14ac:dyDescent="0.35">
      <c r="E412" s="11"/>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5:125" s="5" customFormat="1" x14ac:dyDescent="0.35">
      <c r="E413" s="11"/>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5:125" s="5" customFormat="1" x14ac:dyDescent="0.35">
      <c r="E414" s="11"/>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5:125" s="5" customFormat="1" x14ac:dyDescent="0.35">
      <c r="E415" s="11"/>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5:125" s="5" customFormat="1" x14ac:dyDescent="0.35">
      <c r="E416" s="11"/>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5:125" s="5" customFormat="1" x14ac:dyDescent="0.35">
      <c r="E417" s="11"/>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5:125" s="5" customFormat="1" x14ac:dyDescent="0.35">
      <c r="E418" s="11"/>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5:125" s="5" customFormat="1" x14ac:dyDescent="0.35">
      <c r="E419" s="11"/>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5:125" s="5" customFormat="1" x14ac:dyDescent="0.35">
      <c r="E420" s="11"/>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5:125" s="5" customFormat="1" x14ac:dyDescent="0.35">
      <c r="E421" s="1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5:125" s="5" customFormat="1" x14ac:dyDescent="0.35">
      <c r="E422" s="11"/>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5:125" s="5" customFormat="1" x14ac:dyDescent="0.35">
      <c r="E423" s="11"/>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5:125" s="5" customFormat="1" x14ac:dyDescent="0.35">
      <c r="E424" s="11"/>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5:125" s="5" customFormat="1" x14ac:dyDescent="0.35">
      <c r="E425" s="11"/>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5:125" s="5" customFormat="1" x14ac:dyDescent="0.35">
      <c r="E426" s="11"/>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5:125" s="5" customFormat="1" x14ac:dyDescent="0.35">
      <c r="E427" s="11"/>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5:125" s="5" customFormat="1" x14ac:dyDescent="0.35">
      <c r="E428" s="11"/>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5:125" s="5" customFormat="1" x14ac:dyDescent="0.35">
      <c r="E429" s="11"/>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5:125" s="5" customFormat="1" x14ac:dyDescent="0.35">
      <c r="E430" s="11"/>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5:125" s="5" customFormat="1" x14ac:dyDescent="0.35">
      <c r="E431" s="1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5:125" s="5" customFormat="1" x14ac:dyDescent="0.35">
      <c r="E432" s="11"/>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5:125" s="5" customFormat="1" x14ac:dyDescent="0.35">
      <c r="E433" s="11"/>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5:125" s="5" customFormat="1" x14ac:dyDescent="0.35">
      <c r="E434" s="11"/>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5:125" s="5" customFormat="1" x14ac:dyDescent="0.35">
      <c r="E435" s="11"/>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5:125" s="5" customFormat="1" x14ac:dyDescent="0.35">
      <c r="E436" s="11"/>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5:125" s="5" customFormat="1" x14ac:dyDescent="0.35">
      <c r="E437" s="11"/>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5:125" s="5" customFormat="1" x14ac:dyDescent="0.35">
      <c r="E438" s="11"/>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5:125" s="5" customFormat="1" x14ac:dyDescent="0.35">
      <c r="E439" s="11"/>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5:125" s="5" customFormat="1" x14ac:dyDescent="0.35">
      <c r="E440" s="11"/>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5:125" s="5" customFormat="1" x14ac:dyDescent="0.35">
      <c r="E441" s="1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5:125" s="5" customFormat="1" x14ac:dyDescent="0.35">
      <c r="E442" s="11"/>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5:125" s="5" customFormat="1" x14ac:dyDescent="0.35">
      <c r="E443" s="11"/>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5:125" s="5" customFormat="1" x14ac:dyDescent="0.35">
      <c r="E444" s="11"/>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5:125" s="5" customFormat="1" x14ac:dyDescent="0.35">
      <c r="E445" s="11"/>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5:125" s="5" customFormat="1" x14ac:dyDescent="0.35">
      <c r="E446" s="11"/>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5:125" s="5" customFormat="1" x14ac:dyDescent="0.35">
      <c r="E447" s="11"/>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5:125" s="5" customFormat="1" x14ac:dyDescent="0.35">
      <c r="E448" s="11"/>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5:125" s="5" customFormat="1" x14ac:dyDescent="0.35">
      <c r="E449" s="11"/>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5:125" s="5" customFormat="1" x14ac:dyDescent="0.35">
      <c r="E450" s="11"/>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5:125" s="5" customFormat="1" x14ac:dyDescent="0.35">
      <c r="E451" s="1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5:125" s="5" customFormat="1" x14ac:dyDescent="0.35">
      <c r="E452" s="11"/>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5:125" s="5" customFormat="1" x14ac:dyDescent="0.35">
      <c r="E453" s="11"/>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5:125" s="5" customFormat="1" x14ac:dyDescent="0.35">
      <c r="E454" s="11"/>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5:125" s="5" customFormat="1" x14ac:dyDescent="0.35">
      <c r="E455" s="11"/>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5:125" s="5" customFormat="1" x14ac:dyDescent="0.35">
      <c r="E456" s="11"/>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5:125" s="5" customFormat="1" x14ac:dyDescent="0.35">
      <c r="E457" s="11"/>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5:125" s="5" customFormat="1" x14ac:dyDescent="0.35">
      <c r="E458" s="11"/>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5:125" s="5" customFormat="1" x14ac:dyDescent="0.35">
      <c r="E459" s="11"/>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sheetData>
  <mergeCells count="8">
    <mergeCell ref="A103:J103"/>
    <mergeCell ref="E1:J1"/>
    <mergeCell ref="G63:G64"/>
    <mergeCell ref="C4:C7"/>
    <mergeCell ref="A3:J3"/>
    <mergeCell ref="A4:A8"/>
    <mergeCell ref="C63:C64"/>
    <mergeCell ref="D4:J4"/>
  </mergeCells>
  <pageMargins left="0.35433070866141736" right="0.31496062992125984" top="0.46" bottom="0.34" header="0.26" footer="0.17"/>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pa pasākumiem 1.pielikums</vt:lpstr>
      <vt:lpstr>' pa pasākumiem 1.pielikums'!Print_Titles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2025-12-04T10:33:59Z</dcterms:modified>
</cp:coreProperties>
</file>