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iem-ds.iem.gov.lv\U disks\inga.osina\Dokumenti\Inga\LNG PIEPRASĪJUMI\Robežapsardze_ārkārtējā situācija_Baltkrievija\2024\2024.okt\Uz FM\"/>
    </mc:Choice>
  </mc:AlternateContent>
  <xr:revisionPtr revIDLastSave="0" documentId="13_ncr:1_{F45AA705-94BE-4D6C-AF31-7F79B5405022}" xr6:coauthVersionLast="47" xr6:coauthVersionMax="47" xr10:uidLastSave="{00000000-0000-0000-0000-000000000000}"/>
  <bookViews>
    <workbookView xWindow="13245" yWindow="1200" windowWidth="15000" windowHeight="12345" xr2:uid="{00000000-000D-0000-FFFF-FFFF00000000}"/>
  </bookViews>
  <sheets>
    <sheet name="VRS_okt" sheetId="26" r:id="rId1"/>
    <sheet name="1.tabula" sheetId="27" r:id="rId2"/>
    <sheet name="2.tabula" sheetId="34" r:id="rId3"/>
    <sheet name="3.tabula " sheetId="38" r:id="rId4"/>
  </sheets>
  <definedNames>
    <definedName name="_xlnm._FilterDatabase" localSheetId="2" hidden="1">'2.tabula'!$J$7:$L$97</definedName>
    <definedName name="_xlnm._FilterDatabase" localSheetId="3" hidden="1">'3.tabula '!$J$7:$L$30</definedName>
    <definedName name="_xlnm.Print_Titles" localSheetId="1">'1.tabula'!$6:$6</definedName>
    <definedName name="_xlnm.Print_Titles" localSheetId="2">'2.tabula'!$6:$6</definedName>
    <definedName name="_xlnm.Print_Titles" localSheetId="3">'3.tabula 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26" l="1"/>
  <c r="D17" i="26"/>
  <c r="D21" i="26"/>
  <c r="D20" i="26"/>
  <c r="I30" i="38"/>
  <c r="J30" i="38" s="1"/>
  <c r="I29" i="38"/>
  <c r="J29" i="38" s="1"/>
  <c r="I28" i="38"/>
  <c r="J28" i="38" s="1"/>
  <c r="I27" i="38"/>
  <c r="J27" i="38" s="1"/>
  <c r="I26" i="38"/>
  <c r="J26" i="38" s="1"/>
  <c r="I25" i="38"/>
  <c r="J25" i="38" s="1"/>
  <c r="I24" i="38"/>
  <c r="J24" i="38" s="1"/>
  <c r="I23" i="38"/>
  <c r="J23" i="38" s="1"/>
  <c r="I22" i="38"/>
  <c r="J22" i="38" s="1"/>
  <c r="I21" i="38"/>
  <c r="J21" i="38" s="1"/>
  <c r="I20" i="38"/>
  <c r="J20" i="38" s="1"/>
  <c r="I19" i="38"/>
  <c r="J19" i="38" s="1"/>
  <c r="I18" i="38"/>
  <c r="J18" i="38" s="1"/>
  <c r="I17" i="38"/>
  <c r="J17" i="38" s="1"/>
  <c r="I16" i="38"/>
  <c r="J16" i="38" s="1"/>
  <c r="I15" i="38"/>
  <c r="J15" i="38" s="1"/>
  <c r="I14" i="38"/>
  <c r="J14" i="38" s="1"/>
  <c r="I13" i="38"/>
  <c r="J13" i="38" s="1"/>
  <c r="I12" i="38"/>
  <c r="J12" i="38" s="1"/>
  <c r="I11" i="38"/>
  <c r="J11" i="38" s="1"/>
  <c r="I10" i="38"/>
  <c r="J10" i="38" s="1"/>
  <c r="I9" i="38"/>
  <c r="J9" i="38" s="1"/>
  <c r="I8" i="38"/>
  <c r="J8" i="38" s="1"/>
  <c r="H7" i="38"/>
  <c r="J102" i="34"/>
  <c r="I102" i="34"/>
  <c r="I101" i="34"/>
  <c r="J101" i="34" s="1"/>
  <c r="I100" i="34"/>
  <c r="J100" i="34" s="1"/>
  <c r="I99" i="34"/>
  <c r="J99" i="34" s="1"/>
  <c r="J98" i="34"/>
  <c r="I98" i="34"/>
  <c r="I97" i="34"/>
  <c r="J97" i="34" s="1"/>
  <c r="J96" i="34"/>
  <c r="I96" i="34"/>
  <c r="I95" i="34"/>
  <c r="J95" i="34" s="1"/>
  <c r="I94" i="34"/>
  <c r="J94" i="34" s="1"/>
  <c r="J93" i="34"/>
  <c r="I93" i="34"/>
  <c r="I92" i="34"/>
  <c r="J92" i="34" s="1"/>
  <c r="I91" i="34"/>
  <c r="J91" i="34" s="1"/>
  <c r="I90" i="34"/>
  <c r="J90" i="34" s="1"/>
  <c r="J89" i="34"/>
  <c r="I89" i="34"/>
  <c r="I88" i="34"/>
  <c r="J88" i="34" s="1"/>
  <c r="I87" i="34"/>
  <c r="J87" i="34" s="1"/>
  <c r="I86" i="34"/>
  <c r="J86" i="34" s="1"/>
  <c r="I85" i="34"/>
  <c r="J85" i="34" s="1"/>
  <c r="J84" i="34"/>
  <c r="I84" i="34"/>
  <c r="I83" i="34"/>
  <c r="J83" i="34" s="1"/>
  <c r="J82" i="34"/>
  <c r="I82" i="34"/>
  <c r="I81" i="34"/>
  <c r="J81" i="34" s="1"/>
  <c r="J80" i="34"/>
  <c r="I80" i="34"/>
  <c r="I79" i="34"/>
  <c r="J79" i="34" s="1"/>
  <c r="I78" i="34"/>
  <c r="J78" i="34" s="1"/>
  <c r="I77" i="34"/>
  <c r="J77" i="34" s="1"/>
  <c r="I76" i="34"/>
  <c r="J76" i="34" s="1"/>
  <c r="I75" i="34"/>
  <c r="J75" i="34" s="1"/>
  <c r="I74" i="34"/>
  <c r="J74" i="34" s="1"/>
  <c r="J73" i="34"/>
  <c r="I73" i="34"/>
  <c r="I72" i="34"/>
  <c r="J72" i="34" s="1"/>
  <c r="I71" i="34"/>
  <c r="J71" i="34" s="1"/>
  <c r="J70" i="34"/>
  <c r="I70" i="34"/>
  <c r="I69" i="34"/>
  <c r="J69" i="34" s="1"/>
  <c r="I68" i="34"/>
  <c r="J68" i="34" s="1"/>
  <c r="I67" i="34"/>
  <c r="J67" i="34" s="1"/>
  <c r="J66" i="34"/>
  <c r="I66" i="34"/>
  <c r="I65" i="34"/>
  <c r="J65" i="34" s="1"/>
  <c r="J64" i="34"/>
  <c r="I64" i="34"/>
  <c r="I63" i="34"/>
  <c r="J63" i="34" s="1"/>
  <c r="I62" i="34"/>
  <c r="J62" i="34" s="1"/>
  <c r="J61" i="34"/>
  <c r="I61" i="34"/>
  <c r="I60" i="34"/>
  <c r="J60" i="34" s="1"/>
  <c r="I59" i="34"/>
  <c r="J59" i="34" s="1"/>
  <c r="I58" i="34"/>
  <c r="J58" i="34" s="1"/>
  <c r="J57" i="34"/>
  <c r="I57" i="34"/>
  <c r="I56" i="34"/>
  <c r="J56" i="34" s="1"/>
  <c r="I55" i="34"/>
  <c r="J55" i="34" s="1"/>
  <c r="I54" i="34"/>
  <c r="J54" i="34" s="1"/>
  <c r="I53" i="34"/>
  <c r="J53" i="34" s="1"/>
  <c r="J52" i="34"/>
  <c r="I52" i="34"/>
  <c r="I51" i="34"/>
  <c r="J51" i="34" s="1"/>
  <c r="J50" i="34"/>
  <c r="I50" i="34"/>
  <c r="I49" i="34"/>
  <c r="J49" i="34" s="1"/>
  <c r="J48" i="34"/>
  <c r="I48" i="34"/>
  <c r="I47" i="34"/>
  <c r="J47" i="34" s="1"/>
  <c r="I46" i="34"/>
  <c r="J46" i="34" s="1"/>
  <c r="I45" i="34"/>
  <c r="J45" i="34" s="1"/>
  <c r="I44" i="34"/>
  <c r="J44" i="34" s="1"/>
  <c r="I43" i="34"/>
  <c r="J43" i="34" s="1"/>
  <c r="I42" i="34"/>
  <c r="J42" i="34" s="1"/>
  <c r="J41" i="34"/>
  <c r="I41" i="34"/>
  <c r="I40" i="34"/>
  <c r="J40" i="34" s="1"/>
  <c r="I39" i="34"/>
  <c r="J39" i="34" s="1"/>
  <c r="J38" i="34"/>
  <c r="I38" i="34"/>
  <c r="I37" i="34"/>
  <c r="J37" i="34" s="1"/>
  <c r="I36" i="34"/>
  <c r="J36" i="34" s="1"/>
  <c r="I35" i="34"/>
  <c r="J35" i="34" s="1"/>
  <c r="J34" i="34"/>
  <c r="I34" i="34"/>
  <c r="I33" i="34"/>
  <c r="J33" i="34" s="1"/>
  <c r="J32" i="34"/>
  <c r="I32" i="34"/>
  <c r="I31" i="34"/>
  <c r="J31" i="34" s="1"/>
  <c r="I30" i="34"/>
  <c r="J30" i="34" s="1"/>
  <c r="J29" i="34"/>
  <c r="I29" i="34"/>
  <c r="I28" i="34"/>
  <c r="J28" i="34" s="1"/>
  <c r="I27" i="34"/>
  <c r="J27" i="34" s="1"/>
  <c r="I26" i="34"/>
  <c r="J26" i="34" s="1"/>
  <c r="I25" i="34"/>
  <c r="J25" i="34" s="1"/>
  <c r="J24" i="34"/>
  <c r="I24" i="34"/>
  <c r="I23" i="34"/>
  <c r="J23" i="34" s="1"/>
  <c r="J22" i="34"/>
  <c r="I22" i="34"/>
  <c r="I21" i="34"/>
  <c r="J21" i="34" s="1"/>
  <c r="I20" i="34"/>
  <c r="J20" i="34" s="1"/>
  <c r="J19" i="34"/>
  <c r="I19" i="34"/>
  <c r="I18" i="34"/>
  <c r="J18" i="34" s="1"/>
  <c r="I17" i="34"/>
  <c r="J17" i="34" s="1"/>
  <c r="I16" i="34"/>
  <c r="J16" i="34" s="1"/>
  <c r="I15" i="34"/>
  <c r="J15" i="34" s="1"/>
  <c r="I14" i="34"/>
  <c r="J14" i="34" s="1"/>
  <c r="I13" i="34"/>
  <c r="J13" i="34" s="1"/>
  <c r="I12" i="34"/>
  <c r="J12" i="34" s="1"/>
  <c r="I11" i="34"/>
  <c r="J11" i="34" s="1"/>
  <c r="J10" i="34"/>
  <c r="I10" i="34"/>
  <c r="I9" i="34"/>
  <c r="J9" i="34" s="1"/>
  <c r="I8" i="34"/>
  <c r="J8" i="34" s="1"/>
  <c r="H7" i="27"/>
  <c r="J7" i="27"/>
  <c r="K7" i="27"/>
  <c r="L7" i="27"/>
  <c r="J441" i="27"/>
  <c r="K441" i="27" s="1"/>
  <c r="I441" i="27"/>
  <c r="I440" i="27"/>
  <c r="J440" i="27" s="1"/>
  <c r="I439" i="27"/>
  <c r="J439" i="27" s="1"/>
  <c r="K439" i="27" s="1"/>
  <c r="I438" i="27"/>
  <c r="J438" i="27" s="1"/>
  <c r="J437" i="27"/>
  <c r="I437" i="27"/>
  <c r="J436" i="27"/>
  <c r="I436" i="27"/>
  <c r="I435" i="27"/>
  <c r="J435" i="27" s="1"/>
  <c r="I434" i="27"/>
  <c r="J434" i="27" s="1"/>
  <c r="I433" i="27"/>
  <c r="J433" i="27" s="1"/>
  <c r="L432" i="27"/>
  <c r="I432" i="27"/>
  <c r="J432" i="27" s="1"/>
  <c r="K432" i="27" s="1"/>
  <c r="I431" i="27"/>
  <c r="J431" i="27" s="1"/>
  <c r="I430" i="27"/>
  <c r="J430" i="27" s="1"/>
  <c r="J429" i="27"/>
  <c r="K429" i="27" s="1"/>
  <c r="I429" i="27"/>
  <c r="K428" i="27"/>
  <c r="J428" i="27"/>
  <c r="I428" i="27"/>
  <c r="I427" i="27"/>
  <c r="J427" i="27" s="1"/>
  <c r="I426" i="27"/>
  <c r="J426" i="27" s="1"/>
  <c r="I425" i="27"/>
  <c r="J425" i="27" s="1"/>
  <c r="I424" i="27"/>
  <c r="J424" i="27" s="1"/>
  <c r="L423" i="27"/>
  <c r="I423" i="27"/>
  <c r="J423" i="27" s="1"/>
  <c r="K423" i="27" s="1"/>
  <c r="I422" i="27"/>
  <c r="J422" i="27" s="1"/>
  <c r="J421" i="27"/>
  <c r="K421" i="27" s="1"/>
  <c r="I421" i="27"/>
  <c r="J420" i="27"/>
  <c r="I420" i="27"/>
  <c r="J419" i="27"/>
  <c r="I419" i="27"/>
  <c r="I418" i="27"/>
  <c r="J418" i="27" s="1"/>
  <c r="I417" i="27"/>
  <c r="J417" i="27" s="1"/>
  <c r="I416" i="27"/>
  <c r="J416" i="27" s="1"/>
  <c r="K416" i="27" s="1"/>
  <c r="I415" i="27"/>
  <c r="J415" i="27" s="1"/>
  <c r="L414" i="27"/>
  <c r="K414" i="27"/>
  <c r="I414" i="27"/>
  <c r="J414" i="27" s="1"/>
  <c r="J413" i="27"/>
  <c r="K413" i="27" s="1"/>
  <c r="I413" i="27"/>
  <c r="J412" i="27"/>
  <c r="I412" i="27"/>
  <c r="I411" i="27"/>
  <c r="J411" i="27" s="1"/>
  <c r="J410" i="27"/>
  <c r="I410" i="27"/>
  <c r="I409" i="27"/>
  <c r="J409" i="27" s="1"/>
  <c r="I408" i="27"/>
  <c r="J408" i="27" s="1"/>
  <c r="I407" i="27"/>
  <c r="J407" i="27" s="1"/>
  <c r="K407" i="27" s="1"/>
  <c r="I406" i="27"/>
  <c r="J406" i="27" s="1"/>
  <c r="J405" i="27"/>
  <c r="I405" i="27"/>
  <c r="J404" i="27"/>
  <c r="I404" i="27"/>
  <c r="J403" i="27"/>
  <c r="K403" i="27" s="1"/>
  <c r="I403" i="27"/>
  <c r="I402" i="27"/>
  <c r="J402" i="27" s="1"/>
  <c r="J401" i="27"/>
  <c r="I401" i="27"/>
  <c r="I400" i="27"/>
  <c r="J400" i="27" s="1"/>
  <c r="K400" i="27" s="1"/>
  <c r="I399" i="27"/>
  <c r="J399" i="27" s="1"/>
  <c r="K399" i="27" s="1"/>
  <c r="I398" i="27"/>
  <c r="J398" i="27" s="1"/>
  <c r="J397" i="27"/>
  <c r="I397" i="27"/>
  <c r="J396" i="27"/>
  <c r="I396" i="27"/>
  <c r="I395" i="27"/>
  <c r="J395" i="27" s="1"/>
  <c r="K394" i="27"/>
  <c r="I394" i="27"/>
  <c r="J394" i="27" s="1"/>
  <c r="I393" i="27"/>
  <c r="J393" i="27" s="1"/>
  <c r="J392" i="27"/>
  <c r="K392" i="27" s="1"/>
  <c r="I392" i="27"/>
  <c r="I391" i="27"/>
  <c r="J391" i="27" s="1"/>
  <c r="I390" i="27"/>
  <c r="J390" i="27" s="1"/>
  <c r="J389" i="27"/>
  <c r="K389" i="27" s="1"/>
  <c r="I389" i="27"/>
  <c r="J388" i="27"/>
  <c r="I388" i="27"/>
  <c r="I387" i="27"/>
  <c r="J387" i="27" s="1"/>
  <c r="K387" i="27" s="1"/>
  <c r="I386" i="27"/>
  <c r="J386" i="27" s="1"/>
  <c r="I385" i="27"/>
  <c r="J385" i="27" s="1"/>
  <c r="I384" i="27"/>
  <c r="J384" i="27" s="1"/>
  <c r="L383" i="27"/>
  <c r="I383" i="27"/>
  <c r="J383" i="27" s="1"/>
  <c r="K383" i="27" s="1"/>
  <c r="I382" i="27"/>
  <c r="J382" i="27" s="1"/>
  <c r="J381" i="27"/>
  <c r="I381" i="27"/>
  <c r="K380" i="27"/>
  <c r="L380" i="27" s="1"/>
  <c r="J380" i="27"/>
  <c r="I380" i="27"/>
  <c r="I379" i="27"/>
  <c r="J379" i="27" s="1"/>
  <c r="J378" i="27"/>
  <c r="I378" i="27"/>
  <c r="I377" i="27"/>
  <c r="J377" i="27" s="1"/>
  <c r="I376" i="27"/>
  <c r="J376" i="27" s="1"/>
  <c r="K376" i="27" s="1"/>
  <c r="I375" i="27"/>
  <c r="J375" i="27" s="1"/>
  <c r="K375" i="27" s="1"/>
  <c r="K374" i="27"/>
  <c r="I374" i="27"/>
  <c r="J374" i="27" s="1"/>
  <c r="J373" i="27"/>
  <c r="K373" i="27" s="1"/>
  <c r="I373" i="27"/>
  <c r="J372" i="27"/>
  <c r="I372" i="27"/>
  <c r="J371" i="27"/>
  <c r="K371" i="27" s="1"/>
  <c r="I371" i="27"/>
  <c r="I370" i="27"/>
  <c r="J370" i="27" s="1"/>
  <c r="J369" i="27"/>
  <c r="I369" i="27"/>
  <c r="I368" i="27"/>
  <c r="J368" i="27" s="1"/>
  <c r="K368" i="27" s="1"/>
  <c r="I367" i="27"/>
  <c r="J367" i="27" s="1"/>
  <c r="K367" i="27" s="1"/>
  <c r="K366" i="27"/>
  <c r="I366" i="27"/>
  <c r="J366" i="27" s="1"/>
  <c r="J365" i="27"/>
  <c r="I365" i="27"/>
  <c r="J364" i="27"/>
  <c r="I364" i="27"/>
  <c r="I363" i="27"/>
  <c r="J363" i="27" s="1"/>
  <c r="I362" i="27"/>
  <c r="J362" i="27" s="1"/>
  <c r="I361" i="27"/>
  <c r="J361" i="27" s="1"/>
  <c r="J360" i="27"/>
  <c r="K360" i="27" s="1"/>
  <c r="I360" i="27"/>
  <c r="I359" i="27"/>
  <c r="J359" i="27" s="1"/>
  <c r="K359" i="27" s="1"/>
  <c r="I358" i="27"/>
  <c r="J358" i="27" s="1"/>
  <c r="J357" i="27"/>
  <c r="K357" i="27" s="1"/>
  <c r="I357" i="27"/>
  <c r="J356" i="27"/>
  <c r="I356" i="27"/>
  <c r="L355" i="27"/>
  <c r="I355" i="27"/>
  <c r="J355" i="27" s="1"/>
  <c r="K355" i="27" s="1"/>
  <c r="I354" i="27"/>
  <c r="J354" i="27" s="1"/>
  <c r="I353" i="27"/>
  <c r="J353" i="27" s="1"/>
  <c r="I352" i="27"/>
  <c r="J352" i="27" s="1"/>
  <c r="L351" i="27"/>
  <c r="I351" i="27"/>
  <c r="J351" i="27" s="1"/>
  <c r="K351" i="27" s="1"/>
  <c r="I350" i="27"/>
  <c r="J350" i="27" s="1"/>
  <c r="J349" i="27"/>
  <c r="I349" i="27"/>
  <c r="K348" i="27"/>
  <c r="L348" i="27" s="1"/>
  <c r="J348" i="27"/>
  <c r="I348" i="27"/>
  <c r="I347" i="27"/>
  <c r="J347" i="27" s="1"/>
  <c r="J346" i="27"/>
  <c r="I346" i="27"/>
  <c r="I345" i="27"/>
  <c r="J345" i="27" s="1"/>
  <c r="I344" i="27"/>
  <c r="J344" i="27" s="1"/>
  <c r="K344" i="27" s="1"/>
  <c r="I343" i="27"/>
  <c r="J343" i="27" s="1"/>
  <c r="K343" i="27" s="1"/>
  <c r="L343" i="27" s="1"/>
  <c r="K342" i="27"/>
  <c r="I342" i="27"/>
  <c r="J342" i="27" s="1"/>
  <c r="J341" i="27"/>
  <c r="K341" i="27" s="1"/>
  <c r="I341" i="27"/>
  <c r="J340" i="27"/>
  <c r="I340" i="27"/>
  <c r="J339" i="27"/>
  <c r="K339" i="27" s="1"/>
  <c r="I339" i="27"/>
  <c r="I338" i="27"/>
  <c r="J338" i="27" s="1"/>
  <c r="J337" i="27"/>
  <c r="I337" i="27"/>
  <c r="I336" i="27"/>
  <c r="J336" i="27" s="1"/>
  <c r="K336" i="27" s="1"/>
  <c r="I335" i="27"/>
  <c r="J335" i="27" s="1"/>
  <c r="K335" i="27" s="1"/>
  <c r="I334" i="27"/>
  <c r="J334" i="27" s="1"/>
  <c r="J333" i="27"/>
  <c r="I333" i="27"/>
  <c r="J332" i="27"/>
  <c r="I332" i="27"/>
  <c r="I331" i="27"/>
  <c r="J331" i="27" s="1"/>
  <c r="I330" i="27"/>
  <c r="J330" i="27" s="1"/>
  <c r="I329" i="27"/>
  <c r="J329" i="27" s="1"/>
  <c r="J328" i="27"/>
  <c r="K328" i="27" s="1"/>
  <c r="I328" i="27"/>
  <c r="I327" i="27"/>
  <c r="J327" i="27" s="1"/>
  <c r="K327" i="27" s="1"/>
  <c r="I326" i="27"/>
  <c r="J326" i="27" s="1"/>
  <c r="L325" i="27"/>
  <c r="J325" i="27"/>
  <c r="K325" i="27" s="1"/>
  <c r="I325" i="27"/>
  <c r="J324" i="27"/>
  <c r="I324" i="27"/>
  <c r="I323" i="27"/>
  <c r="J323" i="27" s="1"/>
  <c r="K323" i="27" s="1"/>
  <c r="I322" i="27"/>
  <c r="J322" i="27" s="1"/>
  <c r="I321" i="27"/>
  <c r="J321" i="27" s="1"/>
  <c r="I320" i="27"/>
  <c r="J320" i="27" s="1"/>
  <c r="L319" i="27"/>
  <c r="I319" i="27"/>
  <c r="J319" i="27" s="1"/>
  <c r="K319" i="27" s="1"/>
  <c r="K318" i="27"/>
  <c r="I318" i="27"/>
  <c r="J318" i="27" s="1"/>
  <c r="L318" i="27" s="1"/>
  <c r="J317" i="27"/>
  <c r="I317" i="27"/>
  <c r="K316" i="27"/>
  <c r="L316" i="27" s="1"/>
  <c r="J316" i="27"/>
  <c r="I316" i="27"/>
  <c r="I315" i="27"/>
  <c r="J315" i="27" s="1"/>
  <c r="J314" i="27"/>
  <c r="I314" i="27"/>
  <c r="I313" i="27"/>
  <c r="J313" i="27" s="1"/>
  <c r="I312" i="27"/>
  <c r="J312" i="27" s="1"/>
  <c r="K312" i="27" s="1"/>
  <c r="L311" i="27"/>
  <c r="I311" i="27"/>
  <c r="J311" i="27" s="1"/>
  <c r="K311" i="27" s="1"/>
  <c r="K310" i="27"/>
  <c r="I310" i="27"/>
  <c r="J310" i="27" s="1"/>
  <c r="L309" i="27"/>
  <c r="J309" i="27"/>
  <c r="K309" i="27" s="1"/>
  <c r="I309" i="27"/>
  <c r="J308" i="27"/>
  <c r="I308" i="27"/>
  <c r="J307" i="27"/>
  <c r="K307" i="27" s="1"/>
  <c r="I307" i="27"/>
  <c r="J306" i="27"/>
  <c r="I306" i="27"/>
  <c r="I305" i="27"/>
  <c r="J305" i="27" s="1"/>
  <c r="J304" i="27"/>
  <c r="K304" i="27" s="1"/>
  <c r="I304" i="27"/>
  <c r="L303" i="27"/>
  <c r="I303" i="27"/>
  <c r="J303" i="27" s="1"/>
  <c r="K303" i="27" s="1"/>
  <c r="I302" i="27"/>
  <c r="J302" i="27" s="1"/>
  <c r="J301" i="27"/>
  <c r="K301" i="27" s="1"/>
  <c r="I301" i="27"/>
  <c r="K300" i="27"/>
  <c r="L300" i="27" s="1"/>
  <c r="J300" i="27"/>
  <c r="I300" i="27"/>
  <c r="I299" i="27"/>
  <c r="J299" i="27" s="1"/>
  <c r="I298" i="27"/>
  <c r="J298" i="27" s="1"/>
  <c r="I297" i="27"/>
  <c r="J297" i="27" s="1"/>
  <c r="I296" i="27"/>
  <c r="J296" i="27" s="1"/>
  <c r="I295" i="27"/>
  <c r="J295" i="27" s="1"/>
  <c r="L294" i="27"/>
  <c r="I294" i="27"/>
  <c r="J294" i="27" s="1"/>
  <c r="K294" i="27" s="1"/>
  <c r="L293" i="27"/>
  <c r="J293" i="27"/>
  <c r="K293" i="27" s="1"/>
  <c r="I293" i="27"/>
  <c r="J292" i="27"/>
  <c r="I292" i="27"/>
  <c r="J291" i="27"/>
  <c r="K291" i="27" s="1"/>
  <c r="I291" i="27"/>
  <c r="I290" i="27"/>
  <c r="J290" i="27" s="1"/>
  <c r="J289" i="27"/>
  <c r="I289" i="27"/>
  <c r="J288" i="27"/>
  <c r="K288" i="27" s="1"/>
  <c r="I288" i="27"/>
  <c r="L287" i="27"/>
  <c r="I287" i="27"/>
  <c r="J287" i="27" s="1"/>
  <c r="K287" i="27" s="1"/>
  <c r="L286" i="27"/>
  <c r="K286" i="27"/>
  <c r="I286" i="27"/>
  <c r="J286" i="27" s="1"/>
  <c r="J285" i="27"/>
  <c r="K285" i="27" s="1"/>
  <c r="I285" i="27"/>
  <c r="J284" i="27"/>
  <c r="I284" i="27"/>
  <c r="I283" i="27"/>
  <c r="J283" i="27" s="1"/>
  <c r="J282" i="27"/>
  <c r="I282" i="27"/>
  <c r="I281" i="27"/>
  <c r="J281" i="27" s="1"/>
  <c r="I280" i="27"/>
  <c r="J280" i="27" s="1"/>
  <c r="I279" i="27"/>
  <c r="J279" i="27" s="1"/>
  <c r="K279" i="27" s="1"/>
  <c r="I278" i="27"/>
  <c r="J278" i="27" s="1"/>
  <c r="J277" i="27"/>
  <c r="K277" i="27" s="1"/>
  <c r="I277" i="27"/>
  <c r="K276" i="27"/>
  <c r="L276" i="27" s="1"/>
  <c r="J276" i="27"/>
  <c r="I276" i="27"/>
  <c r="I275" i="27"/>
  <c r="J275" i="27" s="1"/>
  <c r="K275" i="27" s="1"/>
  <c r="I274" i="27"/>
  <c r="J274" i="27" s="1"/>
  <c r="I273" i="27"/>
  <c r="J273" i="27" s="1"/>
  <c r="L272" i="27"/>
  <c r="I272" i="27"/>
  <c r="J272" i="27" s="1"/>
  <c r="K272" i="27" s="1"/>
  <c r="I271" i="27"/>
  <c r="J271" i="27" s="1"/>
  <c r="I270" i="27"/>
  <c r="J270" i="27" s="1"/>
  <c r="I269" i="27"/>
  <c r="J269" i="27" s="1"/>
  <c r="J268" i="27"/>
  <c r="I268" i="27"/>
  <c r="L267" i="27"/>
  <c r="J267" i="27"/>
  <c r="K267" i="27" s="1"/>
  <c r="I267" i="27"/>
  <c r="J266" i="27"/>
  <c r="K266" i="27" s="1"/>
  <c r="I266" i="27"/>
  <c r="I265" i="27"/>
  <c r="J265" i="27" s="1"/>
  <c r="L264" i="27"/>
  <c r="J264" i="27"/>
  <c r="K264" i="27" s="1"/>
  <c r="I264" i="27"/>
  <c r="I263" i="27"/>
  <c r="J263" i="27" s="1"/>
  <c r="I262" i="27"/>
  <c r="J262" i="27" s="1"/>
  <c r="I261" i="27"/>
  <c r="J261" i="27" s="1"/>
  <c r="J260" i="27"/>
  <c r="I260" i="27"/>
  <c r="J259" i="27"/>
  <c r="K259" i="27" s="1"/>
  <c r="I259" i="27"/>
  <c r="J258" i="27"/>
  <c r="K258" i="27" s="1"/>
  <c r="I258" i="27"/>
  <c r="I257" i="27"/>
  <c r="J257" i="27" s="1"/>
  <c r="K257" i="27" s="1"/>
  <c r="L256" i="27"/>
  <c r="J256" i="27"/>
  <c r="K256" i="27" s="1"/>
  <c r="I256" i="27"/>
  <c r="I255" i="27"/>
  <c r="J255" i="27" s="1"/>
  <c r="I254" i="27"/>
  <c r="J254" i="27" s="1"/>
  <c r="J253" i="27"/>
  <c r="K253" i="27" s="1"/>
  <c r="L253" i="27" s="1"/>
  <c r="I253" i="27"/>
  <c r="I252" i="27"/>
  <c r="J252" i="27" s="1"/>
  <c r="K252" i="27" s="1"/>
  <c r="I251" i="27"/>
  <c r="J251" i="27" s="1"/>
  <c r="J250" i="27"/>
  <c r="I250" i="27"/>
  <c r="J249" i="27"/>
  <c r="I249" i="27"/>
  <c r="I248" i="27"/>
  <c r="J248" i="27" s="1"/>
  <c r="J247" i="27"/>
  <c r="I247" i="27"/>
  <c r="J246" i="27"/>
  <c r="K246" i="27" s="1"/>
  <c r="I246" i="27"/>
  <c r="I245" i="27"/>
  <c r="J245" i="27" s="1"/>
  <c r="I244" i="27"/>
  <c r="J244" i="27" s="1"/>
  <c r="K243" i="27"/>
  <c r="I243" i="27"/>
  <c r="J243" i="27" s="1"/>
  <c r="J242" i="27"/>
  <c r="K242" i="27" s="1"/>
  <c r="I242" i="27"/>
  <c r="J241" i="27"/>
  <c r="I241" i="27"/>
  <c r="L240" i="27"/>
  <c r="J240" i="27"/>
  <c r="K240" i="27" s="1"/>
  <c r="I240" i="27"/>
  <c r="I239" i="27"/>
  <c r="J239" i="27" s="1"/>
  <c r="J238" i="27"/>
  <c r="I238" i="27"/>
  <c r="L237" i="27"/>
  <c r="J237" i="27"/>
  <c r="K237" i="27" s="1"/>
  <c r="I237" i="27"/>
  <c r="L236" i="27"/>
  <c r="I236" i="27"/>
  <c r="J236" i="27" s="1"/>
  <c r="K236" i="27" s="1"/>
  <c r="K235" i="27"/>
  <c r="I235" i="27"/>
  <c r="J235" i="27" s="1"/>
  <c r="L235" i="27" s="1"/>
  <c r="J234" i="27"/>
  <c r="I234" i="27"/>
  <c r="K233" i="27"/>
  <c r="L233" i="27" s="1"/>
  <c r="J233" i="27"/>
  <c r="I233" i="27"/>
  <c r="I232" i="27"/>
  <c r="J232" i="27" s="1"/>
  <c r="J231" i="27"/>
  <c r="I231" i="27"/>
  <c r="J230" i="27"/>
  <c r="K230" i="27" s="1"/>
  <c r="I230" i="27"/>
  <c r="I229" i="27"/>
  <c r="J229" i="27" s="1"/>
  <c r="I228" i="27"/>
  <c r="J228" i="27" s="1"/>
  <c r="K228" i="27" s="1"/>
  <c r="I227" i="27"/>
  <c r="J227" i="27" s="1"/>
  <c r="L226" i="27"/>
  <c r="J226" i="27"/>
  <c r="K226" i="27" s="1"/>
  <c r="I226" i="27"/>
  <c r="L225" i="27"/>
  <c r="J225" i="27"/>
  <c r="K225" i="27" s="1"/>
  <c r="I225" i="27"/>
  <c r="I224" i="27"/>
  <c r="J224" i="27" s="1"/>
  <c r="K223" i="27"/>
  <c r="I223" i="27"/>
  <c r="J223" i="27" s="1"/>
  <c r="J222" i="27"/>
  <c r="I222" i="27"/>
  <c r="L221" i="27"/>
  <c r="J221" i="27"/>
  <c r="K221" i="27" s="1"/>
  <c r="I221" i="27"/>
  <c r="L220" i="27"/>
  <c r="I220" i="27"/>
  <c r="J220" i="27" s="1"/>
  <c r="K220" i="27" s="1"/>
  <c r="K219" i="27"/>
  <c r="I219" i="27"/>
  <c r="J219" i="27" s="1"/>
  <c r="L219" i="27" s="1"/>
  <c r="J218" i="27"/>
  <c r="I218" i="27"/>
  <c r="L217" i="27"/>
  <c r="K217" i="27"/>
  <c r="J217" i="27"/>
  <c r="I217" i="27"/>
  <c r="L216" i="27"/>
  <c r="I216" i="27"/>
  <c r="J216" i="27" s="1"/>
  <c r="K216" i="27" s="1"/>
  <c r="I215" i="27"/>
  <c r="J215" i="27" s="1"/>
  <c r="J214" i="27"/>
  <c r="I214" i="27"/>
  <c r="J213" i="27"/>
  <c r="K213" i="27" s="1"/>
  <c r="I213" i="27"/>
  <c r="I212" i="27"/>
  <c r="J212" i="27" s="1"/>
  <c r="K212" i="27" s="1"/>
  <c r="K211" i="27"/>
  <c r="I211" i="27"/>
  <c r="J211" i="27" s="1"/>
  <c r="L210" i="27"/>
  <c r="J210" i="27"/>
  <c r="K210" i="27" s="1"/>
  <c r="I210" i="27"/>
  <c r="J209" i="27"/>
  <c r="K209" i="27" s="1"/>
  <c r="I209" i="27"/>
  <c r="K208" i="27"/>
  <c r="L208" i="27" s="1"/>
  <c r="J208" i="27"/>
  <c r="I208" i="27"/>
  <c r="L207" i="27"/>
  <c r="J207" i="27"/>
  <c r="K207" i="27" s="1"/>
  <c r="I207" i="27"/>
  <c r="J206" i="27"/>
  <c r="I206" i="27"/>
  <c r="J205" i="27"/>
  <c r="K205" i="27" s="1"/>
  <c r="I205" i="27"/>
  <c r="J204" i="27"/>
  <c r="I204" i="27"/>
  <c r="L203" i="27"/>
  <c r="J203" i="27"/>
  <c r="K203" i="27" s="1"/>
  <c r="I203" i="27"/>
  <c r="J202" i="27"/>
  <c r="K202" i="27" s="1"/>
  <c r="I202" i="27"/>
  <c r="L201" i="27"/>
  <c r="J201" i="27"/>
  <c r="K201" i="27" s="1"/>
  <c r="I201" i="27"/>
  <c r="J200" i="27"/>
  <c r="I200" i="27"/>
  <c r="J199" i="27"/>
  <c r="K199" i="27" s="1"/>
  <c r="I199" i="27"/>
  <c r="K198" i="27"/>
  <c r="J198" i="27"/>
  <c r="L198" i="27" s="1"/>
  <c r="I198" i="27"/>
  <c r="J197" i="27"/>
  <c r="I197" i="27"/>
  <c r="J196" i="27"/>
  <c r="I196" i="27"/>
  <c r="J195" i="27"/>
  <c r="K195" i="27" s="1"/>
  <c r="I195" i="27"/>
  <c r="L194" i="27"/>
  <c r="K194" i="27"/>
  <c r="J194" i="27"/>
  <c r="I194" i="27"/>
  <c r="J193" i="27"/>
  <c r="K193" i="27" s="1"/>
  <c r="I193" i="27"/>
  <c r="K192" i="27"/>
  <c r="L192" i="27" s="1"/>
  <c r="J192" i="27"/>
  <c r="I192" i="27"/>
  <c r="L191" i="27"/>
  <c r="J191" i="27"/>
  <c r="K191" i="27" s="1"/>
  <c r="I191" i="27"/>
  <c r="J190" i="27"/>
  <c r="K190" i="27" s="1"/>
  <c r="L190" i="27" s="1"/>
  <c r="I190" i="27"/>
  <c r="J189" i="27"/>
  <c r="K189" i="27" s="1"/>
  <c r="I189" i="27"/>
  <c r="J188" i="27"/>
  <c r="I188" i="27"/>
  <c r="L187" i="27"/>
  <c r="J187" i="27"/>
  <c r="K187" i="27" s="1"/>
  <c r="I187" i="27"/>
  <c r="J186" i="27"/>
  <c r="I186" i="27"/>
  <c r="L185" i="27"/>
  <c r="J185" i="27"/>
  <c r="K185" i="27" s="1"/>
  <c r="I185" i="27"/>
  <c r="J184" i="27"/>
  <c r="I184" i="27"/>
  <c r="J183" i="27"/>
  <c r="K183" i="27" s="1"/>
  <c r="I183" i="27"/>
  <c r="K182" i="27"/>
  <c r="J182" i="27"/>
  <c r="L182" i="27" s="1"/>
  <c r="I182" i="27"/>
  <c r="J181" i="27"/>
  <c r="K181" i="27" s="1"/>
  <c r="I181" i="27"/>
  <c r="J180" i="27"/>
  <c r="K180" i="27" s="1"/>
  <c r="L180" i="27" s="1"/>
  <c r="I180" i="27"/>
  <c r="J179" i="27"/>
  <c r="I179" i="27"/>
  <c r="L178" i="27"/>
  <c r="K178" i="27"/>
  <c r="J178" i="27"/>
  <c r="I178" i="27"/>
  <c r="J177" i="27"/>
  <c r="K177" i="27" s="1"/>
  <c r="I177" i="27"/>
  <c r="K176" i="27"/>
  <c r="L176" i="27" s="1"/>
  <c r="J176" i="27"/>
  <c r="I176" i="27"/>
  <c r="L175" i="27"/>
  <c r="J175" i="27"/>
  <c r="K175" i="27" s="1"/>
  <c r="I175" i="27"/>
  <c r="J174" i="27"/>
  <c r="I174" i="27"/>
  <c r="J173" i="27"/>
  <c r="K173" i="27" s="1"/>
  <c r="I173" i="27"/>
  <c r="J172" i="27"/>
  <c r="K172" i="27" s="1"/>
  <c r="I172" i="27"/>
  <c r="I171" i="27"/>
  <c r="J171" i="27" s="1"/>
  <c r="J170" i="27"/>
  <c r="I170" i="27"/>
  <c r="L169" i="27"/>
  <c r="J169" i="27"/>
  <c r="K169" i="27" s="1"/>
  <c r="I169" i="27"/>
  <c r="J168" i="27"/>
  <c r="I168" i="27"/>
  <c r="J167" i="27"/>
  <c r="K167" i="27" s="1"/>
  <c r="I167" i="27"/>
  <c r="K166" i="27"/>
  <c r="J166" i="27"/>
  <c r="L166" i="27" s="1"/>
  <c r="I166" i="27"/>
  <c r="I165" i="27"/>
  <c r="J165" i="27" s="1"/>
  <c r="J164" i="27"/>
  <c r="K164" i="27" s="1"/>
  <c r="L164" i="27" s="1"/>
  <c r="I164" i="27"/>
  <c r="I163" i="27"/>
  <c r="J163" i="27" s="1"/>
  <c r="I162" i="27"/>
  <c r="J162" i="27" s="1"/>
  <c r="K162" i="27" s="1"/>
  <c r="I161" i="27"/>
  <c r="J161" i="27" s="1"/>
  <c r="K160" i="27"/>
  <c r="L160" i="27" s="1"/>
  <c r="J160" i="27"/>
  <c r="I160" i="27"/>
  <c r="I159" i="27"/>
  <c r="J159" i="27" s="1"/>
  <c r="J158" i="27"/>
  <c r="I158" i="27"/>
  <c r="J157" i="27"/>
  <c r="K157" i="27" s="1"/>
  <c r="I157" i="27"/>
  <c r="I156" i="27"/>
  <c r="J156" i="27" s="1"/>
  <c r="I155" i="27"/>
  <c r="J155" i="27" s="1"/>
  <c r="I154" i="27"/>
  <c r="J154" i="27" s="1"/>
  <c r="L153" i="27"/>
  <c r="J153" i="27"/>
  <c r="K153" i="27" s="1"/>
  <c r="I153" i="27"/>
  <c r="I152" i="27"/>
  <c r="J152" i="27" s="1"/>
  <c r="J151" i="27"/>
  <c r="K151" i="27" s="1"/>
  <c r="I151" i="27"/>
  <c r="I150" i="27"/>
  <c r="J150" i="27" s="1"/>
  <c r="I149" i="27"/>
  <c r="J149" i="27" s="1"/>
  <c r="J148" i="27"/>
  <c r="K148" i="27" s="1"/>
  <c r="L148" i="27" s="1"/>
  <c r="I148" i="27"/>
  <c r="I147" i="27"/>
  <c r="J147" i="27" s="1"/>
  <c r="I146" i="27"/>
  <c r="J146" i="27" s="1"/>
  <c r="K146" i="27" s="1"/>
  <c r="I145" i="27"/>
  <c r="J145" i="27" s="1"/>
  <c r="K144" i="27"/>
  <c r="L144" i="27" s="1"/>
  <c r="J144" i="27"/>
  <c r="I144" i="27"/>
  <c r="I143" i="27"/>
  <c r="J143" i="27" s="1"/>
  <c r="K142" i="27"/>
  <c r="L142" i="27" s="1"/>
  <c r="J142" i="27"/>
  <c r="I142" i="27"/>
  <c r="I141" i="27"/>
  <c r="J141" i="27" s="1"/>
  <c r="K140" i="27"/>
  <c r="L140" i="27" s="1"/>
  <c r="J140" i="27"/>
  <c r="I140" i="27"/>
  <c r="I139" i="27"/>
  <c r="J139" i="27" s="1"/>
  <c r="K138" i="27"/>
  <c r="L138" i="27" s="1"/>
  <c r="J138" i="27"/>
  <c r="I138" i="27"/>
  <c r="I137" i="27"/>
  <c r="J137" i="27" s="1"/>
  <c r="K136" i="27"/>
  <c r="L136" i="27" s="1"/>
  <c r="J136" i="27"/>
  <c r="I136" i="27"/>
  <c r="I135" i="27"/>
  <c r="J135" i="27" s="1"/>
  <c r="K134" i="27"/>
  <c r="L134" i="27" s="1"/>
  <c r="J134" i="27"/>
  <c r="I134" i="27"/>
  <c r="I133" i="27"/>
  <c r="J133" i="27" s="1"/>
  <c r="K132" i="27"/>
  <c r="L132" i="27" s="1"/>
  <c r="J132" i="27"/>
  <c r="I132" i="27"/>
  <c r="I131" i="27"/>
  <c r="J131" i="27" s="1"/>
  <c r="K130" i="27"/>
  <c r="L130" i="27" s="1"/>
  <c r="J130" i="27"/>
  <c r="I130" i="27"/>
  <c r="I129" i="27"/>
  <c r="J129" i="27" s="1"/>
  <c r="K128" i="27"/>
  <c r="L128" i="27" s="1"/>
  <c r="J128" i="27"/>
  <c r="I128" i="27"/>
  <c r="I127" i="27"/>
  <c r="J127" i="27" s="1"/>
  <c r="K126" i="27"/>
  <c r="L126" i="27" s="1"/>
  <c r="J126" i="27"/>
  <c r="I126" i="27"/>
  <c r="I125" i="27"/>
  <c r="J125" i="27" s="1"/>
  <c r="K124" i="27"/>
  <c r="L124" i="27" s="1"/>
  <c r="J124" i="27"/>
  <c r="I124" i="27"/>
  <c r="I123" i="27"/>
  <c r="J123" i="27" s="1"/>
  <c r="K122" i="27"/>
  <c r="L122" i="27" s="1"/>
  <c r="J122" i="27"/>
  <c r="I122" i="27"/>
  <c r="I121" i="27"/>
  <c r="J121" i="27" s="1"/>
  <c r="K120" i="27"/>
  <c r="L120" i="27" s="1"/>
  <c r="J120" i="27"/>
  <c r="I120" i="27"/>
  <c r="I119" i="27"/>
  <c r="J119" i="27" s="1"/>
  <c r="K118" i="27"/>
  <c r="L118" i="27" s="1"/>
  <c r="J118" i="27"/>
  <c r="I118" i="27"/>
  <c r="I117" i="27"/>
  <c r="J117" i="27" s="1"/>
  <c r="K116" i="27"/>
  <c r="L116" i="27" s="1"/>
  <c r="J116" i="27"/>
  <c r="I116" i="27"/>
  <c r="I115" i="27"/>
  <c r="J115" i="27" s="1"/>
  <c r="K114" i="27"/>
  <c r="L114" i="27" s="1"/>
  <c r="J114" i="27"/>
  <c r="I114" i="27"/>
  <c r="I113" i="27"/>
  <c r="J113" i="27" s="1"/>
  <c r="K112" i="27"/>
  <c r="L112" i="27" s="1"/>
  <c r="J112" i="27"/>
  <c r="I112" i="27"/>
  <c r="I111" i="27"/>
  <c r="J111" i="27" s="1"/>
  <c r="K110" i="27"/>
  <c r="L110" i="27" s="1"/>
  <c r="J110" i="27"/>
  <c r="I110" i="27"/>
  <c r="I109" i="27"/>
  <c r="J109" i="27" s="1"/>
  <c r="K108" i="27"/>
  <c r="L108" i="27" s="1"/>
  <c r="J108" i="27"/>
  <c r="I108" i="27"/>
  <c r="I107" i="27"/>
  <c r="J107" i="27" s="1"/>
  <c r="K106" i="27"/>
  <c r="L106" i="27" s="1"/>
  <c r="J106" i="27"/>
  <c r="I106" i="27"/>
  <c r="I105" i="27"/>
  <c r="J105" i="27" s="1"/>
  <c r="K104" i="27"/>
  <c r="L104" i="27" s="1"/>
  <c r="J104" i="27"/>
  <c r="I104" i="27"/>
  <c r="I103" i="27"/>
  <c r="J103" i="27" s="1"/>
  <c r="K102" i="27"/>
  <c r="L102" i="27" s="1"/>
  <c r="J102" i="27"/>
  <c r="I102" i="27"/>
  <c r="I101" i="27"/>
  <c r="J101" i="27" s="1"/>
  <c r="K100" i="27"/>
  <c r="L100" i="27" s="1"/>
  <c r="J100" i="27"/>
  <c r="I100" i="27"/>
  <c r="I99" i="27"/>
  <c r="J99" i="27" s="1"/>
  <c r="K98" i="27"/>
  <c r="L98" i="27" s="1"/>
  <c r="J98" i="27"/>
  <c r="I98" i="27"/>
  <c r="I97" i="27"/>
  <c r="J97" i="27" s="1"/>
  <c r="K96" i="27"/>
  <c r="L96" i="27" s="1"/>
  <c r="J96" i="27"/>
  <c r="I96" i="27"/>
  <c r="I95" i="27"/>
  <c r="J95" i="27" s="1"/>
  <c r="K94" i="27"/>
  <c r="L94" i="27" s="1"/>
  <c r="J94" i="27"/>
  <c r="I94" i="27"/>
  <c r="I93" i="27"/>
  <c r="J93" i="27" s="1"/>
  <c r="K92" i="27"/>
  <c r="L92" i="27" s="1"/>
  <c r="J92" i="27"/>
  <c r="I92" i="27"/>
  <c r="I91" i="27"/>
  <c r="J91" i="27" s="1"/>
  <c r="K90" i="27"/>
  <c r="L90" i="27" s="1"/>
  <c r="J90" i="27"/>
  <c r="I90" i="27"/>
  <c r="I89" i="27"/>
  <c r="J89" i="27" s="1"/>
  <c r="K88" i="27"/>
  <c r="L88" i="27" s="1"/>
  <c r="J88" i="27"/>
  <c r="I88" i="27"/>
  <c r="I87" i="27"/>
  <c r="J87" i="27" s="1"/>
  <c r="K86" i="27"/>
  <c r="L86" i="27" s="1"/>
  <c r="J86" i="27"/>
  <c r="I86" i="27"/>
  <c r="I85" i="27"/>
  <c r="J85" i="27" s="1"/>
  <c r="K84" i="27"/>
  <c r="L84" i="27" s="1"/>
  <c r="J84" i="27"/>
  <c r="I84" i="27"/>
  <c r="I83" i="27"/>
  <c r="J83" i="27" s="1"/>
  <c r="K82" i="27"/>
  <c r="L82" i="27" s="1"/>
  <c r="J82" i="27"/>
  <c r="I82" i="27"/>
  <c r="I81" i="27"/>
  <c r="J81" i="27" s="1"/>
  <c r="K80" i="27"/>
  <c r="L80" i="27" s="1"/>
  <c r="J80" i="27"/>
  <c r="I80" i="27"/>
  <c r="I79" i="27"/>
  <c r="J79" i="27" s="1"/>
  <c r="K78" i="27"/>
  <c r="L78" i="27" s="1"/>
  <c r="J78" i="27"/>
  <c r="I78" i="27"/>
  <c r="I77" i="27"/>
  <c r="J77" i="27" s="1"/>
  <c r="K76" i="27"/>
  <c r="L76" i="27" s="1"/>
  <c r="J76" i="27"/>
  <c r="I76" i="27"/>
  <c r="I75" i="27"/>
  <c r="J75" i="27" s="1"/>
  <c r="K74" i="27"/>
  <c r="L74" i="27" s="1"/>
  <c r="J74" i="27"/>
  <c r="I74" i="27"/>
  <c r="I73" i="27"/>
  <c r="J73" i="27" s="1"/>
  <c r="K72" i="27"/>
  <c r="L72" i="27" s="1"/>
  <c r="J72" i="27"/>
  <c r="I72" i="27"/>
  <c r="I71" i="27"/>
  <c r="J71" i="27" s="1"/>
  <c r="K70" i="27"/>
  <c r="L70" i="27" s="1"/>
  <c r="J70" i="27"/>
  <c r="I70" i="27"/>
  <c r="I69" i="27"/>
  <c r="J69" i="27" s="1"/>
  <c r="K68" i="27"/>
  <c r="L68" i="27" s="1"/>
  <c r="J68" i="27"/>
  <c r="I68" i="27"/>
  <c r="I67" i="27"/>
  <c r="J67" i="27" s="1"/>
  <c r="K66" i="27"/>
  <c r="L66" i="27" s="1"/>
  <c r="J66" i="27"/>
  <c r="I66" i="27"/>
  <c r="I65" i="27"/>
  <c r="J65" i="27" s="1"/>
  <c r="K64" i="27"/>
  <c r="L64" i="27" s="1"/>
  <c r="J64" i="27"/>
  <c r="I64" i="27"/>
  <c r="I63" i="27"/>
  <c r="J63" i="27" s="1"/>
  <c r="K62" i="27"/>
  <c r="L62" i="27" s="1"/>
  <c r="J62" i="27"/>
  <c r="I62" i="27"/>
  <c r="I61" i="27"/>
  <c r="J61" i="27" s="1"/>
  <c r="K60" i="27"/>
  <c r="L60" i="27" s="1"/>
  <c r="J60" i="27"/>
  <c r="I60" i="27"/>
  <c r="I59" i="27"/>
  <c r="J59" i="27" s="1"/>
  <c r="K58" i="27"/>
  <c r="L58" i="27" s="1"/>
  <c r="J58" i="27"/>
  <c r="I58" i="27"/>
  <c r="I57" i="27"/>
  <c r="J57" i="27" s="1"/>
  <c r="K56" i="27"/>
  <c r="L56" i="27" s="1"/>
  <c r="J56" i="27"/>
  <c r="I56" i="27"/>
  <c r="I55" i="27"/>
  <c r="J55" i="27" s="1"/>
  <c r="K54" i="27"/>
  <c r="L54" i="27" s="1"/>
  <c r="J54" i="27"/>
  <c r="I54" i="27"/>
  <c r="I53" i="27"/>
  <c r="J53" i="27" s="1"/>
  <c r="K52" i="27"/>
  <c r="L52" i="27" s="1"/>
  <c r="J52" i="27"/>
  <c r="I52" i="27"/>
  <c r="I51" i="27"/>
  <c r="J51" i="27" s="1"/>
  <c r="K50" i="27"/>
  <c r="L50" i="27" s="1"/>
  <c r="J50" i="27"/>
  <c r="I50" i="27"/>
  <c r="I49" i="27"/>
  <c r="J49" i="27" s="1"/>
  <c r="K48" i="27"/>
  <c r="L48" i="27" s="1"/>
  <c r="J48" i="27"/>
  <c r="I48" i="27"/>
  <c r="I47" i="27"/>
  <c r="J47" i="27" s="1"/>
  <c r="K46" i="27"/>
  <c r="L46" i="27" s="1"/>
  <c r="J46" i="27"/>
  <c r="I46" i="27"/>
  <c r="I45" i="27"/>
  <c r="J45" i="27" s="1"/>
  <c r="K44" i="27"/>
  <c r="L44" i="27" s="1"/>
  <c r="J44" i="27"/>
  <c r="I44" i="27"/>
  <c r="I43" i="27"/>
  <c r="J43" i="27" s="1"/>
  <c r="K42" i="27"/>
  <c r="L42" i="27" s="1"/>
  <c r="J42" i="27"/>
  <c r="I42" i="27"/>
  <c r="I41" i="27"/>
  <c r="J41" i="27" s="1"/>
  <c r="K40" i="27"/>
  <c r="L40" i="27" s="1"/>
  <c r="J40" i="27"/>
  <c r="I40" i="27"/>
  <c r="I39" i="27"/>
  <c r="J39" i="27" s="1"/>
  <c r="K38" i="27"/>
  <c r="L38" i="27" s="1"/>
  <c r="J38" i="27"/>
  <c r="I38" i="27"/>
  <c r="I37" i="27"/>
  <c r="J37" i="27" s="1"/>
  <c r="K36" i="27"/>
  <c r="L36" i="27" s="1"/>
  <c r="J36" i="27"/>
  <c r="I36" i="27"/>
  <c r="I35" i="27"/>
  <c r="J35" i="27" s="1"/>
  <c r="K34" i="27"/>
  <c r="L34" i="27" s="1"/>
  <c r="J34" i="27"/>
  <c r="I34" i="27"/>
  <c r="I33" i="27"/>
  <c r="J33" i="27" s="1"/>
  <c r="J32" i="27"/>
  <c r="I32" i="27"/>
  <c r="I31" i="27"/>
  <c r="J31" i="27" s="1"/>
  <c r="K30" i="27"/>
  <c r="L30" i="27" s="1"/>
  <c r="J30" i="27"/>
  <c r="I30" i="27"/>
  <c r="I29" i="27"/>
  <c r="J29" i="27" s="1"/>
  <c r="J28" i="27"/>
  <c r="I28" i="27"/>
  <c r="I27" i="27"/>
  <c r="J27" i="27" s="1"/>
  <c r="K26" i="27"/>
  <c r="L26" i="27" s="1"/>
  <c r="J26" i="27"/>
  <c r="I26" i="27"/>
  <c r="I25" i="27"/>
  <c r="J25" i="27" s="1"/>
  <c r="J24" i="27"/>
  <c r="I24" i="27"/>
  <c r="I23" i="27"/>
  <c r="J23" i="27" s="1"/>
  <c r="K22" i="27"/>
  <c r="L22" i="27" s="1"/>
  <c r="J22" i="27"/>
  <c r="I22" i="27"/>
  <c r="I21" i="27"/>
  <c r="J21" i="27" s="1"/>
  <c r="J20" i="27"/>
  <c r="I20" i="27"/>
  <c r="I19" i="27"/>
  <c r="J19" i="27" s="1"/>
  <c r="K18" i="27"/>
  <c r="L18" i="27" s="1"/>
  <c r="J18" i="27"/>
  <c r="I18" i="27"/>
  <c r="I17" i="27"/>
  <c r="J17" i="27" s="1"/>
  <c r="J16" i="27"/>
  <c r="I16" i="27"/>
  <c r="I15" i="27"/>
  <c r="J15" i="27" s="1"/>
  <c r="K14" i="27"/>
  <c r="L14" i="27" s="1"/>
  <c r="J14" i="27"/>
  <c r="I14" i="27"/>
  <c r="I13" i="27"/>
  <c r="J13" i="27" s="1"/>
  <c r="J12" i="27"/>
  <c r="I12" i="27"/>
  <c r="I11" i="27"/>
  <c r="J11" i="27" s="1"/>
  <c r="K10" i="27"/>
  <c r="L10" i="27" s="1"/>
  <c r="J10" i="27"/>
  <c r="I10" i="27"/>
  <c r="I9" i="27"/>
  <c r="J9" i="27" s="1"/>
  <c r="J8" i="27"/>
  <c r="I8" i="27"/>
  <c r="K23" i="38" l="1"/>
  <c r="L23" i="38" s="1"/>
  <c r="K8" i="38"/>
  <c r="L8" i="38" s="1"/>
  <c r="K16" i="38"/>
  <c r="L16" i="38" s="1"/>
  <c r="K24" i="38"/>
  <c r="L24" i="38" s="1"/>
  <c r="K9" i="38"/>
  <c r="L9" i="38" s="1"/>
  <c r="K17" i="38"/>
  <c r="L17" i="38" s="1"/>
  <c r="K25" i="38"/>
  <c r="L25" i="38" s="1"/>
  <c r="K10" i="38"/>
  <c r="L10" i="38" s="1"/>
  <c r="K18" i="38"/>
  <c r="L18" i="38" s="1"/>
  <c r="K26" i="38"/>
  <c r="L26" i="38" s="1"/>
  <c r="K11" i="38"/>
  <c r="L11" i="38" s="1"/>
  <c r="K19" i="38"/>
  <c r="L19" i="38" s="1"/>
  <c r="K27" i="38"/>
  <c r="L27" i="38" s="1"/>
  <c r="K12" i="38"/>
  <c r="L12" i="38" s="1"/>
  <c r="K20" i="38"/>
  <c r="L20" i="38" s="1"/>
  <c r="K28" i="38"/>
  <c r="L28" i="38" s="1"/>
  <c r="K13" i="38"/>
  <c r="L13" i="38" s="1"/>
  <c r="K21" i="38"/>
  <c r="L21" i="38" s="1"/>
  <c r="K29" i="38"/>
  <c r="L29" i="38" s="1"/>
  <c r="K15" i="38"/>
  <c r="L15" i="38" s="1"/>
  <c r="K14" i="38"/>
  <c r="L14" i="38" s="1"/>
  <c r="K22" i="38"/>
  <c r="L22" i="38" s="1"/>
  <c r="K30" i="38"/>
  <c r="L30" i="38" s="1"/>
  <c r="J7" i="38"/>
  <c r="K9" i="34"/>
  <c r="L9" i="34" s="1"/>
  <c r="K15" i="34"/>
  <c r="L15" i="34" s="1"/>
  <c r="K43" i="34"/>
  <c r="L43" i="34" s="1"/>
  <c r="K75" i="34"/>
  <c r="L75" i="34" s="1"/>
  <c r="K25" i="34"/>
  <c r="L25" i="34" s="1"/>
  <c r="K39" i="34"/>
  <c r="L39" i="34" s="1"/>
  <c r="K71" i="34"/>
  <c r="L71" i="34" s="1"/>
  <c r="K11" i="34"/>
  <c r="L11" i="34" s="1"/>
  <c r="K35" i="34"/>
  <c r="L35" i="34" s="1"/>
  <c r="K67" i="34"/>
  <c r="L67" i="34" s="1"/>
  <c r="K99" i="34"/>
  <c r="L99" i="34" s="1"/>
  <c r="K21" i="34"/>
  <c r="L21" i="34" s="1"/>
  <c r="K31" i="34"/>
  <c r="L31" i="34" s="1"/>
  <c r="K63" i="34"/>
  <c r="L63" i="34" s="1"/>
  <c r="K27" i="34"/>
  <c r="L27" i="34" s="1"/>
  <c r="K59" i="34"/>
  <c r="L59" i="34" s="1"/>
  <c r="K91" i="34"/>
  <c r="L91" i="34" s="1"/>
  <c r="K13" i="34"/>
  <c r="L13" i="34" s="1"/>
  <c r="K55" i="34"/>
  <c r="L55" i="34" s="1"/>
  <c r="K87" i="34"/>
  <c r="L87" i="34" s="1"/>
  <c r="K95" i="34"/>
  <c r="L95" i="34" s="1"/>
  <c r="L23" i="34"/>
  <c r="K23" i="34"/>
  <c r="K51" i="34"/>
  <c r="L51" i="34" s="1"/>
  <c r="K83" i="34"/>
  <c r="L83" i="34" s="1"/>
  <c r="K47" i="34"/>
  <c r="L47" i="34" s="1"/>
  <c r="L79" i="34"/>
  <c r="K79" i="34"/>
  <c r="L12" i="34"/>
  <c r="L14" i="34"/>
  <c r="L28" i="34"/>
  <c r="L88" i="34"/>
  <c r="L29" i="34"/>
  <c r="K29" i="34"/>
  <c r="K33" i="34"/>
  <c r="L33" i="34" s="1"/>
  <c r="K37" i="34"/>
  <c r="L37" i="34" s="1"/>
  <c r="K41" i="34"/>
  <c r="L41" i="34" s="1"/>
  <c r="K45" i="34"/>
  <c r="L45" i="34" s="1"/>
  <c r="K49" i="34"/>
  <c r="L49" i="34" s="1"/>
  <c r="K53" i="34"/>
  <c r="L53" i="34" s="1"/>
  <c r="K57" i="34"/>
  <c r="L57" i="34" s="1"/>
  <c r="K61" i="34"/>
  <c r="L61" i="34" s="1"/>
  <c r="K65" i="34"/>
  <c r="L65" i="34" s="1"/>
  <c r="K69" i="34"/>
  <c r="L69" i="34" s="1"/>
  <c r="K73" i="34"/>
  <c r="L73" i="34" s="1"/>
  <c r="K77" i="34"/>
  <c r="L77" i="34" s="1"/>
  <c r="K81" i="34"/>
  <c r="L81" i="34" s="1"/>
  <c r="K85" i="34"/>
  <c r="L85" i="34" s="1"/>
  <c r="K89" i="34"/>
  <c r="L89" i="34" s="1"/>
  <c r="K93" i="34"/>
  <c r="L93" i="34" s="1"/>
  <c r="K97" i="34"/>
  <c r="L97" i="34" s="1"/>
  <c r="K101" i="34"/>
  <c r="L101" i="34" s="1"/>
  <c r="K17" i="34"/>
  <c r="L17" i="34" s="1"/>
  <c r="L100" i="34"/>
  <c r="K19" i="34"/>
  <c r="L19" i="34" s="1"/>
  <c r="L44" i="34"/>
  <c r="L80" i="34"/>
  <c r="L34" i="34"/>
  <c r="L70" i="34"/>
  <c r="L78" i="34"/>
  <c r="K8" i="34"/>
  <c r="L8" i="34" s="1"/>
  <c r="K10" i="34"/>
  <c r="L10" i="34" s="1"/>
  <c r="K12" i="34"/>
  <c r="K14" i="34"/>
  <c r="K16" i="34"/>
  <c r="L16" i="34" s="1"/>
  <c r="K18" i="34"/>
  <c r="L18" i="34" s="1"/>
  <c r="K20" i="34"/>
  <c r="L20" i="34" s="1"/>
  <c r="K22" i="34"/>
  <c r="L22" i="34" s="1"/>
  <c r="K24" i="34"/>
  <c r="L24" i="34" s="1"/>
  <c r="K26" i="34"/>
  <c r="L26" i="34" s="1"/>
  <c r="K28" i="34"/>
  <c r="K30" i="34"/>
  <c r="L30" i="34" s="1"/>
  <c r="K32" i="34"/>
  <c r="L32" i="34" s="1"/>
  <c r="K34" i="34"/>
  <c r="K36" i="34"/>
  <c r="L36" i="34" s="1"/>
  <c r="K38" i="34"/>
  <c r="L38" i="34" s="1"/>
  <c r="K40" i="34"/>
  <c r="L40" i="34" s="1"/>
  <c r="K42" i="34"/>
  <c r="L42" i="34" s="1"/>
  <c r="K44" i="34"/>
  <c r="K46" i="34"/>
  <c r="L46" i="34" s="1"/>
  <c r="K48" i="34"/>
  <c r="L48" i="34" s="1"/>
  <c r="K50" i="34"/>
  <c r="L50" i="34" s="1"/>
  <c r="K52" i="34"/>
  <c r="L52" i="34" s="1"/>
  <c r="K54" i="34"/>
  <c r="L54" i="34" s="1"/>
  <c r="K56" i="34"/>
  <c r="L56" i="34" s="1"/>
  <c r="K60" i="34"/>
  <c r="L60" i="34" s="1"/>
  <c r="K62" i="34"/>
  <c r="L62" i="34" s="1"/>
  <c r="K64" i="34"/>
  <c r="L64" i="34" s="1"/>
  <c r="K66" i="34"/>
  <c r="L66" i="34" s="1"/>
  <c r="K68" i="34"/>
  <c r="L68" i="34" s="1"/>
  <c r="K70" i="34"/>
  <c r="K72" i="34"/>
  <c r="L72" i="34" s="1"/>
  <c r="K74" i="34"/>
  <c r="L74" i="34" s="1"/>
  <c r="K76" i="34"/>
  <c r="L76" i="34" s="1"/>
  <c r="K78" i="34"/>
  <c r="K80" i="34"/>
  <c r="K82" i="34"/>
  <c r="L82" i="34" s="1"/>
  <c r="K84" i="34"/>
  <c r="L84" i="34" s="1"/>
  <c r="K86" i="34"/>
  <c r="L86" i="34" s="1"/>
  <c r="K88" i="34"/>
  <c r="K90" i="34"/>
  <c r="L90" i="34" s="1"/>
  <c r="K92" i="34"/>
  <c r="L92" i="34" s="1"/>
  <c r="K94" i="34"/>
  <c r="L94" i="34" s="1"/>
  <c r="K96" i="34"/>
  <c r="L96" i="34" s="1"/>
  <c r="K98" i="34"/>
  <c r="L98" i="34" s="1"/>
  <c r="K100" i="34"/>
  <c r="K102" i="34"/>
  <c r="L102" i="34" s="1"/>
  <c r="K58" i="34"/>
  <c r="L58" i="34" s="1"/>
  <c r="L19" i="27"/>
  <c r="K19" i="27"/>
  <c r="L33" i="27"/>
  <c r="K33" i="27"/>
  <c r="K37" i="27"/>
  <c r="L37" i="27" s="1"/>
  <c r="L41" i="27"/>
  <c r="K41" i="27"/>
  <c r="K45" i="27"/>
  <c r="L45" i="27" s="1"/>
  <c r="L49" i="27"/>
  <c r="K49" i="27"/>
  <c r="K53" i="27"/>
  <c r="L53" i="27" s="1"/>
  <c r="L57" i="27"/>
  <c r="K57" i="27"/>
  <c r="K61" i="27"/>
  <c r="L61" i="27" s="1"/>
  <c r="L65" i="27"/>
  <c r="K65" i="27"/>
  <c r="K69" i="27"/>
  <c r="L69" i="27" s="1"/>
  <c r="L73" i="27"/>
  <c r="K73" i="27"/>
  <c r="K77" i="27"/>
  <c r="L77" i="27" s="1"/>
  <c r="L81" i="27"/>
  <c r="K81" i="27"/>
  <c r="K85" i="27"/>
  <c r="L85" i="27" s="1"/>
  <c r="L89" i="27"/>
  <c r="K89" i="27"/>
  <c r="K93" i="27"/>
  <c r="L93" i="27" s="1"/>
  <c r="L97" i="27"/>
  <c r="K97" i="27"/>
  <c r="K101" i="27"/>
  <c r="L101" i="27" s="1"/>
  <c r="L105" i="27"/>
  <c r="K105" i="27"/>
  <c r="K109" i="27"/>
  <c r="L109" i="27" s="1"/>
  <c r="L113" i="27"/>
  <c r="K113" i="27"/>
  <c r="K117" i="27"/>
  <c r="L117" i="27" s="1"/>
  <c r="L121" i="27"/>
  <c r="K121" i="27"/>
  <c r="K125" i="27"/>
  <c r="L125" i="27" s="1"/>
  <c r="L129" i="27"/>
  <c r="K129" i="27"/>
  <c r="K133" i="27"/>
  <c r="L133" i="27" s="1"/>
  <c r="L137" i="27"/>
  <c r="K137" i="27"/>
  <c r="K141" i="27"/>
  <c r="L141" i="27" s="1"/>
  <c r="K145" i="27"/>
  <c r="L145" i="27" s="1"/>
  <c r="K161" i="27"/>
  <c r="L161" i="27"/>
  <c r="L174" i="27"/>
  <c r="L15" i="27"/>
  <c r="K15" i="27"/>
  <c r="L29" i="27"/>
  <c r="K29" i="27"/>
  <c r="K152" i="27"/>
  <c r="L152" i="27" s="1"/>
  <c r="L11" i="27"/>
  <c r="K11" i="27"/>
  <c r="K25" i="27"/>
  <c r="L25" i="27" s="1"/>
  <c r="K147" i="27"/>
  <c r="L147" i="27" s="1"/>
  <c r="K163" i="27"/>
  <c r="L163" i="27" s="1"/>
  <c r="L43" i="27"/>
  <c r="K43" i="27"/>
  <c r="K51" i="27"/>
  <c r="L51" i="27" s="1"/>
  <c r="L59" i="27"/>
  <c r="K59" i="27"/>
  <c r="K67" i="27"/>
  <c r="L67" i="27" s="1"/>
  <c r="L79" i="27"/>
  <c r="K79" i="27"/>
  <c r="K91" i="27"/>
  <c r="L91" i="27" s="1"/>
  <c r="L103" i="27"/>
  <c r="K103" i="27"/>
  <c r="K111" i="27"/>
  <c r="L111" i="27" s="1"/>
  <c r="L119" i="27"/>
  <c r="K119" i="27"/>
  <c r="K123" i="27"/>
  <c r="L123" i="27" s="1"/>
  <c r="L127" i="27"/>
  <c r="K127" i="27"/>
  <c r="K131" i="27"/>
  <c r="L131" i="27" s="1"/>
  <c r="L143" i="27"/>
  <c r="K143" i="27"/>
  <c r="K21" i="27"/>
  <c r="L21" i="27" s="1"/>
  <c r="L39" i="27"/>
  <c r="K39" i="27"/>
  <c r="K47" i="27"/>
  <c r="L47" i="27" s="1"/>
  <c r="L63" i="27"/>
  <c r="K63" i="27"/>
  <c r="K71" i="27"/>
  <c r="L71" i="27" s="1"/>
  <c r="L75" i="27"/>
  <c r="K75" i="27"/>
  <c r="K83" i="27"/>
  <c r="L83" i="27" s="1"/>
  <c r="L95" i="27"/>
  <c r="K95" i="27"/>
  <c r="K107" i="27"/>
  <c r="L107" i="27" s="1"/>
  <c r="L115" i="27"/>
  <c r="K115" i="27"/>
  <c r="K135" i="27"/>
  <c r="L135" i="27" s="1"/>
  <c r="L8" i="27"/>
  <c r="L13" i="27"/>
  <c r="K13" i="27"/>
  <c r="K31" i="27"/>
  <c r="L31" i="27" s="1"/>
  <c r="K149" i="27"/>
  <c r="L149" i="27" s="1"/>
  <c r="K154" i="27"/>
  <c r="L154" i="27" s="1"/>
  <c r="K165" i="27"/>
  <c r="L165" i="27" s="1"/>
  <c r="K224" i="27"/>
  <c r="L224" i="27"/>
  <c r="L17" i="27"/>
  <c r="K17" i="27"/>
  <c r="K35" i="27"/>
  <c r="L35" i="27" s="1"/>
  <c r="L55" i="27"/>
  <c r="K55" i="27"/>
  <c r="K87" i="27"/>
  <c r="L87" i="27" s="1"/>
  <c r="L99" i="27"/>
  <c r="K99" i="27"/>
  <c r="K139" i="27"/>
  <c r="L139" i="27" s="1"/>
  <c r="L9" i="27"/>
  <c r="K9" i="27"/>
  <c r="K27" i="27"/>
  <c r="L27" i="27" s="1"/>
  <c r="L23" i="27"/>
  <c r="K23" i="27"/>
  <c r="L32" i="27"/>
  <c r="K156" i="27"/>
  <c r="L156" i="27" s="1"/>
  <c r="K229" i="27"/>
  <c r="L229" i="27"/>
  <c r="L298" i="27"/>
  <c r="K298" i="27"/>
  <c r="L183" i="27"/>
  <c r="K214" i="27"/>
  <c r="L214" i="27"/>
  <c r="K268" i="27"/>
  <c r="L268" i="27" s="1"/>
  <c r="K426" i="27"/>
  <c r="L426" i="27" s="1"/>
  <c r="K16" i="27"/>
  <c r="L16" i="27" s="1"/>
  <c r="K32" i="27"/>
  <c r="K215" i="27"/>
  <c r="L215" i="27" s="1"/>
  <c r="K265" i="27"/>
  <c r="L265" i="27"/>
  <c r="K281" i="27"/>
  <c r="L281" i="27" s="1"/>
  <c r="K411" i="27"/>
  <c r="L411" i="27"/>
  <c r="K437" i="27"/>
  <c r="L437" i="27" s="1"/>
  <c r="K186" i="27"/>
  <c r="L186" i="27"/>
  <c r="K245" i="27"/>
  <c r="L245" i="27" s="1"/>
  <c r="K352" i="27"/>
  <c r="L352" i="27"/>
  <c r="L204" i="27"/>
  <c r="K204" i="27"/>
  <c r="K250" i="27"/>
  <c r="L250" i="27"/>
  <c r="L410" i="27"/>
  <c r="K410" i="27"/>
  <c r="K8" i="27"/>
  <c r="K24" i="27"/>
  <c r="L24" i="27" s="1"/>
  <c r="L151" i="27"/>
  <c r="L181" i="27"/>
  <c r="L211" i="27"/>
  <c r="K260" i="27"/>
  <c r="L260" i="27" s="1"/>
  <c r="K270" i="27"/>
  <c r="L270" i="27"/>
  <c r="K395" i="27"/>
  <c r="L395" i="27" s="1"/>
  <c r="K405" i="27"/>
  <c r="L405" i="27"/>
  <c r="K155" i="27"/>
  <c r="L155" i="27" s="1"/>
  <c r="L247" i="27"/>
  <c r="K247" i="27"/>
  <c r="K261" i="27"/>
  <c r="L261" i="27"/>
  <c r="L334" i="27"/>
  <c r="K334" i="27"/>
  <c r="K158" i="27"/>
  <c r="L158" i="27" s="1"/>
  <c r="L167" i="27"/>
  <c r="K170" i="27"/>
  <c r="L170" i="27" s="1"/>
  <c r="L188" i="27"/>
  <c r="L196" i="27"/>
  <c r="L199" i="27"/>
  <c r="L206" i="27"/>
  <c r="L257" i="27"/>
  <c r="K262" i="27"/>
  <c r="L262" i="27"/>
  <c r="K283" i="27"/>
  <c r="L283" i="27" s="1"/>
  <c r="K385" i="27"/>
  <c r="L385" i="27"/>
  <c r="K391" i="27"/>
  <c r="L391" i="27" s="1"/>
  <c r="K20" i="27"/>
  <c r="L20" i="27" s="1"/>
  <c r="K28" i="27"/>
  <c r="L28" i="27" s="1"/>
  <c r="K171" i="27"/>
  <c r="L171" i="27" s="1"/>
  <c r="K174" i="27"/>
  <c r="K179" i="27"/>
  <c r="L179" i="27"/>
  <c r="K188" i="27"/>
  <c r="K206" i="27"/>
  <c r="K227" i="27"/>
  <c r="L227" i="27" s="1"/>
  <c r="L376" i="27"/>
  <c r="K150" i="27"/>
  <c r="L150" i="27" s="1"/>
  <c r="L172" i="27"/>
  <c r="K274" i="27"/>
  <c r="L274" i="27" s="1"/>
  <c r="K12" i="27"/>
  <c r="L12" i="27" s="1"/>
  <c r="L146" i="27"/>
  <c r="K159" i="27"/>
  <c r="L159" i="27"/>
  <c r="L162" i="27"/>
  <c r="L168" i="27"/>
  <c r="K168" i="27"/>
  <c r="K197" i="27"/>
  <c r="L197" i="27"/>
  <c r="K244" i="27"/>
  <c r="L244" i="27"/>
  <c r="L249" i="27"/>
  <c r="K254" i="27"/>
  <c r="L254" i="27" s="1"/>
  <c r="K273" i="27"/>
  <c r="L273" i="27"/>
  <c r="K278" i="27"/>
  <c r="L278" i="27" s="1"/>
  <c r="K362" i="27"/>
  <c r="L362" i="27" s="1"/>
  <c r="K269" i="27"/>
  <c r="L269" i="27" s="1"/>
  <c r="K295" i="27"/>
  <c r="L295" i="27"/>
  <c r="K320" i="27"/>
  <c r="L320" i="27" s="1"/>
  <c r="L330" i="27"/>
  <c r="K353" i="27"/>
  <c r="L353" i="27"/>
  <c r="K363" i="27"/>
  <c r="L363" i="27" s="1"/>
  <c r="K377" i="27"/>
  <c r="L377" i="27"/>
  <c r="K401" i="27"/>
  <c r="L401" i="27"/>
  <c r="L195" i="27"/>
  <c r="L212" i="27"/>
  <c r="K241" i="27"/>
  <c r="L241" i="27" s="1"/>
  <c r="K248" i="27"/>
  <c r="L248" i="27" s="1"/>
  <c r="K251" i="27"/>
  <c r="L251" i="27" s="1"/>
  <c r="L275" i="27"/>
  <c r="L284" i="27"/>
  <c r="K284" i="27"/>
  <c r="K296" i="27"/>
  <c r="L296" i="27"/>
  <c r="K305" i="27"/>
  <c r="L305" i="27"/>
  <c r="L312" i="27"/>
  <c r="K321" i="27"/>
  <c r="L321" i="27" s="1"/>
  <c r="K330" i="27"/>
  <c r="L344" i="27"/>
  <c r="L387" i="27"/>
  <c r="K402" i="27"/>
  <c r="L402" i="27" s="1"/>
  <c r="K433" i="27"/>
  <c r="L433" i="27"/>
  <c r="K234" i="27"/>
  <c r="L234" i="27" s="1"/>
  <c r="L177" i="27"/>
  <c r="K184" i="27"/>
  <c r="L184" i="27" s="1"/>
  <c r="L193" i="27"/>
  <c r="K200" i="27"/>
  <c r="L200" i="27" s="1"/>
  <c r="L202" i="27"/>
  <c r="L209" i="27"/>
  <c r="L228" i="27"/>
  <c r="K231" i="27"/>
  <c r="L231" i="27" s="1"/>
  <c r="K255" i="27"/>
  <c r="L255" i="27"/>
  <c r="K280" i="27"/>
  <c r="L280" i="27"/>
  <c r="K292" i="27"/>
  <c r="L292" i="27" s="1"/>
  <c r="K297" i="27"/>
  <c r="L297" i="27" s="1"/>
  <c r="K313" i="27"/>
  <c r="L313" i="27"/>
  <c r="K331" i="27"/>
  <c r="L331" i="27" s="1"/>
  <c r="K345" i="27"/>
  <c r="L345" i="27"/>
  <c r="L359" i="27"/>
  <c r="K369" i="27"/>
  <c r="L369" i="27"/>
  <c r="L373" i="27"/>
  <c r="L382" i="27"/>
  <c r="K218" i="27"/>
  <c r="L218" i="27"/>
  <c r="K222" i="27"/>
  <c r="L222" i="27" s="1"/>
  <c r="K232" i="27"/>
  <c r="L232" i="27"/>
  <c r="K238" i="27"/>
  <c r="L238" i="27" s="1"/>
  <c r="K263" i="27"/>
  <c r="L263" i="27"/>
  <c r="K271" i="27"/>
  <c r="L271" i="27" s="1"/>
  <c r="K370" i="27"/>
  <c r="L370" i="27" s="1"/>
  <c r="L398" i="27"/>
  <c r="K435" i="27"/>
  <c r="L435" i="27"/>
  <c r="L157" i="27"/>
  <c r="L173" i="27"/>
  <c r="L189" i="27"/>
  <c r="K196" i="27"/>
  <c r="L205" i="27"/>
  <c r="L213" i="27"/>
  <c r="L223" i="27"/>
  <c r="K239" i="27"/>
  <c r="L239" i="27" s="1"/>
  <c r="L242" i="27"/>
  <c r="K249" i="27"/>
  <c r="L252" i="27"/>
  <c r="L259" i="27"/>
  <c r="K289" i="27"/>
  <c r="L289" i="27"/>
  <c r="K306" i="27"/>
  <c r="L306" i="27" s="1"/>
  <c r="L323" i="27"/>
  <c r="L327" i="27"/>
  <c r="K337" i="27"/>
  <c r="L337" i="27" s="1"/>
  <c r="L341" i="27"/>
  <c r="L350" i="27"/>
  <c r="L394" i="27"/>
  <c r="K398" i="27"/>
  <c r="K419" i="27"/>
  <c r="L419" i="27"/>
  <c r="L424" i="27"/>
  <c r="K424" i="27"/>
  <c r="L243" i="27"/>
  <c r="K290" i="27"/>
  <c r="L290" i="27" s="1"/>
  <c r="K299" i="27"/>
  <c r="L299" i="27" s="1"/>
  <c r="K338" i="27"/>
  <c r="L338" i="27" s="1"/>
  <c r="L366" i="27"/>
  <c r="K384" i="27"/>
  <c r="L384" i="27"/>
  <c r="L430" i="27"/>
  <c r="L310" i="27"/>
  <c r="K324" i="27"/>
  <c r="L324" i="27" s="1"/>
  <c r="L342" i="27"/>
  <c r="K356" i="27"/>
  <c r="L356" i="27" s="1"/>
  <c r="L374" i="27"/>
  <c r="L388" i="27"/>
  <c r="K388" i="27"/>
  <c r="K406" i="27"/>
  <c r="L406" i="27" s="1"/>
  <c r="K415" i="27"/>
  <c r="L415" i="27" s="1"/>
  <c r="K425" i="27"/>
  <c r="L425" i="27"/>
  <c r="L434" i="27"/>
  <c r="K434" i="27"/>
  <c r="K438" i="27"/>
  <c r="L438" i="27" s="1"/>
  <c r="L282" i="27"/>
  <c r="K317" i="27"/>
  <c r="L317" i="27"/>
  <c r="L346" i="27"/>
  <c r="K349" i="27"/>
  <c r="L349" i="27"/>
  <c r="K381" i="27"/>
  <c r="L381" i="27" s="1"/>
  <c r="L412" i="27"/>
  <c r="L279" i="27"/>
  <c r="K282" i="27"/>
  <c r="L301" i="27"/>
  <c r="L304" i="27"/>
  <c r="L307" i="27"/>
  <c r="K314" i="27"/>
  <c r="L314" i="27" s="1"/>
  <c r="L328" i="27"/>
  <c r="K332" i="27"/>
  <c r="L332" i="27" s="1"/>
  <c r="L335" i="27"/>
  <c r="L339" i="27"/>
  <c r="K346" i="27"/>
  <c r="L360" i="27"/>
  <c r="K364" i="27"/>
  <c r="L364" i="27" s="1"/>
  <c r="L367" i="27"/>
  <c r="L371" i="27"/>
  <c r="K378" i="27"/>
  <c r="L378" i="27" s="1"/>
  <c r="L392" i="27"/>
  <c r="K396" i="27"/>
  <c r="L396" i="27" s="1"/>
  <c r="L399" i="27"/>
  <c r="L403" i="27"/>
  <c r="L407" i="27"/>
  <c r="K412" i="27"/>
  <c r="L416" i="27"/>
  <c r="K430" i="27"/>
  <c r="L439" i="27"/>
  <c r="K315" i="27"/>
  <c r="L315" i="27" s="1"/>
  <c r="K322" i="27"/>
  <c r="L322" i="27" s="1"/>
  <c r="K329" i="27"/>
  <c r="L329" i="27" s="1"/>
  <c r="K347" i="27"/>
  <c r="L347" i="27"/>
  <c r="K350" i="27"/>
  <c r="K354" i="27"/>
  <c r="L354" i="27" s="1"/>
  <c r="L357" i="27"/>
  <c r="K361" i="27"/>
  <c r="L361" i="27" s="1"/>
  <c r="L375" i="27"/>
  <c r="K379" i="27"/>
  <c r="L379" i="27" s="1"/>
  <c r="K382" i="27"/>
  <c r="K386" i="27"/>
  <c r="L386" i="27" s="1"/>
  <c r="L389" i="27"/>
  <c r="K393" i="27"/>
  <c r="L393" i="27"/>
  <c r="L408" i="27"/>
  <c r="K408" i="27"/>
  <c r="K417" i="27"/>
  <c r="L417" i="27" s="1"/>
  <c r="L421" i="27"/>
  <c r="K427" i="27"/>
  <c r="L427" i="27" s="1"/>
  <c r="K440" i="27"/>
  <c r="L440" i="27" s="1"/>
  <c r="L230" i="27"/>
  <c r="L246" i="27"/>
  <c r="L258" i="27"/>
  <c r="L266" i="27"/>
  <c r="L285" i="27"/>
  <c r="L288" i="27"/>
  <c r="L291" i="27"/>
  <c r="K302" i="27"/>
  <c r="L302" i="27" s="1"/>
  <c r="L308" i="27"/>
  <c r="K308" i="27"/>
  <c r="L336" i="27"/>
  <c r="K340" i="27"/>
  <c r="L340" i="27" s="1"/>
  <c r="L358" i="27"/>
  <c r="L368" i="27"/>
  <c r="L372" i="27"/>
  <c r="K372" i="27"/>
  <c r="L400" i="27"/>
  <c r="K404" i="27"/>
  <c r="L404" i="27" s="1"/>
  <c r="K409" i="27"/>
  <c r="L409" i="27"/>
  <c r="L418" i="27"/>
  <c r="K418" i="27"/>
  <c r="K422" i="27"/>
  <c r="L422" i="27" s="1"/>
  <c r="K431" i="27"/>
  <c r="L431" i="27" s="1"/>
  <c r="L436" i="27"/>
  <c r="L277" i="27"/>
  <c r="K326" i="27"/>
  <c r="L326" i="27" s="1"/>
  <c r="K333" i="27"/>
  <c r="L333" i="27" s="1"/>
  <c r="K358" i="27"/>
  <c r="K365" i="27"/>
  <c r="L365" i="27" s="1"/>
  <c r="K390" i="27"/>
  <c r="L390" i="27" s="1"/>
  <c r="K397" i="27"/>
  <c r="L397" i="27" s="1"/>
  <c r="L428" i="27"/>
  <c r="L413" i="27"/>
  <c r="K420" i="27"/>
  <c r="L420" i="27" s="1"/>
  <c r="L429" i="27"/>
  <c r="K436" i="27"/>
  <c r="L441" i="27"/>
  <c r="K7" i="38" l="1"/>
  <c r="L7" i="38"/>
  <c r="H7" i="34" l="1"/>
  <c r="J7" i="34"/>
  <c r="K7" i="34" l="1"/>
  <c r="L7" i="34"/>
  <c r="D19" i="26" l="1"/>
  <c r="D18" i="26" l="1"/>
  <c r="D25" i="26" l="1"/>
  <c r="D26" i="26" l="1"/>
  <c r="D12" i="26"/>
  <c r="D16" i="26"/>
  <c r="D15" i="26" s="1"/>
  <c r="D23" i="26" l="1"/>
  <c r="D10" i="26" s="1"/>
  <c r="D13" i="26"/>
  <c r="D11" i="26" s="1"/>
</calcChain>
</file>

<file path=xl/sharedStrings.xml><?xml version="1.0" encoding="utf-8"?>
<sst xmlns="http://schemas.openxmlformats.org/spreadsheetml/2006/main" count="2454" uniqueCount="515">
  <si>
    <t>Struktūrvienība</t>
  </si>
  <si>
    <t>Valsts robežsardze</t>
  </si>
  <si>
    <t>Mēneš-alga</t>
  </si>
  <si>
    <t xml:space="preserve">Stundas likme </t>
  </si>
  <si>
    <t>Amats</t>
  </si>
  <si>
    <t>galvenais inspektors</t>
  </si>
  <si>
    <t>Pārvalde</t>
  </si>
  <si>
    <t>Tabeles Nr.</t>
  </si>
  <si>
    <t>Piemaksas apmērs</t>
  </si>
  <si>
    <t>Atlīdzība (EKK1000)</t>
  </si>
  <si>
    <t>VRS DAUGAVPILS PĀRVALDE</t>
  </si>
  <si>
    <t xml:space="preserve">Iesaistes stundas </t>
  </si>
  <si>
    <t>nodaļas priekšnieks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</si>
  <si>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</si>
  <si>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</si>
  <si>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</si>
  <si>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</si>
  <si>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</si>
  <si>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</si>
  <si>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</si>
  <si>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</si>
  <si>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</si>
  <si>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</si>
  <si>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</si>
  <si>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</si>
  <si>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</si>
  <si>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</si>
  <si>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</si>
  <si>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jaunākais inspektors</t>
  </si>
  <si>
    <t>VRS VIĻAKAS PĀRVALDE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</si>
  <si>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</si>
  <si>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</si>
  <si>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</si>
  <si>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</si>
  <si>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</si>
  <si>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</si>
  <si>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</si>
  <si>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</si>
  <si>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VRS DAUGAVPILS PĀRVALDES ROBEŽNIEKU ROBEŽAPSARDZĪBAS NODAĻA</t>
  </si>
  <si>
    <t>37214</t>
  </si>
  <si>
    <t>inspektors (kinologs)</t>
  </si>
  <si>
    <t>robežapsardzības nodaļas priekšnieks</t>
  </si>
  <si>
    <t>26477</t>
  </si>
  <si>
    <t>35367</t>
  </si>
  <si>
    <t>16800</t>
  </si>
  <si>
    <t>VRS LUDZAS PĀRVALDE</t>
  </si>
  <si>
    <t>18437</t>
  </si>
  <si>
    <t>18438</t>
  </si>
  <si>
    <t>37219</t>
  </si>
  <si>
    <t>18444</t>
  </si>
  <si>
    <t>27729</t>
  </si>
  <si>
    <t>17608</t>
  </si>
  <si>
    <t>20712</t>
  </si>
  <si>
    <t>33897</t>
  </si>
  <si>
    <t>VRS DAUGAVPILS PĀRVALDES DAUGAVPILS I KATEGORIJAS DIENESTS</t>
  </si>
  <si>
    <t>31339</t>
  </si>
  <si>
    <t>19455</t>
  </si>
  <si>
    <t>34890</t>
  </si>
  <si>
    <t>33227</t>
  </si>
  <si>
    <t>robežapsardzības nodaļas priekšnieka vietnieks</t>
  </si>
  <si>
    <t>16763</t>
  </si>
  <si>
    <t>36668</t>
  </si>
  <si>
    <t>16777</t>
  </si>
  <si>
    <t>17402</t>
  </si>
  <si>
    <t>26541</t>
  </si>
  <si>
    <t>35791</t>
  </si>
  <si>
    <t>17565</t>
  </si>
  <si>
    <t>30706</t>
  </si>
  <si>
    <t>26491</t>
  </si>
  <si>
    <t>20279</t>
  </si>
  <si>
    <t>16872</t>
  </si>
  <si>
    <t>vecākais inspektors (robežuzraudzības tehnisko līdzekļu jomā)</t>
  </si>
  <si>
    <t>17013</t>
  </si>
  <si>
    <t>20293</t>
  </si>
  <si>
    <t>20294</t>
  </si>
  <si>
    <t>20295</t>
  </si>
  <si>
    <t>17371</t>
  </si>
  <si>
    <t>33122</t>
  </si>
  <si>
    <t>33896</t>
  </si>
  <si>
    <t>33159</t>
  </si>
  <si>
    <t>16885</t>
  </si>
  <si>
    <t>29598</t>
  </si>
  <si>
    <t>20319</t>
  </si>
  <si>
    <t>36342</t>
  </si>
  <si>
    <t>30438</t>
  </si>
  <si>
    <t>19458</t>
  </si>
  <si>
    <t>20329</t>
  </si>
  <si>
    <t>31883</t>
  </si>
  <si>
    <t>17740</t>
  </si>
  <si>
    <t>27051</t>
  </si>
  <si>
    <t>17304</t>
  </si>
  <si>
    <t>20106</t>
  </si>
  <si>
    <t>20078</t>
  </si>
  <si>
    <t>30454</t>
  </si>
  <si>
    <t>35776</t>
  </si>
  <si>
    <t>36305</t>
  </si>
  <si>
    <t>37153</t>
  </si>
  <si>
    <t>19019</t>
  </si>
  <si>
    <t>31226</t>
  </si>
  <si>
    <t>17361</t>
  </si>
  <si>
    <t>20923</t>
  </si>
  <si>
    <t>27173</t>
  </si>
  <si>
    <t>Piemaksa par darbu īpašos apstākļos, speciālās piemaksas</t>
  </si>
  <si>
    <t>Ministru kabineta rīkojuma projekta</t>
  </si>
  <si>
    <t>36338</t>
  </si>
  <si>
    <t>VRS DAUGAVPILS PĀRVALDES RIKD KINOLOĢIJAS NODAĻA</t>
  </si>
  <si>
    <t>30443</t>
  </si>
  <si>
    <t>16858</t>
  </si>
  <si>
    <t>36677</t>
  </si>
  <si>
    <t>38458</t>
  </si>
  <si>
    <t>38457</t>
  </si>
  <si>
    <t>17634</t>
  </si>
  <si>
    <t>27168</t>
  </si>
  <si>
    <t>35375</t>
  </si>
  <si>
    <t>28883</t>
  </si>
  <si>
    <t>31323</t>
  </si>
  <si>
    <t>31340</t>
  </si>
  <si>
    <t>35788</t>
  </si>
  <si>
    <t>17289</t>
  </si>
  <si>
    <t>VRS AVIĀCIJAS UN SPECIĀLO OPERĀCIJU PĀRVALDES SOD "SIGMA" TAKTISKĀ ATBALSTA NODAĻA</t>
  </si>
  <si>
    <t>17631</t>
  </si>
  <si>
    <t>VRS AVIĀCIJAS UN SPECIĀLO OPERĀCIJU PĀRVALDES AVIĀCIJAS DIENESTA PIRMAIS HELIKOPTERU POSMS</t>
  </si>
  <si>
    <t>VRS AVIĀCIJAS UN SPECIĀLO OPERĀCIJU PĀRVALDES AVIĀCIJAS DIENESTA OTRAIS HELIKOPTERU POSMS</t>
  </si>
  <si>
    <t>VRS LUDZAS PĀRVALDES AIZGĀRŠAS ROBEŽAPSARDZĪBAS NODAĻA</t>
  </si>
  <si>
    <t>38842</t>
  </si>
  <si>
    <t>VRS VIĻAKAS PĀRVALDES ŠĶILBĒNU ROBEŽAPSARDZĪBAS NODAĻA</t>
  </si>
  <si>
    <t>37215</t>
  </si>
  <si>
    <t>17107</t>
  </si>
  <si>
    <t>VRS VIĻAKAS PĀRVALDES PUNDURU ROBEŽAPSARDZĪBAS NODAĻA</t>
  </si>
  <si>
    <t>VRS AVIĀCIJAS UN SPECIĀLO OPERĀCIJU PĀRVALDES SPECIĀLO OPERĀCIJU DIENESTS "SIGMA"</t>
  </si>
  <si>
    <t>VRS VIĻAKAS PĀRVALDES PEDEDZES ROBEŽAPSARDZĪBAS NODAĻA</t>
  </si>
  <si>
    <t>17303</t>
  </si>
  <si>
    <t>29601</t>
  </si>
  <si>
    <t>34357</t>
  </si>
  <si>
    <t>1.tabula</t>
  </si>
  <si>
    <t>VRS VIĻAKAS PĀRVALDES VIENTUĻU II KATEGORIJAS RKP</t>
  </si>
  <si>
    <t>VRS LUDZAS PĀRVALDES OPOĻU ROBEŽAPSARDZĪBAS NODAĻA</t>
  </si>
  <si>
    <t>VRS AVIĀCIJAS UN SPECIĀLO OPERĀCIJU PĀRVALDE</t>
  </si>
  <si>
    <t>VRS AVIĀCIJAS UN SPECIĀLO OPERĀCIJU PĀRVALDES SOD "SIGMA" OTRĀ TAKTISKĀ NODAĻA</t>
  </si>
  <si>
    <t>VRS AVIĀCIJAS UN SPECIĀLO OPERĀCIJU PĀRVALDES SOD "SIGMA" PIRMĀ TAKTISKĀ NODAĻA</t>
  </si>
  <si>
    <t>33114</t>
  </si>
  <si>
    <t>VRS VIĻAKAS PĀRVALDES BĒRZIŅU ROBEŽAPSARDZĪBAS NODAĻA</t>
  </si>
  <si>
    <t>35377</t>
  </si>
  <si>
    <t>38836</t>
  </si>
  <si>
    <t>32599</t>
  </si>
  <si>
    <t>38835</t>
  </si>
  <si>
    <t>20026</t>
  </si>
  <si>
    <t>25945</t>
  </si>
  <si>
    <t>17112</t>
  </si>
  <si>
    <t>20922</t>
  </si>
  <si>
    <t>38802</t>
  </si>
  <si>
    <t>17301</t>
  </si>
  <si>
    <t>28447</t>
  </si>
  <si>
    <t>19587</t>
  </si>
  <si>
    <t>33099</t>
  </si>
  <si>
    <t>Nr. p.k.</t>
  </si>
  <si>
    <t>Mērķa piemaksa (EKK1149)</t>
  </si>
  <si>
    <t>VSAOI 23,59%</t>
  </si>
  <si>
    <t>VRS DAP DAUGAVPILS I KAT.DIEN. AIZTURĒTO ĀRZEMNIEKU IZMITINĀŠANAS CENTRS "DAUGAVPILS"</t>
  </si>
  <si>
    <t>19775</t>
  </si>
  <si>
    <t>I kategorijas dienesta priekšnieka vietnieks</t>
  </si>
  <si>
    <t>17496</t>
  </si>
  <si>
    <t>dienesta priekšnieks</t>
  </si>
  <si>
    <t>I kategorijas dienesta priekšnieka vietnieks (Aizturēto ārzemnieku izmitināšanas centra "Daugavpils" priekšnieks)</t>
  </si>
  <si>
    <t>19246</t>
  </si>
  <si>
    <t>17516</t>
  </si>
  <si>
    <t>VRS AVIĀCIJAS UN SPECIĀLO OPERĀCIJU PĀRVALDE (VADĪBA)</t>
  </si>
  <si>
    <t>pārvaldes priekšnieks</t>
  </si>
  <si>
    <t>20717</t>
  </si>
  <si>
    <t>VRS DAUGAVPILS PĀRVALDE (VADĪBA)</t>
  </si>
  <si>
    <t>19642</t>
  </si>
  <si>
    <t>17556</t>
  </si>
  <si>
    <t>VRS DAUGAVPILS PĀRVALDES KRID OPERATĪVĀS DARBĪBAS NODAĻA</t>
  </si>
  <si>
    <t>20303</t>
  </si>
  <si>
    <t>galvenais inspektors (operatīvajā darbā)</t>
  </si>
  <si>
    <t>pārvaldes priekšnieka vietnieks (Kriminālizmeklēšanas dienesta priekšnieks)</t>
  </si>
  <si>
    <t>16171</t>
  </si>
  <si>
    <t>16914</t>
  </si>
  <si>
    <t>17296</t>
  </si>
  <si>
    <t>Citas normatīvajos aktos noteiktās piemaksas, kas nav iepriekš klasificētas</t>
  </si>
  <si>
    <t>×</t>
  </si>
  <si>
    <t>2.tabula</t>
  </si>
  <si>
    <t>Valsts robežsardzes izdevumi</t>
  </si>
  <si>
    <t>38801</t>
  </si>
  <si>
    <t>36321</t>
  </si>
  <si>
    <t>16767</t>
  </si>
  <si>
    <t>27752</t>
  </si>
  <si>
    <t>26546</t>
  </si>
  <si>
    <t>34317</t>
  </si>
  <si>
    <t>17525</t>
  </si>
  <si>
    <t>34378</t>
  </si>
  <si>
    <t>36325</t>
  </si>
  <si>
    <t>19462</t>
  </si>
  <si>
    <t>38825</t>
  </si>
  <si>
    <t>37159</t>
  </si>
  <si>
    <t>31868</t>
  </si>
  <si>
    <t>17658</t>
  </si>
  <si>
    <t>27727</t>
  </si>
  <si>
    <t>17300</t>
  </si>
  <si>
    <t>38460</t>
  </si>
  <si>
    <t>27448</t>
  </si>
  <si>
    <t>38456</t>
  </si>
  <si>
    <t>20349</t>
  </si>
  <si>
    <t>28932</t>
  </si>
  <si>
    <t>33130</t>
  </si>
  <si>
    <t>37936</t>
  </si>
  <si>
    <t>30347</t>
  </si>
  <si>
    <t>31344</t>
  </si>
  <si>
    <t>36304</t>
  </si>
  <si>
    <t>35780</t>
  </si>
  <si>
    <t>17662</t>
  </si>
  <si>
    <t>VRS DAUGAVPILS PĀRVALDES KRIMINĀLIZMEKLĒŠANAS DIENESTS</t>
  </si>
  <si>
    <t>galvenais inspektors (izmeklēšanas darbā)</t>
  </si>
  <si>
    <t>20379</t>
  </si>
  <si>
    <t>28866</t>
  </si>
  <si>
    <t>vecākais inspektors (operatīvajā darbā)</t>
  </si>
  <si>
    <t>29593</t>
  </si>
  <si>
    <t>28494</t>
  </si>
  <si>
    <t>27963</t>
  </si>
  <si>
    <t>17353</t>
  </si>
  <si>
    <t>19584</t>
  </si>
  <si>
    <t>27721</t>
  </si>
  <si>
    <t>19740</t>
  </si>
  <si>
    <t>19755</t>
  </si>
  <si>
    <t>31887</t>
  </si>
  <si>
    <t>VRS DAUGAVPILS PĀRVALDES RIKD OPERATĪVĀS VADĪBAS NODAĻA</t>
  </si>
  <si>
    <t>29592</t>
  </si>
  <si>
    <t>VRS DAUGAVPILS PĀRVALDES ROBEŽKONTROLES UN IMIGRĀCIJAS KONTROLES DIENESTS (RIKD)</t>
  </si>
  <si>
    <t>20306</t>
  </si>
  <si>
    <t>16766</t>
  </si>
  <si>
    <t>VRS DAUGAVPILS PĀRVALDES RIKD ROBEŽKONTROLES TEHNISKO LĪDZEKĻU NODAĻA</t>
  </si>
  <si>
    <t>helikoptera jaunākais pilots</t>
  </si>
  <si>
    <t>27733</t>
  </si>
  <si>
    <t>33111</t>
  </si>
  <si>
    <t>37208</t>
  </si>
  <si>
    <t>19219</t>
  </si>
  <si>
    <t>25921</t>
  </si>
  <si>
    <t>VRS DAUGAVPILS PĀRVALDES BRUŅOJUMA UN INŽENIERTEHNISKO LĪDZEKĻU DIENESTS</t>
  </si>
  <si>
    <t>19238</t>
  </si>
  <si>
    <t>19236</t>
  </si>
  <si>
    <t>19250</t>
  </si>
  <si>
    <t>36335</t>
  </si>
  <si>
    <t>20719</t>
  </si>
  <si>
    <t>37251</t>
  </si>
  <si>
    <t>16899</t>
  </si>
  <si>
    <t>38462</t>
  </si>
  <si>
    <t>37459</t>
  </si>
  <si>
    <t>37201</t>
  </si>
  <si>
    <t>20313</t>
  </si>
  <si>
    <t>32592</t>
  </si>
  <si>
    <t>helikoptera pilots</t>
  </si>
  <si>
    <t>19582</t>
  </si>
  <si>
    <t>20320</t>
  </si>
  <si>
    <t>37243</t>
  </si>
  <si>
    <t>38829</t>
  </si>
  <si>
    <t>20574</t>
  </si>
  <si>
    <t>35786</t>
  </si>
  <si>
    <t>34881</t>
  </si>
  <si>
    <t>37595</t>
  </si>
  <si>
    <t>33208</t>
  </si>
  <si>
    <t>20924</t>
  </si>
  <si>
    <t>1)    Izdevumi saistībā ar rīkojuma Nr. 184 izpildei nepieciešamo pasākumu īstenošanu</t>
  </si>
  <si>
    <t>29599</t>
  </si>
  <si>
    <t>vecākais inspektors (pārvaldes priekšnieka palīgs)</t>
  </si>
  <si>
    <t>16853</t>
  </si>
  <si>
    <t>38824</t>
  </si>
  <si>
    <t>16944</t>
  </si>
  <si>
    <t>17382</t>
  </si>
  <si>
    <t>34374</t>
  </si>
  <si>
    <t>33249</t>
  </si>
  <si>
    <t>33901</t>
  </si>
  <si>
    <t>34116</t>
  </si>
  <si>
    <t>VRS RĪGAS PĀRVALDE</t>
  </si>
  <si>
    <t>VRS RĪGAS PĀRVALDES ATGRIEŠANAS UN PATVĒRUMA MEKLĒTĀJU DIENESTS</t>
  </si>
  <si>
    <t>VRS RĪGAS PĀRVALDES ATGRIEŠANAS UN PATVĒRUMA MEKLĒTĀJU DIENESTA KONVOJA NODAĻA</t>
  </si>
  <si>
    <t>18659</t>
  </si>
  <si>
    <t>20847</t>
  </si>
  <si>
    <t>36286</t>
  </si>
  <si>
    <t>16942</t>
  </si>
  <si>
    <t>17277</t>
  </si>
  <si>
    <t>17733</t>
  </si>
  <si>
    <t>28442</t>
  </si>
  <si>
    <t>40374</t>
  </si>
  <si>
    <t>33074</t>
  </si>
  <si>
    <t>28676</t>
  </si>
  <si>
    <t>35811</t>
  </si>
  <si>
    <t>06703</t>
  </si>
  <si>
    <t>39344</t>
  </si>
  <si>
    <t>34372</t>
  </si>
  <si>
    <t>37942</t>
  </si>
  <si>
    <t>28927</t>
  </si>
  <si>
    <t>37601</t>
  </si>
  <si>
    <t>27176</t>
  </si>
  <si>
    <t>19523</t>
  </si>
  <si>
    <t>35787</t>
  </si>
  <si>
    <t>37147</t>
  </si>
  <si>
    <t>39319</t>
  </si>
  <si>
    <t>31870</t>
  </si>
  <si>
    <t>38459</t>
  </si>
  <si>
    <t>36675</t>
  </si>
  <si>
    <t>34376</t>
  </si>
  <si>
    <t>37883</t>
  </si>
  <si>
    <t>19769</t>
  </si>
  <si>
    <t>24506</t>
  </si>
  <si>
    <t>27360</t>
  </si>
  <si>
    <t>34340</t>
  </si>
  <si>
    <t>"Par apropriācijas pārdali no budžeta resora "74. Gadskārtējā valsts budžeta izpildes procesā pārdalāmais finansējums" programmas 22.00.00 "Valsts ārējās robežas drošības pasākumu nodrošināšana"" sākotnējās ietekmes novērtējuma ziņojumam (anotācijai)</t>
  </si>
  <si>
    <t>VRS DAUGAVPILS PĀRVALDES PIEDRUJAS ROBEŽAPSARDZĪBAS NODAĻA</t>
  </si>
  <si>
    <t>VRS AVIĀCIJAS UN SPECIĀLO OPERĀCIJU PĀRVALDES AD SPECIĀLĀ APRIKOJUMA OPERATORU UN GLĀBĒJU POSMS</t>
  </si>
  <si>
    <t>29603</t>
  </si>
  <si>
    <t>16768</t>
  </si>
  <si>
    <t>20081</t>
  </si>
  <si>
    <t>40054</t>
  </si>
  <si>
    <t>30412</t>
  </si>
  <si>
    <t>37246</t>
  </si>
  <si>
    <t>16893</t>
  </si>
  <si>
    <t>33180</t>
  </si>
  <si>
    <t>19242</t>
  </si>
  <si>
    <t>39323</t>
  </si>
  <si>
    <t>36324</t>
  </si>
  <si>
    <t>37602</t>
  </si>
  <si>
    <t>08497</t>
  </si>
  <si>
    <t>38803</t>
  </si>
  <si>
    <t>36671</t>
  </si>
  <si>
    <t>19784</t>
  </si>
  <si>
    <t>18462</t>
  </si>
  <si>
    <t>17454</t>
  </si>
  <si>
    <t>19799</t>
  </si>
  <si>
    <t>37205</t>
  </si>
  <si>
    <t>19270</t>
  </si>
  <si>
    <t>37892</t>
  </si>
  <si>
    <t>17121</t>
  </si>
  <si>
    <t>20305</t>
  </si>
  <si>
    <t>17403</t>
  </si>
  <si>
    <t>20311</t>
  </si>
  <si>
    <t>20316</t>
  </si>
  <si>
    <t>37593</t>
  </si>
  <si>
    <t>31839</t>
  </si>
  <si>
    <t>40053</t>
  </si>
  <si>
    <t>17458</t>
  </si>
  <si>
    <t>33091</t>
  </si>
  <si>
    <t>37598</t>
  </si>
  <si>
    <t>17386</t>
  </si>
  <si>
    <t>32598</t>
  </si>
  <si>
    <t>37594</t>
  </si>
  <si>
    <t>19807</t>
  </si>
  <si>
    <t>25886</t>
  </si>
  <si>
    <t>27734</t>
  </si>
  <si>
    <t>27758</t>
  </si>
  <si>
    <t>35810</t>
  </si>
  <si>
    <t>36308</t>
  </si>
  <si>
    <t>39322</t>
  </si>
  <si>
    <t>37204</t>
  </si>
  <si>
    <t>31876</t>
  </si>
  <si>
    <t>50%</t>
  </si>
  <si>
    <t>16820</t>
  </si>
  <si>
    <t>20158</t>
  </si>
  <si>
    <t>31343</t>
  </si>
  <si>
    <t>31885</t>
  </si>
  <si>
    <t>I kategorijas dienesta priekšnieks</t>
  </si>
  <si>
    <t>17633</t>
  </si>
  <si>
    <t>3. pielikums</t>
  </si>
  <si>
    <t>10%</t>
  </si>
  <si>
    <t>inspektors (glābējs)</t>
  </si>
  <si>
    <t>39739</t>
  </si>
  <si>
    <t>37223</t>
  </si>
  <si>
    <t>18434</t>
  </si>
  <si>
    <t>39715</t>
  </si>
  <si>
    <t>39713</t>
  </si>
  <si>
    <t>39717</t>
  </si>
  <si>
    <t>39680</t>
  </si>
  <si>
    <t>20034</t>
  </si>
  <si>
    <t>33233</t>
  </si>
  <si>
    <t>39707</t>
  </si>
  <si>
    <t>38274</t>
  </si>
  <si>
    <t>39694</t>
  </si>
  <si>
    <t>32964</t>
  </si>
  <si>
    <t>17523</t>
  </si>
  <si>
    <t>35526</t>
  </si>
  <si>
    <t>lidojumu inženieris (lidojumu drošības jautājumos)</t>
  </si>
  <si>
    <t>17245</t>
  </si>
  <si>
    <t>39681</t>
  </si>
  <si>
    <t>35378</t>
  </si>
  <si>
    <t>17500</t>
  </si>
  <si>
    <t>26483</t>
  </si>
  <si>
    <t>38271</t>
  </si>
  <si>
    <t>37171</t>
  </si>
  <si>
    <t>27732</t>
  </si>
  <si>
    <t>39741</t>
  </si>
  <si>
    <t>30389</t>
  </si>
  <si>
    <t>36290</t>
  </si>
  <si>
    <t>17632</t>
  </si>
  <si>
    <t>17098</t>
  </si>
  <si>
    <t>34887</t>
  </si>
  <si>
    <t>dienesta priekšnieka vietnieks (Konvoja nodaļas priekšnieks)</t>
  </si>
  <si>
    <t>19268</t>
  </si>
  <si>
    <t>17175</t>
  </si>
  <si>
    <t>30365</t>
  </si>
  <si>
    <t>19589</t>
  </si>
  <si>
    <t>20557</t>
  </si>
  <si>
    <t>20%</t>
  </si>
  <si>
    <t>27199</t>
  </si>
  <si>
    <t>16896</t>
  </si>
  <si>
    <t>17517</t>
  </si>
  <si>
    <t>16981</t>
  </si>
  <si>
    <t>19216</t>
  </si>
  <si>
    <t>19232</t>
  </si>
  <si>
    <t>33891</t>
  </si>
  <si>
    <t>40052</t>
  </si>
  <si>
    <t>18460</t>
  </si>
  <si>
    <t>05453</t>
  </si>
  <si>
    <t>37914</t>
  </si>
  <si>
    <t>40051</t>
  </si>
  <si>
    <t>34356</t>
  </si>
  <si>
    <t>posma komandieris</t>
  </si>
  <si>
    <t>16786</t>
  </si>
  <si>
    <t>34307</t>
  </si>
  <si>
    <t>19810</t>
  </si>
  <si>
    <t>35406</t>
  </si>
  <si>
    <t>38812</t>
  </si>
  <si>
    <t>17281</t>
  </si>
  <si>
    <t>VRS DAUGAVPILS PĀRVALDES PĀTERNIEKU I KATEGORIJAS RKP</t>
  </si>
  <si>
    <t>I kategorijas RKP priekšnieks</t>
  </si>
  <si>
    <t>19521</t>
  </si>
  <si>
    <t>dienesta priekšnieka vietnieks (Pirmās taktiskās nodaļas priekšnieks)</t>
  </si>
  <si>
    <t>17481</t>
  </si>
  <si>
    <t>pārvaldes priekšnieka vietnieks (robežkontroles un imigrācijas jautājumos)</t>
  </si>
  <si>
    <t>17130</t>
  </si>
  <si>
    <t>19553</t>
  </si>
  <si>
    <t>39676</t>
  </si>
  <si>
    <t>39716</t>
  </si>
  <si>
    <t>32593</t>
  </si>
  <si>
    <t>31649</t>
  </si>
  <si>
    <t>30418</t>
  </si>
  <si>
    <t>18447</t>
  </si>
  <si>
    <t>27736</t>
  </si>
  <si>
    <t>38834</t>
  </si>
  <si>
    <t>36316</t>
  </si>
  <si>
    <t>33174</t>
  </si>
  <si>
    <t>39685</t>
  </si>
  <si>
    <t>39679</t>
  </si>
  <si>
    <t>37142</t>
  </si>
  <si>
    <t>30390</t>
  </si>
  <si>
    <t>39714</t>
  </si>
  <si>
    <t>17309</t>
  </si>
  <si>
    <t>37249</t>
  </si>
  <si>
    <t>39723</t>
  </si>
  <si>
    <t>39751</t>
  </si>
  <si>
    <t>37592</t>
  </si>
  <si>
    <t>39736</t>
  </si>
  <si>
    <t>35775</t>
  </si>
  <si>
    <t>17297</t>
  </si>
  <si>
    <t>19780</t>
  </si>
  <si>
    <t>16783</t>
  </si>
  <si>
    <t>26490</t>
  </si>
  <si>
    <t>28418</t>
  </si>
  <si>
    <t>38797</t>
  </si>
  <si>
    <t>19481</t>
  </si>
  <si>
    <t>31827</t>
  </si>
  <si>
    <t>37929</t>
  </si>
  <si>
    <t>36306</t>
  </si>
  <si>
    <t>34375</t>
  </si>
  <si>
    <t>34370</t>
  </si>
  <si>
    <t>vecākais inspektors (izmeklēšanas darbā)</t>
  </si>
  <si>
    <t>19295</t>
  </si>
  <si>
    <t>34369</t>
  </si>
  <si>
    <t>17157</t>
  </si>
  <si>
    <t>35380</t>
  </si>
  <si>
    <t>20337</t>
  </si>
  <si>
    <t>39683</t>
  </si>
  <si>
    <t>vecākais inspektors (speciālā aprīkojuma operators un glābējs)</t>
  </si>
  <si>
    <t>16784</t>
  </si>
  <si>
    <t>39709</t>
  </si>
  <si>
    <t>37195</t>
  </si>
  <si>
    <t>28887</t>
  </si>
  <si>
    <t>39705</t>
  </si>
  <si>
    <t>30449</t>
  </si>
  <si>
    <t>31341</t>
  </si>
  <si>
    <t>37599</t>
  </si>
  <si>
    <t>39729</t>
  </si>
  <si>
    <t>19591</t>
  </si>
  <si>
    <t>30401</t>
  </si>
  <si>
    <t>33920</t>
  </si>
  <si>
    <t>18445</t>
  </si>
  <si>
    <t>16728</t>
  </si>
  <si>
    <t>30407</t>
  </si>
  <si>
    <t>28879</t>
  </si>
  <si>
    <t>26286</t>
  </si>
  <si>
    <t>37966</t>
  </si>
  <si>
    <t>37916</t>
  </si>
  <si>
    <t>VRS VIĻAKAS PĀRVALDES VIĻAKAS II KATEGORIJAS DIENESTS</t>
  </si>
  <si>
    <t>34310</t>
  </si>
  <si>
    <t>37168</t>
  </si>
  <si>
    <t>17279</t>
  </si>
  <si>
    <t>37951</t>
  </si>
  <si>
    <t>II kategorijas dienesta priekšnieka vietnieks</t>
  </si>
  <si>
    <t>19199</t>
  </si>
  <si>
    <t>20807</t>
  </si>
  <si>
    <t>19029</t>
  </si>
  <si>
    <t>17172</t>
  </si>
  <si>
    <t>II kategorijas dienesta priekšnieks</t>
  </si>
  <si>
    <t>17009</t>
  </si>
  <si>
    <t>19303</t>
  </si>
  <si>
    <t>27756</t>
  </si>
  <si>
    <t>37315</t>
  </si>
  <si>
    <t>27703</t>
  </si>
  <si>
    <t>28871</t>
  </si>
  <si>
    <t>19487</t>
  </si>
  <si>
    <t>Piemaksa par darbu paaugstināta riska un slodzes apstākļos amatpersonām ar speciālajām dienesta pakāpēm  laika periodā no 2024. gada 1. oktobra līdz 31. oktobrim</t>
  </si>
  <si>
    <t>Detalizēts aprēķins par laika periodu no 2024. gada 1. oktobra līdz 31. oktobrim 1.tabulā.
Iesaistītas 434 amatpersonas, iesaistes laiks - 32 442,68 stundas.</t>
  </si>
  <si>
    <t>Piemaksas par nozīmīgu ieguldījumu attiecīgās institūcijas stratēģisko mērķu sasniegšanā amatpersonām ar speciālajām dienesta pakāpēm laika periodā
no 2024. gada 1. oktobra līdz 31. oktobrim</t>
  </si>
  <si>
    <t>Detalizēts aprēķins piemaksām par nozīmīgu ieguldījumu attiecīgās institūcijas stratēģisko mērķu sasniegšanā  par laika periodu  no 2024. gada 1. oktobra līdz 31. oktobrim 2.tabulā.
Iesaistītas 95 amatpersonas, iesaistes laiks - 8072 stundas.</t>
  </si>
  <si>
    <t>Piemaksas par nozīmīgu ieguldījumu attiecīgās institūcijas stratēģisko mērķu sasniegšanā amatpersonām ar speciālajām dienesta pakāpēm laika periodā
no 2024. gada 1. septebra līdz 30. septembrim</t>
  </si>
  <si>
    <r>
      <t xml:space="preserve">62 478,11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=5 2024,43 </t>
    </r>
    <r>
      <rPr>
        <i/>
        <sz val="10"/>
        <color theme="1"/>
        <rFont val="Times New Roman"/>
        <family val="1"/>
      </rPr>
      <t>euro</t>
    </r>
  </si>
  <si>
    <t>Precizējums*_Detalizēts aprēķins piemaksām par nozīmīgu ieguldījumu attiecīgās institūcijas stratēģisko mērķu sasniegšanā  par laika periodu no 2024. gada 1. septembra līdz 30. septembrim 3.tabulā.
Iesaistītas 23 amatpersonas, iesaistes laiks - 1136 stundas.
*Nav iekļauts pie 2024. gada septembra izdevumiem, jo aprēķini tika iesniegti vēlāk.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</si>
</sst>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%"/>
    <numFmt numFmtId="166" formatCode="0.000"/>
  </numFmts>
  <fonts count="53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Arial"/>
      <family val="2"/>
      <charset val="186"/>
    </font>
    <font>
      <b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4">
    <xf numFmtId="0" fontId="0" fillId="0" borderId="0"/>
    <xf numFmtId="0" fontId="22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19" fillId="0" borderId="0"/>
    <xf numFmtId="0" fontId="18" fillId="0" borderId="0"/>
    <xf numFmtId="0" fontId="25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14" fillId="0" borderId="0"/>
    <xf numFmtId="0" fontId="14" fillId="0" borderId="0"/>
    <xf numFmtId="0" fontId="13" fillId="0" borderId="0"/>
    <xf numFmtId="0" fontId="2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0"/>
    <xf numFmtId="0" fontId="10" fillId="0" borderId="0"/>
    <xf numFmtId="0" fontId="9" fillId="0" borderId="0"/>
    <xf numFmtId="0" fontId="23" fillId="0" borderId="0"/>
    <xf numFmtId="0" fontId="8" fillId="0" borderId="0"/>
    <xf numFmtId="9" fontId="8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33" fillId="0" borderId="0"/>
    <xf numFmtId="0" fontId="34" fillId="0" borderId="0" applyNumberFormat="0" applyFill="0" applyBorder="0" applyAlignment="0" applyProtection="0"/>
    <xf numFmtId="9" fontId="22" fillId="0" borderId="0" applyFont="0" applyFill="0" applyBorder="0" applyAlignment="0" applyProtection="0"/>
    <xf numFmtId="0" fontId="35" fillId="0" borderId="0"/>
    <xf numFmtId="0" fontId="36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23" fillId="0" borderId="0"/>
    <xf numFmtId="0" fontId="7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44" fillId="0" borderId="0"/>
    <xf numFmtId="9" fontId="44" fillId="0" borderId="0" applyFont="0" applyFill="0" applyBorder="0" applyAlignment="0" applyProtection="0"/>
    <xf numFmtId="0" fontId="5" fillId="0" borderId="0"/>
    <xf numFmtId="0" fontId="45" fillId="0" borderId="0"/>
    <xf numFmtId="9" fontId="45" fillId="0" borderId="0" applyFont="0" applyFill="0" applyBorder="0" applyAlignment="0" applyProtection="0"/>
    <xf numFmtId="0" fontId="46" fillId="0" borderId="0"/>
    <xf numFmtId="0" fontId="3" fillId="0" borderId="0"/>
    <xf numFmtId="0" fontId="23" fillId="0" borderId="0"/>
    <xf numFmtId="9" fontId="2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47" fillId="0" borderId="0"/>
    <xf numFmtId="0" fontId="2" fillId="0" borderId="0"/>
    <xf numFmtId="9" fontId="23" fillId="0" borderId="0" applyFont="0" applyFill="0" applyBorder="0" applyAlignment="0" applyProtection="0"/>
    <xf numFmtId="0" fontId="23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48" fillId="0" borderId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51" fillId="0" borderId="0"/>
  </cellStyleXfs>
  <cellXfs count="115">
    <xf numFmtId="0" fontId="0" fillId="0" borderId="0" xfId="0"/>
    <xf numFmtId="0" fontId="29" fillId="0" borderId="0" xfId="58" applyFont="1" applyFill="1" applyAlignment="1">
      <alignment vertical="top"/>
    </xf>
    <xf numFmtId="0" fontId="29" fillId="0" borderId="0" xfId="58" applyFont="1" applyFill="1" applyAlignment="1">
      <alignment vertical="top" wrapText="1"/>
    </xf>
    <xf numFmtId="0" fontId="37" fillId="0" borderId="0" xfId="52" applyFont="1" applyAlignment="1">
      <alignment horizontal="right"/>
    </xf>
    <xf numFmtId="0" fontId="7" fillId="0" borderId="0" xfId="63" applyAlignment="1">
      <alignment vertical="center"/>
    </xf>
    <xf numFmtId="3" fontId="38" fillId="0" borderId="1" xfId="63" applyNumberFormat="1" applyFont="1" applyBorder="1" applyAlignment="1">
      <alignment horizontal="center" vertical="center" wrapText="1"/>
    </xf>
    <xf numFmtId="0" fontId="38" fillId="0" borderId="1" xfId="63" applyFont="1" applyBorder="1" applyAlignment="1">
      <alignment horizontal="center" vertical="center"/>
    </xf>
    <xf numFmtId="0" fontId="7" fillId="0" borderId="0" xfId="63" applyFont="1" applyAlignment="1">
      <alignment vertical="center"/>
    </xf>
    <xf numFmtId="0" fontId="42" fillId="2" borderId="1" xfId="63" applyFont="1" applyFill="1" applyBorder="1" applyAlignment="1">
      <alignment horizontal="center" vertical="center"/>
    </xf>
    <xf numFmtId="0" fontId="42" fillId="2" borderId="1" xfId="63" applyFont="1" applyFill="1" applyBorder="1" applyAlignment="1">
      <alignment vertical="center"/>
    </xf>
    <xf numFmtId="0" fontId="38" fillId="2" borderId="1" xfId="63" applyFont="1" applyFill="1" applyBorder="1" applyAlignment="1">
      <alignment horizontal="center" vertical="center"/>
    </xf>
    <xf numFmtId="4" fontId="42" fillId="2" borderId="1" xfId="63" applyNumberFormat="1" applyFont="1" applyFill="1" applyBorder="1" applyAlignment="1">
      <alignment horizontal="center" vertical="center" wrapText="1"/>
    </xf>
    <xf numFmtId="0" fontId="29" fillId="2" borderId="1" xfId="63" applyFont="1" applyFill="1" applyBorder="1" applyAlignment="1">
      <alignment vertical="center" wrapText="1"/>
    </xf>
    <xf numFmtId="4" fontId="42" fillId="2" borderId="1" xfId="63" applyNumberFormat="1" applyFont="1" applyFill="1" applyBorder="1" applyAlignment="1">
      <alignment horizontal="right" vertical="center"/>
    </xf>
    <xf numFmtId="0" fontId="42" fillId="2" borderId="1" xfId="63" applyFont="1" applyFill="1" applyBorder="1" applyAlignment="1">
      <alignment vertical="center" wrapText="1"/>
    </xf>
    <xf numFmtId="0" fontId="37" fillId="0" borderId="1" xfId="1" applyFont="1" applyFill="1" applyBorder="1" applyAlignment="1">
      <alignment horizontal="left" vertical="top" wrapText="1"/>
    </xf>
    <xf numFmtId="0" fontId="37" fillId="0" borderId="0" xfId="52" applyFont="1"/>
    <xf numFmtId="0" fontId="29" fillId="0" borderId="0" xfId="0" applyFont="1" applyFill="1" applyAlignment="1">
      <alignment vertical="top" wrapText="1"/>
    </xf>
    <xf numFmtId="0" fontId="23" fillId="0" borderId="0" xfId="69" applyFill="1" applyAlignment="1">
      <alignment vertical="top" wrapText="1"/>
    </xf>
    <xf numFmtId="0" fontId="29" fillId="0" borderId="0" xfId="70" applyFont="1" applyAlignment="1">
      <alignment vertical="top" wrapText="1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vertical="center" wrapText="1"/>
    </xf>
    <xf numFmtId="0" fontId="38" fillId="4" borderId="1" xfId="63" applyFont="1" applyFill="1" applyBorder="1" applyAlignment="1">
      <alignment horizontal="left" vertical="center"/>
    </xf>
    <xf numFmtId="0" fontId="38" fillId="4" borderId="1" xfId="63" applyFont="1" applyFill="1" applyBorder="1" applyAlignment="1">
      <alignment vertical="center"/>
    </xf>
    <xf numFmtId="0" fontId="38" fillId="4" borderId="1" xfId="63" applyFont="1" applyFill="1" applyBorder="1" applyAlignment="1">
      <alignment horizontal="center" vertical="center"/>
    </xf>
    <xf numFmtId="4" fontId="37" fillId="0" borderId="1" xfId="63" applyNumberFormat="1" applyFont="1" applyBorder="1" applyAlignment="1">
      <alignment vertical="center"/>
    </xf>
    <xf numFmtId="0" fontId="40" fillId="5" borderId="1" xfId="64" applyFont="1" applyFill="1" applyBorder="1" applyAlignment="1">
      <alignment vertical="center"/>
    </xf>
    <xf numFmtId="0" fontId="38" fillId="5" borderId="1" xfId="64" applyFont="1" applyFill="1" applyBorder="1" applyAlignment="1">
      <alignment horizontal="center" vertical="center"/>
    </xf>
    <xf numFmtId="4" fontId="7" fillId="0" borderId="0" xfId="63" applyNumberFormat="1" applyAlignment="1">
      <alignment vertical="center"/>
    </xf>
    <xf numFmtId="1" fontId="24" fillId="2" borderId="0" xfId="72" applyNumberFormat="1" applyFont="1" applyFill="1" applyAlignment="1">
      <alignment horizontal="right"/>
    </xf>
    <xf numFmtId="0" fontId="24" fillId="2" borderId="0" xfId="72" applyFont="1" applyFill="1" applyAlignment="1">
      <alignment horizontal="right"/>
    </xf>
    <xf numFmtId="0" fontId="4" fillId="0" borderId="0" xfId="63" applyFont="1" applyAlignment="1">
      <alignment vertical="center"/>
    </xf>
    <xf numFmtId="0" fontId="29" fillId="0" borderId="0" xfId="70" applyFont="1" applyFill="1" applyAlignment="1">
      <alignment vertical="top" wrapText="1"/>
    </xf>
    <xf numFmtId="2" fontId="23" fillId="0" borderId="0" xfId="69" applyNumberFormat="1" applyFill="1" applyAlignment="1">
      <alignment vertical="top" wrapText="1"/>
    </xf>
    <xf numFmtId="0" fontId="29" fillId="0" borderId="1" xfId="66" applyFont="1" applyFill="1" applyBorder="1" applyAlignment="1">
      <alignment vertical="center" wrapText="1"/>
    </xf>
    <xf numFmtId="4" fontId="42" fillId="2" borderId="1" xfId="1" applyNumberFormat="1" applyFont="1" applyFill="1" applyBorder="1" applyAlignment="1">
      <alignment vertical="top"/>
    </xf>
    <xf numFmtId="4" fontId="42" fillId="0" borderId="1" xfId="63" applyNumberFormat="1" applyFont="1" applyBorder="1" applyAlignment="1">
      <alignment vertical="center"/>
    </xf>
    <xf numFmtId="0" fontId="43" fillId="0" borderId="1" xfId="0" applyFont="1" applyFill="1" applyBorder="1" applyAlignment="1">
      <alignment horizontal="center" vertical="center"/>
    </xf>
    <xf numFmtId="0" fontId="49" fillId="0" borderId="1" xfId="1" applyFont="1" applyFill="1" applyBorder="1" applyAlignment="1">
      <alignment horizontal="left" vertical="top" wrapText="1"/>
    </xf>
    <xf numFmtId="0" fontId="30" fillId="2" borderId="6" xfId="0" applyFont="1" applyFill="1" applyBorder="1" applyAlignment="1">
      <alignment horizontal="center" vertical="center" wrapText="1"/>
    </xf>
    <xf numFmtId="2" fontId="30" fillId="2" borderId="6" xfId="57" applyNumberFormat="1" applyFont="1" applyFill="1" applyBorder="1" applyAlignment="1">
      <alignment horizontal="center" vertical="center" wrapText="1"/>
    </xf>
    <xf numFmtId="164" fontId="30" fillId="2" borderId="6" xfId="57" applyNumberFormat="1" applyFont="1" applyFill="1" applyBorder="1" applyAlignment="1">
      <alignment horizontal="center" vertical="center" wrapText="1"/>
    </xf>
    <xf numFmtId="0" fontId="30" fillId="3" borderId="6" xfId="0" applyFont="1" applyFill="1" applyBorder="1" applyAlignment="1">
      <alignment vertical="top" wrapText="1"/>
    </xf>
    <xf numFmtId="2" fontId="30" fillId="3" borderId="6" xfId="57" applyNumberFormat="1" applyFont="1" applyFill="1" applyBorder="1" applyAlignment="1">
      <alignment vertical="top" wrapText="1"/>
    </xf>
    <xf numFmtId="4" fontId="43" fillId="3" borderId="6" xfId="71" applyNumberFormat="1" applyFont="1" applyFill="1" applyBorder="1" applyAlignment="1">
      <alignment horizontal="center" vertical="top" wrapText="1"/>
    </xf>
    <xf numFmtId="0" fontId="30" fillId="2" borderId="6" xfId="0" applyFont="1" applyFill="1" applyBorder="1" applyAlignment="1">
      <alignment horizontal="center" vertical="top" wrapText="1"/>
    </xf>
    <xf numFmtId="0" fontId="30" fillId="0" borderId="6" xfId="70" applyFont="1" applyBorder="1" applyAlignment="1">
      <alignment horizontal="center" vertical="top" wrapText="1"/>
    </xf>
    <xf numFmtId="9" fontId="30" fillId="2" borderId="6" xfId="57" applyFont="1" applyFill="1" applyBorder="1" applyAlignment="1">
      <alignment horizontal="center" vertical="top" wrapText="1"/>
    </xf>
    <xf numFmtId="2" fontId="30" fillId="2" borderId="6" xfId="57" applyNumberFormat="1" applyFont="1" applyFill="1" applyBorder="1" applyAlignment="1">
      <alignment horizontal="center" vertical="top" wrapText="1"/>
    </xf>
    <xf numFmtId="164" fontId="30" fillId="2" borderId="6" xfId="57" applyNumberFormat="1" applyFont="1" applyFill="1" applyBorder="1" applyAlignment="1">
      <alignment horizontal="center" vertical="top" wrapText="1"/>
    </xf>
    <xf numFmtId="2" fontId="30" fillId="2" borderId="6" xfId="56" applyNumberFormat="1" applyFont="1" applyFill="1" applyBorder="1" applyAlignment="1">
      <alignment horizontal="center" vertical="top" wrapText="1"/>
    </xf>
    <xf numFmtId="2" fontId="30" fillId="0" borderId="6" xfId="84" applyNumberFormat="1" applyFont="1" applyBorder="1" applyAlignment="1">
      <alignment horizontal="center" vertical="center" wrapText="1"/>
    </xf>
    <xf numFmtId="0" fontId="30" fillId="3" borderId="6" xfId="0" applyFont="1" applyFill="1" applyBorder="1" applyAlignment="1">
      <alignment wrapText="1"/>
    </xf>
    <xf numFmtId="2" fontId="30" fillId="3" borderId="6" xfId="57" applyNumberFormat="1" applyFont="1" applyFill="1" applyBorder="1" applyAlignment="1">
      <alignment wrapText="1"/>
    </xf>
    <xf numFmtId="4" fontId="43" fillId="3" borderId="6" xfId="86" applyNumberFormat="1" applyFont="1" applyFill="1" applyBorder="1" applyAlignment="1">
      <alignment horizontal="center" wrapText="1"/>
    </xf>
    <xf numFmtId="0" fontId="42" fillId="2" borderId="2" xfId="63" applyFont="1" applyFill="1" applyBorder="1" applyAlignment="1">
      <alignment horizontal="center" vertical="center" wrapText="1"/>
    </xf>
    <xf numFmtId="0" fontId="42" fillId="2" borderId="2" xfId="63" applyFont="1" applyFill="1" applyBorder="1" applyAlignment="1">
      <alignment horizontal="center" vertical="center"/>
    </xf>
    <xf numFmtId="0" fontId="29" fillId="0" borderId="0" xfId="70" applyFont="1" applyAlignment="1">
      <alignment wrapText="1"/>
    </xf>
    <xf numFmtId="0" fontId="7" fillId="0" borderId="0" xfId="68" applyAlignment="1">
      <alignment wrapText="1"/>
    </xf>
    <xf numFmtId="1" fontId="24" fillId="2" borderId="0" xfId="0" applyNumberFormat="1" applyFont="1" applyFill="1" applyAlignment="1">
      <alignment horizontal="right" wrapText="1"/>
    </xf>
    <xf numFmtId="0" fontId="37" fillId="0" borderId="0" xfId="1" applyFont="1" applyAlignment="1">
      <alignment wrapText="1"/>
    </xf>
    <xf numFmtId="0" fontId="42" fillId="0" borderId="0" xfId="1" applyFont="1" applyAlignment="1">
      <alignment wrapText="1"/>
    </xf>
    <xf numFmtId="2" fontId="29" fillId="0" borderId="0" xfId="70" applyNumberFormat="1" applyFont="1" applyAlignment="1">
      <alignment vertical="top" wrapText="1"/>
    </xf>
    <xf numFmtId="0" fontId="3" fillId="0" borderId="0" xfId="83" applyAlignment="1">
      <alignment wrapText="1"/>
    </xf>
    <xf numFmtId="0" fontId="29" fillId="0" borderId="0" xfId="84" applyFont="1" applyAlignment="1">
      <alignment wrapText="1"/>
    </xf>
    <xf numFmtId="0" fontId="29" fillId="0" borderId="0" xfId="84" applyFont="1" applyAlignment="1">
      <alignment vertical="top" wrapText="1"/>
    </xf>
    <xf numFmtId="0" fontId="29" fillId="0" borderId="0" xfId="70" applyFont="1" applyAlignment="1">
      <alignment horizontal="center" wrapText="1"/>
    </xf>
    <xf numFmtId="0" fontId="7" fillId="0" borderId="0" xfId="68" applyAlignment="1">
      <alignment horizontal="center" wrapText="1"/>
    </xf>
    <xf numFmtId="0" fontId="3" fillId="0" borderId="0" xfId="83" applyAlignment="1">
      <alignment horizontal="center" wrapText="1"/>
    </xf>
    <xf numFmtId="0" fontId="23" fillId="0" borderId="0" xfId="69" applyFill="1" applyAlignment="1">
      <alignment horizontal="center" vertical="top" wrapText="1"/>
    </xf>
    <xf numFmtId="9" fontId="30" fillId="3" borderId="6" xfId="57" applyFont="1" applyFill="1" applyBorder="1" applyAlignment="1">
      <alignment horizontal="center" vertical="top" wrapText="1"/>
    </xf>
    <xf numFmtId="0" fontId="29" fillId="0" borderId="0" xfId="70" applyFont="1" applyAlignment="1">
      <alignment horizontal="center" vertical="top" wrapText="1"/>
    </xf>
    <xf numFmtId="9" fontId="30" fillId="3" borderId="6" xfId="57" applyFont="1" applyFill="1" applyBorder="1" applyAlignment="1">
      <alignment horizontal="center" wrapText="1"/>
    </xf>
    <xf numFmtId="0" fontId="23" fillId="0" borderId="0" xfId="69" applyFill="1" applyAlignment="1">
      <alignment horizontal="center" wrapText="1"/>
    </xf>
    <xf numFmtId="9" fontId="0" fillId="0" borderId="0" xfId="85" applyFont="1" applyFill="1" applyAlignment="1">
      <alignment horizontal="center" wrapText="1"/>
    </xf>
    <xf numFmtId="9" fontId="30" fillId="2" borderId="6" xfId="57" applyFont="1" applyFill="1" applyBorder="1" applyAlignment="1">
      <alignment horizontal="center" wrapText="1"/>
    </xf>
    <xf numFmtId="0" fontId="2" fillId="0" borderId="0" xfId="63" applyFont="1" applyAlignment="1">
      <alignment vertical="center"/>
    </xf>
    <xf numFmtId="49" fontId="52" fillId="2" borderId="1" xfId="1" applyNumberFormat="1" applyFont="1" applyFill="1" applyBorder="1" applyAlignment="1">
      <alignment horizontal="left" vertical="top"/>
    </xf>
    <xf numFmtId="49" fontId="52" fillId="2" borderId="1" xfId="1" applyNumberFormat="1" applyFont="1" applyFill="1" applyBorder="1" applyAlignment="1">
      <alignment horizontal="left" vertical="top" wrapText="1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vertical="center"/>
    </xf>
    <xf numFmtId="0" fontId="37" fillId="0" borderId="1" xfId="0" applyFont="1" applyFill="1" applyBorder="1" applyAlignment="1">
      <alignment vertical="center" wrapText="1"/>
    </xf>
    <xf numFmtId="3" fontId="38" fillId="4" borderId="1" xfId="1" applyNumberFormat="1" applyFont="1" applyFill="1" applyBorder="1" applyAlignment="1">
      <alignment vertical="top"/>
    </xf>
    <xf numFmtId="3" fontId="38" fillId="2" borderId="1" xfId="1" applyNumberFormat="1" applyFont="1" applyFill="1" applyBorder="1" applyAlignment="1">
      <alignment vertical="top"/>
    </xf>
    <xf numFmtId="3" fontId="52" fillId="5" borderId="1" xfId="63" applyNumberFormat="1" applyFont="1" applyFill="1" applyBorder="1" applyAlignment="1">
      <alignment vertical="center"/>
    </xf>
    <xf numFmtId="3" fontId="38" fillId="4" borderId="1" xfId="63" applyNumberFormat="1" applyFont="1" applyFill="1" applyBorder="1" applyAlignment="1">
      <alignment horizontal="right" vertical="center" wrapText="1"/>
    </xf>
    <xf numFmtId="4" fontId="29" fillId="0" borderId="0" xfId="70" applyNumberFormat="1" applyFont="1" applyAlignment="1">
      <alignment wrapText="1"/>
    </xf>
    <xf numFmtId="0" fontId="0" fillId="0" borderId="0" xfId="69" applyFont="1" applyFill="1" applyAlignment="1">
      <alignment vertical="top" wrapText="1"/>
    </xf>
    <xf numFmtId="0" fontId="37" fillId="0" borderId="7" xfId="1" applyFont="1" applyBorder="1" applyAlignment="1">
      <alignment vertical="top"/>
    </xf>
    <xf numFmtId="0" fontId="37" fillId="0" borderId="7" xfId="1" applyFont="1" applyBorder="1" applyAlignment="1">
      <alignment vertical="top" wrapText="1"/>
    </xf>
    <xf numFmtId="9" fontId="37" fillId="0" borderId="7" xfId="147" applyFont="1" applyFill="1" applyBorder="1" applyAlignment="1">
      <alignment horizontal="center" vertical="top"/>
    </xf>
    <xf numFmtId="2" fontId="37" fillId="0" borderId="7" xfId="1" applyNumberFormat="1" applyFont="1" applyBorder="1" applyAlignment="1">
      <alignment vertical="top"/>
    </xf>
    <xf numFmtId="166" fontId="37" fillId="0" borderId="7" xfId="1" applyNumberFormat="1" applyFont="1" applyBorder="1" applyAlignment="1">
      <alignment vertical="top"/>
    </xf>
    <xf numFmtId="0" fontId="37" fillId="0" borderId="7" xfId="1" quotePrefix="1" applyFont="1" applyBorder="1" applyAlignment="1">
      <alignment vertical="top" wrapText="1"/>
    </xf>
    <xf numFmtId="165" fontId="37" fillId="0" borderId="7" xfId="147" applyNumberFormat="1" applyFont="1" applyFill="1" applyBorder="1" applyAlignment="1">
      <alignment horizontal="center" vertical="top"/>
    </xf>
    <xf numFmtId="0" fontId="37" fillId="0" borderId="7" xfId="1" applyFont="1" applyBorder="1" applyAlignment="1">
      <alignment horizontal="left" vertical="top" wrapText="1"/>
    </xf>
    <xf numFmtId="4" fontId="42" fillId="2" borderId="6" xfId="63" applyNumberFormat="1" applyFont="1" applyFill="1" applyBorder="1" applyAlignment="1">
      <alignment horizontal="right" vertical="center"/>
    </xf>
    <xf numFmtId="0" fontId="1" fillId="0" borderId="0" xfId="63" applyFont="1" applyAlignment="1">
      <alignment vertical="center" wrapText="1"/>
    </xf>
    <xf numFmtId="0" fontId="1" fillId="0" borderId="0" xfId="63" applyFont="1" applyAlignment="1">
      <alignment vertical="center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horizontal="left" vertical="center"/>
    </xf>
    <xf numFmtId="0" fontId="40" fillId="0" borderId="0" xfId="63" applyFont="1" applyAlignment="1">
      <alignment horizontal="center" vertical="center" wrapText="1"/>
    </xf>
    <xf numFmtId="0" fontId="38" fillId="4" borderId="3" xfId="1" applyFont="1" applyFill="1" applyBorder="1" applyAlignment="1">
      <alignment horizontal="left"/>
    </xf>
    <xf numFmtId="0" fontId="38" fillId="4" borderId="4" xfId="1" applyFont="1" applyFill="1" applyBorder="1" applyAlignment="1">
      <alignment horizontal="left"/>
    </xf>
    <xf numFmtId="0" fontId="38" fillId="4" borderId="5" xfId="1" applyFont="1" applyFill="1" applyBorder="1" applyAlignment="1">
      <alignment horizontal="left"/>
    </xf>
    <xf numFmtId="0" fontId="24" fillId="2" borderId="0" xfId="159" applyFont="1" applyFill="1" applyAlignment="1">
      <alignment horizontal="right" vertical="top" wrapText="1"/>
    </xf>
    <xf numFmtId="0" fontId="42" fillId="0" borderId="2" xfId="1" applyFont="1" applyFill="1" applyBorder="1" applyAlignment="1">
      <alignment horizontal="center" vertical="center" wrapText="1"/>
    </xf>
    <xf numFmtId="0" fontId="42" fillId="0" borderId="8" xfId="1" applyFont="1" applyFill="1" applyBorder="1" applyAlignment="1">
      <alignment horizontal="center" vertical="center" wrapText="1"/>
    </xf>
    <xf numFmtId="0" fontId="42" fillId="0" borderId="2" xfId="1" applyFont="1" applyFill="1" applyBorder="1" applyAlignment="1">
      <alignment horizontal="center" vertical="center"/>
    </xf>
    <xf numFmtId="0" fontId="42" fillId="0" borderId="8" xfId="1" applyFont="1" applyFill="1" applyBorder="1" applyAlignment="1">
      <alignment horizontal="center" vertical="center"/>
    </xf>
    <xf numFmtId="0" fontId="27" fillId="0" borderId="0" xfId="69" applyFont="1" applyAlignment="1">
      <alignment horizontal="center" vertical="top" wrapText="1"/>
    </xf>
    <xf numFmtId="0" fontId="31" fillId="0" borderId="0" xfId="0" applyFont="1" applyFill="1" applyAlignment="1">
      <alignment horizontal="left" vertical="center" wrapText="1"/>
    </xf>
    <xf numFmtId="0" fontId="27" fillId="0" borderId="0" xfId="51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left" vertical="top" wrapText="1"/>
    </xf>
  </cellXfs>
  <cellStyles count="164">
    <cellStyle name="Hyperlink 2 2" xfId="59" xr:uid="{00000000-0005-0000-0000-000000000000}"/>
    <cellStyle name="Normal" xfId="0" builtinId="0"/>
    <cellStyle name="Normal 10" xfId="4" xr:uid="{00000000-0005-0000-0000-000002000000}"/>
    <cellStyle name="Normal 10 2" xfId="100" xr:uid="{3C425CE5-D652-4AB1-9FBF-A4C3FF32E0C9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1" xfId="47" xr:uid="{00000000-0005-0000-0000-000005000000}"/>
    <cellStyle name="Normal 11 11 2" xfId="142" xr:uid="{C6368736-A820-4779-A47F-BD9B3BD3C6FA}"/>
    <cellStyle name="Normal 11 12" xfId="101" xr:uid="{9316A106-10ED-48CE-B636-83FAB1B19423}"/>
    <cellStyle name="Normal 11 2" xfId="7" xr:uid="{00000000-0005-0000-0000-000006000000}"/>
    <cellStyle name="Normal 11 2 2" xfId="103" xr:uid="{F52B3A0E-BCCD-4D88-A2E8-8C73AA374175}"/>
    <cellStyle name="Normal 11 3" xfId="8" xr:uid="{00000000-0005-0000-0000-000007000000}"/>
    <cellStyle name="Normal 11 3 2" xfId="104" xr:uid="{A1805E71-C2A3-4DAA-BC24-B33859A4D018}"/>
    <cellStyle name="Normal 11 4" xfId="12" xr:uid="{00000000-0005-0000-0000-000008000000}"/>
    <cellStyle name="Normal 11 4 2" xfId="108" xr:uid="{AC79C3A3-23B7-40BB-AC84-2D01868D5321}"/>
    <cellStyle name="Normal 11 5" xfId="16" xr:uid="{00000000-0005-0000-0000-000009000000}"/>
    <cellStyle name="Normal 11 5 2" xfId="112" xr:uid="{8FDF86DD-2ABC-49D3-8CDE-BA9E02F37D74}"/>
    <cellStyle name="Normal 11 6" xfId="20" xr:uid="{00000000-0005-0000-0000-00000A000000}"/>
    <cellStyle name="Normal 11 6 2" xfId="116" xr:uid="{069AF654-02B1-4E3E-912E-CE51ECC1D1E8}"/>
    <cellStyle name="Normal 11 7" xfId="26" xr:uid="{00000000-0005-0000-0000-00000B000000}"/>
    <cellStyle name="Normal 11 7 2" xfId="122" xr:uid="{6D55F743-0C79-4CEC-B657-75DCB919FB3E}"/>
    <cellStyle name="Normal 11 8" xfId="28" xr:uid="{00000000-0005-0000-0000-00000C000000}"/>
    <cellStyle name="Normal 11 8 2" xfId="123" xr:uid="{A6F96DCC-5968-4561-8343-C2509922B1FD}"/>
    <cellStyle name="Normal 11 9" xfId="36" xr:uid="{00000000-0005-0000-0000-00000D000000}"/>
    <cellStyle name="Normal 11 9 2" xfId="131" xr:uid="{BF3C7E5C-2CFF-4C5B-B1DD-078DD4662451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3" xfId="145" xr:uid="{08F6F5ED-F7DF-4FA0-9FD7-3FE0D5C5BAD0}"/>
    <cellStyle name="Normal 12 11" xfId="105" xr:uid="{DCC84F4C-ECA2-461A-92AA-3FB525103887}"/>
    <cellStyle name="Normal 12 2" xfId="13" xr:uid="{00000000-0005-0000-0000-00000F000000}"/>
    <cellStyle name="Normal 12 2 2" xfId="109" xr:uid="{2DD3848E-4CA0-468B-8B3A-A76A0F2848C2}"/>
    <cellStyle name="Normal 12 3" xfId="19" xr:uid="{00000000-0005-0000-0000-000010000000}"/>
    <cellStyle name="Normal 12 3 2" xfId="115" xr:uid="{FB84AE3A-B3B4-43B8-AA38-F709BF431940}"/>
    <cellStyle name="Normal 12 4" xfId="21" xr:uid="{00000000-0005-0000-0000-000011000000}"/>
    <cellStyle name="Normal 12 4 2" xfId="117" xr:uid="{32CE3FF4-8B87-4FDD-A506-9DC5F107D10C}"/>
    <cellStyle name="Normal 12 5" xfId="29" xr:uid="{00000000-0005-0000-0000-000012000000}"/>
    <cellStyle name="Normal 12 5 2" xfId="124" xr:uid="{2B4324D0-A603-4B68-9E83-BE94F594575A}"/>
    <cellStyle name="Normal 12 6" xfId="30" xr:uid="{00000000-0005-0000-0000-000013000000}"/>
    <cellStyle name="Normal 12 6 2" xfId="125" xr:uid="{5D4A0B8A-A814-4965-9DE8-EB6DF9BC2757}"/>
    <cellStyle name="Normal 12 7" xfId="40" xr:uid="{00000000-0005-0000-0000-000014000000}"/>
    <cellStyle name="Normal 12 7 2" xfId="135" xr:uid="{311AE1EC-CB6A-4BF6-8F39-63A660C097AB}"/>
    <cellStyle name="Normal 12 8" xfId="46" xr:uid="{00000000-0005-0000-0000-000015000000}"/>
    <cellStyle name="Normal 12 8 2" xfId="141" xr:uid="{CE02E301-4454-49DB-ADF3-2B6861C6A06E}"/>
    <cellStyle name="Normal 12 9" xfId="64" xr:uid="{C1332917-C737-44CC-9A93-19532DA22DEA}"/>
    <cellStyle name="Normal 12 9 2" xfId="151" xr:uid="{5B223DE5-5905-4D9B-A016-FEE6CF9C9B61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3" xfId="24" xr:uid="{00000000-0005-0000-0000-000019000000}"/>
    <cellStyle name="Normal 14 3 2" xfId="120" xr:uid="{3444403B-7FA7-4EF8-A198-E495D79F6FEC}"/>
    <cellStyle name="Normal 14 4" xfId="34" xr:uid="{00000000-0005-0000-0000-00001A000000}"/>
    <cellStyle name="Normal 14 4 2" xfId="129" xr:uid="{5236820D-CE9B-452F-B66F-03CD2F76AA23}"/>
    <cellStyle name="Normal 14 5" xfId="39" xr:uid="{00000000-0005-0000-0000-00001B000000}"/>
    <cellStyle name="Normal 14 5 2" xfId="134" xr:uid="{6E5DC7AD-5967-42CF-AEF1-D5D1E736294B}"/>
    <cellStyle name="Normal 14 6" xfId="44" xr:uid="{00000000-0005-0000-0000-00001C000000}"/>
    <cellStyle name="Normal 14 6 2" xfId="139" xr:uid="{FA29FD4D-AC0E-44D2-A3FA-BA59EBBB67D1}"/>
    <cellStyle name="Normal 14 7" xfId="110" xr:uid="{BCD95747-D6AD-453E-BCCA-01A66E7B0072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3" xfId="35" xr:uid="{00000000-0005-0000-0000-000020000000}"/>
    <cellStyle name="Normal 16 3 2" xfId="130" xr:uid="{26C32A82-68C9-4BC0-838D-671511558ADA}"/>
    <cellStyle name="Normal 16 4" xfId="114" xr:uid="{93AE0E00-1106-4148-AF1D-44883B04D6E0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3" xfId="45" xr:uid="{00000000-0005-0000-0000-000023000000}"/>
    <cellStyle name="Normal 17 3 2" xfId="140" xr:uid="{7323DD23-8047-4117-B3EF-40634FC625CD}"/>
    <cellStyle name="Normal 17 4" xfId="67" xr:uid="{391879F5-69A8-420D-A3A7-9329532C6C36}"/>
    <cellStyle name="Normal 17 4 2" xfId="157" xr:uid="{5FC846C9-B522-4E6B-8BE8-407B97B763A5}"/>
    <cellStyle name="Normal 17 4 3" xfId="153" xr:uid="{7D4E9685-5013-4EC7-9F03-5706206A2AC7}"/>
    <cellStyle name="Normal 17 5" xfId="118" xr:uid="{B2F43679-D0F6-474F-8CFB-11B78485A036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3" xfId="127" xr:uid="{C584EB6E-14D9-4C4D-A12D-E9B1498B0CF4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3" xfId="133" xr:uid="{F4EF11D7-1AF4-47E8-A3F7-519E20D032E3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3" xfId="77" xr:uid="{857D2AAD-0EE4-46B6-9B9E-88D46CD6A8B9}"/>
    <cellStyle name="Normal 24" xfId="66" xr:uid="{63444D7B-6448-49F4-BD57-9581854DBD83}"/>
    <cellStyle name="Normal 24 2" xfId="152" xr:uid="{1CA53BDC-388D-4E08-A30E-6DAE4F11E9D4}"/>
    <cellStyle name="Normal 25" xfId="80" xr:uid="{3DE63CD2-B6F0-4EC3-A95A-50B063F6279E}"/>
    <cellStyle name="Normal 26" xfId="82" xr:uid="{9FF39193-B271-48CF-BEDB-A37888B9DBF2}"/>
    <cellStyle name="Normal 27" xfId="87" xr:uid="{6FB2A0C7-8670-42B1-A14D-D8D2D84E4771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2 2" xfId="102" xr:uid="{C4505440-6F06-45A4-BCCA-3B7A580E4CFE}"/>
    <cellStyle name="Normal 7 3" xfId="11" xr:uid="{00000000-0005-0000-0000-000032000000}"/>
    <cellStyle name="Normal 7 3 2" xfId="107" xr:uid="{E29AB0B6-D0BB-4E5A-A536-373F2FE629D8}"/>
    <cellStyle name="Normal 7 4" xfId="15" xr:uid="{00000000-0005-0000-0000-000033000000}"/>
    <cellStyle name="Normal 7 4 2" xfId="111" xr:uid="{6ACA5E3F-BE94-4912-AF10-813DB855D7B0}"/>
    <cellStyle name="Normal 7 5" xfId="23" xr:uid="{00000000-0005-0000-0000-000034000000}"/>
    <cellStyle name="Normal 7 5 2" xfId="119" xr:uid="{4664D548-20B2-4F1D-9030-DBC6A7816884}"/>
    <cellStyle name="Normal 7 6" xfId="33" xr:uid="{00000000-0005-0000-0000-000035000000}"/>
    <cellStyle name="Normal 7 6 2" xfId="128" xr:uid="{2EBA4671-B5E0-4BAC-B2D3-4458CD62A172}"/>
    <cellStyle name="Normal 7 7" xfId="63" xr:uid="{8C33678D-293D-407F-B5E5-D57969A3A288}"/>
    <cellStyle name="Normal 7 7 2" xfId="150" xr:uid="{86338F5B-2CFD-427A-86B9-039AE388B053}"/>
    <cellStyle name="Normal 7 8" xfId="79" xr:uid="{B7BCB423-C89D-45AC-9D70-170AA5D1EB73}"/>
    <cellStyle name="Normal 7 9" xfId="99" xr:uid="{6CFD7618-64A7-4F04-8E92-A359FA6BD357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3" xfId="154" xr:uid="{DB234794-9FA6-494B-9A2E-EDD8DDB4184D}"/>
    <cellStyle name="Normal 8 3" xfId="143" xr:uid="{C700B11A-283A-47F0-B21F-39B092FCAA1D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3" xfId="73" xr:uid="{00000000-0005-0000-0000-000002000000}"/>
    <cellStyle name="Parasts 2 3 2" xfId="98" xr:uid="{CB9F0B37-20DD-42D6-A327-1E697F8AB63D}"/>
    <cellStyle name="Parasts 2 4" xfId="88" xr:uid="{E2CAE9BE-8824-429A-8564-6ACB1A3584A1}"/>
    <cellStyle name="Parasts 3" xfId="74" xr:uid="{00000000-0005-0000-0000-000004000000}"/>
    <cellStyle name="Parasts 3 2" xfId="92" xr:uid="{37981AF5-C1E4-471F-9503-0286FF0D9EA2}"/>
    <cellStyle name="Parasts 3 3" xfId="90" xr:uid="{E916A264-8E96-401C-A330-0DB34DEDDB56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arasts 8" xfId="163" xr:uid="{00000000-0005-0000-0000-0000D0000000}"/>
    <cellStyle name="Percent" xfId="57" builtinId="5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ercent 7" xfId="162" xr:uid="{2FC06132-E753-4F17-B02C-8E0B6CF2A410}"/>
    <cellStyle name="Procenti 2" xfId="93" xr:uid="{FB3DA830-E176-44C3-9A8F-1B70D515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7"/>
  <sheetViews>
    <sheetView tabSelected="1" topLeftCell="A10" workbookViewId="0">
      <selection activeCell="C20" sqref="C20"/>
    </sheetView>
  </sheetViews>
  <sheetFormatPr defaultColWidth="9.140625" defaultRowHeight="15"/>
  <cols>
    <col min="1" max="1" width="8.140625" style="4" customWidth="1"/>
    <col min="2" max="2" width="29.140625" style="4" customWidth="1"/>
    <col min="3" max="3" width="80.140625" style="4" customWidth="1"/>
    <col min="4" max="4" width="15.42578125" style="4" customWidth="1"/>
    <col min="5" max="16384" width="9.140625" style="4"/>
  </cols>
  <sheetData>
    <row r="1" spans="1:19">
      <c r="A1" s="1"/>
      <c r="B1" s="2"/>
      <c r="C1" s="16"/>
      <c r="D1" s="30" t="s">
        <v>361</v>
      </c>
    </row>
    <row r="2" spans="1:19">
      <c r="A2" s="1"/>
      <c r="B2" s="2"/>
      <c r="C2" s="16"/>
      <c r="D2" s="31" t="s">
        <v>103</v>
      </c>
    </row>
    <row r="3" spans="1:19" ht="32.25" customHeight="1">
      <c r="A3" s="1"/>
      <c r="B3" s="2"/>
      <c r="C3" s="106" t="s">
        <v>306</v>
      </c>
      <c r="D3" s="106"/>
    </row>
    <row r="4" spans="1:19">
      <c r="A4" s="1"/>
      <c r="B4" s="2"/>
      <c r="C4" s="106"/>
      <c r="D4" s="106"/>
    </row>
    <row r="5" spans="1:19" ht="8.4499999999999993" customHeight="1">
      <c r="A5" s="1"/>
      <c r="B5" s="2"/>
      <c r="C5" s="16"/>
      <c r="D5" s="3"/>
    </row>
    <row r="6" spans="1:19" ht="24" customHeight="1">
      <c r="A6" s="100" t="s">
        <v>182</v>
      </c>
      <c r="B6" s="100"/>
      <c r="C6" s="100"/>
      <c r="D6" s="100"/>
    </row>
    <row r="7" spans="1:19" ht="18.75">
      <c r="A7" s="101" t="s">
        <v>24</v>
      </c>
      <c r="B7" s="101"/>
      <c r="C7" s="101"/>
      <c r="D7" s="101"/>
    </row>
    <row r="8" spans="1:19" ht="15" customHeight="1">
      <c r="A8" s="102"/>
      <c r="B8" s="102"/>
      <c r="C8" s="102"/>
      <c r="D8" s="102"/>
    </row>
    <row r="9" spans="1:19">
      <c r="A9" s="6" t="s">
        <v>15</v>
      </c>
      <c r="B9" s="6" t="s">
        <v>16</v>
      </c>
      <c r="C9" s="6" t="s">
        <v>17</v>
      </c>
      <c r="D9" s="5" t="s">
        <v>13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</row>
    <row r="10" spans="1:19" ht="15.75">
      <c r="A10" s="27" t="s">
        <v>18</v>
      </c>
      <c r="B10" s="28"/>
      <c r="C10" s="28"/>
      <c r="D10" s="85">
        <f>D15+D23</f>
        <v>83649</v>
      </c>
    </row>
    <row r="11" spans="1:19">
      <c r="A11" s="23">
        <v>1000</v>
      </c>
      <c r="B11" s="24" t="s">
        <v>14</v>
      </c>
      <c r="C11" s="25"/>
      <c r="D11" s="86">
        <f>ROUNDUP(D12+D13,0)</f>
        <v>83649</v>
      </c>
    </row>
    <row r="12" spans="1:19">
      <c r="A12" s="20">
        <v>1100</v>
      </c>
      <c r="B12" s="21" t="s">
        <v>19</v>
      </c>
      <c r="C12" s="38" t="s">
        <v>180</v>
      </c>
      <c r="D12" s="26">
        <f>D17+D25</f>
        <v>67682.540000000008</v>
      </c>
    </row>
    <row r="13" spans="1:19" ht="45">
      <c r="A13" s="20">
        <v>1210</v>
      </c>
      <c r="B13" s="22" t="s">
        <v>20</v>
      </c>
      <c r="C13" s="38" t="s">
        <v>180</v>
      </c>
      <c r="D13" s="26">
        <f>D21+D26</f>
        <v>15966.32</v>
      </c>
    </row>
    <row r="14" spans="1:19">
      <c r="D14" s="29"/>
    </row>
    <row r="15" spans="1:19">
      <c r="A15" s="24" t="s">
        <v>261</v>
      </c>
      <c r="B15" s="24"/>
      <c r="C15" s="24"/>
      <c r="D15" s="86">
        <f>D16</f>
        <v>77217</v>
      </c>
    </row>
    <row r="16" spans="1:19">
      <c r="A16" s="23">
        <v>1000</v>
      </c>
      <c r="B16" s="24" t="s">
        <v>14</v>
      </c>
      <c r="C16" s="25"/>
      <c r="D16" s="86">
        <f>ROUNDUP(D17+D21,0)</f>
        <v>77217</v>
      </c>
    </row>
    <row r="17" spans="1:11">
      <c r="A17" s="8">
        <v>1100</v>
      </c>
      <c r="B17" s="9" t="s">
        <v>19</v>
      </c>
      <c r="C17" s="10"/>
      <c r="D17" s="11">
        <f>ROUND(D18+D19+D20,2)</f>
        <v>62478.11</v>
      </c>
    </row>
    <row r="18" spans="1:11" ht="25.5">
      <c r="A18" s="57">
        <v>1145</v>
      </c>
      <c r="B18" s="56" t="s">
        <v>102</v>
      </c>
      <c r="C18" s="12" t="s">
        <v>509</v>
      </c>
      <c r="D18" s="13">
        <f>'1.tabula'!J7</f>
        <v>48377.250000000022</v>
      </c>
    </row>
    <row r="19" spans="1:11" ht="38.25">
      <c r="A19" s="109">
        <v>1149</v>
      </c>
      <c r="B19" s="107" t="s">
        <v>179</v>
      </c>
      <c r="C19" s="35" t="s">
        <v>511</v>
      </c>
      <c r="D19" s="13">
        <f>'2.tabula'!J7</f>
        <v>12204.009999999998</v>
      </c>
    </row>
    <row r="20" spans="1:11" ht="55.5" customHeight="1">
      <c r="A20" s="110"/>
      <c r="B20" s="108"/>
      <c r="C20" s="35" t="s">
        <v>514</v>
      </c>
      <c r="D20" s="97">
        <f>'3.tabula '!J7</f>
        <v>1896.8500000000001</v>
      </c>
      <c r="G20" s="98"/>
      <c r="K20" s="99"/>
    </row>
    <row r="21" spans="1:11" ht="25.5">
      <c r="A21" s="8">
        <v>1210</v>
      </c>
      <c r="B21" s="14" t="s">
        <v>20</v>
      </c>
      <c r="C21" s="14" t="s">
        <v>21</v>
      </c>
      <c r="D21" s="11">
        <f>'1.tabula'!K7+'2.tabula'!K7+'3.tabula '!K7</f>
        <v>14738.59</v>
      </c>
    </row>
    <row r="22" spans="1:11">
      <c r="A22" s="7"/>
      <c r="D22" s="29"/>
    </row>
    <row r="23" spans="1:11">
      <c r="A23" s="103" t="s">
        <v>22</v>
      </c>
      <c r="B23" s="104"/>
      <c r="C23" s="105"/>
      <c r="D23" s="83">
        <f>D24</f>
        <v>6432</v>
      </c>
      <c r="E23" s="77"/>
      <c r="F23" s="77"/>
      <c r="G23" s="77"/>
    </row>
    <row r="24" spans="1:11">
      <c r="A24" s="78" t="s">
        <v>23</v>
      </c>
      <c r="B24" s="79" t="s">
        <v>14</v>
      </c>
      <c r="C24" s="15"/>
      <c r="D24" s="84">
        <f>ROUND(D25+D26,0)</f>
        <v>6432</v>
      </c>
      <c r="E24" s="77"/>
      <c r="F24" s="77"/>
      <c r="G24" s="77"/>
    </row>
    <row r="25" spans="1:11">
      <c r="A25" s="80">
        <v>1100</v>
      </c>
      <c r="B25" s="81" t="s">
        <v>19</v>
      </c>
      <c r="C25" s="39" t="s">
        <v>513</v>
      </c>
      <c r="D25" s="36">
        <f>ROUND(D17*0.0833,2)</f>
        <v>5204.43</v>
      </c>
      <c r="E25" s="77"/>
      <c r="F25" s="77"/>
      <c r="G25" s="77"/>
    </row>
    <row r="26" spans="1:11" ht="45">
      <c r="A26" s="80">
        <v>1210</v>
      </c>
      <c r="B26" s="82" t="s">
        <v>20</v>
      </c>
      <c r="C26" s="14" t="s">
        <v>21</v>
      </c>
      <c r="D26" s="37">
        <f>ROUNDUP(D25*0.2359,2)</f>
        <v>1227.73</v>
      </c>
      <c r="E26" s="77"/>
      <c r="F26" s="77"/>
      <c r="G26" s="77"/>
    </row>
    <row r="27" spans="1:11">
      <c r="A27" s="77"/>
      <c r="B27" s="77"/>
      <c r="C27" s="77"/>
      <c r="D27" s="77"/>
      <c r="E27" s="77"/>
      <c r="F27" s="77"/>
      <c r="G27" s="77"/>
    </row>
  </sheetData>
  <mergeCells count="7">
    <mergeCell ref="A6:D6"/>
    <mergeCell ref="A7:D7"/>
    <mergeCell ref="A8:D8"/>
    <mergeCell ref="A23:C23"/>
    <mergeCell ref="C3:D4"/>
    <mergeCell ref="B19:B20"/>
    <mergeCell ref="A19:A20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T445"/>
  <sheetViews>
    <sheetView zoomScaleNormal="100" workbookViewId="0">
      <selection activeCell="A4" sqref="A4:L4"/>
    </sheetView>
  </sheetViews>
  <sheetFormatPr defaultColWidth="9.140625" defaultRowHeight="12.75"/>
  <cols>
    <col min="1" max="1" width="5.5703125" style="19" customWidth="1"/>
    <col min="2" max="2" width="19.140625" style="19" customWidth="1"/>
    <col min="3" max="3" width="42.42578125" style="19" customWidth="1"/>
    <col min="4" max="4" width="22.140625" style="19" customWidth="1"/>
    <col min="5" max="5" width="9.140625" style="58"/>
    <col min="6" max="6" width="10.7109375" style="72" customWidth="1"/>
    <col min="7" max="7" width="9.140625" style="63" customWidth="1"/>
    <col min="8" max="8" width="10.140625" style="19" bestFit="1" customWidth="1"/>
    <col min="9" max="9" width="8" style="19" customWidth="1"/>
    <col min="10" max="10" width="11.28515625" style="63" customWidth="1"/>
    <col min="11" max="11" width="10.42578125" style="63" customWidth="1"/>
    <col min="12" max="12" width="11.7109375" style="63" customWidth="1"/>
    <col min="13" max="13" width="9.140625" style="58"/>
    <col min="14" max="14" width="11.140625" style="58" bestFit="1" customWidth="1"/>
    <col min="15" max="16" width="10.5703125" style="58" bestFit="1" customWidth="1"/>
    <col min="17" max="16384" width="9.140625" style="58"/>
  </cols>
  <sheetData>
    <row r="1" spans="1:20" ht="15">
      <c r="A1" s="17"/>
      <c r="B1" s="17"/>
      <c r="C1" s="17"/>
      <c r="D1" s="17"/>
      <c r="F1" s="68"/>
      <c r="G1" s="59"/>
      <c r="H1" s="59"/>
      <c r="I1" s="59"/>
      <c r="J1" s="59"/>
      <c r="K1" s="34"/>
      <c r="L1" s="60" t="s">
        <v>134</v>
      </c>
    </row>
    <row r="2" spans="1:20" ht="21.6" customHeight="1">
      <c r="A2" s="17"/>
      <c r="B2" s="112" t="s">
        <v>1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20">
      <c r="A3" s="17"/>
      <c r="B3" s="17"/>
      <c r="C3" s="17"/>
      <c r="D3" s="17"/>
      <c r="F3" s="70"/>
      <c r="G3" s="18"/>
      <c r="H3" s="18"/>
      <c r="I3" s="18"/>
      <c r="J3" s="34"/>
      <c r="K3" s="34"/>
      <c r="L3" s="34"/>
    </row>
    <row r="4" spans="1:20" ht="22.9" customHeight="1">
      <c r="A4" s="111" t="s">
        <v>508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</row>
    <row r="6" spans="1:20" ht="89.25">
      <c r="A6" s="46" t="s">
        <v>25</v>
      </c>
      <c r="B6" s="46" t="s">
        <v>6</v>
      </c>
      <c r="C6" s="46" t="s">
        <v>0</v>
      </c>
      <c r="D6" s="46" t="s">
        <v>4</v>
      </c>
      <c r="E6" s="47" t="s">
        <v>7</v>
      </c>
      <c r="F6" s="48" t="s">
        <v>8</v>
      </c>
      <c r="G6" s="49" t="s">
        <v>2</v>
      </c>
      <c r="H6" s="50" t="s">
        <v>11</v>
      </c>
      <c r="I6" s="49" t="s">
        <v>3</v>
      </c>
      <c r="J6" s="51" t="s">
        <v>26</v>
      </c>
      <c r="K6" s="49" t="s">
        <v>27</v>
      </c>
      <c r="L6" s="49" t="s">
        <v>9</v>
      </c>
    </row>
    <row r="7" spans="1:20" ht="14.25">
      <c r="A7" s="43"/>
      <c r="B7" s="43"/>
      <c r="C7" s="43"/>
      <c r="D7" s="43"/>
      <c r="E7" s="43"/>
      <c r="F7" s="71"/>
      <c r="G7" s="44"/>
      <c r="H7" s="45">
        <f t="shared" ref="H7:K7" si="0">SUM(H8:H441)</f>
        <v>32442.679999999997</v>
      </c>
      <c r="I7" s="45"/>
      <c r="J7" s="45">
        <f t="shared" si="0"/>
        <v>48377.250000000022</v>
      </c>
      <c r="K7" s="45">
        <f t="shared" si="0"/>
        <v>11412.14</v>
      </c>
      <c r="L7" s="45">
        <f>SUM(L8:L441)</f>
        <v>59789.390000000043</v>
      </c>
    </row>
    <row r="8" spans="1:20" ht="44.25" customHeight="1">
      <c r="A8" s="89">
        <v>1</v>
      </c>
      <c r="B8" s="90" t="s">
        <v>10</v>
      </c>
      <c r="C8" s="90" t="s">
        <v>169</v>
      </c>
      <c r="D8" s="90" t="s">
        <v>263</v>
      </c>
      <c r="E8" s="90" t="s">
        <v>288</v>
      </c>
      <c r="F8" s="91">
        <v>0.2</v>
      </c>
      <c r="G8" s="89">
        <v>1520</v>
      </c>
      <c r="H8" s="92">
        <v>12</v>
      </c>
      <c r="I8" s="93">
        <f t="shared" ref="I8:I71" si="1">ROUND(G8/166.92,3)</f>
        <v>9.1059999999999999</v>
      </c>
      <c r="J8" s="92">
        <f t="shared" ref="J8:J71" si="2">ROUND(I8*H8*F8,2)</f>
        <v>21.85</v>
      </c>
      <c r="K8" s="92">
        <f t="shared" ref="K8:K71" si="3">ROUND(J8*0.2359,2)</f>
        <v>5.15</v>
      </c>
      <c r="L8" s="92">
        <f t="shared" ref="L8:L71" si="4">J8+K8</f>
        <v>27</v>
      </c>
      <c r="M8" s="61"/>
      <c r="N8" s="87"/>
      <c r="O8" s="87"/>
      <c r="P8" s="87"/>
      <c r="Q8" s="87"/>
      <c r="R8" s="87"/>
      <c r="S8" s="87"/>
      <c r="T8" s="87"/>
    </row>
    <row r="9" spans="1:20" ht="30" customHeight="1">
      <c r="A9" s="89">
        <v>2</v>
      </c>
      <c r="B9" s="90" t="s">
        <v>10</v>
      </c>
      <c r="C9" s="90" t="s">
        <v>307</v>
      </c>
      <c r="D9" s="90" t="s">
        <v>31</v>
      </c>
      <c r="E9" s="90" t="s">
        <v>309</v>
      </c>
      <c r="F9" s="91" t="s">
        <v>362</v>
      </c>
      <c r="G9" s="89">
        <v>1190</v>
      </c>
      <c r="H9" s="92">
        <v>157.5</v>
      </c>
      <c r="I9" s="93">
        <f t="shared" si="1"/>
        <v>7.1289999999999996</v>
      </c>
      <c r="J9" s="92">
        <f t="shared" si="2"/>
        <v>112.28</v>
      </c>
      <c r="K9" s="92">
        <f t="shared" si="3"/>
        <v>26.49</v>
      </c>
      <c r="L9" s="92">
        <f t="shared" si="4"/>
        <v>138.77000000000001</v>
      </c>
      <c r="M9" s="61"/>
      <c r="O9" s="87"/>
    </row>
    <row r="10" spans="1:20" ht="30" customHeight="1">
      <c r="A10" s="89">
        <v>3</v>
      </c>
      <c r="B10" s="90" t="s">
        <v>10</v>
      </c>
      <c r="C10" s="90" t="s">
        <v>30</v>
      </c>
      <c r="D10" s="90" t="s">
        <v>31</v>
      </c>
      <c r="E10" s="90" t="s">
        <v>32</v>
      </c>
      <c r="F10" s="91">
        <v>0.2</v>
      </c>
      <c r="G10" s="89">
        <v>1190</v>
      </c>
      <c r="H10" s="92">
        <v>164.88</v>
      </c>
      <c r="I10" s="93">
        <f t="shared" si="1"/>
        <v>7.1289999999999996</v>
      </c>
      <c r="J10" s="92">
        <f t="shared" si="2"/>
        <v>235.09</v>
      </c>
      <c r="K10" s="92">
        <f t="shared" si="3"/>
        <v>55.46</v>
      </c>
      <c r="L10" s="92">
        <f t="shared" si="4"/>
        <v>290.55</v>
      </c>
      <c r="M10" s="61"/>
      <c r="O10" s="87"/>
    </row>
    <row r="11" spans="1:20" ht="30" customHeight="1">
      <c r="A11" s="89">
        <v>4</v>
      </c>
      <c r="B11" s="90" t="s">
        <v>10</v>
      </c>
      <c r="C11" s="90" t="s">
        <v>30</v>
      </c>
      <c r="D11" s="90" t="s">
        <v>31</v>
      </c>
      <c r="E11" s="90" t="s">
        <v>32</v>
      </c>
      <c r="F11" s="91">
        <v>0.5</v>
      </c>
      <c r="G11" s="89">
        <v>1190</v>
      </c>
      <c r="H11" s="92">
        <v>4.12</v>
      </c>
      <c r="I11" s="93">
        <f t="shared" si="1"/>
        <v>7.1289999999999996</v>
      </c>
      <c r="J11" s="92">
        <f t="shared" si="2"/>
        <v>14.69</v>
      </c>
      <c r="K11" s="92">
        <f t="shared" si="3"/>
        <v>3.47</v>
      </c>
      <c r="L11" s="92">
        <f t="shared" si="4"/>
        <v>18.16</v>
      </c>
      <c r="M11" s="61"/>
      <c r="O11" s="87"/>
    </row>
    <row r="12" spans="1:20" ht="30" customHeight="1">
      <c r="A12" s="89">
        <v>5</v>
      </c>
      <c r="B12" s="90" t="s">
        <v>10</v>
      </c>
      <c r="C12" s="90" t="s">
        <v>30</v>
      </c>
      <c r="D12" s="90" t="s">
        <v>28</v>
      </c>
      <c r="E12" s="90" t="s">
        <v>33</v>
      </c>
      <c r="F12" s="91">
        <v>0.2</v>
      </c>
      <c r="G12" s="89">
        <v>1075</v>
      </c>
      <c r="H12" s="92">
        <v>100</v>
      </c>
      <c r="I12" s="93">
        <f t="shared" si="1"/>
        <v>6.44</v>
      </c>
      <c r="J12" s="92">
        <f t="shared" si="2"/>
        <v>128.80000000000001</v>
      </c>
      <c r="K12" s="92">
        <f t="shared" si="3"/>
        <v>30.38</v>
      </c>
      <c r="L12" s="92">
        <f t="shared" si="4"/>
        <v>159.18</v>
      </c>
      <c r="M12" s="61"/>
      <c r="O12" s="87"/>
    </row>
    <row r="13" spans="1:20" ht="30" customHeight="1">
      <c r="A13" s="89">
        <v>6</v>
      </c>
      <c r="B13" s="90" t="s">
        <v>10</v>
      </c>
      <c r="C13" s="90" t="s">
        <v>34</v>
      </c>
      <c r="D13" s="90" t="s">
        <v>35</v>
      </c>
      <c r="E13" s="90" t="s">
        <v>36</v>
      </c>
      <c r="F13" s="91">
        <v>0.2</v>
      </c>
      <c r="G13" s="89">
        <v>1335</v>
      </c>
      <c r="H13" s="92">
        <v>165</v>
      </c>
      <c r="I13" s="93">
        <f t="shared" si="1"/>
        <v>7.9980000000000002</v>
      </c>
      <c r="J13" s="92">
        <f t="shared" si="2"/>
        <v>263.93</v>
      </c>
      <c r="K13" s="92">
        <f t="shared" si="3"/>
        <v>62.26</v>
      </c>
      <c r="L13" s="92">
        <f t="shared" si="4"/>
        <v>326.19</v>
      </c>
      <c r="M13" s="61"/>
      <c r="O13" s="87"/>
    </row>
    <row r="14" spans="1:20" ht="30" customHeight="1">
      <c r="A14" s="89">
        <v>7</v>
      </c>
      <c r="B14" s="90" t="s">
        <v>10</v>
      </c>
      <c r="C14" s="90" t="s">
        <v>38</v>
      </c>
      <c r="D14" s="90" t="s">
        <v>28</v>
      </c>
      <c r="E14" s="90" t="s">
        <v>183</v>
      </c>
      <c r="F14" s="91">
        <v>0.2</v>
      </c>
      <c r="G14" s="89">
        <v>1055</v>
      </c>
      <c r="H14" s="92">
        <v>68.5</v>
      </c>
      <c r="I14" s="93">
        <f t="shared" si="1"/>
        <v>6.32</v>
      </c>
      <c r="J14" s="92">
        <f t="shared" si="2"/>
        <v>86.58</v>
      </c>
      <c r="K14" s="92">
        <f t="shared" si="3"/>
        <v>20.420000000000002</v>
      </c>
      <c r="L14" s="92">
        <f t="shared" si="4"/>
        <v>107</v>
      </c>
      <c r="M14" s="61"/>
      <c r="O14" s="87"/>
    </row>
    <row r="15" spans="1:20" ht="30" customHeight="1">
      <c r="A15" s="89">
        <v>8</v>
      </c>
      <c r="B15" s="90" t="s">
        <v>10</v>
      </c>
      <c r="C15" s="90" t="s">
        <v>38</v>
      </c>
      <c r="D15" s="90" t="s">
        <v>31</v>
      </c>
      <c r="E15" s="90" t="s">
        <v>39</v>
      </c>
      <c r="F15" s="91">
        <v>0.2</v>
      </c>
      <c r="G15" s="89">
        <v>1207.5</v>
      </c>
      <c r="H15" s="92">
        <v>150.91999999999999</v>
      </c>
      <c r="I15" s="93">
        <f t="shared" si="1"/>
        <v>7.234</v>
      </c>
      <c r="J15" s="92">
        <f t="shared" si="2"/>
        <v>218.35</v>
      </c>
      <c r="K15" s="92">
        <f t="shared" si="3"/>
        <v>51.51</v>
      </c>
      <c r="L15" s="92">
        <f t="shared" si="4"/>
        <v>269.86</v>
      </c>
      <c r="M15" s="61"/>
      <c r="O15" s="87"/>
    </row>
    <row r="16" spans="1:20" ht="30" customHeight="1">
      <c r="A16" s="89">
        <v>9</v>
      </c>
      <c r="B16" s="90" t="s">
        <v>10</v>
      </c>
      <c r="C16" s="90" t="s">
        <v>38</v>
      </c>
      <c r="D16" s="90" t="s">
        <v>31</v>
      </c>
      <c r="E16" s="90" t="s">
        <v>39</v>
      </c>
      <c r="F16" s="91">
        <v>0.5</v>
      </c>
      <c r="G16" s="89">
        <v>1207.5</v>
      </c>
      <c r="H16" s="92">
        <v>0.57999999999999996</v>
      </c>
      <c r="I16" s="93">
        <f t="shared" si="1"/>
        <v>7.234</v>
      </c>
      <c r="J16" s="92">
        <f t="shared" si="2"/>
        <v>2.1</v>
      </c>
      <c r="K16" s="92">
        <f t="shared" si="3"/>
        <v>0.5</v>
      </c>
      <c r="L16" s="92">
        <f t="shared" si="4"/>
        <v>2.6</v>
      </c>
      <c r="M16" s="61"/>
      <c r="O16" s="87"/>
    </row>
    <row r="17" spans="1:15" ht="45">
      <c r="A17" s="89">
        <v>10</v>
      </c>
      <c r="B17" s="90" t="s">
        <v>10</v>
      </c>
      <c r="C17" s="90" t="s">
        <v>37</v>
      </c>
      <c r="D17" s="90" t="s">
        <v>31</v>
      </c>
      <c r="E17" s="90" t="s">
        <v>118</v>
      </c>
      <c r="F17" s="91" t="s">
        <v>400</v>
      </c>
      <c r="G17" s="89">
        <v>1230</v>
      </c>
      <c r="H17" s="92">
        <v>154</v>
      </c>
      <c r="I17" s="93">
        <f t="shared" si="1"/>
        <v>7.3689999999999998</v>
      </c>
      <c r="J17" s="92">
        <f t="shared" si="2"/>
        <v>226.97</v>
      </c>
      <c r="K17" s="92">
        <f t="shared" si="3"/>
        <v>53.54</v>
      </c>
      <c r="L17" s="92">
        <f t="shared" si="4"/>
        <v>280.51</v>
      </c>
      <c r="M17" s="61"/>
      <c r="O17" s="87"/>
    </row>
    <row r="18" spans="1:15" ht="45">
      <c r="A18" s="89">
        <v>11</v>
      </c>
      <c r="B18" s="90" t="s">
        <v>10</v>
      </c>
      <c r="C18" s="90" t="s">
        <v>38</v>
      </c>
      <c r="D18" s="90" t="s">
        <v>31</v>
      </c>
      <c r="E18" s="90" t="s">
        <v>184</v>
      </c>
      <c r="F18" s="91">
        <v>0.2</v>
      </c>
      <c r="G18" s="89">
        <v>1170</v>
      </c>
      <c r="H18" s="92">
        <v>183.33</v>
      </c>
      <c r="I18" s="93">
        <f t="shared" si="1"/>
        <v>7.0090000000000003</v>
      </c>
      <c r="J18" s="92">
        <f t="shared" si="2"/>
        <v>256.99</v>
      </c>
      <c r="K18" s="92">
        <f t="shared" si="3"/>
        <v>60.62</v>
      </c>
      <c r="L18" s="92">
        <f t="shared" si="4"/>
        <v>317.61</v>
      </c>
      <c r="M18" s="61"/>
      <c r="O18" s="87"/>
    </row>
    <row r="19" spans="1:15" ht="45">
      <c r="A19" s="89">
        <v>12</v>
      </c>
      <c r="B19" s="90" t="s">
        <v>10</v>
      </c>
      <c r="C19" s="90" t="s">
        <v>38</v>
      </c>
      <c r="D19" s="90" t="s">
        <v>31</v>
      </c>
      <c r="E19" s="90" t="s">
        <v>184</v>
      </c>
      <c r="F19" s="91">
        <v>0.5</v>
      </c>
      <c r="G19" s="89">
        <v>1170</v>
      </c>
      <c r="H19" s="92">
        <v>4.17</v>
      </c>
      <c r="I19" s="93">
        <f t="shared" si="1"/>
        <v>7.0090000000000003</v>
      </c>
      <c r="J19" s="92">
        <f t="shared" si="2"/>
        <v>14.61</v>
      </c>
      <c r="K19" s="92">
        <f t="shared" si="3"/>
        <v>3.45</v>
      </c>
      <c r="L19" s="92">
        <f t="shared" si="4"/>
        <v>18.059999999999999</v>
      </c>
      <c r="M19" s="61"/>
      <c r="O19" s="87"/>
    </row>
    <row r="20" spans="1:15" ht="45">
      <c r="A20" s="89">
        <v>13</v>
      </c>
      <c r="B20" s="90" t="s">
        <v>10</v>
      </c>
      <c r="C20" s="90" t="s">
        <v>227</v>
      </c>
      <c r="D20" s="90" t="s">
        <v>5</v>
      </c>
      <c r="E20" s="90" t="s">
        <v>228</v>
      </c>
      <c r="F20" s="91">
        <v>0.2</v>
      </c>
      <c r="G20" s="89">
        <v>1705</v>
      </c>
      <c r="H20" s="92">
        <v>12</v>
      </c>
      <c r="I20" s="93">
        <f t="shared" si="1"/>
        <v>10.214</v>
      </c>
      <c r="J20" s="92">
        <f t="shared" si="2"/>
        <v>24.51</v>
      </c>
      <c r="K20" s="92">
        <f t="shared" si="3"/>
        <v>5.78</v>
      </c>
      <c r="L20" s="92">
        <f t="shared" si="4"/>
        <v>30.290000000000003</v>
      </c>
      <c r="M20" s="61"/>
      <c r="O20" s="87"/>
    </row>
    <row r="21" spans="1:15" ht="45">
      <c r="A21" s="89">
        <v>14</v>
      </c>
      <c r="B21" s="90" t="s">
        <v>10</v>
      </c>
      <c r="C21" s="90" t="s">
        <v>37</v>
      </c>
      <c r="D21" s="90" t="s">
        <v>40</v>
      </c>
      <c r="E21" s="90" t="s">
        <v>104</v>
      </c>
      <c r="F21" s="91" t="s">
        <v>400</v>
      </c>
      <c r="G21" s="89">
        <v>1265</v>
      </c>
      <c r="H21" s="92">
        <v>108.5</v>
      </c>
      <c r="I21" s="93">
        <f t="shared" si="1"/>
        <v>7.5780000000000003</v>
      </c>
      <c r="J21" s="92">
        <f t="shared" si="2"/>
        <v>164.44</v>
      </c>
      <c r="K21" s="92">
        <f t="shared" si="3"/>
        <v>38.79</v>
      </c>
      <c r="L21" s="92">
        <f t="shared" si="4"/>
        <v>203.23</v>
      </c>
      <c r="M21" s="61"/>
      <c r="O21" s="87"/>
    </row>
    <row r="22" spans="1:15" ht="43.9" customHeight="1">
      <c r="A22" s="89">
        <v>15</v>
      </c>
      <c r="B22" s="90" t="s">
        <v>10</v>
      </c>
      <c r="C22" s="90" t="s">
        <v>37</v>
      </c>
      <c r="D22" s="90" t="s">
        <v>40</v>
      </c>
      <c r="E22" s="90" t="s">
        <v>104</v>
      </c>
      <c r="F22" s="91" t="s">
        <v>354</v>
      </c>
      <c r="G22" s="89">
        <v>1265</v>
      </c>
      <c r="H22" s="92">
        <v>3.5</v>
      </c>
      <c r="I22" s="93">
        <f t="shared" si="1"/>
        <v>7.5780000000000003</v>
      </c>
      <c r="J22" s="92">
        <f t="shared" si="2"/>
        <v>13.26</v>
      </c>
      <c r="K22" s="92">
        <f t="shared" si="3"/>
        <v>3.13</v>
      </c>
      <c r="L22" s="92">
        <f t="shared" si="4"/>
        <v>16.39</v>
      </c>
      <c r="M22" s="61"/>
      <c r="O22" s="87"/>
    </row>
    <row r="23" spans="1:15" ht="30">
      <c r="A23" s="89">
        <v>16</v>
      </c>
      <c r="B23" s="90" t="s">
        <v>29</v>
      </c>
      <c r="C23" s="90" t="s">
        <v>141</v>
      </c>
      <c r="D23" s="90" t="s">
        <v>28</v>
      </c>
      <c r="E23" s="90" t="s">
        <v>429</v>
      </c>
      <c r="F23" s="91" t="s">
        <v>400</v>
      </c>
      <c r="G23" s="89">
        <v>1055</v>
      </c>
      <c r="H23" s="92">
        <v>66</v>
      </c>
      <c r="I23" s="93">
        <f t="shared" si="1"/>
        <v>6.32</v>
      </c>
      <c r="J23" s="92">
        <f t="shared" si="2"/>
        <v>83.42</v>
      </c>
      <c r="K23" s="92">
        <f t="shared" si="3"/>
        <v>19.68</v>
      </c>
      <c r="L23" s="92">
        <f t="shared" si="4"/>
        <v>103.1</v>
      </c>
      <c r="M23" s="61"/>
      <c r="O23" s="87"/>
    </row>
    <row r="24" spans="1:15" ht="28.15" customHeight="1">
      <c r="A24" s="89">
        <v>17</v>
      </c>
      <c r="B24" s="90" t="s">
        <v>45</v>
      </c>
      <c r="C24" s="90" t="s">
        <v>123</v>
      </c>
      <c r="D24" s="90" t="s">
        <v>31</v>
      </c>
      <c r="E24" s="90" t="s">
        <v>401</v>
      </c>
      <c r="F24" s="91">
        <v>0.2</v>
      </c>
      <c r="G24" s="89">
        <v>1190</v>
      </c>
      <c r="H24" s="92">
        <v>30</v>
      </c>
      <c r="I24" s="93">
        <f t="shared" si="1"/>
        <v>7.1289999999999996</v>
      </c>
      <c r="J24" s="92">
        <f t="shared" si="2"/>
        <v>42.77</v>
      </c>
      <c r="K24" s="92">
        <f t="shared" si="3"/>
        <v>10.09</v>
      </c>
      <c r="L24" s="92">
        <f t="shared" si="4"/>
        <v>52.86</v>
      </c>
      <c r="M24" s="61"/>
      <c r="O24" s="87"/>
    </row>
    <row r="25" spans="1:15" ht="30" customHeight="1">
      <c r="A25" s="89">
        <v>18</v>
      </c>
      <c r="B25" s="90" t="s">
        <v>10</v>
      </c>
      <c r="C25" s="90" t="s">
        <v>30</v>
      </c>
      <c r="D25" s="90" t="s">
        <v>40</v>
      </c>
      <c r="E25" s="90" t="s">
        <v>402</v>
      </c>
      <c r="F25" s="91">
        <v>0.2</v>
      </c>
      <c r="G25" s="89">
        <v>1525</v>
      </c>
      <c r="H25" s="92">
        <v>133.08000000000001</v>
      </c>
      <c r="I25" s="93">
        <f t="shared" si="1"/>
        <v>9.1359999999999992</v>
      </c>
      <c r="J25" s="92">
        <f t="shared" si="2"/>
        <v>243.16</v>
      </c>
      <c r="K25" s="92">
        <f t="shared" si="3"/>
        <v>57.36</v>
      </c>
      <c r="L25" s="92">
        <f t="shared" si="4"/>
        <v>300.52</v>
      </c>
      <c r="M25" s="61"/>
      <c r="O25" s="87"/>
    </row>
    <row r="26" spans="1:15" ht="30" customHeight="1">
      <c r="A26" s="89">
        <v>19</v>
      </c>
      <c r="B26" s="90" t="s">
        <v>10</v>
      </c>
      <c r="C26" s="90" t="s">
        <v>30</v>
      </c>
      <c r="D26" s="90" t="s">
        <v>40</v>
      </c>
      <c r="E26" s="90" t="s">
        <v>402</v>
      </c>
      <c r="F26" s="91">
        <v>0.5</v>
      </c>
      <c r="G26" s="89">
        <v>1525</v>
      </c>
      <c r="H26" s="92">
        <v>1.67</v>
      </c>
      <c r="I26" s="93">
        <f t="shared" si="1"/>
        <v>9.1359999999999992</v>
      </c>
      <c r="J26" s="92">
        <f t="shared" si="2"/>
        <v>7.63</v>
      </c>
      <c r="K26" s="92">
        <f t="shared" si="3"/>
        <v>1.8</v>
      </c>
      <c r="L26" s="92">
        <f t="shared" si="4"/>
        <v>9.43</v>
      </c>
      <c r="M26" s="61"/>
      <c r="O26" s="87"/>
    </row>
    <row r="27" spans="1:15" ht="30" customHeight="1">
      <c r="A27" s="89">
        <v>20</v>
      </c>
      <c r="B27" s="90" t="s">
        <v>10</v>
      </c>
      <c r="C27" s="90" t="s">
        <v>158</v>
      </c>
      <c r="D27" s="90" t="s">
        <v>31</v>
      </c>
      <c r="E27" s="90" t="s">
        <v>391</v>
      </c>
      <c r="F27" s="91">
        <v>0.2</v>
      </c>
      <c r="G27" s="89">
        <v>1315</v>
      </c>
      <c r="H27" s="92">
        <v>13</v>
      </c>
      <c r="I27" s="93">
        <f t="shared" si="1"/>
        <v>7.8780000000000001</v>
      </c>
      <c r="J27" s="92">
        <f t="shared" si="2"/>
        <v>20.48</v>
      </c>
      <c r="K27" s="92">
        <f t="shared" si="3"/>
        <v>4.83</v>
      </c>
      <c r="L27" s="92">
        <f t="shared" si="4"/>
        <v>25.310000000000002</v>
      </c>
      <c r="M27" s="61"/>
      <c r="O27" s="87"/>
    </row>
    <row r="28" spans="1:15" ht="45">
      <c r="A28" s="89">
        <v>21</v>
      </c>
      <c r="B28" s="90" t="s">
        <v>10</v>
      </c>
      <c r="C28" s="90" t="s">
        <v>37</v>
      </c>
      <c r="D28" s="90" t="s">
        <v>28</v>
      </c>
      <c r="E28" s="90" t="s">
        <v>430</v>
      </c>
      <c r="F28" s="91" t="s">
        <v>400</v>
      </c>
      <c r="G28" s="89">
        <v>1055</v>
      </c>
      <c r="H28" s="92">
        <v>44</v>
      </c>
      <c r="I28" s="93">
        <f t="shared" si="1"/>
        <v>6.32</v>
      </c>
      <c r="J28" s="92">
        <f t="shared" si="2"/>
        <v>55.62</v>
      </c>
      <c r="K28" s="92">
        <f t="shared" si="3"/>
        <v>13.12</v>
      </c>
      <c r="L28" s="92">
        <f t="shared" si="4"/>
        <v>68.739999999999995</v>
      </c>
      <c r="M28" s="61"/>
      <c r="O28" s="87"/>
    </row>
    <row r="29" spans="1:15" ht="60">
      <c r="A29" s="89">
        <v>22</v>
      </c>
      <c r="B29" s="90" t="s">
        <v>137</v>
      </c>
      <c r="C29" s="90" t="s">
        <v>308</v>
      </c>
      <c r="D29" s="90" t="s">
        <v>363</v>
      </c>
      <c r="E29" s="90" t="s">
        <v>431</v>
      </c>
      <c r="F29" s="91">
        <v>0.2</v>
      </c>
      <c r="G29" s="89">
        <v>1555</v>
      </c>
      <c r="H29" s="92">
        <v>0.25</v>
      </c>
      <c r="I29" s="93">
        <f t="shared" si="1"/>
        <v>9.3160000000000007</v>
      </c>
      <c r="J29" s="92">
        <f t="shared" si="2"/>
        <v>0.47</v>
      </c>
      <c r="K29" s="92">
        <f t="shared" si="3"/>
        <v>0.11</v>
      </c>
      <c r="L29" s="92">
        <f t="shared" si="4"/>
        <v>0.57999999999999996</v>
      </c>
      <c r="M29" s="61"/>
      <c r="O29" s="87"/>
    </row>
    <row r="30" spans="1:15" ht="30" customHeight="1">
      <c r="A30" s="89">
        <v>23</v>
      </c>
      <c r="B30" s="90" t="s">
        <v>10</v>
      </c>
      <c r="C30" s="90" t="s">
        <v>34</v>
      </c>
      <c r="D30" s="90" t="s">
        <v>41</v>
      </c>
      <c r="E30" s="90" t="s">
        <v>403</v>
      </c>
      <c r="F30" s="91">
        <v>0.2</v>
      </c>
      <c r="G30" s="89">
        <v>2015</v>
      </c>
      <c r="H30" s="92">
        <v>188.42</v>
      </c>
      <c r="I30" s="93">
        <f t="shared" si="1"/>
        <v>12.071999999999999</v>
      </c>
      <c r="J30" s="92">
        <f t="shared" si="2"/>
        <v>454.92</v>
      </c>
      <c r="K30" s="92">
        <f t="shared" si="3"/>
        <v>107.32</v>
      </c>
      <c r="L30" s="92">
        <f t="shared" si="4"/>
        <v>562.24</v>
      </c>
      <c r="M30" s="61"/>
      <c r="O30" s="87"/>
    </row>
    <row r="31" spans="1:15" ht="42" customHeight="1">
      <c r="A31" s="89">
        <v>24</v>
      </c>
      <c r="B31" s="90" t="s">
        <v>10</v>
      </c>
      <c r="C31" s="90" t="s">
        <v>34</v>
      </c>
      <c r="D31" s="90" t="s">
        <v>41</v>
      </c>
      <c r="E31" s="90" t="s">
        <v>403</v>
      </c>
      <c r="F31" s="91">
        <v>0.5</v>
      </c>
      <c r="G31" s="89">
        <v>2015</v>
      </c>
      <c r="H31" s="92">
        <v>0.57999999999999996</v>
      </c>
      <c r="I31" s="93">
        <f t="shared" si="1"/>
        <v>12.071999999999999</v>
      </c>
      <c r="J31" s="92">
        <f t="shared" si="2"/>
        <v>3.5</v>
      </c>
      <c r="K31" s="92">
        <f t="shared" si="3"/>
        <v>0.83</v>
      </c>
      <c r="L31" s="92">
        <f t="shared" si="4"/>
        <v>4.33</v>
      </c>
      <c r="M31" s="61"/>
      <c r="O31" s="87"/>
    </row>
    <row r="32" spans="1:15" ht="45">
      <c r="A32" s="89">
        <v>25</v>
      </c>
      <c r="B32" s="90" t="s">
        <v>10</v>
      </c>
      <c r="C32" s="90" t="s">
        <v>34</v>
      </c>
      <c r="D32" s="90" t="s">
        <v>5</v>
      </c>
      <c r="E32" s="90" t="s">
        <v>310</v>
      </c>
      <c r="F32" s="91">
        <v>0.2</v>
      </c>
      <c r="G32" s="89">
        <v>1510</v>
      </c>
      <c r="H32" s="92">
        <v>183</v>
      </c>
      <c r="I32" s="93">
        <f t="shared" si="1"/>
        <v>9.0459999999999994</v>
      </c>
      <c r="J32" s="92">
        <f t="shared" si="2"/>
        <v>331.08</v>
      </c>
      <c r="K32" s="92">
        <f t="shared" si="3"/>
        <v>78.099999999999994</v>
      </c>
      <c r="L32" s="92">
        <f t="shared" si="4"/>
        <v>409.17999999999995</v>
      </c>
      <c r="M32" s="61"/>
      <c r="O32" s="87"/>
    </row>
    <row r="33" spans="1:15" ht="45">
      <c r="A33" s="89">
        <v>26</v>
      </c>
      <c r="B33" s="90" t="s">
        <v>10</v>
      </c>
      <c r="C33" s="90" t="s">
        <v>34</v>
      </c>
      <c r="D33" s="90" t="s">
        <v>5</v>
      </c>
      <c r="E33" s="90" t="s">
        <v>310</v>
      </c>
      <c r="F33" s="91">
        <v>0.5</v>
      </c>
      <c r="G33" s="89">
        <v>1510</v>
      </c>
      <c r="H33" s="92">
        <v>1</v>
      </c>
      <c r="I33" s="93">
        <f t="shared" si="1"/>
        <v>9.0459999999999994</v>
      </c>
      <c r="J33" s="92">
        <f t="shared" si="2"/>
        <v>4.5199999999999996</v>
      </c>
      <c r="K33" s="92">
        <f t="shared" si="3"/>
        <v>1.07</v>
      </c>
      <c r="L33" s="92">
        <f t="shared" si="4"/>
        <v>5.59</v>
      </c>
      <c r="M33" s="61"/>
      <c r="O33" s="87"/>
    </row>
    <row r="34" spans="1:15" ht="30" customHeight="1">
      <c r="A34" s="89">
        <v>27</v>
      </c>
      <c r="B34" s="90" t="s">
        <v>10</v>
      </c>
      <c r="C34" s="90" t="s">
        <v>38</v>
      </c>
      <c r="D34" s="90" t="s">
        <v>59</v>
      </c>
      <c r="E34" s="90" t="s">
        <v>185</v>
      </c>
      <c r="F34" s="91">
        <v>0.2</v>
      </c>
      <c r="G34" s="89">
        <v>1825</v>
      </c>
      <c r="H34" s="92">
        <v>118</v>
      </c>
      <c r="I34" s="93">
        <f t="shared" si="1"/>
        <v>10.933</v>
      </c>
      <c r="J34" s="92">
        <f t="shared" si="2"/>
        <v>258.02</v>
      </c>
      <c r="K34" s="92">
        <f t="shared" si="3"/>
        <v>60.87</v>
      </c>
      <c r="L34" s="92">
        <f t="shared" si="4"/>
        <v>318.89</v>
      </c>
      <c r="M34" s="61"/>
      <c r="O34" s="87"/>
    </row>
    <row r="35" spans="1:15" ht="30" customHeight="1">
      <c r="A35" s="89">
        <v>28</v>
      </c>
      <c r="B35" s="90" t="s">
        <v>10</v>
      </c>
      <c r="C35" s="90" t="s">
        <v>158</v>
      </c>
      <c r="D35" s="90" t="s">
        <v>31</v>
      </c>
      <c r="E35" s="90" t="s">
        <v>392</v>
      </c>
      <c r="F35" s="91">
        <v>0.2</v>
      </c>
      <c r="G35" s="89">
        <v>1295</v>
      </c>
      <c r="H35" s="92">
        <v>12</v>
      </c>
      <c r="I35" s="93">
        <f t="shared" si="1"/>
        <v>7.758</v>
      </c>
      <c r="J35" s="92">
        <f t="shared" si="2"/>
        <v>18.62</v>
      </c>
      <c r="K35" s="92">
        <f t="shared" si="3"/>
        <v>4.3899999999999997</v>
      </c>
      <c r="L35" s="92">
        <f t="shared" si="4"/>
        <v>23.01</v>
      </c>
      <c r="M35" s="61"/>
      <c r="O35" s="87"/>
    </row>
    <row r="36" spans="1:15" ht="30" customHeight="1">
      <c r="A36" s="89">
        <v>29</v>
      </c>
      <c r="B36" s="90" t="s">
        <v>137</v>
      </c>
      <c r="C36" s="90" t="s">
        <v>138</v>
      </c>
      <c r="D36" s="90" t="s">
        <v>12</v>
      </c>
      <c r="E36" s="90" t="s">
        <v>432</v>
      </c>
      <c r="F36" s="91" t="s">
        <v>354</v>
      </c>
      <c r="G36" s="89">
        <v>2120</v>
      </c>
      <c r="H36" s="92">
        <v>5.5</v>
      </c>
      <c r="I36" s="93">
        <f t="shared" si="1"/>
        <v>12.701000000000001</v>
      </c>
      <c r="J36" s="92">
        <f t="shared" si="2"/>
        <v>34.93</v>
      </c>
      <c r="K36" s="92">
        <f t="shared" si="3"/>
        <v>8.24</v>
      </c>
      <c r="L36" s="92">
        <f t="shared" si="4"/>
        <v>43.17</v>
      </c>
      <c r="M36" s="61"/>
      <c r="O36" s="87"/>
    </row>
    <row r="37" spans="1:15" ht="30" customHeight="1">
      <c r="A37" s="89">
        <v>30</v>
      </c>
      <c r="B37" s="90" t="s">
        <v>137</v>
      </c>
      <c r="C37" s="90" t="s">
        <v>138</v>
      </c>
      <c r="D37" s="90" t="s">
        <v>12</v>
      </c>
      <c r="E37" s="90" t="s">
        <v>432</v>
      </c>
      <c r="F37" s="91" t="s">
        <v>400</v>
      </c>
      <c r="G37" s="89">
        <v>2120</v>
      </c>
      <c r="H37" s="92">
        <v>85</v>
      </c>
      <c r="I37" s="93">
        <f t="shared" si="1"/>
        <v>12.701000000000001</v>
      </c>
      <c r="J37" s="92">
        <f t="shared" si="2"/>
        <v>215.92</v>
      </c>
      <c r="K37" s="92">
        <f t="shared" si="3"/>
        <v>50.94</v>
      </c>
      <c r="L37" s="92">
        <f t="shared" si="4"/>
        <v>266.86</v>
      </c>
      <c r="M37" s="61"/>
      <c r="O37" s="87"/>
    </row>
    <row r="38" spans="1:15" ht="30" customHeight="1">
      <c r="A38" s="89">
        <v>31</v>
      </c>
      <c r="B38" s="90" t="s">
        <v>10</v>
      </c>
      <c r="C38" s="90" t="s">
        <v>227</v>
      </c>
      <c r="D38" s="90" t="s">
        <v>5</v>
      </c>
      <c r="E38" s="90" t="s">
        <v>262</v>
      </c>
      <c r="F38" s="91">
        <v>0.2</v>
      </c>
      <c r="G38" s="89">
        <v>1685</v>
      </c>
      <c r="H38" s="92">
        <v>12</v>
      </c>
      <c r="I38" s="93">
        <f t="shared" si="1"/>
        <v>10.095000000000001</v>
      </c>
      <c r="J38" s="92">
        <f t="shared" si="2"/>
        <v>24.23</v>
      </c>
      <c r="K38" s="92">
        <f t="shared" si="3"/>
        <v>5.72</v>
      </c>
      <c r="L38" s="92">
        <f t="shared" si="4"/>
        <v>29.95</v>
      </c>
      <c r="M38" s="61"/>
      <c r="O38" s="87"/>
    </row>
    <row r="39" spans="1:15" ht="45">
      <c r="A39" s="89">
        <v>32</v>
      </c>
      <c r="B39" s="90" t="s">
        <v>10</v>
      </c>
      <c r="C39" s="90" t="s">
        <v>105</v>
      </c>
      <c r="D39" s="90" t="s">
        <v>40</v>
      </c>
      <c r="E39" s="90" t="s">
        <v>229</v>
      </c>
      <c r="F39" s="91">
        <v>0.2</v>
      </c>
      <c r="G39" s="89">
        <v>1330</v>
      </c>
      <c r="H39" s="92">
        <v>10</v>
      </c>
      <c r="I39" s="93">
        <f t="shared" si="1"/>
        <v>7.968</v>
      </c>
      <c r="J39" s="92">
        <f t="shared" si="2"/>
        <v>15.94</v>
      </c>
      <c r="K39" s="92">
        <f t="shared" si="3"/>
        <v>3.76</v>
      </c>
      <c r="L39" s="92">
        <f t="shared" si="4"/>
        <v>19.7</v>
      </c>
      <c r="M39" s="61"/>
      <c r="O39" s="87"/>
    </row>
    <row r="40" spans="1:15" ht="45">
      <c r="A40" s="89">
        <v>33</v>
      </c>
      <c r="B40" s="90" t="s">
        <v>10</v>
      </c>
      <c r="C40" s="90" t="s">
        <v>105</v>
      </c>
      <c r="D40" s="90" t="s">
        <v>40</v>
      </c>
      <c r="E40" s="90" t="s">
        <v>229</v>
      </c>
      <c r="F40" s="91">
        <v>0.1</v>
      </c>
      <c r="G40" s="89">
        <v>1330</v>
      </c>
      <c r="H40" s="92">
        <v>9</v>
      </c>
      <c r="I40" s="93">
        <f t="shared" si="1"/>
        <v>7.968</v>
      </c>
      <c r="J40" s="92">
        <f t="shared" si="2"/>
        <v>7.17</v>
      </c>
      <c r="K40" s="92">
        <f t="shared" si="3"/>
        <v>1.69</v>
      </c>
      <c r="L40" s="92">
        <f t="shared" si="4"/>
        <v>8.86</v>
      </c>
      <c r="M40" s="61"/>
      <c r="O40" s="87"/>
    </row>
    <row r="41" spans="1:15" ht="30" customHeight="1">
      <c r="A41" s="89">
        <v>34</v>
      </c>
      <c r="B41" s="90" t="s">
        <v>10</v>
      </c>
      <c r="C41" s="90" t="s">
        <v>105</v>
      </c>
      <c r="D41" s="90" t="s">
        <v>40</v>
      </c>
      <c r="E41" s="90" t="s">
        <v>229</v>
      </c>
      <c r="F41" s="91">
        <v>0.2</v>
      </c>
      <c r="G41" s="89">
        <v>1330</v>
      </c>
      <c r="H41" s="92">
        <v>28</v>
      </c>
      <c r="I41" s="93">
        <f t="shared" si="1"/>
        <v>7.968</v>
      </c>
      <c r="J41" s="92">
        <f t="shared" si="2"/>
        <v>44.62</v>
      </c>
      <c r="K41" s="92">
        <f t="shared" si="3"/>
        <v>10.53</v>
      </c>
      <c r="L41" s="92">
        <f t="shared" si="4"/>
        <v>55.15</v>
      </c>
      <c r="M41" s="61"/>
      <c r="O41" s="87"/>
    </row>
    <row r="42" spans="1:15" ht="30" customHeight="1">
      <c r="A42" s="89">
        <v>35</v>
      </c>
      <c r="B42" s="90" t="s">
        <v>10</v>
      </c>
      <c r="C42" s="90" t="s">
        <v>105</v>
      </c>
      <c r="D42" s="90" t="s">
        <v>40</v>
      </c>
      <c r="E42" s="90" t="s">
        <v>229</v>
      </c>
      <c r="F42" s="91">
        <v>0.1</v>
      </c>
      <c r="G42" s="89">
        <v>1330</v>
      </c>
      <c r="H42" s="92">
        <v>9</v>
      </c>
      <c r="I42" s="93">
        <f t="shared" si="1"/>
        <v>7.968</v>
      </c>
      <c r="J42" s="92">
        <f t="shared" si="2"/>
        <v>7.17</v>
      </c>
      <c r="K42" s="92">
        <f t="shared" si="3"/>
        <v>1.69</v>
      </c>
      <c r="L42" s="92">
        <f t="shared" si="4"/>
        <v>8.86</v>
      </c>
      <c r="M42" s="61"/>
      <c r="O42" s="87"/>
    </row>
    <row r="43" spans="1:15" ht="30" customHeight="1">
      <c r="A43" s="89">
        <v>36</v>
      </c>
      <c r="B43" s="90" t="s">
        <v>10</v>
      </c>
      <c r="C43" s="90" t="s">
        <v>105</v>
      </c>
      <c r="D43" s="90" t="s">
        <v>40</v>
      </c>
      <c r="E43" s="90" t="s">
        <v>229</v>
      </c>
      <c r="F43" s="91">
        <v>0.2</v>
      </c>
      <c r="G43" s="89">
        <v>1330</v>
      </c>
      <c r="H43" s="92">
        <v>10</v>
      </c>
      <c r="I43" s="93">
        <f t="shared" si="1"/>
        <v>7.968</v>
      </c>
      <c r="J43" s="92">
        <f t="shared" si="2"/>
        <v>15.94</v>
      </c>
      <c r="K43" s="92">
        <f t="shared" si="3"/>
        <v>3.76</v>
      </c>
      <c r="L43" s="92">
        <f t="shared" si="4"/>
        <v>19.7</v>
      </c>
      <c r="M43" s="61"/>
      <c r="O43" s="87"/>
    </row>
    <row r="44" spans="1:15" ht="30" customHeight="1">
      <c r="A44" s="89">
        <v>37</v>
      </c>
      <c r="B44" s="90" t="s">
        <v>10</v>
      </c>
      <c r="C44" s="90" t="s">
        <v>30</v>
      </c>
      <c r="D44" s="90" t="s">
        <v>40</v>
      </c>
      <c r="E44" s="90" t="s">
        <v>433</v>
      </c>
      <c r="F44" s="91">
        <v>0.2</v>
      </c>
      <c r="G44" s="89">
        <v>1285</v>
      </c>
      <c r="H44" s="92">
        <v>55</v>
      </c>
      <c r="I44" s="93">
        <f t="shared" si="1"/>
        <v>7.6980000000000004</v>
      </c>
      <c r="J44" s="92">
        <f t="shared" si="2"/>
        <v>84.68</v>
      </c>
      <c r="K44" s="92">
        <f t="shared" si="3"/>
        <v>19.98</v>
      </c>
      <c r="L44" s="92">
        <f t="shared" si="4"/>
        <v>104.66000000000001</v>
      </c>
      <c r="M44" s="62"/>
      <c r="O44" s="87"/>
    </row>
    <row r="45" spans="1:15" ht="30" customHeight="1">
      <c r="A45" s="89">
        <v>38</v>
      </c>
      <c r="B45" s="90" t="s">
        <v>10</v>
      </c>
      <c r="C45" s="90" t="s">
        <v>34</v>
      </c>
      <c r="D45" s="90" t="s">
        <v>35</v>
      </c>
      <c r="E45" s="90" t="s">
        <v>42</v>
      </c>
      <c r="F45" s="91">
        <v>0.2</v>
      </c>
      <c r="G45" s="89">
        <v>1335</v>
      </c>
      <c r="H45" s="92">
        <v>121</v>
      </c>
      <c r="I45" s="93">
        <f t="shared" si="1"/>
        <v>7.9980000000000002</v>
      </c>
      <c r="J45" s="92">
        <f t="shared" si="2"/>
        <v>193.55</v>
      </c>
      <c r="K45" s="92">
        <f t="shared" si="3"/>
        <v>45.66</v>
      </c>
      <c r="L45" s="92">
        <f t="shared" si="4"/>
        <v>239.21</v>
      </c>
      <c r="M45" s="61"/>
      <c r="O45" s="87"/>
    </row>
    <row r="46" spans="1:15" ht="30" customHeight="1">
      <c r="A46" s="89">
        <v>39</v>
      </c>
      <c r="B46" s="90" t="s">
        <v>10</v>
      </c>
      <c r="C46" s="90" t="s">
        <v>37</v>
      </c>
      <c r="D46" s="90" t="s">
        <v>31</v>
      </c>
      <c r="E46" s="90" t="s">
        <v>43</v>
      </c>
      <c r="F46" s="91" t="s">
        <v>400</v>
      </c>
      <c r="G46" s="89">
        <v>1170</v>
      </c>
      <c r="H46" s="92">
        <v>165</v>
      </c>
      <c r="I46" s="93">
        <f t="shared" si="1"/>
        <v>7.0090000000000003</v>
      </c>
      <c r="J46" s="92">
        <f t="shared" si="2"/>
        <v>231.3</v>
      </c>
      <c r="K46" s="92">
        <f t="shared" si="3"/>
        <v>54.56</v>
      </c>
      <c r="L46" s="92">
        <f t="shared" si="4"/>
        <v>285.86</v>
      </c>
      <c r="M46" s="61"/>
      <c r="O46" s="87"/>
    </row>
    <row r="47" spans="1:15" ht="45">
      <c r="A47" s="89">
        <v>40</v>
      </c>
      <c r="B47" s="90" t="s">
        <v>10</v>
      </c>
      <c r="C47" s="90" t="s">
        <v>37</v>
      </c>
      <c r="D47" s="90" t="s">
        <v>28</v>
      </c>
      <c r="E47" s="90" t="s">
        <v>364</v>
      </c>
      <c r="F47" s="91" t="s">
        <v>400</v>
      </c>
      <c r="G47" s="89">
        <v>1055</v>
      </c>
      <c r="H47" s="92">
        <v>77</v>
      </c>
      <c r="I47" s="93">
        <f t="shared" si="1"/>
        <v>6.32</v>
      </c>
      <c r="J47" s="92">
        <f t="shared" si="2"/>
        <v>97.33</v>
      </c>
      <c r="K47" s="92">
        <f t="shared" si="3"/>
        <v>22.96</v>
      </c>
      <c r="L47" s="92">
        <f t="shared" si="4"/>
        <v>120.28999999999999</v>
      </c>
      <c r="M47" s="61"/>
      <c r="O47" s="87"/>
    </row>
    <row r="48" spans="1:15" ht="45">
      <c r="A48" s="89">
        <v>41</v>
      </c>
      <c r="B48" s="90" t="s">
        <v>10</v>
      </c>
      <c r="C48" s="90" t="s">
        <v>30</v>
      </c>
      <c r="D48" s="90" t="s">
        <v>35</v>
      </c>
      <c r="E48" s="90" t="s">
        <v>289</v>
      </c>
      <c r="F48" s="91">
        <v>0.2</v>
      </c>
      <c r="G48" s="89">
        <v>1295</v>
      </c>
      <c r="H48" s="92">
        <v>44</v>
      </c>
      <c r="I48" s="93">
        <f t="shared" si="1"/>
        <v>7.758</v>
      </c>
      <c r="J48" s="92">
        <f t="shared" si="2"/>
        <v>68.27</v>
      </c>
      <c r="K48" s="92">
        <f t="shared" si="3"/>
        <v>16.100000000000001</v>
      </c>
      <c r="L48" s="92">
        <f t="shared" si="4"/>
        <v>84.37</v>
      </c>
      <c r="M48" s="61"/>
      <c r="O48" s="87"/>
    </row>
    <row r="49" spans="1:15" ht="30" customHeight="1">
      <c r="A49" s="89">
        <v>42</v>
      </c>
      <c r="B49" s="90" t="s">
        <v>10</v>
      </c>
      <c r="C49" s="90" t="s">
        <v>37</v>
      </c>
      <c r="D49" s="90" t="s">
        <v>28</v>
      </c>
      <c r="E49" s="90" t="s">
        <v>124</v>
      </c>
      <c r="F49" s="91" t="s">
        <v>400</v>
      </c>
      <c r="G49" s="89">
        <v>1055</v>
      </c>
      <c r="H49" s="92">
        <v>162.16999999999999</v>
      </c>
      <c r="I49" s="93">
        <f t="shared" si="1"/>
        <v>6.32</v>
      </c>
      <c r="J49" s="92">
        <f t="shared" si="2"/>
        <v>204.98</v>
      </c>
      <c r="K49" s="92">
        <f t="shared" si="3"/>
        <v>48.35</v>
      </c>
      <c r="L49" s="92">
        <f t="shared" si="4"/>
        <v>253.32999999999998</v>
      </c>
      <c r="M49" s="61"/>
      <c r="O49" s="87"/>
    </row>
    <row r="50" spans="1:15" ht="45">
      <c r="A50" s="89">
        <v>43</v>
      </c>
      <c r="B50" s="90" t="s">
        <v>10</v>
      </c>
      <c r="C50" s="90" t="s">
        <v>37</v>
      </c>
      <c r="D50" s="90" t="s">
        <v>28</v>
      </c>
      <c r="E50" s="90" t="s">
        <v>124</v>
      </c>
      <c r="F50" s="91" t="s">
        <v>354</v>
      </c>
      <c r="G50" s="89">
        <v>1055</v>
      </c>
      <c r="H50" s="92">
        <v>3.33</v>
      </c>
      <c r="I50" s="93">
        <f t="shared" si="1"/>
        <v>6.32</v>
      </c>
      <c r="J50" s="92">
        <f t="shared" si="2"/>
        <v>10.52</v>
      </c>
      <c r="K50" s="92">
        <f t="shared" si="3"/>
        <v>2.48</v>
      </c>
      <c r="L50" s="92">
        <f t="shared" si="4"/>
        <v>13</v>
      </c>
      <c r="M50" s="61"/>
      <c r="O50" s="87"/>
    </row>
    <row r="51" spans="1:15" ht="45">
      <c r="A51" s="89">
        <v>44</v>
      </c>
      <c r="B51" s="90" t="s">
        <v>10</v>
      </c>
      <c r="C51" s="90" t="s">
        <v>34</v>
      </c>
      <c r="D51" s="90" t="s">
        <v>28</v>
      </c>
      <c r="E51" s="90" t="s">
        <v>365</v>
      </c>
      <c r="F51" s="91">
        <v>0.2</v>
      </c>
      <c r="G51" s="89">
        <v>1055</v>
      </c>
      <c r="H51" s="92">
        <v>147</v>
      </c>
      <c r="I51" s="93">
        <f t="shared" si="1"/>
        <v>6.32</v>
      </c>
      <c r="J51" s="92">
        <f t="shared" si="2"/>
        <v>185.81</v>
      </c>
      <c r="K51" s="92">
        <f t="shared" si="3"/>
        <v>43.83</v>
      </c>
      <c r="L51" s="92">
        <f t="shared" si="4"/>
        <v>229.64</v>
      </c>
      <c r="M51" s="61"/>
      <c r="O51" s="87"/>
    </row>
    <row r="52" spans="1:15" ht="30" customHeight="1">
      <c r="A52" s="89">
        <v>45</v>
      </c>
      <c r="B52" s="90" t="s">
        <v>10</v>
      </c>
      <c r="C52" s="90" t="s">
        <v>34</v>
      </c>
      <c r="D52" s="90" t="s">
        <v>35</v>
      </c>
      <c r="E52" s="90" t="s">
        <v>44</v>
      </c>
      <c r="F52" s="91">
        <v>0.2</v>
      </c>
      <c r="G52" s="89">
        <v>1335</v>
      </c>
      <c r="H52" s="92">
        <v>145.58000000000001</v>
      </c>
      <c r="I52" s="93">
        <f t="shared" si="1"/>
        <v>7.9980000000000002</v>
      </c>
      <c r="J52" s="92">
        <f t="shared" si="2"/>
        <v>232.87</v>
      </c>
      <c r="K52" s="92">
        <f t="shared" si="3"/>
        <v>54.93</v>
      </c>
      <c r="L52" s="92">
        <f t="shared" si="4"/>
        <v>287.8</v>
      </c>
      <c r="M52" s="61"/>
      <c r="O52" s="87"/>
    </row>
    <row r="53" spans="1:15" ht="30" customHeight="1">
      <c r="A53" s="89">
        <v>46</v>
      </c>
      <c r="B53" s="90" t="s">
        <v>10</v>
      </c>
      <c r="C53" s="90" t="s">
        <v>34</v>
      </c>
      <c r="D53" s="90" t="s">
        <v>35</v>
      </c>
      <c r="E53" s="90" t="s">
        <v>44</v>
      </c>
      <c r="F53" s="91">
        <v>0.5</v>
      </c>
      <c r="G53" s="89">
        <v>1335</v>
      </c>
      <c r="H53" s="92">
        <v>8.42</v>
      </c>
      <c r="I53" s="93">
        <f t="shared" si="1"/>
        <v>7.9980000000000002</v>
      </c>
      <c r="J53" s="92">
        <f t="shared" si="2"/>
        <v>33.67</v>
      </c>
      <c r="K53" s="92">
        <f t="shared" si="3"/>
        <v>7.94</v>
      </c>
      <c r="L53" s="92">
        <f t="shared" si="4"/>
        <v>41.61</v>
      </c>
      <c r="M53" s="61"/>
      <c r="O53" s="87"/>
    </row>
    <row r="54" spans="1:15" ht="30" customHeight="1">
      <c r="A54" s="89">
        <v>47</v>
      </c>
      <c r="B54" s="90" t="s">
        <v>10</v>
      </c>
      <c r="C54" s="90" t="s">
        <v>34</v>
      </c>
      <c r="D54" s="90" t="s">
        <v>31</v>
      </c>
      <c r="E54" s="90" t="s">
        <v>366</v>
      </c>
      <c r="F54" s="91">
        <v>0.2</v>
      </c>
      <c r="G54" s="89">
        <v>1210</v>
      </c>
      <c r="H54" s="92">
        <v>87.75</v>
      </c>
      <c r="I54" s="93">
        <f t="shared" si="1"/>
        <v>7.2489999999999997</v>
      </c>
      <c r="J54" s="92">
        <f t="shared" si="2"/>
        <v>127.22</v>
      </c>
      <c r="K54" s="92">
        <f t="shared" si="3"/>
        <v>30.01</v>
      </c>
      <c r="L54" s="92">
        <f t="shared" si="4"/>
        <v>157.22999999999999</v>
      </c>
      <c r="M54" s="61"/>
      <c r="O54" s="87"/>
    </row>
    <row r="55" spans="1:15" ht="30" customHeight="1">
      <c r="A55" s="89">
        <v>48</v>
      </c>
      <c r="B55" s="90" t="s">
        <v>10</v>
      </c>
      <c r="C55" s="90" t="s">
        <v>34</v>
      </c>
      <c r="D55" s="90" t="s">
        <v>31</v>
      </c>
      <c r="E55" s="90" t="s">
        <v>366</v>
      </c>
      <c r="F55" s="91">
        <v>0.5</v>
      </c>
      <c r="G55" s="89">
        <v>1210</v>
      </c>
      <c r="H55" s="92">
        <v>0.25</v>
      </c>
      <c r="I55" s="93">
        <f t="shared" si="1"/>
        <v>7.2489999999999997</v>
      </c>
      <c r="J55" s="92">
        <f t="shared" si="2"/>
        <v>0.91</v>
      </c>
      <c r="K55" s="92">
        <f t="shared" si="3"/>
        <v>0.21</v>
      </c>
      <c r="L55" s="92">
        <f t="shared" si="4"/>
        <v>1.1200000000000001</v>
      </c>
      <c r="M55" s="61"/>
      <c r="O55" s="87"/>
    </row>
    <row r="56" spans="1:15" ht="30" customHeight="1">
      <c r="A56" s="89">
        <v>49</v>
      </c>
      <c r="B56" s="90" t="s">
        <v>10</v>
      </c>
      <c r="C56" s="90" t="s">
        <v>37</v>
      </c>
      <c r="D56" s="90" t="s">
        <v>31</v>
      </c>
      <c r="E56" s="90" t="s">
        <v>46</v>
      </c>
      <c r="F56" s="91" t="s">
        <v>400</v>
      </c>
      <c r="G56" s="89">
        <v>1210</v>
      </c>
      <c r="H56" s="92">
        <v>165</v>
      </c>
      <c r="I56" s="93">
        <f t="shared" si="1"/>
        <v>7.2489999999999997</v>
      </c>
      <c r="J56" s="92">
        <f t="shared" si="2"/>
        <v>239.22</v>
      </c>
      <c r="K56" s="92">
        <f t="shared" si="3"/>
        <v>56.43</v>
      </c>
      <c r="L56" s="92">
        <f t="shared" si="4"/>
        <v>295.64999999999998</v>
      </c>
      <c r="M56" s="61"/>
      <c r="O56" s="87"/>
    </row>
    <row r="57" spans="1:15" ht="45">
      <c r="A57" s="89">
        <v>50</v>
      </c>
      <c r="B57" s="90" t="s">
        <v>10</v>
      </c>
      <c r="C57" s="90" t="s">
        <v>38</v>
      </c>
      <c r="D57" s="90" t="s">
        <v>35</v>
      </c>
      <c r="E57" s="90" t="s">
        <v>186</v>
      </c>
      <c r="F57" s="91">
        <v>0.2</v>
      </c>
      <c r="G57" s="89">
        <v>1335</v>
      </c>
      <c r="H57" s="92">
        <v>187.5</v>
      </c>
      <c r="I57" s="93">
        <f t="shared" si="1"/>
        <v>7.9980000000000002</v>
      </c>
      <c r="J57" s="92">
        <f t="shared" si="2"/>
        <v>299.93</v>
      </c>
      <c r="K57" s="92">
        <f t="shared" si="3"/>
        <v>70.75</v>
      </c>
      <c r="L57" s="92">
        <f t="shared" si="4"/>
        <v>370.68</v>
      </c>
      <c r="M57" s="61"/>
      <c r="O57" s="87"/>
    </row>
    <row r="58" spans="1:15" ht="30" customHeight="1">
      <c r="A58" s="89">
        <v>51</v>
      </c>
      <c r="B58" s="90" t="s">
        <v>45</v>
      </c>
      <c r="C58" s="90" t="s">
        <v>136</v>
      </c>
      <c r="D58" s="90" t="s">
        <v>31</v>
      </c>
      <c r="E58" s="90" t="s">
        <v>404</v>
      </c>
      <c r="F58" s="91">
        <v>0.2</v>
      </c>
      <c r="G58" s="89">
        <v>1230</v>
      </c>
      <c r="H58" s="92">
        <v>30</v>
      </c>
      <c r="I58" s="93">
        <f t="shared" si="1"/>
        <v>7.3689999999999998</v>
      </c>
      <c r="J58" s="92">
        <f t="shared" si="2"/>
        <v>44.21</v>
      </c>
      <c r="K58" s="92">
        <f t="shared" si="3"/>
        <v>10.43</v>
      </c>
      <c r="L58" s="92">
        <f t="shared" si="4"/>
        <v>54.64</v>
      </c>
      <c r="M58" s="61"/>
      <c r="O58" s="87"/>
    </row>
    <row r="59" spans="1:15" ht="30" customHeight="1">
      <c r="A59" s="89">
        <v>52</v>
      </c>
      <c r="B59" s="90" t="s">
        <v>10</v>
      </c>
      <c r="C59" s="90" t="s">
        <v>30</v>
      </c>
      <c r="D59" s="90" t="s">
        <v>31</v>
      </c>
      <c r="E59" s="90" t="s">
        <v>47</v>
      </c>
      <c r="F59" s="91">
        <v>0.2</v>
      </c>
      <c r="G59" s="89">
        <v>1230</v>
      </c>
      <c r="H59" s="92">
        <v>66</v>
      </c>
      <c r="I59" s="93">
        <f t="shared" si="1"/>
        <v>7.3689999999999998</v>
      </c>
      <c r="J59" s="92">
        <f t="shared" si="2"/>
        <v>97.27</v>
      </c>
      <c r="K59" s="92">
        <f t="shared" si="3"/>
        <v>22.95</v>
      </c>
      <c r="L59" s="92">
        <f t="shared" si="4"/>
        <v>120.22</v>
      </c>
      <c r="M59" s="61"/>
      <c r="O59" s="87"/>
    </row>
    <row r="60" spans="1:15" ht="45">
      <c r="A60" s="89">
        <v>53</v>
      </c>
      <c r="B60" s="90" t="s">
        <v>10</v>
      </c>
      <c r="C60" s="90" t="s">
        <v>38</v>
      </c>
      <c r="D60" s="90" t="s">
        <v>35</v>
      </c>
      <c r="E60" s="90" t="s">
        <v>187</v>
      </c>
      <c r="F60" s="91">
        <v>0.2</v>
      </c>
      <c r="G60" s="89">
        <v>1335</v>
      </c>
      <c r="H60" s="92">
        <v>178.83</v>
      </c>
      <c r="I60" s="93">
        <f t="shared" si="1"/>
        <v>7.9980000000000002</v>
      </c>
      <c r="J60" s="92">
        <f t="shared" si="2"/>
        <v>286.06</v>
      </c>
      <c r="K60" s="92">
        <f t="shared" si="3"/>
        <v>67.48</v>
      </c>
      <c r="L60" s="92">
        <f t="shared" si="4"/>
        <v>353.54</v>
      </c>
      <c r="M60" s="61"/>
      <c r="O60" s="87"/>
    </row>
    <row r="61" spans="1:15" ht="45">
      <c r="A61" s="89">
        <v>54</v>
      </c>
      <c r="B61" s="90" t="s">
        <v>10</v>
      </c>
      <c r="C61" s="90" t="s">
        <v>38</v>
      </c>
      <c r="D61" s="90" t="s">
        <v>35</v>
      </c>
      <c r="E61" s="90" t="s">
        <v>187</v>
      </c>
      <c r="F61" s="91">
        <v>0.5</v>
      </c>
      <c r="G61" s="89">
        <v>1335</v>
      </c>
      <c r="H61" s="92">
        <v>0.17</v>
      </c>
      <c r="I61" s="93">
        <f t="shared" si="1"/>
        <v>7.9980000000000002</v>
      </c>
      <c r="J61" s="92">
        <f t="shared" si="2"/>
        <v>0.68</v>
      </c>
      <c r="K61" s="92">
        <f t="shared" si="3"/>
        <v>0.16</v>
      </c>
      <c r="L61" s="92">
        <f t="shared" si="4"/>
        <v>0.84000000000000008</v>
      </c>
      <c r="M61" s="61"/>
      <c r="O61" s="87"/>
    </row>
    <row r="62" spans="1:15" ht="45">
      <c r="A62" s="89">
        <v>55</v>
      </c>
      <c r="B62" s="90" t="s">
        <v>10</v>
      </c>
      <c r="C62" s="90" t="s">
        <v>307</v>
      </c>
      <c r="D62" s="90" t="s">
        <v>35</v>
      </c>
      <c r="E62" s="90" t="s">
        <v>311</v>
      </c>
      <c r="F62" s="91" t="s">
        <v>362</v>
      </c>
      <c r="G62" s="89">
        <v>1355</v>
      </c>
      <c r="H62" s="92">
        <v>95.5</v>
      </c>
      <c r="I62" s="93">
        <f t="shared" si="1"/>
        <v>8.1180000000000003</v>
      </c>
      <c r="J62" s="92">
        <f t="shared" si="2"/>
        <v>77.53</v>
      </c>
      <c r="K62" s="92">
        <f t="shared" si="3"/>
        <v>18.29</v>
      </c>
      <c r="L62" s="92">
        <f t="shared" si="4"/>
        <v>95.82</v>
      </c>
      <c r="M62" s="61"/>
      <c r="O62" s="87"/>
    </row>
    <row r="63" spans="1:15" ht="60">
      <c r="A63" s="89">
        <v>56</v>
      </c>
      <c r="B63" s="90" t="s">
        <v>137</v>
      </c>
      <c r="C63" s="90" t="s">
        <v>138</v>
      </c>
      <c r="D63" s="90" t="s">
        <v>31</v>
      </c>
      <c r="E63" s="90" t="s">
        <v>312</v>
      </c>
      <c r="F63" s="91" t="s">
        <v>354</v>
      </c>
      <c r="G63" s="89">
        <v>1640</v>
      </c>
      <c r="H63" s="92">
        <v>7.5</v>
      </c>
      <c r="I63" s="93">
        <f t="shared" si="1"/>
        <v>9.8249999999999993</v>
      </c>
      <c r="J63" s="92">
        <f t="shared" si="2"/>
        <v>36.840000000000003</v>
      </c>
      <c r="K63" s="92">
        <f t="shared" si="3"/>
        <v>8.69</v>
      </c>
      <c r="L63" s="92">
        <f t="shared" si="4"/>
        <v>45.53</v>
      </c>
      <c r="M63" s="61"/>
      <c r="O63" s="87"/>
    </row>
    <row r="64" spans="1:15" ht="60">
      <c r="A64" s="89">
        <v>57</v>
      </c>
      <c r="B64" s="90" t="s">
        <v>137</v>
      </c>
      <c r="C64" s="90" t="s">
        <v>138</v>
      </c>
      <c r="D64" s="90" t="s">
        <v>31</v>
      </c>
      <c r="E64" s="90" t="s">
        <v>312</v>
      </c>
      <c r="F64" s="91" t="s">
        <v>400</v>
      </c>
      <c r="G64" s="89">
        <v>1640</v>
      </c>
      <c r="H64" s="92">
        <v>83</v>
      </c>
      <c r="I64" s="93">
        <f t="shared" si="1"/>
        <v>9.8249999999999993</v>
      </c>
      <c r="J64" s="92">
        <f t="shared" si="2"/>
        <v>163.1</v>
      </c>
      <c r="K64" s="92">
        <f t="shared" si="3"/>
        <v>38.479999999999997</v>
      </c>
      <c r="L64" s="92">
        <f t="shared" si="4"/>
        <v>201.57999999999998</v>
      </c>
      <c r="M64" s="61"/>
      <c r="O64" s="87"/>
    </row>
    <row r="65" spans="1:15" ht="30" customHeight="1">
      <c r="A65" s="89">
        <v>58</v>
      </c>
      <c r="B65" s="90" t="s">
        <v>10</v>
      </c>
      <c r="C65" s="90" t="s">
        <v>34</v>
      </c>
      <c r="D65" s="90" t="s">
        <v>31</v>
      </c>
      <c r="E65" s="90" t="s">
        <v>48</v>
      </c>
      <c r="F65" s="91">
        <v>0.2</v>
      </c>
      <c r="G65" s="89">
        <v>1150</v>
      </c>
      <c r="H65" s="92">
        <v>143</v>
      </c>
      <c r="I65" s="93">
        <f t="shared" si="1"/>
        <v>6.89</v>
      </c>
      <c r="J65" s="92">
        <f t="shared" si="2"/>
        <v>197.05</v>
      </c>
      <c r="K65" s="92">
        <f t="shared" si="3"/>
        <v>46.48</v>
      </c>
      <c r="L65" s="92">
        <f t="shared" si="4"/>
        <v>243.53</v>
      </c>
      <c r="M65" s="61"/>
      <c r="O65" s="87"/>
    </row>
    <row r="66" spans="1:15" ht="30" customHeight="1">
      <c r="A66" s="89">
        <v>59</v>
      </c>
      <c r="B66" s="90" t="s">
        <v>10</v>
      </c>
      <c r="C66" s="90" t="s">
        <v>30</v>
      </c>
      <c r="D66" s="90" t="s">
        <v>35</v>
      </c>
      <c r="E66" s="90" t="s">
        <v>264</v>
      </c>
      <c r="F66" s="91">
        <v>0.2</v>
      </c>
      <c r="G66" s="89">
        <v>1355</v>
      </c>
      <c r="H66" s="92">
        <v>166.62</v>
      </c>
      <c r="I66" s="93">
        <f t="shared" si="1"/>
        <v>8.1180000000000003</v>
      </c>
      <c r="J66" s="92">
        <f t="shared" si="2"/>
        <v>270.52</v>
      </c>
      <c r="K66" s="92">
        <f t="shared" si="3"/>
        <v>63.82</v>
      </c>
      <c r="L66" s="92">
        <f t="shared" si="4"/>
        <v>334.34</v>
      </c>
      <c r="M66" s="61"/>
      <c r="O66" s="87"/>
    </row>
    <row r="67" spans="1:15" ht="30" customHeight="1">
      <c r="A67" s="89">
        <v>60</v>
      </c>
      <c r="B67" s="90" t="s">
        <v>10</v>
      </c>
      <c r="C67" s="90" t="s">
        <v>30</v>
      </c>
      <c r="D67" s="90" t="s">
        <v>35</v>
      </c>
      <c r="E67" s="90" t="s">
        <v>264</v>
      </c>
      <c r="F67" s="91">
        <v>0.5</v>
      </c>
      <c r="G67" s="89">
        <v>1355</v>
      </c>
      <c r="H67" s="92">
        <v>0.38</v>
      </c>
      <c r="I67" s="93">
        <f t="shared" si="1"/>
        <v>8.1180000000000003</v>
      </c>
      <c r="J67" s="92">
        <f t="shared" si="2"/>
        <v>1.54</v>
      </c>
      <c r="K67" s="92">
        <f t="shared" si="3"/>
        <v>0.36</v>
      </c>
      <c r="L67" s="92">
        <f t="shared" si="4"/>
        <v>1.9</v>
      </c>
      <c r="M67" s="61"/>
      <c r="O67" s="87"/>
    </row>
    <row r="68" spans="1:15" ht="30" customHeight="1">
      <c r="A68" s="89">
        <v>61</v>
      </c>
      <c r="B68" s="90" t="s">
        <v>10</v>
      </c>
      <c r="C68" s="90" t="s">
        <v>225</v>
      </c>
      <c r="D68" s="90" t="s">
        <v>31</v>
      </c>
      <c r="E68" s="90" t="s">
        <v>232</v>
      </c>
      <c r="F68" s="91">
        <v>0.2</v>
      </c>
      <c r="G68" s="89">
        <v>1170</v>
      </c>
      <c r="H68" s="92">
        <v>12</v>
      </c>
      <c r="I68" s="93">
        <f t="shared" si="1"/>
        <v>7.0090000000000003</v>
      </c>
      <c r="J68" s="92">
        <f t="shared" si="2"/>
        <v>16.82</v>
      </c>
      <c r="K68" s="92">
        <f t="shared" si="3"/>
        <v>3.97</v>
      </c>
      <c r="L68" s="92">
        <f t="shared" si="4"/>
        <v>20.79</v>
      </c>
      <c r="M68" s="61"/>
      <c r="O68" s="87"/>
    </row>
    <row r="69" spans="1:15" ht="30" customHeight="1">
      <c r="A69" s="89">
        <v>62</v>
      </c>
      <c r="B69" s="90" t="s">
        <v>10</v>
      </c>
      <c r="C69" s="90" t="s">
        <v>38</v>
      </c>
      <c r="D69" s="90" t="s">
        <v>31</v>
      </c>
      <c r="E69" s="90" t="s">
        <v>188</v>
      </c>
      <c r="F69" s="91">
        <v>0.2</v>
      </c>
      <c r="G69" s="89">
        <v>1170</v>
      </c>
      <c r="H69" s="92">
        <v>187.5</v>
      </c>
      <c r="I69" s="93">
        <f t="shared" si="1"/>
        <v>7.0090000000000003</v>
      </c>
      <c r="J69" s="92">
        <f t="shared" si="2"/>
        <v>262.83999999999997</v>
      </c>
      <c r="K69" s="92">
        <f t="shared" si="3"/>
        <v>62</v>
      </c>
      <c r="L69" s="92">
        <f t="shared" si="4"/>
        <v>324.83999999999997</v>
      </c>
      <c r="M69" s="61"/>
      <c r="O69" s="87"/>
    </row>
    <row r="70" spans="1:15" ht="30" customHeight="1">
      <c r="A70" s="89">
        <v>63</v>
      </c>
      <c r="B70" s="90" t="s">
        <v>10</v>
      </c>
      <c r="C70" s="90" t="s">
        <v>307</v>
      </c>
      <c r="D70" s="90" t="s">
        <v>28</v>
      </c>
      <c r="E70" s="90" t="s">
        <v>313</v>
      </c>
      <c r="F70" s="91" t="s">
        <v>362</v>
      </c>
      <c r="G70" s="89">
        <v>1075</v>
      </c>
      <c r="H70" s="92">
        <v>91.5</v>
      </c>
      <c r="I70" s="93">
        <f t="shared" si="1"/>
        <v>6.44</v>
      </c>
      <c r="J70" s="92">
        <f t="shared" si="2"/>
        <v>58.93</v>
      </c>
      <c r="K70" s="92">
        <f t="shared" si="3"/>
        <v>13.9</v>
      </c>
      <c r="L70" s="92">
        <f t="shared" si="4"/>
        <v>72.83</v>
      </c>
      <c r="M70" s="61"/>
      <c r="O70" s="87"/>
    </row>
    <row r="71" spans="1:15" ht="30" customHeight="1">
      <c r="A71" s="89">
        <v>64</v>
      </c>
      <c r="B71" s="90" t="s">
        <v>10</v>
      </c>
      <c r="C71" s="90" t="s">
        <v>37</v>
      </c>
      <c r="D71" s="90" t="s">
        <v>31</v>
      </c>
      <c r="E71" s="90" t="s">
        <v>111</v>
      </c>
      <c r="F71" s="91" t="s">
        <v>400</v>
      </c>
      <c r="G71" s="89">
        <v>1230</v>
      </c>
      <c r="H71" s="92">
        <v>162.5</v>
      </c>
      <c r="I71" s="93">
        <f t="shared" si="1"/>
        <v>7.3689999999999998</v>
      </c>
      <c r="J71" s="92">
        <f t="shared" si="2"/>
        <v>239.49</v>
      </c>
      <c r="K71" s="92">
        <f t="shared" si="3"/>
        <v>56.5</v>
      </c>
      <c r="L71" s="92">
        <f t="shared" si="4"/>
        <v>295.99</v>
      </c>
      <c r="M71" s="61"/>
      <c r="O71" s="87"/>
    </row>
    <row r="72" spans="1:15" ht="45">
      <c r="A72" s="89">
        <v>65</v>
      </c>
      <c r="B72" s="90" t="s">
        <v>10</v>
      </c>
      <c r="C72" s="90" t="s">
        <v>38</v>
      </c>
      <c r="D72" s="90" t="s">
        <v>41</v>
      </c>
      <c r="E72" s="90" t="s">
        <v>189</v>
      </c>
      <c r="F72" s="91">
        <v>0.2</v>
      </c>
      <c r="G72" s="89">
        <v>2015</v>
      </c>
      <c r="H72" s="92">
        <v>155</v>
      </c>
      <c r="I72" s="93">
        <f t="shared" ref="I72:I135" si="5">ROUND(G72/166.92,3)</f>
        <v>12.071999999999999</v>
      </c>
      <c r="J72" s="92">
        <f t="shared" ref="J72:J135" si="6">ROUND(I72*H72*F72,2)</f>
        <v>374.23</v>
      </c>
      <c r="K72" s="92">
        <f t="shared" ref="K72:K135" si="7">ROUND(J72*0.2359,2)</f>
        <v>88.28</v>
      </c>
      <c r="L72" s="92">
        <f t="shared" ref="L72:L135" si="8">J72+K72</f>
        <v>462.51</v>
      </c>
      <c r="M72" s="61"/>
      <c r="O72" s="87"/>
    </row>
    <row r="73" spans="1:15" ht="45">
      <c r="A73" s="89">
        <v>66</v>
      </c>
      <c r="B73" s="90" t="s">
        <v>10</v>
      </c>
      <c r="C73" s="90" t="s">
        <v>34</v>
      </c>
      <c r="D73" s="90" t="s">
        <v>31</v>
      </c>
      <c r="E73" s="90" t="s">
        <v>280</v>
      </c>
      <c r="F73" s="91">
        <v>0.2</v>
      </c>
      <c r="G73" s="89">
        <v>1210</v>
      </c>
      <c r="H73" s="92">
        <v>121</v>
      </c>
      <c r="I73" s="93">
        <f t="shared" si="5"/>
        <v>7.2489999999999997</v>
      </c>
      <c r="J73" s="92">
        <f t="shared" si="6"/>
        <v>175.43</v>
      </c>
      <c r="K73" s="92">
        <f t="shared" si="7"/>
        <v>41.38</v>
      </c>
      <c r="L73" s="92">
        <f t="shared" si="8"/>
        <v>216.81</v>
      </c>
      <c r="M73" s="61"/>
      <c r="O73" s="87"/>
    </row>
    <row r="74" spans="1:15" ht="30" customHeight="1">
      <c r="A74" s="89">
        <v>67</v>
      </c>
      <c r="B74" s="90" t="s">
        <v>10</v>
      </c>
      <c r="C74" s="90" t="s">
        <v>172</v>
      </c>
      <c r="D74" s="90" t="s">
        <v>174</v>
      </c>
      <c r="E74" s="90" t="s">
        <v>210</v>
      </c>
      <c r="F74" s="91">
        <v>0.2</v>
      </c>
      <c r="G74" s="89">
        <v>1785</v>
      </c>
      <c r="H74" s="92">
        <v>67</v>
      </c>
      <c r="I74" s="93">
        <f t="shared" si="5"/>
        <v>10.694000000000001</v>
      </c>
      <c r="J74" s="92">
        <f t="shared" si="6"/>
        <v>143.30000000000001</v>
      </c>
      <c r="K74" s="92">
        <f t="shared" si="7"/>
        <v>33.799999999999997</v>
      </c>
      <c r="L74" s="92">
        <f t="shared" si="8"/>
        <v>177.10000000000002</v>
      </c>
      <c r="M74" s="61"/>
      <c r="O74" s="87"/>
    </row>
    <row r="75" spans="1:15" ht="30" customHeight="1">
      <c r="A75" s="89">
        <v>68</v>
      </c>
      <c r="B75" s="90" t="s">
        <v>10</v>
      </c>
      <c r="C75" s="90" t="s">
        <v>30</v>
      </c>
      <c r="D75" s="90" t="s">
        <v>31</v>
      </c>
      <c r="E75" s="90" t="s">
        <v>112</v>
      </c>
      <c r="F75" s="91">
        <v>0.2</v>
      </c>
      <c r="G75" s="89">
        <v>1190</v>
      </c>
      <c r="H75" s="92">
        <v>125.25</v>
      </c>
      <c r="I75" s="93">
        <f t="shared" si="5"/>
        <v>7.1289999999999996</v>
      </c>
      <c r="J75" s="92">
        <f t="shared" si="6"/>
        <v>178.58</v>
      </c>
      <c r="K75" s="92">
        <f t="shared" si="7"/>
        <v>42.13</v>
      </c>
      <c r="L75" s="92">
        <f t="shared" si="8"/>
        <v>220.71</v>
      </c>
      <c r="M75" s="61"/>
      <c r="O75" s="87"/>
    </row>
    <row r="76" spans="1:15" ht="30" customHeight="1">
      <c r="A76" s="89">
        <v>69</v>
      </c>
      <c r="B76" s="90" t="s">
        <v>10</v>
      </c>
      <c r="C76" s="90" t="s">
        <v>307</v>
      </c>
      <c r="D76" s="90" t="s">
        <v>40</v>
      </c>
      <c r="E76" s="90" t="s">
        <v>314</v>
      </c>
      <c r="F76" s="91" t="s">
        <v>362</v>
      </c>
      <c r="G76" s="89">
        <v>1245</v>
      </c>
      <c r="H76" s="92">
        <v>73.5</v>
      </c>
      <c r="I76" s="93">
        <f t="shared" si="5"/>
        <v>7.4589999999999996</v>
      </c>
      <c r="J76" s="92">
        <f t="shared" si="6"/>
        <v>54.82</v>
      </c>
      <c r="K76" s="92">
        <f t="shared" si="7"/>
        <v>12.93</v>
      </c>
      <c r="L76" s="92">
        <f t="shared" si="8"/>
        <v>67.75</v>
      </c>
      <c r="M76" s="61"/>
      <c r="O76" s="87"/>
    </row>
    <row r="77" spans="1:15" ht="30" customHeight="1">
      <c r="A77" s="89">
        <v>70</v>
      </c>
      <c r="B77" s="90" t="s">
        <v>10</v>
      </c>
      <c r="C77" s="90" t="s">
        <v>37</v>
      </c>
      <c r="D77" s="90" t="s">
        <v>31</v>
      </c>
      <c r="E77" s="90" t="s">
        <v>49</v>
      </c>
      <c r="F77" s="91" t="s">
        <v>400</v>
      </c>
      <c r="G77" s="89">
        <v>1210</v>
      </c>
      <c r="H77" s="92">
        <v>151.5</v>
      </c>
      <c r="I77" s="93">
        <f t="shared" si="5"/>
        <v>7.2489999999999997</v>
      </c>
      <c r="J77" s="92">
        <f t="shared" si="6"/>
        <v>219.64</v>
      </c>
      <c r="K77" s="92">
        <f t="shared" si="7"/>
        <v>51.81</v>
      </c>
      <c r="L77" s="92">
        <f t="shared" si="8"/>
        <v>271.45</v>
      </c>
      <c r="M77" s="61"/>
      <c r="O77" s="87"/>
    </row>
    <row r="78" spans="1:15" ht="30" customHeight="1">
      <c r="A78" s="89">
        <v>71</v>
      </c>
      <c r="B78" s="90" t="s">
        <v>10</v>
      </c>
      <c r="C78" s="90" t="s">
        <v>38</v>
      </c>
      <c r="D78" s="90" t="s">
        <v>35</v>
      </c>
      <c r="E78" s="90" t="s">
        <v>190</v>
      </c>
      <c r="F78" s="91">
        <v>0.2</v>
      </c>
      <c r="G78" s="89">
        <v>1315</v>
      </c>
      <c r="H78" s="92">
        <v>64</v>
      </c>
      <c r="I78" s="93">
        <f t="shared" si="5"/>
        <v>7.8780000000000001</v>
      </c>
      <c r="J78" s="92">
        <f t="shared" si="6"/>
        <v>100.84</v>
      </c>
      <c r="K78" s="92">
        <f t="shared" si="7"/>
        <v>23.79</v>
      </c>
      <c r="L78" s="92">
        <f t="shared" si="8"/>
        <v>124.63</v>
      </c>
      <c r="M78" s="61"/>
      <c r="O78" s="87"/>
    </row>
    <row r="79" spans="1:15" ht="30" customHeight="1">
      <c r="A79" s="89">
        <v>72</v>
      </c>
      <c r="B79" s="90" t="s">
        <v>137</v>
      </c>
      <c r="C79" s="90" t="s">
        <v>139</v>
      </c>
      <c r="D79" s="90" t="s">
        <v>31</v>
      </c>
      <c r="E79" s="90" t="s">
        <v>133</v>
      </c>
      <c r="F79" s="91" t="s">
        <v>354</v>
      </c>
      <c r="G79" s="89">
        <v>1560</v>
      </c>
      <c r="H79" s="92">
        <v>18.5</v>
      </c>
      <c r="I79" s="93">
        <f t="shared" si="5"/>
        <v>9.3460000000000001</v>
      </c>
      <c r="J79" s="92">
        <f t="shared" si="6"/>
        <v>86.45</v>
      </c>
      <c r="K79" s="92">
        <f t="shared" si="7"/>
        <v>20.39</v>
      </c>
      <c r="L79" s="92">
        <f t="shared" si="8"/>
        <v>106.84</v>
      </c>
      <c r="M79" s="61"/>
      <c r="O79" s="87"/>
    </row>
    <row r="80" spans="1:15" ht="30" customHeight="1">
      <c r="A80" s="89">
        <v>73</v>
      </c>
      <c r="B80" s="90" t="s">
        <v>137</v>
      </c>
      <c r="C80" s="90" t="s">
        <v>139</v>
      </c>
      <c r="D80" s="90" t="s">
        <v>31</v>
      </c>
      <c r="E80" s="90" t="s">
        <v>133</v>
      </c>
      <c r="F80" s="91" t="s">
        <v>400</v>
      </c>
      <c r="G80" s="89">
        <v>1560</v>
      </c>
      <c r="H80" s="92">
        <v>183.5</v>
      </c>
      <c r="I80" s="93">
        <f t="shared" si="5"/>
        <v>9.3460000000000001</v>
      </c>
      <c r="J80" s="92">
        <f t="shared" si="6"/>
        <v>343</v>
      </c>
      <c r="K80" s="92">
        <f t="shared" si="7"/>
        <v>80.91</v>
      </c>
      <c r="L80" s="92">
        <f t="shared" si="8"/>
        <v>423.90999999999997</v>
      </c>
      <c r="M80" s="61"/>
      <c r="O80" s="87"/>
    </row>
    <row r="81" spans="1:15" ht="30" customHeight="1">
      <c r="A81" s="89">
        <v>74</v>
      </c>
      <c r="B81" s="90" t="s">
        <v>10</v>
      </c>
      <c r="C81" s="90" t="s">
        <v>34</v>
      </c>
      <c r="D81" s="90" t="s">
        <v>40</v>
      </c>
      <c r="E81" s="90" t="s">
        <v>434</v>
      </c>
      <c r="F81" s="91">
        <v>0.2</v>
      </c>
      <c r="G81" s="89">
        <v>1305</v>
      </c>
      <c r="H81" s="92">
        <v>26</v>
      </c>
      <c r="I81" s="93">
        <f t="shared" si="5"/>
        <v>7.8179999999999996</v>
      </c>
      <c r="J81" s="92">
        <f t="shared" si="6"/>
        <v>40.65</v>
      </c>
      <c r="K81" s="92">
        <f t="shared" si="7"/>
        <v>9.59</v>
      </c>
      <c r="L81" s="92">
        <f t="shared" si="8"/>
        <v>50.239999999999995</v>
      </c>
      <c r="M81" s="61"/>
      <c r="O81" s="87"/>
    </row>
    <row r="82" spans="1:15" ht="45">
      <c r="A82" s="89">
        <v>75</v>
      </c>
      <c r="B82" s="90" t="s">
        <v>10</v>
      </c>
      <c r="C82" s="90" t="s">
        <v>34</v>
      </c>
      <c r="D82" s="90" t="s">
        <v>31</v>
      </c>
      <c r="E82" s="90" t="s">
        <v>233</v>
      </c>
      <c r="F82" s="91">
        <v>0.2</v>
      </c>
      <c r="G82" s="89">
        <v>1170</v>
      </c>
      <c r="H82" s="92">
        <v>92.33</v>
      </c>
      <c r="I82" s="93">
        <f t="shared" si="5"/>
        <v>7.0090000000000003</v>
      </c>
      <c r="J82" s="92">
        <f t="shared" si="6"/>
        <v>129.43</v>
      </c>
      <c r="K82" s="92">
        <f t="shared" si="7"/>
        <v>30.53</v>
      </c>
      <c r="L82" s="92">
        <f t="shared" si="8"/>
        <v>159.96</v>
      </c>
      <c r="M82" s="61"/>
      <c r="O82" s="87"/>
    </row>
    <row r="83" spans="1:15" ht="30" customHeight="1">
      <c r="A83" s="89">
        <v>76</v>
      </c>
      <c r="B83" s="90" t="s">
        <v>10</v>
      </c>
      <c r="C83" s="90" t="s">
        <v>34</v>
      </c>
      <c r="D83" s="90" t="s">
        <v>31</v>
      </c>
      <c r="E83" s="90" t="s">
        <v>233</v>
      </c>
      <c r="F83" s="91">
        <v>0.5</v>
      </c>
      <c r="G83" s="89">
        <v>1170</v>
      </c>
      <c r="H83" s="92">
        <v>2.67</v>
      </c>
      <c r="I83" s="93">
        <f t="shared" si="5"/>
        <v>7.0090000000000003</v>
      </c>
      <c r="J83" s="92">
        <f t="shared" si="6"/>
        <v>9.36</v>
      </c>
      <c r="K83" s="92">
        <f t="shared" si="7"/>
        <v>2.21</v>
      </c>
      <c r="L83" s="92">
        <f t="shared" si="8"/>
        <v>11.57</v>
      </c>
      <c r="M83" s="61"/>
      <c r="O83" s="87"/>
    </row>
    <row r="84" spans="1:15" ht="30" customHeight="1">
      <c r="A84" s="89">
        <v>77</v>
      </c>
      <c r="B84" s="90" t="s">
        <v>10</v>
      </c>
      <c r="C84" s="90" t="s">
        <v>30</v>
      </c>
      <c r="D84" s="90" t="s">
        <v>28</v>
      </c>
      <c r="E84" s="90" t="s">
        <v>367</v>
      </c>
      <c r="F84" s="91">
        <v>0.2</v>
      </c>
      <c r="G84" s="89">
        <v>1055</v>
      </c>
      <c r="H84" s="92">
        <v>70</v>
      </c>
      <c r="I84" s="93">
        <f t="shared" si="5"/>
        <v>6.32</v>
      </c>
      <c r="J84" s="92">
        <f t="shared" si="6"/>
        <v>88.48</v>
      </c>
      <c r="K84" s="92">
        <f t="shared" si="7"/>
        <v>20.87</v>
      </c>
      <c r="L84" s="92">
        <f t="shared" si="8"/>
        <v>109.35000000000001</v>
      </c>
      <c r="M84" s="61"/>
      <c r="O84" s="87"/>
    </row>
    <row r="85" spans="1:15" ht="30" customHeight="1">
      <c r="A85" s="89">
        <v>78</v>
      </c>
      <c r="B85" s="90" t="s">
        <v>10</v>
      </c>
      <c r="C85" s="90" t="s">
        <v>307</v>
      </c>
      <c r="D85" s="90" t="s">
        <v>28</v>
      </c>
      <c r="E85" s="90" t="s">
        <v>368</v>
      </c>
      <c r="F85" s="91" t="s">
        <v>362</v>
      </c>
      <c r="G85" s="89">
        <v>1055</v>
      </c>
      <c r="H85" s="92">
        <v>62.5</v>
      </c>
      <c r="I85" s="93">
        <f t="shared" si="5"/>
        <v>6.32</v>
      </c>
      <c r="J85" s="92">
        <f t="shared" si="6"/>
        <v>39.5</v>
      </c>
      <c r="K85" s="92">
        <f t="shared" si="7"/>
        <v>9.32</v>
      </c>
      <c r="L85" s="92">
        <f t="shared" si="8"/>
        <v>48.82</v>
      </c>
      <c r="M85" s="61"/>
      <c r="O85" s="87"/>
    </row>
    <row r="86" spans="1:15" ht="30" customHeight="1">
      <c r="A86" s="89">
        <v>79</v>
      </c>
      <c r="B86" s="90" t="s">
        <v>10</v>
      </c>
      <c r="C86" s="90" t="s">
        <v>37</v>
      </c>
      <c r="D86" s="90" t="s">
        <v>35</v>
      </c>
      <c r="E86" s="90" t="s">
        <v>140</v>
      </c>
      <c r="F86" s="91" t="s">
        <v>400</v>
      </c>
      <c r="G86" s="89">
        <v>1315</v>
      </c>
      <c r="H86" s="92">
        <v>111</v>
      </c>
      <c r="I86" s="93">
        <f t="shared" si="5"/>
        <v>7.8780000000000001</v>
      </c>
      <c r="J86" s="92">
        <f t="shared" si="6"/>
        <v>174.89</v>
      </c>
      <c r="K86" s="92">
        <f t="shared" si="7"/>
        <v>41.26</v>
      </c>
      <c r="L86" s="92">
        <f t="shared" si="8"/>
        <v>216.14999999999998</v>
      </c>
      <c r="M86" s="61"/>
      <c r="O86" s="87"/>
    </row>
    <row r="87" spans="1:15" ht="30" customHeight="1">
      <c r="A87" s="89">
        <v>80</v>
      </c>
      <c r="B87" s="90" t="s">
        <v>137</v>
      </c>
      <c r="C87" s="90" t="s">
        <v>139</v>
      </c>
      <c r="D87" s="90" t="s">
        <v>31</v>
      </c>
      <c r="E87" s="90" t="s">
        <v>234</v>
      </c>
      <c r="F87" s="91" t="s">
        <v>354</v>
      </c>
      <c r="G87" s="89">
        <v>1540</v>
      </c>
      <c r="H87" s="92">
        <v>25.5</v>
      </c>
      <c r="I87" s="93">
        <f t="shared" si="5"/>
        <v>9.2260000000000009</v>
      </c>
      <c r="J87" s="92">
        <f t="shared" si="6"/>
        <v>117.63</v>
      </c>
      <c r="K87" s="92">
        <f t="shared" si="7"/>
        <v>27.75</v>
      </c>
      <c r="L87" s="92">
        <f t="shared" si="8"/>
        <v>145.38</v>
      </c>
      <c r="M87" s="61"/>
      <c r="O87" s="87"/>
    </row>
    <row r="88" spans="1:15" ht="30" customHeight="1">
      <c r="A88" s="89">
        <v>81</v>
      </c>
      <c r="B88" s="90" t="s">
        <v>137</v>
      </c>
      <c r="C88" s="90" t="s">
        <v>139</v>
      </c>
      <c r="D88" s="90" t="s">
        <v>31</v>
      </c>
      <c r="E88" s="90" t="s">
        <v>234</v>
      </c>
      <c r="F88" s="91" t="s">
        <v>400</v>
      </c>
      <c r="G88" s="89">
        <v>1540</v>
      </c>
      <c r="H88" s="92">
        <v>192</v>
      </c>
      <c r="I88" s="93">
        <f t="shared" si="5"/>
        <v>9.2260000000000009</v>
      </c>
      <c r="J88" s="92">
        <f t="shared" si="6"/>
        <v>354.28</v>
      </c>
      <c r="K88" s="92">
        <f t="shared" si="7"/>
        <v>83.57</v>
      </c>
      <c r="L88" s="92">
        <f t="shared" si="8"/>
        <v>437.84999999999997</v>
      </c>
      <c r="M88" s="61"/>
      <c r="O88" s="87"/>
    </row>
    <row r="89" spans="1:15" ht="30" customHeight="1">
      <c r="A89" s="89">
        <v>82</v>
      </c>
      <c r="B89" s="90" t="s">
        <v>10</v>
      </c>
      <c r="C89" s="90" t="s">
        <v>30</v>
      </c>
      <c r="D89" s="90" t="s">
        <v>31</v>
      </c>
      <c r="E89" s="90" t="s">
        <v>50</v>
      </c>
      <c r="F89" s="91">
        <v>0.2</v>
      </c>
      <c r="G89" s="89">
        <v>1190</v>
      </c>
      <c r="H89" s="92">
        <v>155</v>
      </c>
      <c r="I89" s="93">
        <f t="shared" si="5"/>
        <v>7.1289999999999996</v>
      </c>
      <c r="J89" s="92">
        <f t="shared" si="6"/>
        <v>221</v>
      </c>
      <c r="K89" s="92">
        <f t="shared" si="7"/>
        <v>52.13</v>
      </c>
      <c r="L89" s="92">
        <f t="shared" si="8"/>
        <v>273.13</v>
      </c>
      <c r="M89" s="61"/>
      <c r="O89" s="87"/>
    </row>
    <row r="90" spans="1:15" ht="30" customHeight="1">
      <c r="A90" s="89">
        <v>83</v>
      </c>
      <c r="B90" s="90" t="s">
        <v>10</v>
      </c>
      <c r="C90" s="90" t="s">
        <v>37</v>
      </c>
      <c r="D90" s="90" t="s">
        <v>31</v>
      </c>
      <c r="E90" s="90" t="s">
        <v>405</v>
      </c>
      <c r="F90" s="91" t="s">
        <v>400</v>
      </c>
      <c r="G90" s="89">
        <v>1230</v>
      </c>
      <c r="H90" s="92">
        <v>88</v>
      </c>
      <c r="I90" s="93">
        <f t="shared" si="5"/>
        <v>7.3689999999999998</v>
      </c>
      <c r="J90" s="92">
        <f t="shared" si="6"/>
        <v>129.69</v>
      </c>
      <c r="K90" s="92">
        <f t="shared" si="7"/>
        <v>30.59</v>
      </c>
      <c r="L90" s="92">
        <f t="shared" si="8"/>
        <v>160.28</v>
      </c>
      <c r="M90" s="61"/>
      <c r="O90" s="87"/>
    </row>
    <row r="91" spans="1:15" ht="30" customHeight="1">
      <c r="A91" s="89">
        <v>84</v>
      </c>
      <c r="B91" s="90" t="s">
        <v>137</v>
      </c>
      <c r="C91" s="90" t="s">
        <v>139</v>
      </c>
      <c r="D91" s="90" t="s">
        <v>31</v>
      </c>
      <c r="E91" s="90" t="s">
        <v>51</v>
      </c>
      <c r="F91" s="91" t="s">
        <v>354</v>
      </c>
      <c r="G91" s="89">
        <v>1755</v>
      </c>
      <c r="H91" s="92">
        <v>8</v>
      </c>
      <c r="I91" s="93">
        <f t="shared" si="5"/>
        <v>10.513999999999999</v>
      </c>
      <c r="J91" s="92">
        <f t="shared" si="6"/>
        <v>42.06</v>
      </c>
      <c r="K91" s="92">
        <f t="shared" si="7"/>
        <v>9.92</v>
      </c>
      <c r="L91" s="92">
        <f t="shared" si="8"/>
        <v>51.980000000000004</v>
      </c>
      <c r="M91" s="61"/>
      <c r="O91" s="87"/>
    </row>
    <row r="92" spans="1:15" ht="30" customHeight="1">
      <c r="A92" s="89">
        <v>85</v>
      </c>
      <c r="B92" s="90" t="s">
        <v>137</v>
      </c>
      <c r="C92" s="90" t="s">
        <v>139</v>
      </c>
      <c r="D92" s="90" t="s">
        <v>31</v>
      </c>
      <c r="E92" s="90" t="s">
        <v>51</v>
      </c>
      <c r="F92" s="91" t="s">
        <v>400</v>
      </c>
      <c r="G92" s="89">
        <v>1755</v>
      </c>
      <c r="H92" s="92">
        <v>38</v>
      </c>
      <c r="I92" s="93">
        <f t="shared" si="5"/>
        <v>10.513999999999999</v>
      </c>
      <c r="J92" s="92">
        <f t="shared" si="6"/>
        <v>79.91</v>
      </c>
      <c r="K92" s="92">
        <f t="shared" si="7"/>
        <v>18.850000000000001</v>
      </c>
      <c r="L92" s="92">
        <f t="shared" si="8"/>
        <v>98.759999999999991</v>
      </c>
      <c r="M92" s="61"/>
      <c r="O92" s="87"/>
    </row>
    <row r="93" spans="1:15" ht="45">
      <c r="A93" s="89">
        <v>86</v>
      </c>
      <c r="B93" s="90" t="s">
        <v>10</v>
      </c>
      <c r="C93" s="90" t="s">
        <v>225</v>
      </c>
      <c r="D93" s="90" t="s">
        <v>31</v>
      </c>
      <c r="E93" s="90" t="s">
        <v>235</v>
      </c>
      <c r="F93" s="91">
        <v>0.2</v>
      </c>
      <c r="G93" s="89">
        <v>1315</v>
      </c>
      <c r="H93" s="92">
        <v>12</v>
      </c>
      <c r="I93" s="93">
        <f t="shared" si="5"/>
        <v>7.8780000000000001</v>
      </c>
      <c r="J93" s="92">
        <f t="shared" si="6"/>
        <v>18.91</v>
      </c>
      <c r="K93" s="92">
        <f t="shared" si="7"/>
        <v>4.46</v>
      </c>
      <c r="L93" s="92">
        <f t="shared" si="8"/>
        <v>23.37</v>
      </c>
      <c r="M93" s="61"/>
      <c r="O93" s="87"/>
    </row>
    <row r="94" spans="1:15" ht="45">
      <c r="A94" s="89">
        <v>87</v>
      </c>
      <c r="B94" s="90" t="s">
        <v>10</v>
      </c>
      <c r="C94" s="90" t="s">
        <v>225</v>
      </c>
      <c r="D94" s="90" t="s">
        <v>5</v>
      </c>
      <c r="E94" s="90" t="s">
        <v>435</v>
      </c>
      <c r="F94" s="91">
        <v>0.2</v>
      </c>
      <c r="G94" s="89">
        <v>1350</v>
      </c>
      <c r="H94" s="92">
        <v>12</v>
      </c>
      <c r="I94" s="93">
        <f t="shared" si="5"/>
        <v>8.0879999999999992</v>
      </c>
      <c r="J94" s="92">
        <f t="shared" si="6"/>
        <v>19.41</v>
      </c>
      <c r="K94" s="92">
        <f t="shared" si="7"/>
        <v>4.58</v>
      </c>
      <c r="L94" s="92">
        <f t="shared" si="8"/>
        <v>23.990000000000002</v>
      </c>
      <c r="M94" s="61"/>
      <c r="O94" s="87"/>
    </row>
    <row r="95" spans="1:15" ht="45">
      <c r="A95" s="89">
        <v>88</v>
      </c>
      <c r="B95" s="90" t="s">
        <v>10</v>
      </c>
      <c r="C95" s="90" t="s">
        <v>30</v>
      </c>
      <c r="D95" s="90" t="s">
        <v>28</v>
      </c>
      <c r="E95" s="90" t="s">
        <v>436</v>
      </c>
      <c r="F95" s="91">
        <v>0.2</v>
      </c>
      <c r="G95" s="89">
        <v>1055</v>
      </c>
      <c r="H95" s="92">
        <v>134.5</v>
      </c>
      <c r="I95" s="93">
        <f t="shared" si="5"/>
        <v>6.32</v>
      </c>
      <c r="J95" s="92">
        <f t="shared" si="6"/>
        <v>170.01</v>
      </c>
      <c r="K95" s="92">
        <f t="shared" si="7"/>
        <v>40.11</v>
      </c>
      <c r="L95" s="92">
        <f t="shared" si="8"/>
        <v>210.12</v>
      </c>
      <c r="M95" s="61"/>
      <c r="O95" s="87"/>
    </row>
    <row r="96" spans="1:15" ht="45">
      <c r="A96" s="89">
        <v>89</v>
      </c>
      <c r="B96" s="90" t="s">
        <v>10</v>
      </c>
      <c r="C96" s="90" t="s">
        <v>38</v>
      </c>
      <c r="D96" s="90" t="s">
        <v>28</v>
      </c>
      <c r="E96" s="94" t="s">
        <v>437</v>
      </c>
      <c r="F96" s="91">
        <v>0.2</v>
      </c>
      <c r="G96" s="89">
        <v>1075</v>
      </c>
      <c r="H96" s="92">
        <v>0</v>
      </c>
      <c r="I96" s="93">
        <f t="shared" si="5"/>
        <v>6.44</v>
      </c>
      <c r="J96" s="92">
        <f t="shared" si="6"/>
        <v>0</v>
      </c>
      <c r="K96" s="92">
        <f t="shared" si="7"/>
        <v>0</v>
      </c>
      <c r="L96" s="92">
        <f t="shared" si="8"/>
        <v>0</v>
      </c>
      <c r="M96" s="61"/>
      <c r="O96" s="87"/>
    </row>
    <row r="97" spans="1:15" ht="30" customHeight="1">
      <c r="A97" s="89">
        <v>90</v>
      </c>
      <c r="B97" s="90" t="s">
        <v>10</v>
      </c>
      <c r="C97" s="90" t="s">
        <v>307</v>
      </c>
      <c r="D97" s="90" t="s">
        <v>31</v>
      </c>
      <c r="E97" s="90" t="s">
        <v>315</v>
      </c>
      <c r="F97" s="91" t="s">
        <v>362</v>
      </c>
      <c r="G97" s="89">
        <v>1230</v>
      </c>
      <c r="H97" s="92">
        <v>88</v>
      </c>
      <c r="I97" s="93">
        <f t="shared" si="5"/>
        <v>7.3689999999999998</v>
      </c>
      <c r="J97" s="92">
        <f t="shared" si="6"/>
        <v>64.849999999999994</v>
      </c>
      <c r="K97" s="92">
        <f t="shared" si="7"/>
        <v>15.3</v>
      </c>
      <c r="L97" s="92">
        <f t="shared" si="8"/>
        <v>80.149999999999991</v>
      </c>
      <c r="M97" s="61"/>
      <c r="O97" s="87"/>
    </row>
    <row r="98" spans="1:15" ht="30" customHeight="1">
      <c r="A98" s="89">
        <v>91</v>
      </c>
      <c r="B98" s="90" t="s">
        <v>10</v>
      </c>
      <c r="C98" s="90" t="s">
        <v>30</v>
      </c>
      <c r="D98" s="90" t="s">
        <v>28</v>
      </c>
      <c r="E98" s="90" t="s">
        <v>369</v>
      </c>
      <c r="F98" s="91">
        <v>0.2</v>
      </c>
      <c r="G98" s="89">
        <v>1055</v>
      </c>
      <c r="H98" s="92">
        <v>56</v>
      </c>
      <c r="I98" s="93">
        <f t="shared" si="5"/>
        <v>6.32</v>
      </c>
      <c r="J98" s="92">
        <f t="shared" si="6"/>
        <v>70.78</v>
      </c>
      <c r="K98" s="92">
        <f t="shared" si="7"/>
        <v>16.7</v>
      </c>
      <c r="L98" s="92">
        <f t="shared" si="8"/>
        <v>87.48</v>
      </c>
      <c r="M98" s="61"/>
      <c r="O98" s="87"/>
    </row>
    <row r="99" spans="1:15" ht="30" customHeight="1">
      <c r="A99" s="89">
        <v>92</v>
      </c>
      <c r="B99" s="90" t="s">
        <v>10</v>
      </c>
      <c r="C99" s="90" t="s">
        <v>30</v>
      </c>
      <c r="D99" s="90" t="s">
        <v>28</v>
      </c>
      <c r="E99" s="90" t="s">
        <v>369</v>
      </c>
      <c r="F99" s="91">
        <v>0.2</v>
      </c>
      <c r="G99" s="89">
        <v>1055</v>
      </c>
      <c r="H99" s="92">
        <v>113</v>
      </c>
      <c r="I99" s="93">
        <f t="shared" si="5"/>
        <v>6.32</v>
      </c>
      <c r="J99" s="92">
        <f t="shared" si="6"/>
        <v>142.83000000000001</v>
      </c>
      <c r="K99" s="92">
        <f t="shared" si="7"/>
        <v>33.69</v>
      </c>
      <c r="L99" s="92">
        <f t="shared" si="8"/>
        <v>176.52</v>
      </c>
      <c r="M99" s="61"/>
      <c r="O99" s="87"/>
    </row>
    <row r="100" spans="1:15" ht="30" customHeight="1">
      <c r="A100" s="89">
        <v>93</v>
      </c>
      <c r="B100" s="90" t="s">
        <v>137</v>
      </c>
      <c r="C100" s="90" t="s">
        <v>119</v>
      </c>
      <c r="D100" s="90" t="s">
        <v>31</v>
      </c>
      <c r="E100" s="90" t="s">
        <v>52</v>
      </c>
      <c r="F100" s="91" t="s">
        <v>354</v>
      </c>
      <c r="G100" s="89">
        <v>1755</v>
      </c>
      <c r="H100" s="92">
        <v>1.5</v>
      </c>
      <c r="I100" s="93">
        <f t="shared" si="5"/>
        <v>10.513999999999999</v>
      </c>
      <c r="J100" s="92">
        <f t="shared" si="6"/>
        <v>7.89</v>
      </c>
      <c r="K100" s="92">
        <f t="shared" si="7"/>
        <v>1.86</v>
      </c>
      <c r="L100" s="92">
        <f t="shared" si="8"/>
        <v>9.75</v>
      </c>
      <c r="M100" s="61"/>
      <c r="O100" s="87"/>
    </row>
    <row r="101" spans="1:15" ht="30" customHeight="1">
      <c r="A101" s="89">
        <v>94</v>
      </c>
      <c r="B101" s="90" t="s">
        <v>137</v>
      </c>
      <c r="C101" s="90" t="s">
        <v>119</v>
      </c>
      <c r="D101" s="90" t="s">
        <v>31</v>
      </c>
      <c r="E101" s="90" t="s">
        <v>52</v>
      </c>
      <c r="F101" s="91" t="s">
        <v>400</v>
      </c>
      <c r="G101" s="89">
        <v>1755</v>
      </c>
      <c r="H101" s="92">
        <v>24.5</v>
      </c>
      <c r="I101" s="93">
        <f t="shared" si="5"/>
        <v>10.513999999999999</v>
      </c>
      <c r="J101" s="92">
        <f t="shared" si="6"/>
        <v>51.52</v>
      </c>
      <c r="K101" s="92">
        <f t="shared" si="7"/>
        <v>12.15</v>
      </c>
      <c r="L101" s="92">
        <f t="shared" si="8"/>
        <v>63.67</v>
      </c>
      <c r="M101" s="61"/>
      <c r="O101" s="87"/>
    </row>
    <row r="102" spans="1:15" ht="30" customHeight="1">
      <c r="A102" s="89">
        <v>95</v>
      </c>
      <c r="B102" s="90" t="s">
        <v>10</v>
      </c>
      <c r="C102" s="90" t="s">
        <v>30</v>
      </c>
      <c r="D102" s="90" t="s">
        <v>31</v>
      </c>
      <c r="E102" s="90" t="s">
        <v>53</v>
      </c>
      <c r="F102" s="91">
        <v>0.2</v>
      </c>
      <c r="G102" s="89">
        <v>1170</v>
      </c>
      <c r="H102" s="92">
        <v>184</v>
      </c>
      <c r="I102" s="93">
        <f t="shared" si="5"/>
        <v>7.0090000000000003</v>
      </c>
      <c r="J102" s="92">
        <f t="shared" si="6"/>
        <v>257.93</v>
      </c>
      <c r="K102" s="92">
        <f t="shared" si="7"/>
        <v>60.85</v>
      </c>
      <c r="L102" s="92">
        <f t="shared" si="8"/>
        <v>318.78000000000003</v>
      </c>
      <c r="M102" s="61"/>
      <c r="O102" s="87"/>
    </row>
    <row r="103" spans="1:15" ht="30" customHeight="1">
      <c r="A103" s="89">
        <v>96</v>
      </c>
      <c r="B103" s="90" t="s">
        <v>10</v>
      </c>
      <c r="C103" s="90" t="s">
        <v>34</v>
      </c>
      <c r="D103" s="90" t="s">
        <v>28</v>
      </c>
      <c r="E103" s="90" t="s">
        <v>265</v>
      </c>
      <c r="F103" s="91">
        <v>0.2</v>
      </c>
      <c r="G103" s="89">
        <v>1055</v>
      </c>
      <c r="H103" s="92">
        <v>66</v>
      </c>
      <c r="I103" s="93">
        <f t="shared" si="5"/>
        <v>6.32</v>
      </c>
      <c r="J103" s="92">
        <f t="shared" si="6"/>
        <v>83.42</v>
      </c>
      <c r="K103" s="92">
        <f t="shared" si="7"/>
        <v>19.68</v>
      </c>
      <c r="L103" s="92">
        <f t="shared" si="8"/>
        <v>103.1</v>
      </c>
      <c r="M103" s="61"/>
      <c r="O103" s="87"/>
    </row>
    <row r="104" spans="1:15" ht="45">
      <c r="A104" s="89">
        <v>97</v>
      </c>
      <c r="B104" s="90" t="s">
        <v>10</v>
      </c>
      <c r="C104" s="90" t="s">
        <v>225</v>
      </c>
      <c r="D104" s="90" t="s">
        <v>31</v>
      </c>
      <c r="E104" s="90" t="s">
        <v>236</v>
      </c>
      <c r="F104" s="91">
        <v>0.2</v>
      </c>
      <c r="G104" s="89">
        <v>1170</v>
      </c>
      <c r="H104" s="92">
        <v>12</v>
      </c>
      <c r="I104" s="93">
        <f t="shared" si="5"/>
        <v>7.0090000000000003</v>
      </c>
      <c r="J104" s="92">
        <f t="shared" si="6"/>
        <v>16.82</v>
      </c>
      <c r="K104" s="92">
        <f t="shared" si="7"/>
        <v>3.97</v>
      </c>
      <c r="L104" s="92">
        <f t="shared" si="8"/>
        <v>20.79</v>
      </c>
      <c r="M104" s="61"/>
      <c r="O104" s="87"/>
    </row>
    <row r="105" spans="1:15" ht="45">
      <c r="A105" s="89">
        <v>98</v>
      </c>
      <c r="B105" s="90" t="s">
        <v>10</v>
      </c>
      <c r="C105" s="90" t="s">
        <v>307</v>
      </c>
      <c r="D105" s="90" t="s">
        <v>31</v>
      </c>
      <c r="E105" s="90" t="s">
        <v>438</v>
      </c>
      <c r="F105" s="91" t="s">
        <v>362</v>
      </c>
      <c r="G105" s="89">
        <v>1170</v>
      </c>
      <c r="H105" s="92">
        <v>77</v>
      </c>
      <c r="I105" s="93">
        <f t="shared" si="5"/>
        <v>7.0090000000000003</v>
      </c>
      <c r="J105" s="92">
        <f t="shared" si="6"/>
        <v>53.97</v>
      </c>
      <c r="K105" s="92">
        <f t="shared" si="7"/>
        <v>12.73</v>
      </c>
      <c r="L105" s="92">
        <f t="shared" si="8"/>
        <v>66.7</v>
      </c>
      <c r="M105" s="61"/>
      <c r="O105" s="87"/>
    </row>
    <row r="106" spans="1:15" ht="30" customHeight="1">
      <c r="A106" s="89">
        <v>99</v>
      </c>
      <c r="B106" s="90" t="s">
        <v>10</v>
      </c>
      <c r="C106" s="90" t="s">
        <v>34</v>
      </c>
      <c r="D106" s="90" t="s">
        <v>31</v>
      </c>
      <c r="E106" s="90" t="s">
        <v>120</v>
      </c>
      <c r="F106" s="91">
        <v>0.2</v>
      </c>
      <c r="G106" s="89">
        <v>1210</v>
      </c>
      <c r="H106" s="92">
        <v>99</v>
      </c>
      <c r="I106" s="93">
        <f t="shared" si="5"/>
        <v>7.2489999999999997</v>
      </c>
      <c r="J106" s="92">
        <f t="shared" si="6"/>
        <v>143.53</v>
      </c>
      <c r="K106" s="92">
        <f t="shared" si="7"/>
        <v>33.86</v>
      </c>
      <c r="L106" s="92">
        <f t="shared" si="8"/>
        <v>177.39</v>
      </c>
      <c r="M106" s="61"/>
      <c r="O106" s="87"/>
    </row>
    <row r="107" spans="1:15" ht="30" customHeight="1">
      <c r="A107" s="89">
        <v>100</v>
      </c>
      <c r="B107" s="90" t="s">
        <v>10</v>
      </c>
      <c r="C107" s="90" t="s">
        <v>37</v>
      </c>
      <c r="D107" s="90" t="s">
        <v>28</v>
      </c>
      <c r="E107" s="90" t="s">
        <v>143</v>
      </c>
      <c r="F107" s="91" t="s">
        <v>400</v>
      </c>
      <c r="G107" s="89">
        <v>1055</v>
      </c>
      <c r="H107" s="92">
        <v>154</v>
      </c>
      <c r="I107" s="93">
        <f t="shared" si="5"/>
        <v>6.32</v>
      </c>
      <c r="J107" s="92">
        <f t="shared" si="6"/>
        <v>194.66</v>
      </c>
      <c r="K107" s="92">
        <f t="shared" si="7"/>
        <v>45.92</v>
      </c>
      <c r="L107" s="92">
        <f t="shared" si="8"/>
        <v>240.57999999999998</v>
      </c>
      <c r="M107" s="61"/>
      <c r="O107" s="87"/>
    </row>
    <row r="108" spans="1:15" ht="30" customHeight="1">
      <c r="A108" s="89">
        <v>101</v>
      </c>
      <c r="B108" s="90" t="s">
        <v>29</v>
      </c>
      <c r="C108" s="90" t="s">
        <v>125</v>
      </c>
      <c r="D108" s="90" t="s">
        <v>5</v>
      </c>
      <c r="E108" s="90" t="s">
        <v>290</v>
      </c>
      <c r="F108" s="91">
        <v>0.2</v>
      </c>
      <c r="G108" s="89">
        <v>1470</v>
      </c>
      <c r="H108" s="92">
        <v>27.5</v>
      </c>
      <c r="I108" s="93">
        <f t="shared" si="5"/>
        <v>8.8070000000000004</v>
      </c>
      <c r="J108" s="92">
        <f t="shared" si="6"/>
        <v>48.44</v>
      </c>
      <c r="K108" s="92">
        <f t="shared" si="7"/>
        <v>11.43</v>
      </c>
      <c r="L108" s="92">
        <f t="shared" si="8"/>
        <v>59.87</v>
      </c>
      <c r="M108" s="61"/>
      <c r="O108" s="87"/>
    </row>
    <row r="109" spans="1:15" ht="45">
      <c r="A109" s="89">
        <v>102</v>
      </c>
      <c r="B109" s="90" t="s">
        <v>10</v>
      </c>
      <c r="C109" s="90" t="s">
        <v>211</v>
      </c>
      <c r="D109" s="90" t="s">
        <v>212</v>
      </c>
      <c r="E109" s="90" t="s">
        <v>213</v>
      </c>
      <c r="F109" s="91">
        <v>0.2</v>
      </c>
      <c r="G109" s="89">
        <v>1765</v>
      </c>
      <c r="H109" s="92">
        <v>40.5</v>
      </c>
      <c r="I109" s="93">
        <f t="shared" si="5"/>
        <v>10.574</v>
      </c>
      <c r="J109" s="92">
        <f t="shared" si="6"/>
        <v>85.65</v>
      </c>
      <c r="K109" s="92">
        <f t="shared" si="7"/>
        <v>20.2</v>
      </c>
      <c r="L109" s="92">
        <f t="shared" si="8"/>
        <v>105.85000000000001</v>
      </c>
      <c r="M109" s="61"/>
      <c r="O109" s="87"/>
    </row>
    <row r="110" spans="1:15" ht="45">
      <c r="A110" s="89">
        <v>103</v>
      </c>
      <c r="B110" s="90" t="s">
        <v>10</v>
      </c>
      <c r="C110" s="90" t="s">
        <v>38</v>
      </c>
      <c r="D110" s="90" t="s">
        <v>28</v>
      </c>
      <c r="E110" s="90" t="s">
        <v>191</v>
      </c>
      <c r="F110" s="91">
        <v>0.2</v>
      </c>
      <c r="G110" s="89">
        <v>1075</v>
      </c>
      <c r="H110" s="92">
        <v>96</v>
      </c>
      <c r="I110" s="93">
        <f t="shared" si="5"/>
        <v>6.44</v>
      </c>
      <c r="J110" s="92">
        <f t="shared" si="6"/>
        <v>123.65</v>
      </c>
      <c r="K110" s="92">
        <f t="shared" si="7"/>
        <v>29.17</v>
      </c>
      <c r="L110" s="92">
        <f t="shared" si="8"/>
        <v>152.82</v>
      </c>
      <c r="M110" s="61"/>
      <c r="O110" s="87"/>
    </row>
    <row r="111" spans="1:15" ht="30" customHeight="1">
      <c r="A111" s="89">
        <v>104</v>
      </c>
      <c r="B111" s="90" t="s">
        <v>10</v>
      </c>
      <c r="C111" s="90" t="s">
        <v>34</v>
      </c>
      <c r="D111" s="90" t="s">
        <v>28</v>
      </c>
      <c r="E111" s="90" t="s">
        <v>439</v>
      </c>
      <c r="F111" s="91">
        <v>0.2</v>
      </c>
      <c r="G111" s="89">
        <v>1055</v>
      </c>
      <c r="H111" s="92">
        <v>81</v>
      </c>
      <c r="I111" s="93">
        <f t="shared" si="5"/>
        <v>6.32</v>
      </c>
      <c r="J111" s="92">
        <f t="shared" si="6"/>
        <v>102.38</v>
      </c>
      <c r="K111" s="92">
        <f t="shared" si="7"/>
        <v>24.15</v>
      </c>
      <c r="L111" s="92">
        <f t="shared" si="8"/>
        <v>126.53</v>
      </c>
      <c r="M111" s="61"/>
      <c r="O111" s="87"/>
    </row>
    <row r="112" spans="1:15" ht="30" customHeight="1">
      <c r="A112" s="89">
        <v>105</v>
      </c>
      <c r="B112" s="90" t="s">
        <v>10</v>
      </c>
      <c r="C112" s="90" t="s">
        <v>307</v>
      </c>
      <c r="D112" s="90" t="s">
        <v>31</v>
      </c>
      <c r="E112" s="90" t="s">
        <v>316</v>
      </c>
      <c r="F112" s="91" t="s">
        <v>362</v>
      </c>
      <c r="G112" s="89">
        <v>1170</v>
      </c>
      <c r="H112" s="92">
        <v>180</v>
      </c>
      <c r="I112" s="93">
        <f t="shared" si="5"/>
        <v>7.0090000000000003</v>
      </c>
      <c r="J112" s="92">
        <f t="shared" si="6"/>
        <v>126.16</v>
      </c>
      <c r="K112" s="92">
        <f t="shared" si="7"/>
        <v>29.76</v>
      </c>
      <c r="L112" s="92">
        <f t="shared" si="8"/>
        <v>155.91999999999999</v>
      </c>
      <c r="M112" s="61"/>
      <c r="O112" s="87"/>
    </row>
    <row r="113" spans="1:15" ht="30" customHeight="1">
      <c r="A113" s="89">
        <v>106</v>
      </c>
      <c r="B113" s="90" t="s">
        <v>10</v>
      </c>
      <c r="C113" s="90" t="s">
        <v>307</v>
      </c>
      <c r="D113" s="90" t="s">
        <v>28</v>
      </c>
      <c r="E113" s="90" t="s">
        <v>440</v>
      </c>
      <c r="F113" s="91" t="s">
        <v>362</v>
      </c>
      <c r="G113" s="89">
        <v>1055</v>
      </c>
      <c r="H113" s="92">
        <v>110</v>
      </c>
      <c r="I113" s="93">
        <f t="shared" si="5"/>
        <v>6.32</v>
      </c>
      <c r="J113" s="92">
        <f t="shared" si="6"/>
        <v>69.52</v>
      </c>
      <c r="K113" s="92">
        <f t="shared" si="7"/>
        <v>16.399999999999999</v>
      </c>
      <c r="L113" s="92">
        <f t="shared" si="8"/>
        <v>85.919999999999987</v>
      </c>
      <c r="M113" s="61"/>
      <c r="O113" s="87"/>
    </row>
    <row r="114" spans="1:15" ht="41.45" customHeight="1">
      <c r="A114" s="89">
        <v>107</v>
      </c>
      <c r="B114" s="90" t="s">
        <v>10</v>
      </c>
      <c r="C114" s="90" t="s">
        <v>307</v>
      </c>
      <c r="D114" s="90" t="s">
        <v>31</v>
      </c>
      <c r="E114" s="90" t="s">
        <v>406</v>
      </c>
      <c r="F114" s="91" t="s">
        <v>362</v>
      </c>
      <c r="G114" s="89">
        <v>1210</v>
      </c>
      <c r="H114" s="92">
        <v>176</v>
      </c>
      <c r="I114" s="93">
        <f t="shared" si="5"/>
        <v>7.2489999999999997</v>
      </c>
      <c r="J114" s="92">
        <f t="shared" si="6"/>
        <v>127.58</v>
      </c>
      <c r="K114" s="92">
        <f t="shared" si="7"/>
        <v>30.1</v>
      </c>
      <c r="L114" s="92">
        <f t="shared" si="8"/>
        <v>157.68</v>
      </c>
      <c r="M114" s="61"/>
      <c r="O114" s="87"/>
    </row>
    <row r="115" spans="1:15" ht="45">
      <c r="A115" s="89">
        <v>108</v>
      </c>
      <c r="B115" s="90" t="s">
        <v>10</v>
      </c>
      <c r="C115" s="90" t="s">
        <v>30</v>
      </c>
      <c r="D115" s="90" t="s">
        <v>28</v>
      </c>
      <c r="E115" s="90" t="s">
        <v>55</v>
      </c>
      <c r="F115" s="91">
        <v>0.2</v>
      </c>
      <c r="G115" s="89">
        <v>1075</v>
      </c>
      <c r="H115" s="92">
        <v>99</v>
      </c>
      <c r="I115" s="93">
        <f t="shared" si="5"/>
        <v>6.44</v>
      </c>
      <c r="J115" s="92">
        <f t="shared" si="6"/>
        <v>127.51</v>
      </c>
      <c r="K115" s="92">
        <f t="shared" si="7"/>
        <v>30.08</v>
      </c>
      <c r="L115" s="92">
        <f t="shared" si="8"/>
        <v>157.59</v>
      </c>
      <c r="M115" s="61"/>
      <c r="O115" s="87"/>
    </row>
    <row r="116" spans="1:15" ht="45">
      <c r="A116" s="89">
        <v>109</v>
      </c>
      <c r="B116" s="90" t="s">
        <v>10</v>
      </c>
      <c r="C116" s="90" t="s">
        <v>307</v>
      </c>
      <c r="D116" s="90" t="s">
        <v>28</v>
      </c>
      <c r="E116" s="90" t="s">
        <v>441</v>
      </c>
      <c r="F116" s="91" t="s">
        <v>362</v>
      </c>
      <c r="G116" s="89">
        <v>1055</v>
      </c>
      <c r="H116" s="92">
        <v>168.5</v>
      </c>
      <c r="I116" s="93">
        <f t="shared" si="5"/>
        <v>6.32</v>
      </c>
      <c r="J116" s="92">
        <f t="shared" si="6"/>
        <v>106.49</v>
      </c>
      <c r="K116" s="92">
        <f t="shared" si="7"/>
        <v>25.12</v>
      </c>
      <c r="L116" s="92">
        <f t="shared" si="8"/>
        <v>131.60999999999999</v>
      </c>
      <c r="M116" s="61"/>
      <c r="O116" s="87"/>
    </row>
    <row r="117" spans="1:15" ht="30" customHeight="1">
      <c r="A117" s="89">
        <v>110</v>
      </c>
      <c r="B117" s="90" t="s">
        <v>10</v>
      </c>
      <c r="C117" s="90" t="s">
        <v>237</v>
      </c>
      <c r="D117" s="90" t="s">
        <v>162</v>
      </c>
      <c r="E117" s="90" t="s">
        <v>238</v>
      </c>
      <c r="F117" s="91">
        <v>0.2</v>
      </c>
      <c r="G117" s="89">
        <v>2260</v>
      </c>
      <c r="H117" s="92">
        <v>12</v>
      </c>
      <c r="I117" s="93">
        <f t="shared" si="5"/>
        <v>13.539</v>
      </c>
      <c r="J117" s="92">
        <f t="shared" si="6"/>
        <v>32.49</v>
      </c>
      <c r="K117" s="92">
        <f t="shared" si="7"/>
        <v>7.66</v>
      </c>
      <c r="L117" s="92">
        <f t="shared" si="8"/>
        <v>40.150000000000006</v>
      </c>
      <c r="M117" s="61"/>
      <c r="O117" s="87"/>
    </row>
    <row r="118" spans="1:15" ht="30" customHeight="1">
      <c r="A118" s="89">
        <v>111</v>
      </c>
      <c r="B118" s="90" t="s">
        <v>10</v>
      </c>
      <c r="C118" s="90" t="s">
        <v>227</v>
      </c>
      <c r="D118" s="90" t="s">
        <v>35</v>
      </c>
      <c r="E118" s="90" t="s">
        <v>239</v>
      </c>
      <c r="F118" s="91">
        <v>0.2</v>
      </c>
      <c r="G118" s="89">
        <v>1455</v>
      </c>
      <c r="H118" s="92">
        <v>12</v>
      </c>
      <c r="I118" s="93">
        <f t="shared" si="5"/>
        <v>8.7170000000000005</v>
      </c>
      <c r="J118" s="92">
        <f t="shared" si="6"/>
        <v>20.92</v>
      </c>
      <c r="K118" s="92">
        <f t="shared" si="7"/>
        <v>4.9400000000000004</v>
      </c>
      <c r="L118" s="92">
        <f t="shared" si="8"/>
        <v>25.860000000000003</v>
      </c>
      <c r="M118" s="61"/>
      <c r="O118" s="87"/>
    </row>
    <row r="119" spans="1:15" ht="30" customHeight="1">
      <c r="A119" s="89">
        <v>112</v>
      </c>
      <c r="B119" s="90" t="s">
        <v>10</v>
      </c>
      <c r="C119" s="90" t="s">
        <v>37</v>
      </c>
      <c r="D119" s="90" t="s">
        <v>41</v>
      </c>
      <c r="E119" s="90" t="s">
        <v>317</v>
      </c>
      <c r="F119" s="91" t="s">
        <v>400</v>
      </c>
      <c r="G119" s="89">
        <v>2015</v>
      </c>
      <c r="H119" s="92">
        <v>192</v>
      </c>
      <c r="I119" s="93">
        <f t="shared" si="5"/>
        <v>12.071999999999999</v>
      </c>
      <c r="J119" s="92">
        <f t="shared" si="6"/>
        <v>463.56</v>
      </c>
      <c r="K119" s="92">
        <f t="shared" si="7"/>
        <v>109.35</v>
      </c>
      <c r="L119" s="92">
        <f t="shared" si="8"/>
        <v>572.91</v>
      </c>
      <c r="M119" s="61"/>
      <c r="O119" s="87"/>
    </row>
    <row r="120" spans="1:15" ht="30" customHeight="1">
      <c r="A120" s="89">
        <v>113</v>
      </c>
      <c r="B120" s="90" t="s">
        <v>10</v>
      </c>
      <c r="C120" s="90" t="s">
        <v>307</v>
      </c>
      <c r="D120" s="90" t="s">
        <v>31</v>
      </c>
      <c r="E120" s="90" t="s">
        <v>442</v>
      </c>
      <c r="F120" s="91" t="s">
        <v>362</v>
      </c>
      <c r="G120" s="89">
        <v>1190</v>
      </c>
      <c r="H120" s="92">
        <v>34</v>
      </c>
      <c r="I120" s="93">
        <f t="shared" si="5"/>
        <v>7.1289999999999996</v>
      </c>
      <c r="J120" s="92">
        <f t="shared" si="6"/>
        <v>24.24</v>
      </c>
      <c r="K120" s="92">
        <f t="shared" si="7"/>
        <v>5.72</v>
      </c>
      <c r="L120" s="92">
        <f t="shared" si="8"/>
        <v>29.959999999999997</v>
      </c>
      <c r="M120" s="61"/>
      <c r="O120" s="87"/>
    </row>
    <row r="121" spans="1:15" ht="30" customHeight="1">
      <c r="A121" s="89">
        <v>114</v>
      </c>
      <c r="B121" s="90" t="s">
        <v>10</v>
      </c>
      <c r="C121" s="90" t="s">
        <v>34</v>
      </c>
      <c r="D121" s="90" t="s">
        <v>28</v>
      </c>
      <c r="E121" s="90" t="s">
        <v>106</v>
      </c>
      <c r="F121" s="91">
        <v>0.2</v>
      </c>
      <c r="G121" s="89">
        <v>1075</v>
      </c>
      <c r="H121" s="92">
        <v>154</v>
      </c>
      <c r="I121" s="93">
        <f t="shared" si="5"/>
        <v>6.44</v>
      </c>
      <c r="J121" s="92">
        <f t="shared" si="6"/>
        <v>198.35</v>
      </c>
      <c r="K121" s="92">
        <f t="shared" si="7"/>
        <v>46.79</v>
      </c>
      <c r="L121" s="92">
        <f t="shared" si="8"/>
        <v>245.14</v>
      </c>
      <c r="M121" s="61"/>
      <c r="O121" s="87"/>
    </row>
    <row r="122" spans="1:15" ht="30" customHeight="1">
      <c r="A122" s="89">
        <v>115</v>
      </c>
      <c r="B122" s="90" t="s">
        <v>10</v>
      </c>
      <c r="C122" s="90" t="s">
        <v>34</v>
      </c>
      <c r="D122" s="90" t="s">
        <v>35</v>
      </c>
      <c r="E122" s="90" t="s">
        <v>291</v>
      </c>
      <c r="F122" s="91">
        <v>0.2</v>
      </c>
      <c r="G122" s="89">
        <v>1295</v>
      </c>
      <c r="H122" s="92">
        <v>69.58</v>
      </c>
      <c r="I122" s="93">
        <f t="shared" si="5"/>
        <v>7.758</v>
      </c>
      <c r="J122" s="92">
        <f t="shared" si="6"/>
        <v>107.96</v>
      </c>
      <c r="K122" s="92">
        <f t="shared" si="7"/>
        <v>25.47</v>
      </c>
      <c r="L122" s="92">
        <f t="shared" si="8"/>
        <v>133.43</v>
      </c>
      <c r="M122" s="61"/>
      <c r="O122" s="87"/>
    </row>
    <row r="123" spans="1:15" ht="30" customHeight="1">
      <c r="A123" s="89">
        <v>116</v>
      </c>
      <c r="B123" s="90" t="s">
        <v>10</v>
      </c>
      <c r="C123" s="90" t="s">
        <v>34</v>
      </c>
      <c r="D123" s="90" t="s">
        <v>35</v>
      </c>
      <c r="E123" s="90" t="s">
        <v>291</v>
      </c>
      <c r="F123" s="91">
        <v>0.5</v>
      </c>
      <c r="G123" s="89">
        <v>1295</v>
      </c>
      <c r="H123" s="92">
        <v>0.42</v>
      </c>
      <c r="I123" s="93">
        <f t="shared" si="5"/>
        <v>7.758</v>
      </c>
      <c r="J123" s="92">
        <f t="shared" si="6"/>
        <v>1.63</v>
      </c>
      <c r="K123" s="92">
        <f t="shared" si="7"/>
        <v>0.38</v>
      </c>
      <c r="L123" s="92">
        <f t="shared" si="8"/>
        <v>2.0099999999999998</v>
      </c>
      <c r="M123" s="61"/>
      <c r="O123" s="87"/>
    </row>
    <row r="124" spans="1:15" ht="30" customHeight="1">
      <c r="A124" s="89">
        <v>117</v>
      </c>
      <c r="B124" s="90" t="s">
        <v>10</v>
      </c>
      <c r="C124" s="90" t="s">
        <v>307</v>
      </c>
      <c r="D124" s="90" t="s">
        <v>28</v>
      </c>
      <c r="E124" s="90" t="s">
        <v>370</v>
      </c>
      <c r="F124" s="91" t="s">
        <v>362</v>
      </c>
      <c r="G124" s="89">
        <v>1055</v>
      </c>
      <c r="H124" s="92">
        <v>121</v>
      </c>
      <c r="I124" s="93">
        <f t="shared" si="5"/>
        <v>6.32</v>
      </c>
      <c r="J124" s="92">
        <f t="shared" si="6"/>
        <v>76.47</v>
      </c>
      <c r="K124" s="92">
        <f t="shared" si="7"/>
        <v>18.04</v>
      </c>
      <c r="L124" s="92">
        <f t="shared" si="8"/>
        <v>94.509999999999991</v>
      </c>
      <c r="M124" s="61"/>
      <c r="O124" s="87"/>
    </row>
    <row r="125" spans="1:15" ht="30" customHeight="1">
      <c r="A125" s="89">
        <v>118</v>
      </c>
      <c r="B125" s="90" t="s">
        <v>10</v>
      </c>
      <c r="C125" s="90" t="s">
        <v>172</v>
      </c>
      <c r="D125" s="90" t="s">
        <v>174</v>
      </c>
      <c r="E125" s="90" t="s">
        <v>266</v>
      </c>
      <c r="F125" s="91">
        <v>0.2</v>
      </c>
      <c r="G125" s="89">
        <v>1805</v>
      </c>
      <c r="H125" s="92">
        <v>24</v>
      </c>
      <c r="I125" s="93">
        <f t="shared" si="5"/>
        <v>10.814</v>
      </c>
      <c r="J125" s="92">
        <f t="shared" si="6"/>
        <v>51.91</v>
      </c>
      <c r="K125" s="92">
        <f t="shared" si="7"/>
        <v>12.25</v>
      </c>
      <c r="L125" s="92">
        <f t="shared" si="8"/>
        <v>64.16</v>
      </c>
      <c r="M125" s="61"/>
      <c r="O125" s="87"/>
    </row>
    <row r="126" spans="1:15" ht="45">
      <c r="A126" s="89">
        <v>119</v>
      </c>
      <c r="B126" s="90" t="s">
        <v>10</v>
      </c>
      <c r="C126" s="90" t="s">
        <v>105</v>
      </c>
      <c r="D126" s="90" t="s">
        <v>5</v>
      </c>
      <c r="E126" s="90" t="s">
        <v>240</v>
      </c>
      <c r="F126" s="91">
        <v>0.2</v>
      </c>
      <c r="G126" s="89">
        <v>1655</v>
      </c>
      <c r="H126" s="92">
        <v>12</v>
      </c>
      <c r="I126" s="93">
        <f t="shared" si="5"/>
        <v>9.9149999999999991</v>
      </c>
      <c r="J126" s="92">
        <f t="shared" si="6"/>
        <v>23.8</v>
      </c>
      <c r="K126" s="92">
        <f t="shared" si="7"/>
        <v>5.61</v>
      </c>
      <c r="L126" s="92">
        <f t="shared" si="8"/>
        <v>29.41</v>
      </c>
      <c r="M126" s="61"/>
      <c r="O126" s="87"/>
    </row>
    <row r="127" spans="1:15" ht="45">
      <c r="A127" s="89">
        <v>120</v>
      </c>
      <c r="B127" s="90" t="s">
        <v>10</v>
      </c>
      <c r="C127" s="90" t="s">
        <v>38</v>
      </c>
      <c r="D127" s="90" t="s">
        <v>28</v>
      </c>
      <c r="E127" s="90" t="s">
        <v>443</v>
      </c>
      <c r="F127" s="91">
        <v>0.2</v>
      </c>
      <c r="G127" s="89">
        <v>1055</v>
      </c>
      <c r="H127" s="92">
        <v>55.5</v>
      </c>
      <c r="I127" s="93">
        <f t="shared" si="5"/>
        <v>6.32</v>
      </c>
      <c r="J127" s="92">
        <f t="shared" si="6"/>
        <v>70.150000000000006</v>
      </c>
      <c r="K127" s="92">
        <f t="shared" si="7"/>
        <v>16.55</v>
      </c>
      <c r="L127" s="92">
        <f t="shared" si="8"/>
        <v>86.7</v>
      </c>
      <c r="M127" s="61"/>
      <c r="O127" s="87"/>
    </row>
    <row r="128" spans="1:15" ht="30" customHeight="1">
      <c r="A128" s="89">
        <v>121</v>
      </c>
      <c r="B128" s="90" t="s">
        <v>10</v>
      </c>
      <c r="C128" s="90" t="s">
        <v>34</v>
      </c>
      <c r="D128" s="90" t="s">
        <v>31</v>
      </c>
      <c r="E128" s="90" t="s">
        <v>56</v>
      </c>
      <c r="F128" s="91">
        <v>0.2</v>
      </c>
      <c r="G128" s="89">
        <v>1230</v>
      </c>
      <c r="H128" s="92">
        <v>110</v>
      </c>
      <c r="I128" s="93">
        <f t="shared" si="5"/>
        <v>7.3689999999999998</v>
      </c>
      <c r="J128" s="92">
        <f t="shared" si="6"/>
        <v>162.12</v>
      </c>
      <c r="K128" s="92">
        <f t="shared" si="7"/>
        <v>38.24</v>
      </c>
      <c r="L128" s="92">
        <f t="shared" si="8"/>
        <v>200.36</v>
      </c>
      <c r="M128" s="61"/>
      <c r="O128" s="87"/>
    </row>
    <row r="129" spans="1:15" ht="30" customHeight="1">
      <c r="A129" s="89">
        <v>122</v>
      </c>
      <c r="B129" s="90" t="s">
        <v>10</v>
      </c>
      <c r="C129" s="90" t="s">
        <v>225</v>
      </c>
      <c r="D129" s="90" t="s">
        <v>31</v>
      </c>
      <c r="E129" s="90" t="s">
        <v>444</v>
      </c>
      <c r="F129" s="91">
        <v>0.2</v>
      </c>
      <c r="G129" s="89">
        <v>1210</v>
      </c>
      <c r="H129" s="92">
        <v>12</v>
      </c>
      <c r="I129" s="93">
        <f t="shared" si="5"/>
        <v>7.2489999999999997</v>
      </c>
      <c r="J129" s="92">
        <f t="shared" si="6"/>
        <v>17.399999999999999</v>
      </c>
      <c r="K129" s="92">
        <f t="shared" si="7"/>
        <v>4.0999999999999996</v>
      </c>
      <c r="L129" s="92">
        <f t="shared" si="8"/>
        <v>21.5</v>
      </c>
      <c r="M129" s="61"/>
      <c r="O129" s="87"/>
    </row>
    <row r="130" spans="1:15" ht="30" customHeight="1">
      <c r="A130" s="89">
        <v>123</v>
      </c>
      <c r="B130" s="90" t="s">
        <v>10</v>
      </c>
      <c r="C130" s="90" t="s">
        <v>38</v>
      </c>
      <c r="D130" s="90" t="s">
        <v>31</v>
      </c>
      <c r="E130" s="90" t="s">
        <v>267</v>
      </c>
      <c r="F130" s="91">
        <v>0.2</v>
      </c>
      <c r="G130" s="89">
        <v>1318.9</v>
      </c>
      <c r="H130" s="92">
        <v>152.5</v>
      </c>
      <c r="I130" s="93">
        <f t="shared" si="5"/>
        <v>7.9009999999999998</v>
      </c>
      <c r="J130" s="92">
        <f t="shared" si="6"/>
        <v>240.98</v>
      </c>
      <c r="K130" s="92">
        <f t="shared" si="7"/>
        <v>56.85</v>
      </c>
      <c r="L130" s="92">
        <f t="shared" si="8"/>
        <v>297.83</v>
      </c>
      <c r="M130" s="61"/>
      <c r="O130" s="87"/>
    </row>
    <row r="131" spans="1:15" ht="42" customHeight="1">
      <c r="A131" s="89">
        <v>124</v>
      </c>
      <c r="B131" s="90" t="s">
        <v>137</v>
      </c>
      <c r="C131" s="90" t="s">
        <v>139</v>
      </c>
      <c r="D131" s="90" t="s">
        <v>31</v>
      </c>
      <c r="E131" s="90" t="s">
        <v>407</v>
      </c>
      <c r="F131" s="91" t="s">
        <v>354</v>
      </c>
      <c r="G131" s="89">
        <v>1660</v>
      </c>
      <c r="H131" s="92">
        <v>28</v>
      </c>
      <c r="I131" s="93">
        <f t="shared" si="5"/>
        <v>9.9450000000000003</v>
      </c>
      <c r="J131" s="92">
        <f t="shared" si="6"/>
        <v>139.22999999999999</v>
      </c>
      <c r="K131" s="92">
        <f t="shared" si="7"/>
        <v>32.840000000000003</v>
      </c>
      <c r="L131" s="92">
        <f t="shared" si="8"/>
        <v>172.07</v>
      </c>
      <c r="M131" s="61"/>
      <c r="O131" s="87"/>
    </row>
    <row r="132" spans="1:15" ht="44.45" customHeight="1">
      <c r="A132" s="89">
        <v>125</v>
      </c>
      <c r="B132" s="90" t="s">
        <v>137</v>
      </c>
      <c r="C132" s="90" t="s">
        <v>139</v>
      </c>
      <c r="D132" s="90" t="s">
        <v>31</v>
      </c>
      <c r="E132" s="90" t="s">
        <v>407</v>
      </c>
      <c r="F132" s="91" t="s">
        <v>400</v>
      </c>
      <c r="G132" s="89">
        <v>1660</v>
      </c>
      <c r="H132" s="92">
        <v>189.5</v>
      </c>
      <c r="I132" s="93">
        <f t="shared" si="5"/>
        <v>9.9450000000000003</v>
      </c>
      <c r="J132" s="92">
        <f t="shared" si="6"/>
        <v>376.92</v>
      </c>
      <c r="K132" s="92">
        <f t="shared" si="7"/>
        <v>88.92</v>
      </c>
      <c r="L132" s="92">
        <f t="shared" si="8"/>
        <v>465.84000000000003</v>
      </c>
      <c r="M132" s="61"/>
      <c r="O132" s="87"/>
    </row>
    <row r="133" spans="1:15" ht="30" customHeight="1">
      <c r="A133" s="89">
        <v>126</v>
      </c>
      <c r="B133" s="90" t="s">
        <v>10</v>
      </c>
      <c r="C133" s="90" t="s">
        <v>30</v>
      </c>
      <c r="D133" s="90" t="s">
        <v>28</v>
      </c>
      <c r="E133" s="90" t="s">
        <v>57</v>
      </c>
      <c r="F133" s="91">
        <v>0.2</v>
      </c>
      <c r="G133" s="89">
        <v>1075</v>
      </c>
      <c r="H133" s="92">
        <v>55</v>
      </c>
      <c r="I133" s="93">
        <f t="shared" si="5"/>
        <v>6.44</v>
      </c>
      <c r="J133" s="92">
        <f t="shared" si="6"/>
        <v>70.84</v>
      </c>
      <c r="K133" s="92">
        <f t="shared" si="7"/>
        <v>16.71</v>
      </c>
      <c r="L133" s="92">
        <f t="shared" si="8"/>
        <v>87.550000000000011</v>
      </c>
      <c r="M133" s="61"/>
      <c r="O133" s="87"/>
    </row>
    <row r="134" spans="1:15" ht="30" customHeight="1">
      <c r="A134" s="89">
        <v>127</v>
      </c>
      <c r="B134" s="90" t="s">
        <v>10</v>
      </c>
      <c r="C134" s="90" t="s">
        <v>37</v>
      </c>
      <c r="D134" s="90" t="s">
        <v>28</v>
      </c>
      <c r="E134" s="90" t="s">
        <v>445</v>
      </c>
      <c r="F134" s="91" t="s">
        <v>400</v>
      </c>
      <c r="G134" s="89">
        <v>1055</v>
      </c>
      <c r="H134" s="92">
        <v>106.33</v>
      </c>
      <c r="I134" s="93">
        <f t="shared" si="5"/>
        <v>6.32</v>
      </c>
      <c r="J134" s="92">
        <f t="shared" si="6"/>
        <v>134.4</v>
      </c>
      <c r="K134" s="92">
        <f t="shared" si="7"/>
        <v>31.7</v>
      </c>
      <c r="L134" s="92">
        <f t="shared" si="8"/>
        <v>166.1</v>
      </c>
      <c r="M134" s="61"/>
      <c r="O134" s="87"/>
    </row>
    <row r="135" spans="1:15" ht="30" customHeight="1">
      <c r="A135" s="89">
        <v>128</v>
      </c>
      <c r="B135" s="90" t="s">
        <v>10</v>
      </c>
      <c r="C135" s="90" t="s">
        <v>37</v>
      </c>
      <c r="D135" s="90" t="s">
        <v>28</v>
      </c>
      <c r="E135" s="90" t="s">
        <v>445</v>
      </c>
      <c r="F135" s="91" t="s">
        <v>354</v>
      </c>
      <c r="G135" s="89">
        <v>1055</v>
      </c>
      <c r="H135" s="92">
        <v>3.67</v>
      </c>
      <c r="I135" s="93">
        <f t="shared" si="5"/>
        <v>6.32</v>
      </c>
      <c r="J135" s="92">
        <f t="shared" si="6"/>
        <v>11.6</v>
      </c>
      <c r="K135" s="92">
        <f t="shared" si="7"/>
        <v>2.74</v>
      </c>
      <c r="L135" s="92">
        <f t="shared" si="8"/>
        <v>14.34</v>
      </c>
      <c r="M135" s="61"/>
      <c r="O135" s="87"/>
    </row>
    <row r="136" spans="1:15" ht="30" customHeight="1">
      <c r="A136" s="89">
        <v>129</v>
      </c>
      <c r="B136" s="90" t="s">
        <v>137</v>
      </c>
      <c r="C136" s="90" t="s">
        <v>138</v>
      </c>
      <c r="D136" s="90" t="s">
        <v>31</v>
      </c>
      <c r="E136" s="90" t="s">
        <v>408</v>
      </c>
      <c r="F136" s="91" t="s">
        <v>354</v>
      </c>
      <c r="G136" s="89">
        <v>1660</v>
      </c>
      <c r="H136" s="92">
        <v>7.5</v>
      </c>
      <c r="I136" s="93">
        <f t="shared" ref="I136:I199" si="9">ROUND(G136/166.92,3)</f>
        <v>9.9450000000000003</v>
      </c>
      <c r="J136" s="92">
        <f t="shared" ref="J136:J199" si="10">ROUND(I136*H136*F136,2)</f>
        <v>37.29</v>
      </c>
      <c r="K136" s="92">
        <f t="shared" ref="K136:K199" si="11">ROUND(J136*0.2359,2)</f>
        <v>8.8000000000000007</v>
      </c>
      <c r="L136" s="92">
        <f t="shared" ref="L136:L199" si="12">J136+K136</f>
        <v>46.09</v>
      </c>
      <c r="M136" s="61"/>
      <c r="O136" s="87"/>
    </row>
    <row r="137" spans="1:15" ht="30" customHeight="1">
      <c r="A137" s="89">
        <v>130</v>
      </c>
      <c r="B137" s="90" t="s">
        <v>137</v>
      </c>
      <c r="C137" s="90" t="s">
        <v>138</v>
      </c>
      <c r="D137" s="90" t="s">
        <v>31</v>
      </c>
      <c r="E137" s="90" t="s">
        <v>408</v>
      </c>
      <c r="F137" s="91" t="s">
        <v>400</v>
      </c>
      <c r="G137" s="89">
        <v>1660</v>
      </c>
      <c r="H137" s="92">
        <v>73</v>
      </c>
      <c r="I137" s="93">
        <f t="shared" si="9"/>
        <v>9.9450000000000003</v>
      </c>
      <c r="J137" s="92">
        <f t="shared" si="10"/>
        <v>145.19999999999999</v>
      </c>
      <c r="K137" s="92">
        <f t="shared" si="11"/>
        <v>34.25</v>
      </c>
      <c r="L137" s="92">
        <f t="shared" si="12"/>
        <v>179.45</v>
      </c>
      <c r="M137" s="61"/>
      <c r="O137" s="87"/>
    </row>
    <row r="138" spans="1:15" ht="30" customHeight="1">
      <c r="A138" s="89">
        <v>131</v>
      </c>
      <c r="B138" s="90" t="s">
        <v>10</v>
      </c>
      <c r="C138" s="90" t="s">
        <v>307</v>
      </c>
      <c r="D138" s="90" t="s">
        <v>28</v>
      </c>
      <c r="E138" s="90" t="s">
        <v>318</v>
      </c>
      <c r="F138" s="91" t="s">
        <v>362</v>
      </c>
      <c r="G138" s="89">
        <v>1055</v>
      </c>
      <c r="H138" s="92">
        <v>102.5</v>
      </c>
      <c r="I138" s="93">
        <f t="shared" si="9"/>
        <v>6.32</v>
      </c>
      <c r="J138" s="92">
        <f t="shared" si="10"/>
        <v>64.78</v>
      </c>
      <c r="K138" s="92">
        <f t="shared" si="11"/>
        <v>15.28</v>
      </c>
      <c r="L138" s="92">
        <f t="shared" si="12"/>
        <v>80.06</v>
      </c>
      <c r="M138" s="61"/>
      <c r="O138" s="87"/>
    </row>
    <row r="139" spans="1:15" ht="45">
      <c r="A139" s="89">
        <v>132</v>
      </c>
      <c r="B139" s="90" t="s">
        <v>10</v>
      </c>
      <c r="C139" s="90" t="s">
        <v>38</v>
      </c>
      <c r="D139" s="90" t="s">
        <v>31</v>
      </c>
      <c r="E139" s="90" t="s">
        <v>192</v>
      </c>
      <c r="F139" s="91">
        <v>0.2</v>
      </c>
      <c r="G139" s="89">
        <v>1210</v>
      </c>
      <c r="H139" s="92">
        <v>60</v>
      </c>
      <c r="I139" s="93">
        <f t="shared" si="9"/>
        <v>7.2489999999999997</v>
      </c>
      <c r="J139" s="92">
        <f t="shared" si="10"/>
        <v>86.99</v>
      </c>
      <c r="K139" s="92">
        <f t="shared" si="11"/>
        <v>20.52</v>
      </c>
      <c r="L139" s="92">
        <f t="shared" si="12"/>
        <v>107.50999999999999</v>
      </c>
      <c r="M139" s="61"/>
      <c r="O139" s="87"/>
    </row>
    <row r="140" spans="1:15" ht="30" customHeight="1">
      <c r="A140" s="89">
        <v>133</v>
      </c>
      <c r="B140" s="90" t="s">
        <v>10</v>
      </c>
      <c r="C140" s="90" t="s">
        <v>30</v>
      </c>
      <c r="D140" s="90" t="s">
        <v>31</v>
      </c>
      <c r="E140" s="90" t="s">
        <v>241</v>
      </c>
      <c r="F140" s="91">
        <v>0.2</v>
      </c>
      <c r="G140" s="89">
        <v>1170</v>
      </c>
      <c r="H140" s="92">
        <v>99</v>
      </c>
      <c r="I140" s="93">
        <f t="shared" si="9"/>
        <v>7.0090000000000003</v>
      </c>
      <c r="J140" s="92">
        <f t="shared" si="10"/>
        <v>138.78</v>
      </c>
      <c r="K140" s="92">
        <f t="shared" si="11"/>
        <v>32.74</v>
      </c>
      <c r="L140" s="92">
        <f t="shared" si="12"/>
        <v>171.52</v>
      </c>
      <c r="M140" s="61"/>
      <c r="O140" s="87"/>
    </row>
    <row r="141" spans="1:15" ht="30" customHeight="1">
      <c r="A141" s="89">
        <v>134</v>
      </c>
      <c r="B141" s="90" t="s">
        <v>10</v>
      </c>
      <c r="C141" s="90" t="s">
        <v>38</v>
      </c>
      <c r="D141" s="90" t="s">
        <v>28</v>
      </c>
      <c r="E141" s="90" t="s">
        <v>126</v>
      </c>
      <c r="F141" s="91">
        <v>0.2</v>
      </c>
      <c r="G141" s="89">
        <v>1128.8499999999999</v>
      </c>
      <c r="H141" s="92">
        <v>144</v>
      </c>
      <c r="I141" s="93">
        <f t="shared" si="9"/>
        <v>6.7629999999999999</v>
      </c>
      <c r="J141" s="92">
        <f t="shared" si="10"/>
        <v>194.77</v>
      </c>
      <c r="K141" s="92">
        <f t="shared" si="11"/>
        <v>45.95</v>
      </c>
      <c r="L141" s="92">
        <f t="shared" si="12"/>
        <v>240.72000000000003</v>
      </c>
      <c r="M141" s="61"/>
      <c r="O141" s="87"/>
    </row>
    <row r="142" spans="1:15" ht="30" customHeight="1">
      <c r="A142" s="89">
        <v>135</v>
      </c>
      <c r="B142" s="90" t="s">
        <v>137</v>
      </c>
      <c r="C142" s="90" t="s">
        <v>139</v>
      </c>
      <c r="D142" s="90" t="s">
        <v>31</v>
      </c>
      <c r="E142" s="90" t="s">
        <v>224</v>
      </c>
      <c r="F142" s="91" t="s">
        <v>354</v>
      </c>
      <c r="G142" s="89">
        <v>1695</v>
      </c>
      <c r="H142" s="92">
        <v>27</v>
      </c>
      <c r="I142" s="93">
        <f t="shared" si="9"/>
        <v>10.154999999999999</v>
      </c>
      <c r="J142" s="92">
        <f t="shared" si="10"/>
        <v>137.09</v>
      </c>
      <c r="K142" s="92">
        <f t="shared" si="11"/>
        <v>32.340000000000003</v>
      </c>
      <c r="L142" s="92">
        <f t="shared" si="12"/>
        <v>169.43</v>
      </c>
      <c r="M142" s="61"/>
      <c r="O142" s="87"/>
    </row>
    <row r="143" spans="1:15" ht="30" customHeight="1">
      <c r="A143" s="89">
        <v>136</v>
      </c>
      <c r="B143" s="90" t="s">
        <v>137</v>
      </c>
      <c r="C143" s="90" t="s">
        <v>139</v>
      </c>
      <c r="D143" s="90" t="s">
        <v>31</v>
      </c>
      <c r="E143" s="90" t="s">
        <v>224</v>
      </c>
      <c r="F143" s="91" t="s">
        <v>400</v>
      </c>
      <c r="G143" s="89">
        <v>1695</v>
      </c>
      <c r="H143" s="92">
        <v>199.5</v>
      </c>
      <c r="I143" s="93">
        <f t="shared" si="9"/>
        <v>10.154999999999999</v>
      </c>
      <c r="J143" s="92">
        <f t="shared" si="10"/>
        <v>405.18</v>
      </c>
      <c r="K143" s="92">
        <f t="shared" si="11"/>
        <v>95.58</v>
      </c>
      <c r="L143" s="92">
        <f t="shared" si="12"/>
        <v>500.76</v>
      </c>
      <c r="M143" s="61"/>
      <c r="O143" s="87"/>
    </row>
    <row r="144" spans="1:15" ht="30" customHeight="1">
      <c r="A144" s="89">
        <v>137</v>
      </c>
      <c r="B144" s="90" t="s">
        <v>10</v>
      </c>
      <c r="C144" s="90" t="s">
        <v>38</v>
      </c>
      <c r="D144" s="90" t="s">
        <v>28</v>
      </c>
      <c r="E144" s="90" t="s">
        <v>193</v>
      </c>
      <c r="F144" s="91">
        <v>0.2</v>
      </c>
      <c r="G144" s="89">
        <v>1055</v>
      </c>
      <c r="H144" s="92">
        <v>142.5</v>
      </c>
      <c r="I144" s="93">
        <f t="shared" si="9"/>
        <v>6.32</v>
      </c>
      <c r="J144" s="92">
        <f t="shared" si="10"/>
        <v>180.12</v>
      </c>
      <c r="K144" s="92">
        <f t="shared" si="11"/>
        <v>42.49</v>
      </c>
      <c r="L144" s="92">
        <f t="shared" si="12"/>
        <v>222.61</v>
      </c>
      <c r="M144" s="61"/>
      <c r="O144" s="87"/>
    </row>
    <row r="145" spans="1:15" ht="45">
      <c r="A145" s="89">
        <v>138</v>
      </c>
      <c r="B145" s="90" t="s">
        <v>10</v>
      </c>
      <c r="C145" s="90" t="s">
        <v>38</v>
      </c>
      <c r="D145" s="90" t="s">
        <v>28</v>
      </c>
      <c r="E145" s="90" t="s">
        <v>193</v>
      </c>
      <c r="F145" s="91">
        <v>0.5</v>
      </c>
      <c r="G145" s="89">
        <v>1055</v>
      </c>
      <c r="H145" s="92">
        <v>0.5</v>
      </c>
      <c r="I145" s="93">
        <f t="shared" si="9"/>
        <v>6.32</v>
      </c>
      <c r="J145" s="92">
        <f t="shared" si="10"/>
        <v>1.58</v>
      </c>
      <c r="K145" s="92">
        <f t="shared" si="11"/>
        <v>0.37</v>
      </c>
      <c r="L145" s="92">
        <f t="shared" si="12"/>
        <v>1.9500000000000002</v>
      </c>
      <c r="M145" s="61"/>
      <c r="O145" s="87"/>
    </row>
    <row r="146" spans="1:15" ht="45">
      <c r="A146" s="89">
        <v>139</v>
      </c>
      <c r="B146" s="90" t="s">
        <v>10</v>
      </c>
      <c r="C146" s="90" t="s">
        <v>307</v>
      </c>
      <c r="D146" s="90" t="s">
        <v>28</v>
      </c>
      <c r="E146" s="90" t="s">
        <v>319</v>
      </c>
      <c r="F146" s="91" t="s">
        <v>362</v>
      </c>
      <c r="G146" s="89">
        <v>1075</v>
      </c>
      <c r="H146" s="92">
        <v>165</v>
      </c>
      <c r="I146" s="93">
        <f t="shared" si="9"/>
        <v>6.44</v>
      </c>
      <c r="J146" s="92">
        <f t="shared" si="10"/>
        <v>106.26</v>
      </c>
      <c r="K146" s="92">
        <f t="shared" si="11"/>
        <v>25.07</v>
      </c>
      <c r="L146" s="92">
        <f t="shared" si="12"/>
        <v>131.33000000000001</v>
      </c>
      <c r="M146" s="61"/>
      <c r="O146" s="87"/>
    </row>
    <row r="147" spans="1:15" ht="45">
      <c r="A147" s="89">
        <v>140</v>
      </c>
      <c r="B147" s="90" t="s">
        <v>10</v>
      </c>
      <c r="C147" s="90" t="s">
        <v>38</v>
      </c>
      <c r="D147" s="90" t="s">
        <v>28</v>
      </c>
      <c r="E147" s="90" t="s">
        <v>446</v>
      </c>
      <c r="F147" s="91">
        <v>0.2</v>
      </c>
      <c r="G147" s="89">
        <v>1055</v>
      </c>
      <c r="H147" s="92">
        <v>55.5</v>
      </c>
      <c r="I147" s="93">
        <f t="shared" si="9"/>
        <v>6.32</v>
      </c>
      <c r="J147" s="92">
        <f t="shared" si="10"/>
        <v>70.150000000000006</v>
      </c>
      <c r="K147" s="92">
        <f t="shared" si="11"/>
        <v>16.55</v>
      </c>
      <c r="L147" s="92">
        <f t="shared" si="12"/>
        <v>86.7</v>
      </c>
      <c r="M147" s="61"/>
      <c r="O147" s="87"/>
    </row>
    <row r="148" spans="1:15" ht="60">
      <c r="A148" s="89">
        <v>141</v>
      </c>
      <c r="B148" s="90" t="s">
        <v>137</v>
      </c>
      <c r="C148" s="90" t="s">
        <v>121</v>
      </c>
      <c r="D148" s="90" t="s">
        <v>231</v>
      </c>
      <c r="E148" s="90" t="s">
        <v>242</v>
      </c>
      <c r="F148" s="91">
        <v>0.2</v>
      </c>
      <c r="G148" s="89">
        <v>2295</v>
      </c>
      <c r="H148" s="92">
        <v>0.25</v>
      </c>
      <c r="I148" s="93">
        <f t="shared" si="9"/>
        <v>13.749000000000001</v>
      </c>
      <c r="J148" s="92">
        <f t="shared" si="10"/>
        <v>0.69</v>
      </c>
      <c r="K148" s="92">
        <f t="shared" si="11"/>
        <v>0.16</v>
      </c>
      <c r="L148" s="92">
        <f t="shared" si="12"/>
        <v>0.85</v>
      </c>
      <c r="M148" s="61"/>
      <c r="O148" s="87"/>
    </row>
    <row r="149" spans="1:15" ht="45">
      <c r="A149" s="89">
        <v>142</v>
      </c>
      <c r="B149" s="90" t="s">
        <v>10</v>
      </c>
      <c r="C149" s="90" t="s">
        <v>38</v>
      </c>
      <c r="D149" s="90" t="s">
        <v>28</v>
      </c>
      <c r="E149" s="90" t="s">
        <v>194</v>
      </c>
      <c r="F149" s="91">
        <v>0.2</v>
      </c>
      <c r="G149" s="89">
        <v>1055</v>
      </c>
      <c r="H149" s="92">
        <v>199.5</v>
      </c>
      <c r="I149" s="93">
        <f t="shared" si="9"/>
        <v>6.32</v>
      </c>
      <c r="J149" s="92">
        <f t="shared" si="10"/>
        <v>252.17</v>
      </c>
      <c r="K149" s="92">
        <f t="shared" si="11"/>
        <v>59.49</v>
      </c>
      <c r="L149" s="92">
        <f t="shared" si="12"/>
        <v>311.65999999999997</v>
      </c>
      <c r="M149" s="61"/>
      <c r="O149" s="87"/>
    </row>
    <row r="150" spans="1:15" ht="30" customHeight="1">
      <c r="A150" s="89">
        <v>143</v>
      </c>
      <c r="B150" s="90" t="s">
        <v>10</v>
      </c>
      <c r="C150" s="90" t="s">
        <v>307</v>
      </c>
      <c r="D150" s="90" t="s">
        <v>28</v>
      </c>
      <c r="E150" s="90" t="s">
        <v>320</v>
      </c>
      <c r="F150" s="91" t="s">
        <v>362</v>
      </c>
      <c r="G150" s="89">
        <v>1055</v>
      </c>
      <c r="H150" s="92">
        <v>132</v>
      </c>
      <c r="I150" s="93">
        <f t="shared" si="9"/>
        <v>6.32</v>
      </c>
      <c r="J150" s="92">
        <f t="shared" si="10"/>
        <v>83.42</v>
      </c>
      <c r="K150" s="92">
        <f t="shared" si="11"/>
        <v>19.68</v>
      </c>
      <c r="L150" s="92">
        <f t="shared" si="12"/>
        <v>103.1</v>
      </c>
      <c r="M150" s="61"/>
      <c r="O150" s="87"/>
    </row>
    <row r="151" spans="1:15" ht="30" customHeight="1">
      <c r="A151" s="89">
        <v>144</v>
      </c>
      <c r="B151" s="90" t="s">
        <v>10</v>
      </c>
      <c r="C151" s="90" t="s">
        <v>211</v>
      </c>
      <c r="D151" s="90" t="s">
        <v>212</v>
      </c>
      <c r="E151" s="90" t="s">
        <v>214</v>
      </c>
      <c r="F151" s="91">
        <v>0.2</v>
      </c>
      <c r="G151" s="89">
        <v>1765</v>
      </c>
      <c r="H151" s="92">
        <v>48</v>
      </c>
      <c r="I151" s="93">
        <f t="shared" si="9"/>
        <v>10.574</v>
      </c>
      <c r="J151" s="92">
        <f t="shared" si="10"/>
        <v>101.51</v>
      </c>
      <c r="K151" s="92">
        <f t="shared" si="11"/>
        <v>23.95</v>
      </c>
      <c r="L151" s="92">
        <f t="shared" si="12"/>
        <v>125.46000000000001</v>
      </c>
      <c r="M151" s="61"/>
      <c r="O151" s="87"/>
    </row>
    <row r="152" spans="1:15" ht="30" customHeight="1">
      <c r="A152" s="89">
        <v>145</v>
      </c>
      <c r="B152" s="90" t="s">
        <v>10</v>
      </c>
      <c r="C152" s="90" t="s">
        <v>30</v>
      </c>
      <c r="D152" s="90" t="s">
        <v>5</v>
      </c>
      <c r="E152" s="90" t="s">
        <v>409</v>
      </c>
      <c r="F152" s="91">
        <v>0.2</v>
      </c>
      <c r="G152" s="89">
        <v>1510</v>
      </c>
      <c r="H152" s="92">
        <v>189</v>
      </c>
      <c r="I152" s="93">
        <f t="shared" si="9"/>
        <v>9.0459999999999994</v>
      </c>
      <c r="J152" s="92">
        <f t="shared" si="10"/>
        <v>341.94</v>
      </c>
      <c r="K152" s="92">
        <f t="shared" si="11"/>
        <v>80.66</v>
      </c>
      <c r="L152" s="92">
        <f t="shared" si="12"/>
        <v>422.6</v>
      </c>
      <c r="M152" s="61"/>
      <c r="O152" s="87"/>
    </row>
    <row r="153" spans="1:15" ht="30" customHeight="1">
      <c r="A153" s="89">
        <v>146</v>
      </c>
      <c r="B153" s="90" t="s">
        <v>10</v>
      </c>
      <c r="C153" s="90" t="s">
        <v>30</v>
      </c>
      <c r="D153" s="90" t="s">
        <v>5</v>
      </c>
      <c r="E153" s="90" t="s">
        <v>409</v>
      </c>
      <c r="F153" s="91">
        <v>0.5</v>
      </c>
      <c r="G153" s="89">
        <v>1510</v>
      </c>
      <c r="H153" s="92">
        <v>5</v>
      </c>
      <c r="I153" s="93">
        <f t="shared" si="9"/>
        <v>9.0459999999999994</v>
      </c>
      <c r="J153" s="92">
        <f t="shared" si="10"/>
        <v>22.62</v>
      </c>
      <c r="K153" s="92">
        <f t="shared" si="11"/>
        <v>5.34</v>
      </c>
      <c r="L153" s="92">
        <f t="shared" si="12"/>
        <v>27.96</v>
      </c>
      <c r="M153" s="61"/>
      <c r="O153" s="87"/>
    </row>
    <row r="154" spans="1:15" ht="30" customHeight="1">
      <c r="A154" s="89">
        <v>147</v>
      </c>
      <c r="B154" s="90" t="s">
        <v>45</v>
      </c>
      <c r="C154" s="90" t="s">
        <v>123</v>
      </c>
      <c r="D154" s="90" t="s">
        <v>28</v>
      </c>
      <c r="E154" s="90" t="s">
        <v>447</v>
      </c>
      <c r="F154" s="91">
        <v>0.2</v>
      </c>
      <c r="G154" s="89">
        <v>1055</v>
      </c>
      <c r="H154" s="92">
        <v>33</v>
      </c>
      <c r="I154" s="93">
        <f t="shared" si="9"/>
        <v>6.32</v>
      </c>
      <c r="J154" s="92">
        <f t="shared" si="10"/>
        <v>41.71</v>
      </c>
      <c r="K154" s="92">
        <f t="shared" si="11"/>
        <v>9.84</v>
      </c>
      <c r="L154" s="92">
        <f t="shared" si="12"/>
        <v>51.55</v>
      </c>
      <c r="M154" s="61"/>
      <c r="O154" s="87"/>
    </row>
    <row r="155" spans="1:15" ht="30" customHeight="1">
      <c r="A155" s="89">
        <v>148</v>
      </c>
      <c r="B155" s="90" t="s">
        <v>10</v>
      </c>
      <c r="C155" s="90" t="s">
        <v>30</v>
      </c>
      <c r="D155" s="90" t="s">
        <v>31</v>
      </c>
      <c r="E155" s="90" t="s">
        <v>58</v>
      </c>
      <c r="F155" s="91">
        <v>0.2</v>
      </c>
      <c r="G155" s="89">
        <v>1170</v>
      </c>
      <c r="H155" s="92">
        <v>89</v>
      </c>
      <c r="I155" s="93">
        <f t="shared" si="9"/>
        <v>7.0090000000000003</v>
      </c>
      <c r="J155" s="92">
        <f t="shared" si="10"/>
        <v>124.76</v>
      </c>
      <c r="K155" s="92">
        <f t="shared" si="11"/>
        <v>29.43</v>
      </c>
      <c r="L155" s="92">
        <f t="shared" si="12"/>
        <v>154.19</v>
      </c>
      <c r="M155" s="61"/>
      <c r="O155" s="87"/>
    </row>
    <row r="156" spans="1:15" ht="30" customHeight="1">
      <c r="A156" s="89">
        <v>149</v>
      </c>
      <c r="B156" s="90" t="s">
        <v>29</v>
      </c>
      <c r="C156" s="90" t="s">
        <v>125</v>
      </c>
      <c r="D156" s="90" t="s">
        <v>28</v>
      </c>
      <c r="E156" s="90" t="s">
        <v>448</v>
      </c>
      <c r="F156" s="91" t="s">
        <v>400</v>
      </c>
      <c r="G156" s="89">
        <v>1055</v>
      </c>
      <c r="H156" s="92">
        <v>55</v>
      </c>
      <c r="I156" s="93">
        <f t="shared" si="9"/>
        <v>6.32</v>
      </c>
      <c r="J156" s="92">
        <f t="shared" si="10"/>
        <v>69.52</v>
      </c>
      <c r="K156" s="92">
        <f t="shared" si="11"/>
        <v>16.399999999999999</v>
      </c>
      <c r="L156" s="92">
        <f t="shared" si="12"/>
        <v>85.919999999999987</v>
      </c>
      <c r="M156" s="61"/>
      <c r="O156" s="87"/>
    </row>
    <row r="157" spans="1:15" ht="45">
      <c r="A157" s="89">
        <v>150</v>
      </c>
      <c r="B157" s="90" t="s">
        <v>10</v>
      </c>
      <c r="C157" s="90" t="s">
        <v>37</v>
      </c>
      <c r="D157" s="90" t="s">
        <v>28</v>
      </c>
      <c r="E157" s="90" t="s">
        <v>449</v>
      </c>
      <c r="F157" s="91" t="s">
        <v>400</v>
      </c>
      <c r="G157" s="89">
        <v>1055</v>
      </c>
      <c r="H157" s="92">
        <v>45</v>
      </c>
      <c r="I157" s="93">
        <f t="shared" si="9"/>
        <v>6.32</v>
      </c>
      <c r="J157" s="92">
        <f t="shared" si="10"/>
        <v>56.88</v>
      </c>
      <c r="K157" s="92">
        <f t="shared" si="11"/>
        <v>13.42</v>
      </c>
      <c r="L157" s="92">
        <f t="shared" si="12"/>
        <v>70.3</v>
      </c>
      <c r="M157" s="61"/>
      <c r="O157" s="87"/>
    </row>
    <row r="158" spans="1:15" ht="60">
      <c r="A158" s="89">
        <v>151</v>
      </c>
      <c r="B158" s="90" t="s">
        <v>137</v>
      </c>
      <c r="C158" s="90" t="s">
        <v>119</v>
      </c>
      <c r="D158" s="90" t="s">
        <v>31</v>
      </c>
      <c r="E158" s="90" t="s">
        <v>321</v>
      </c>
      <c r="F158" s="91" t="s">
        <v>354</v>
      </c>
      <c r="G158" s="89">
        <v>1975</v>
      </c>
      <c r="H158" s="92">
        <v>6</v>
      </c>
      <c r="I158" s="93">
        <f t="shared" si="9"/>
        <v>11.832000000000001</v>
      </c>
      <c r="J158" s="92">
        <f t="shared" si="10"/>
        <v>35.5</v>
      </c>
      <c r="K158" s="92">
        <f t="shared" si="11"/>
        <v>8.3699999999999992</v>
      </c>
      <c r="L158" s="92">
        <f t="shared" si="12"/>
        <v>43.87</v>
      </c>
      <c r="M158" s="61"/>
      <c r="O158" s="87"/>
    </row>
    <row r="159" spans="1:15" ht="30" customHeight="1">
      <c r="A159" s="89">
        <v>152</v>
      </c>
      <c r="B159" s="90" t="s">
        <v>137</v>
      </c>
      <c r="C159" s="90" t="s">
        <v>119</v>
      </c>
      <c r="D159" s="90" t="s">
        <v>31</v>
      </c>
      <c r="E159" s="90" t="s">
        <v>321</v>
      </c>
      <c r="F159" s="91" t="s">
        <v>400</v>
      </c>
      <c r="G159" s="89">
        <v>1975</v>
      </c>
      <c r="H159" s="92">
        <v>78.5</v>
      </c>
      <c r="I159" s="93">
        <f t="shared" si="9"/>
        <v>11.832000000000001</v>
      </c>
      <c r="J159" s="92">
        <f t="shared" si="10"/>
        <v>185.76</v>
      </c>
      <c r="K159" s="92">
        <f t="shared" si="11"/>
        <v>43.82</v>
      </c>
      <c r="L159" s="92">
        <f t="shared" si="12"/>
        <v>229.57999999999998</v>
      </c>
      <c r="M159" s="61"/>
      <c r="O159" s="87"/>
    </row>
    <row r="160" spans="1:15" ht="30">
      <c r="A160" s="89">
        <v>153</v>
      </c>
      <c r="B160" s="90" t="s">
        <v>29</v>
      </c>
      <c r="C160" s="90" t="s">
        <v>135</v>
      </c>
      <c r="D160" s="90" t="s">
        <v>31</v>
      </c>
      <c r="E160" s="90" t="s">
        <v>410</v>
      </c>
      <c r="F160" s="91">
        <v>0.2</v>
      </c>
      <c r="G160" s="89">
        <v>1165</v>
      </c>
      <c r="H160" s="92">
        <v>72</v>
      </c>
      <c r="I160" s="93">
        <f t="shared" si="9"/>
        <v>6.9790000000000001</v>
      </c>
      <c r="J160" s="92">
        <f t="shared" si="10"/>
        <v>100.5</v>
      </c>
      <c r="K160" s="92">
        <f t="shared" si="11"/>
        <v>23.71</v>
      </c>
      <c r="L160" s="92">
        <f t="shared" si="12"/>
        <v>124.21000000000001</v>
      </c>
      <c r="M160" s="61"/>
      <c r="O160" s="87"/>
    </row>
    <row r="161" spans="1:15" ht="45">
      <c r="A161" s="89">
        <v>154</v>
      </c>
      <c r="B161" s="90" t="s">
        <v>10</v>
      </c>
      <c r="C161" s="90" t="s">
        <v>34</v>
      </c>
      <c r="D161" s="90" t="s">
        <v>31</v>
      </c>
      <c r="E161" s="90" t="s">
        <v>292</v>
      </c>
      <c r="F161" s="91">
        <v>0.2</v>
      </c>
      <c r="G161" s="89">
        <v>1190</v>
      </c>
      <c r="H161" s="92">
        <v>132</v>
      </c>
      <c r="I161" s="93">
        <f t="shared" si="9"/>
        <v>7.1289999999999996</v>
      </c>
      <c r="J161" s="92">
        <f t="shared" si="10"/>
        <v>188.21</v>
      </c>
      <c r="K161" s="92">
        <f t="shared" si="11"/>
        <v>44.4</v>
      </c>
      <c r="L161" s="92">
        <f t="shared" si="12"/>
        <v>232.61</v>
      </c>
      <c r="M161" s="61"/>
      <c r="O161" s="87"/>
    </row>
    <row r="162" spans="1:15" ht="45">
      <c r="A162" s="89">
        <v>155</v>
      </c>
      <c r="B162" s="90" t="s">
        <v>10</v>
      </c>
      <c r="C162" s="90" t="s">
        <v>307</v>
      </c>
      <c r="D162" s="90" t="s">
        <v>28</v>
      </c>
      <c r="E162" s="90" t="s">
        <v>322</v>
      </c>
      <c r="F162" s="91" t="s">
        <v>362</v>
      </c>
      <c r="G162" s="89">
        <v>1055</v>
      </c>
      <c r="H162" s="92">
        <v>132</v>
      </c>
      <c r="I162" s="93">
        <f t="shared" si="9"/>
        <v>6.32</v>
      </c>
      <c r="J162" s="92">
        <f t="shared" si="10"/>
        <v>83.42</v>
      </c>
      <c r="K162" s="92">
        <f t="shared" si="11"/>
        <v>19.68</v>
      </c>
      <c r="L162" s="92">
        <f t="shared" si="12"/>
        <v>103.1</v>
      </c>
      <c r="M162" s="61"/>
      <c r="O162" s="87"/>
    </row>
    <row r="163" spans="1:15" ht="45">
      <c r="A163" s="89">
        <v>156</v>
      </c>
      <c r="B163" s="90" t="s">
        <v>10</v>
      </c>
      <c r="C163" s="90" t="s">
        <v>38</v>
      </c>
      <c r="D163" s="90" t="s">
        <v>35</v>
      </c>
      <c r="E163" s="90" t="s">
        <v>195</v>
      </c>
      <c r="F163" s="91">
        <v>0.2</v>
      </c>
      <c r="G163" s="89">
        <v>1315</v>
      </c>
      <c r="H163" s="92">
        <v>149.83000000000001</v>
      </c>
      <c r="I163" s="93">
        <f t="shared" si="9"/>
        <v>7.8780000000000001</v>
      </c>
      <c r="J163" s="92">
        <f t="shared" si="10"/>
        <v>236.07</v>
      </c>
      <c r="K163" s="92">
        <f t="shared" si="11"/>
        <v>55.69</v>
      </c>
      <c r="L163" s="92">
        <f t="shared" si="12"/>
        <v>291.76</v>
      </c>
      <c r="M163" s="61"/>
      <c r="O163" s="87"/>
    </row>
    <row r="164" spans="1:15" ht="45">
      <c r="A164" s="89">
        <v>157</v>
      </c>
      <c r="B164" s="90" t="s">
        <v>10</v>
      </c>
      <c r="C164" s="90" t="s">
        <v>38</v>
      </c>
      <c r="D164" s="90" t="s">
        <v>35</v>
      </c>
      <c r="E164" s="90" t="s">
        <v>195</v>
      </c>
      <c r="F164" s="91">
        <v>0.5</v>
      </c>
      <c r="G164" s="89">
        <v>1315</v>
      </c>
      <c r="H164" s="92">
        <v>2.67</v>
      </c>
      <c r="I164" s="93">
        <f t="shared" si="9"/>
        <v>7.8780000000000001</v>
      </c>
      <c r="J164" s="92">
        <f t="shared" si="10"/>
        <v>10.52</v>
      </c>
      <c r="K164" s="92">
        <f t="shared" si="11"/>
        <v>2.48</v>
      </c>
      <c r="L164" s="92">
        <f t="shared" si="12"/>
        <v>13</v>
      </c>
      <c r="M164" s="61"/>
      <c r="O164" s="87"/>
    </row>
    <row r="165" spans="1:15" ht="45">
      <c r="A165" s="89">
        <v>158</v>
      </c>
      <c r="B165" s="90" t="s">
        <v>10</v>
      </c>
      <c r="C165" s="90" t="s">
        <v>225</v>
      </c>
      <c r="D165" s="90" t="s">
        <v>35</v>
      </c>
      <c r="E165" s="90" t="s">
        <v>281</v>
      </c>
      <c r="F165" s="91">
        <v>0.2</v>
      </c>
      <c r="G165" s="89">
        <v>1290</v>
      </c>
      <c r="H165" s="92">
        <v>12</v>
      </c>
      <c r="I165" s="93">
        <f t="shared" si="9"/>
        <v>7.7279999999999998</v>
      </c>
      <c r="J165" s="92">
        <f t="shared" si="10"/>
        <v>18.55</v>
      </c>
      <c r="K165" s="92">
        <f t="shared" si="11"/>
        <v>4.38</v>
      </c>
      <c r="L165" s="92">
        <f t="shared" si="12"/>
        <v>22.93</v>
      </c>
      <c r="M165" s="61"/>
      <c r="O165" s="87"/>
    </row>
    <row r="166" spans="1:15" ht="45">
      <c r="A166" s="89">
        <v>159</v>
      </c>
      <c r="B166" s="90" t="s">
        <v>10</v>
      </c>
      <c r="C166" s="90" t="s">
        <v>34</v>
      </c>
      <c r="D166" s="90" t="s">
        <v>40</v>
      </c>
      <c r="E166" s="90" t="s">
        <v>60</v>
      </c>
      <c r="F166" s="91">
        <v>0.2</v>
      </c>
      <c r="G166" s="89">
        <v>1305</v>
      </c>
      <c r="H166" s="92">
        <v>110</v>
      </c>
      <c r="I166" s="93">
        <f t="shared" si="9"/>
        <v>7.8179999999999996</v>
      </c>
      <c r="J166" s="92">
        <f t="shared" si="10"/>
        <v>172</v>
      </c>
      <c r="K166" s="92">
        <f t="shared" si="11"/>
        <v>40.57</v>
      </c>
      <c r="L166" s="92">
        <f t="shared" si="12"/>
        <v>212.57</v>
      </c>
      <c r="M166" s="61"/>
      <c r="O166" s="87"/>
    </row>
    <row r="167" spans="1:15" ht="45">
      <c r="A167" s="89">
        <v>160</v>
      </c>
      <c r="B167" s="90" t="s">
        <v>10</v>
      </c>
      <c r="C167" s="90" t="s">
        <v>30</v>
      </c>
      <c r="D167" s="90" t="s">
        <v>28</v>
      </c>
      <c r="E167" s="90" t="s">
        <v>61</v>
      </c>
      <c r="F167" s="91">
        <v>0.2</v>
      </c>
      <c r="G167" s="89">
        <v>1055</v>
      </c>
      <c r="H167" s="92">
        <v>110.25</v>
      </c>
      <c r="I167" s="93">
        <f t="shared" si="9"/>
        <v>6.32</v>
      </c>
      <c r="J167" s="92">
        <f t="shared" si="10"/>
        <v>139.36000000000001</v>
      </c>
      <c r="K167" s="92">
        <f t="shared" si="11"/>
        <v>32.880000000000003</v>
      </c>
      <c r="L167" s="92">
        <f t="shared" si="12"/>
        <v>172.24</v>
      </c>
      <c r="M167" s="61"/>
      <c r="O167" s="87"/>
    </row>
    <row r="168" spans="1:15" ht="30" customHeight="1">
      <c r="A168" s="89">
        <v>161</v>
      </c>
      <c r="B168" s="90" t="s">
        <v>137</v>
      </c>
      <c r="C168" s="90" t="s">
        <v>119</v>
      </c>
      <c r="D168" s="90" t="s">
        <v>35</v>
      </c>
      <c r="E168" s="90" t="s">
        <v>62</v>
      </c>
      <c r="F168" s="91" t="s">
        <v>400</v>
      </c>
      <c r="G168" s="89">
        <v>1925</v>
      </c>
      <c r="H168" s="92">
        <v>24</v>
      </c>
      <c r="I168" s="93">
        <f t="shared" si="9"/>
        <v>11.532</v>
      </c>
      <c r="J168" s="92">
        <f t="shared" si="10"/>
        <v>55.35</v>
      </c>
      <c r="K168" s="92">
        <f t="shared" si="11"/>
        <v>13.06</v>
      </c>
      <c r="L168" s="92">
        <f t="shared" si="12"/>
        <v>68.41</v>
      </c>
      <c r="M168" s="61"/>
      <c r="O168" s="87"/>
    </row>
    <row r="169" spans="1:15" ht="30">
      <c r="A169" s="89">
        <v>162</v>
      </c>
      <c r="B169" s="90" t="s">
        <v>29</v>
      </c>
      <c r="C169" s="90" t="s">
        <v>135</v>
      </c>
      <c r="D169" s="90" t="s">
        <v>28</v>
      </c>
      <c r="E169" s="90" t="s">
        <v>411</v>
      </c>
      <c r="F169" s="91">
        <v>0.2</v>
      </c>
      <c r="G169" s="89">
        <v>1050</v>
      </c>
      <c r="H169" s="92">
        <v>8.5</v>
      </c>
      <c r="I169" s="93">
        <f t="shared" si="9"/>
        <v>6.29</v>
      </c>
      <c r="J169" s="92">
        <f t="shared" si="10"/>
        <v>10.69</v>
      </c>
      <c r="K169" s="92">
        <f t="shared" si="11"/>
        <v>2.52</v>
      </c>
      <c r="L169" s="92">
        <f t="shared" si="12"/>
        <v>13.209999999999999</v>
      </c>
      <c r="M169" s="61"/>
      <c r="O169" s="87"/>
    </row>
    <row r="170" spans="1:15" ht="60">
      <c r="A170" s="89">
        <v>163</v>
      </c>
      <c r="B170" s="90" t="s">
        <v>137</v>
      </c>
      <c r="C170" s="90" t="s">
        <v>138</v>
      </c>
      <c r="D170" s="90" t="s">
        <v>31</v>
      </c>
      <c r="E170" s="90" t="s">
        <v>412</v>
      </c>
      <c r="F170" s="91" t="s">
        <v>354</v>
      </c>
      <c r="G170" s="89">
        <v>1660</v>
      </c>
      <c r="H170" s="92">
        <v>7.5</v>
      </c>
      <c r="I170" s="93">
        <f t="shared" si="9"/>
        <v>9.9450000000000003</v>
      </c>
      <c r="J170" s="92">
        <f t="shared" si="10"/>
        <v>37.29</v>
      </c>
      <c r="K170" s="92">
        <f t="shared" si="11"/>
        <v>8.8000000000000007</v>
      </c>
      <c r="L170" s="92">
        <f t="shared" si="12"/>
        <v>46.09</v>
      </c>
      <c r="M170" s="61"/>
      <c r="O170" s="87"/>
    </row>
    <row r="171" spans="1:15" ht="30" customHeight="1">
      <c r="A171" s="89">
        <v>164</v>
      </c>
      <c r="B171" s="90" t="s">
        <v>137</v>
      </c>
      <c r="C171" s="90" t="s">
        <v>138</v>
      </c>
      <c r="D171" s="90" t="s">
        <v>31</v>
      </c>
      <c r="E171" s="90" t="s">
        <v>412</v>
      </c>
      <c r="F171" s="91" t="s">
        <v>400</v>
      </c>
      <c r="G171" s="89">
        <v>1660</v>
      </c>
      <c r="H171" s="92">
        <v>73</v>
      </c>
      <c r="I171" s="93">
        <f t="shared" si="9"/>
        <v>9.9450000000000003</v>
      </c>
      <c r="J171" s="92">
        <f t="shared" si="10"/>
        <v>145.19999999999999</v>
      </c>
      <c r="K171" s="92">
        <f t="shared" si="11"/>
        <v>34.25</v>
      </c>
      <c r="L171" s="92">
        <f t="shared" si="12"/>
        <v>179.45</v>
      </c>
      <c r="M171" s="61"/>
      <c r="O171" s="87"/>
    </row>
    <row r="172" spans="1:15" ht="30" customHeight="1">
      <c r="A172" s="89">
        <v>165</v>
      </c>
      <c r="B172" s="90" t="s">
        <v>10</v>
      </c>
      <c r="C172" s="90" t="s">
        <v>211</v>
      </c>
      <c r="D172" s="90" t="s">
        <v>212</v>
      </c>
      <c r="E172" s="90" t="s">
        <v>371</v>
      </c>
      <c r="F172" s="91">
        <v>0.2</v>
      </c>
      <c r="G172" s="89">
        <v>1805</v>
      </c>
      <c r="H172" s="92">
        <v>28.5</v>
      </c>
      <c r="I172" s="93">
        <f t="shared" si="9"/>
        <v>10.814</v>
      </c>
      <c r="J172" s="92">
        <f t="shared" si="10"/>
        <v>61.64</v>
      </c>
      <c r="K172" s="92">
        <f t="shared" si="11"/>
        <v>14.54</v>
      </c>
      <c r="L172" s="92">
        <f t="shared" si="12"/>
        <v>76.180000000000007</v>
      </c>
      <c r="M172" s="61"/>
      <c r="O172" s="87"/>
    </row>
    <row r="173" spans="1:15" ht="30" customHeight="1">
      <c r="A173" s="89">
        <v>166</v>
      </c>
      <c r="B173" s="90" t="s">
        <v>10</v>
      </c>
      <c r="C173" s="90" t="s">
        <v>34</v>
      </c>
      <c r="D173" s="90" t="s">
        <v>31</v>
      </c>
      <c r="E173" s="90" t="s">
        <v>372</v>
      </c>
      <c r="F173" s="91">
        <v>0.2</v>
      </c>
      <c r="G173" s="89">
        <v>1170</v>
      </c>
      <c r="H173" s="92">
        <v>22</v>
      </c>
      <c r="I173" s="93">
        <f t="shared" si="9"/>
        <v>7.0090000000000003</v>
      </c>
      <c r="J173" s="92">
        <f t="shared" si="10"/>
        <v>30.84</v>
      </c>
      <c r="K173" s="92">
        <f t="shared" si="11"/>
        <v>7.28</v>
      </c>
      <c r="L173" s="92">
        <f t="shared" si="12"/>
        <v>38.119999999999997</v>
      </c>
      <c r="M173" s="61"/>
      <c r="O173" s="87"/>
    </row>
    <row r="174" spans="1:15" ht="30" customHeight="1">
      <c r="A174" s="89">
        <v>167</v>
      </c>
      <c r="B174" s="90" t="s">
        <v>10</v>
      </c>
      <c r="C174" s="90" t="s">
        <v>307</v>
      </c>
      <c r="D174" s="90" t="s">
        <v>31</v>
      </c>
      <c r="E174" s="90" t="s">
        <v>323</v>
      </c>
      <c r="F174" s="91" t="s">
        <v>362</v>
      </c>
      <c r="G174" s="89">
        <v>1150</v>
      </c>
      <c r="H174" s="92">
        <v>154</v>
      </c>
      <c r="I174" s="93">
        <f t="shared" si="9"/>
        <v>6.89</v>
      </c>
      <c r="J174" s="92">
        <f t="shared" si="10"/>
        <v>106.11</v>
      </c>
      <c r="K174" s="92">
        <f t="shared" si="11"/>
        <v>25.03</v>
      </c>
      <c r="L174" s="92">
        <f t="shared" si="12"/>
        <v>131.13999999999999</v>
      </c>
      <c r="M174" s="61"/>
      <c r="O174" s="87"/>
    </row>
    <row r="175" spans="1:15" ht="30" customHeight="1">
      <c r="A175" s="89">
        <v>168</v>
      </c>
      <c r="B175" s="90" t="s">
        <v>10</v>
      </c>
      <c r="C175" s="90" t="s">
        <v>225</v>
      </c>
      <c r="D175" s="90" t="s">
        <v>35</v>
      </c>
      <c r="E175" s="90" t="s">
        <v>293</v>
      </c>
      <c r="F175" s="91">
        <v>0.2</v>
      </c>
      <c r="G175" s="89">
        <v>1330</v>
      </c>
      <c r="H175" s="92">
        <v>12</v>
      </c>
      <c r="I175" s="93">
        <f t="shared" si="9"/>
        <v>7.968</v>
      </c>
      <c r="J175" s="92">
        <f t="shared" si="10"/>
        <v>19.12</v>
      </c>
      <c r="K175" s="92">
        <f t="shared" si="11"/>
        <v>4.51</v>
      </c>
      <c r="L175" s="92">
        <f t="shared" si="12"/>
        <v>23.630000000000003</v>
      </c>
      <c r="M175" s="61"/>
      <c r="O175" s="87"/>
    </row>
    <row r="176" spans="1:15" ht="30" customHeight="1">
      <c r="A176" s="89">
        <v>169</v>
      </c>
      <c r="B176" s="90" t="s">
        <v>10</v>
      </c>
      <c r="C176" s="90" t="s">
        <v>37</v>
      </c>
      <c r="D176" s="90" t="s">
        <v>28</v>
      </c>
      <c r="E176" s="90" t="s">
        <v>294</v>
      </c>
      <c r="F176" s="91" t="s">
        <v>400</v>
      </c>
      <c r="G176" s="89">
        <v>1075</v>
      </c>
      <c r="H176" s="92">
        <v>44</v>
      </c>
      <c r="I176" s="93">
        <f t="shared" si="9"/>
        <v>6.44</v>
      </c>
      <c r="J176" s="92">
        <f t="shared" si="10"/>
        <v>56.67</v>
      </c>
      <c r="K176" s="92">
        <f t="shared" si="11"/>
        <v>13.37</v>
      </c>
      <c r="L176" s="92">
        <f t="shared" si="12"/>
        <v>70.040000000000006</v>
      </c>
      <c r="M176" s="61"/>
      <c r="O176" s="87"/>
    </row>
    <row r="177" spans="1:15" ht="30" customHeight="1">
      <c r="A177" s="89">
        <v>170</v>
      </c>
      <c r="B177" s="90" t="s">
        <v>10</v>
      </c>
      <c r="C177" s="90" t="s">
        <v>34</v>
      </c>
      <c r="D177" s="90" t="s">
        <v>31</v>
      </c>
      <c r="E177" s="90" t="s">
        <v>127</v>
      </c>
      <c r="F177" s="91">
        <v>0.2</v>
      </c>
      <c r="G177" s="89">
        <v>1230</v>
      </c>
      <c r="H177" s="92">
        <v>139</v>
      </c>
      <c r="I177" s="93">
        <f t="shared" si="9"/>
        <v>7.3689999999999998</v>
      </c>
      <c r="J177" s="92">
        <f t="shared" si="10"/>
        <v>204.86</v>
      </c>
      <c r="K177" s="92">
        <f t="shared" si="11"/>
        <v>48.33</v>
      </c>
      <c r="L177" s="92">
        <f t="shared" si="12"/>
        <v>253.19</v>
      </c>
      <c r="M177" s="61"/>
      <c r="O177" s="87"/>
    </row>
    <row r="178" spans="1:15" ht="30" customHeight="1">
      <c r="A178" s="89">
        <v>171</v>
      </c>
      <c r="B178" s="90" t="s">
        <v>10</v>
      </c>
      <c r="C178" s="90" t="s">
        <v>34</v>
      </c>
      <c r="D178" s="90" t="s">
        <v>31</v>
      </c>
      <c r="E178" s="90" t="s">
        <v>324</v>
      </c>
      <c r="F178" s="91">
        <v>0.2</v>
      </c>
      <c r="G178" s="89">
        <v>1410</v>
      </c>
      <c r="H178" s="92">
        <v>116.83</v>
      </c>
      <c r="I178" s="93">
        <f t="shared" si="9"/>
        <v>8.4469999999999992</v>
      </c>
      <c r="J178" s="92">
        <f t="shared" si="10"/>
        <v>197.37</v>
      </c>
      <c r="K178" s="92">
        <f t="shared" si="11"/>
        <v>46.56</v>
      </c>
      <c r="L178" s="92">
        <f t="shared" si="12"/>
        <v>243.93</v>
      </c>
      <c r="M178" s="61"/>
      <c r="O178" s="87"/>
    </row>
    <row r="179" spans="1:15" ht="30" customHeight="1">
      <c r="A179" s="89">
        <v>172</v>
      </c>
      <c r="B179" s="90" t="s">
        <v>10</v>
      </c>
      <c r="C179" s="90" t="s">
        <v>34</v>
      </c>
      <c r="D179" s="90" t="s">
        <v>31</v>
      </c>
      <c r="E179" s="90" t="s">
        <v>324</v>
      </c>
      <c r="F179" s="91">
        <v>0.5</v>
      </c>
      <c r="G179" s="89">
        <v>1410</v>
      </c>
      <c r="H179" s="92">
        <v>4.17</v>
      </c>
      <c r="I179" s="93">
        <f t="shared" si="9"/>
        <v>8.4469999999999992</v>
      </c>
      <c r="J179" s="92">
        <f t="shared" si="10"/>
        <v>17.61</v>
      </c>
      <c r="K179" s="92">
        <f t="shared" si="11"/>
        <v>4.1500000000000004</v>
      </c>
      <c r="L179" s="92">
        <f t="shared" si="12"/>
        <v>21.759999999999998</v>
      </c>
      <c r="M179" s="61"/>
      <c r="O179" s="87"/>
    </row>
    <row r="180" spans="1:15" ht="30" customHeight="1">
      <c r="A180" s="89">
        <v>173</v>
      </c>
      <c r="B180" s="90" t="s">
        <v>10</v>
      </c>
      <c r="C180" s="90" t="s">
        <v>37</v>
      </c>
      <c r="D180" s="90" t="s">
        <v>28</v>
      </c>
      <c r="E180" s="90" t="s">
        <v>150</v>
      </c>
      <c r="F180" s="91" t="s">
        <v>400</v>
      </c>
      <c r="G180" s="89">
        <v>1055</v>
      </c>
      <c r="H180" s="92">
        <v>154</v>
      </c>
      <c r="I180" s="93">
        <f t="shared" si="9"/>
        <v>6.32</v>
      </c>
      <c r="J180" s="92">
        <f t="shared" si="10"/>
        <v>194.66</v>
      </c>
      <c r="K180" s="92">
        <f t="shared" si="11"/>
        <v>45.92</v>
      </c>
      <c r="L180" s="92">
        <f t="shared" si="12"/>
        <v>240.57999999999998</v>
      </c>
      <c r="M180" s="61"/>
      <c r="O180" s="87"/>
    </row>
    <row r="181" spans="1:15" ht="30" customHeight="1">
      <c r="A181" s="89">
        <v>174</v>
      </c>
      <c r="B181" s="90" t="s">
        <v>10</v>
      </c>
      <c r="C181" s="90" t="s">
        <v>37</v>
      </c>
      <c r="D181" s="90" t="s">
        <v>28</v>
      </c>
      <c r="E181" s="90" t="s">
        <v>243</v>
      </c>
      <c r="F181" s="91" t="s">
        <v>400</v>
      </c>
      <c r="G181" s="89">
        <v>1055</v>
      </c>
      <c r="H181" s="92">
        <v>34</v>
      </c>
      <c r="I181" s="93">
        <f t="shared" si="9"/>
        <v>6.32</v>
      </c>
      <c r="J181" s="92">
        <f t="shared" si="10"/>
        <v>42.98</v>
      </c>
      <c r="K181" s="92">
        <f t="shared" si="11"/>
        <v>10.14</v>
      </c>
      <c r="L181" s="92">
        <f t="shared" si="12"/>
        <v>53.12</v>
      </c>
      <c r="M181" s="61"/>
      <c r="O181" s="87"/>
    </row>
    <row r="182" spans="1:15" ht="30" customHeight="1">
      <c r="A182" s="89">
        <v>175</v>
      </c>
      <c r="B182" s="90" t="s">
        <v>10</v>
      </c>
      <c r="C182" s="90" t="s">
        <v>38</v>
      </c>
      <c r="D182" s="90" t="s">
        <v>28</v>
      </c>
      <c r="E182" s="90" t="s">
        <v>373</v>
      </c>
      <c r="F182" s="91">
        <v>0.2</v>
      </c>
      <c r="G182" s="89">
        <v>1055</v>
      </c>
      <c r="H182" s="92">
        <v>15.5</v>
      </c>
      <c r="I182" s="93">
        <f t="shared" si="9"/>
        <v>6.32</v>
      </c>
      <c r="J182" s="92">
        <f t="shared" si="10"/>
        <v>19.59</v>
      </c>
      <c r="K182" s="92">
        <f t="shared" si="11"/>
        <v>4.62</v>
      </c>
      <c r="L182" s="92">
        <f t="shared" si="12"/>
        <v>24.21</v>
      </c>
      <c r="M182" s="61"/>
      <c r="O182" s="87"/>
    </row>
    <row r="183" spans="1:15" ht="30" customHeight="1">
      <c r="A183" s="89">
        <v>176</v>
      </c>
      <c r="B183" s="90" t="s">
        <v>137</v>
      </c>
      <c r="C183" s="90" t="s">
        <v>139</v>
      </c>
      <c r="D183" s="90" t="s">
        <v>31</v>
      </c>
      <c r="E183" s="90" t="s">
        <v>64</v>
      </c>
      <c r="F183" s="91" t="s">
        <v>354</v>
      </c>
      <c r="G183" s="89">
        <v>1680</v>
      </c>
      <c r="H183" s="92">
        <v>20.5</v>
      </c>
      <c r="I183" s="93">
        <f t="shared" si="9"/>
        <v>10.065</v>
      </c>
      <c r="J183" s="92">
        <f t="shared" si="10"/>
        <v>103.17</v>
      </c>
      <c r="K183" s="92">
        <f t="shared" si="11"/>
        <v>24.34</v>
      </c>
      <c r="L183" s="92">
        <f t="shared" si="12"/>
        <v>127.51</v>
      </c>
      <c r="M183" s="61"/>
      <c r="O183" s="87"/>
    </row>
    <row r="184" spans="1:15" ht="30" customHeight="1">
      <c r="A184" s="89">
        <v>177</v>
      </c>
      <c r="B184" s="90" t="s">
        <v>137</v>
      </c>
      <c r="C184" s="90" t="s">
        <v>139</v>
      </c>
      <c r="D184" s="90" t="s">
        <v>31</v>
      </c>
      <c r="E184" s="90" t="s">
        <v>64</v>
      </c>
      <c r="F184" s="91" t="s">
        <v>400</v>
      </c>
      <c r="G184" s="89">
        <v>1680</v>
      </c>
      <c r="H184" s="92">
        <v>239</v>
      </c>
      <c r="I184" s="93">
        <f t="shared" si="9"/>
        <v>10.065</v>
      </c>
      <c r="J184" s="92">
        <f t="shared" si="10"/>
        <v>481.11</v>
      </c>
      <c r="K184" s="92">
        <f t="shared" si="11"/>
        <v>113.49</v>
      </c>
      <c r="L184" s="92">
        <f t="shared" si="12"/>
        <v>594.6</v>
      </c>
      <c r="M184" s="61"/>
      <c r="O184" s="87"/>
    </row>
    <row r="185" spans="1:15" ht="45">
      <c r="A185" s="89">
        <v>178</v>
      </c>
      <c r="B185" s="90" t="s">
        <v>10</v>
      </c>
      <c r="C185" s="90" t="s">
        <v>227</v>
      </c>
      <c r="D185" s="90" t="s">
        <v>5</v>
      </c>
      <c r="E185" s="90" t="s">
        <v>244</v>
      </c>
      <c r="F185" s="91">
        <v>0.2</v>
      </c>
      <c r="G185" s="89">
        <v>1725</v>
      </c>
      <c r="H185" s="92">
        <v>12</v>
      </c>
      <c r="I185" s="93">
        <f t="shared" si="9"/>
        <v>10.334</v>
      </c>
      <c r="J185" s="92">
        <f t="shared" si="10"/>
        <v>24.8</v>
      </c>
      <c r="K185" s="92">
        <f t="shared" si="11"/>
        <v>5.85</v>
      </c>
      <c r="L185" s="92">
        <f t="shared" si="12"/>
        <v>30.65</v>
      </c>
      <c r="M185" s="61"/>
      <c r="O185" s="87"/>
    </row>
    <row r="186" spans="1:15" ht="45">
      <c r="A186" s="89">
        <v>179</v>
      </c>
      <c r="B186" s="90" t="s">
        <v>10</v>
      </c>
      <c r="C186" s="90" t="s">
        <v>34</v>
      </c>
      <c r="D186" s="90" t="s">
        <v>31</v>
      </c>
      <c r="E186" s="90" t="s">
        <v>450</v>
      </c>
      <c r="F186" s="91">
        <v>0.2</v>
      </c>
      <c r="G186" s="89">
        <v>1170</v>
      </c>
      <c r="H186" s="92">
        <v>22</v>
      </c>
      <c r="I186" s="93">
        <f t="shared" si="9"/>
        <v>7.0090000000000003</v>
      </c>
      <c r="J186" s="92">
        <f t="shared" si="10"/>
        <v>30.84</v>
      </c>
      <c r="K186" s="92">
        <f t="shared" si="11"/>
        <v>7.28</v>
      </c>
      <c r="L186" s="92">
        <f t="shared" si="12"/>
        <v>38.119999999999997</v>
      </c>
      <c r="M186" s="61"/>
      <c r="O186" s="87"/>
    </row>
    <row r="187" spans="1:15" ht="45">
      <c r="A187" s="89">
        <v>180</v>
      </c>
      <c r="B187" s="90" t="s">
        <v>10</v>
      </c>
      <c r="C187" s="90" t="s">
        <v>38</v>
      </c>
      <c r="D187" s="90" t="s">
        <v>28</v>
      </c>
      <c r="E187" s="90" t="s">
        <v>245</v>
      </c>
      <c r="F187" s="91">
        <v>0.2</v>
      </c>
      <c r="G187" s="89">
        <v>1055</v>
      </c>
      <c r="H187" s="92">
        <v>129.5</v>
      </c>
      <c r="I187" s="93">
        <f t="shared" si="9"/>
        <v>6.32</v>
      </c>
      <c r="J187" s="92">
        <f t="shared" si="10"/>
        <v>163.69</v>
      </c>
      <c r="K187" s="92">
        <f t="shared" si="11"/>
        <v>38.61</v>
      </c>
      <c r="L187" s="92">
        <f t="shared" si="12"/>
        <v>202.3</v>
      </c>
      <c r="M187" s="61"/>
      <c r="O187" s="87"/>
    </row>
    <row r="188" spans="1:15" ht="30" customHeight="1">
      <c r="A188" s="89">
        <v>181</v>
      </c>
      <c r="B188" s="90" t="s">
        <v>10</v>
      </c>
      <c r="C188" s="90" t="s">
        <v>30</v>
      </c>
      <c r="D188" s="90" t="s">
        <v>31</v>
      </c>
      <c r="E188" s="90" t="s">
        <v>65</v>
      </c>
      <c r="F188" s="91">
        <v>0.2</v>
      </c>
      <c r="G188" s="89">
        <v>1170</v>
      </c>
      <c r="H188" s="92">
        <v>154.75</v>
      </c>
      <c r="I188" s="93">
        <f t="shared" si="9"/>
        <v>7.0090000000000003</v>
      </c>
      <c r="J188" s="92">
        <f t="shared" si="10"/>
        <v>216.93</v>
      </c>
      <c r="K188" s="92">
        <f t="shared" si="11"/>
        <v>51.17</v>
      </c>
      <c r="L188" s="92">
        <f t="shared" si="12"/>
        <v>268.10000000000002</v>
      </c>
      <c r="M188" s="61"/>
      <c r="O188" s="87"/>
    </row>
    <row r="189" spans="1:15" ht="30" customHeight="1">
      <c r="A189" s="89">
        <v>182</v>
      </c>
      <c r="B189" s="90" t="s">
        <v>10</v>
      </c>
      <c r="C189" s="90" t="s">
        <v>34</v>
      </c>
      <c r="D189" s="90" t="s">
        <v>28</v>
      </c>
      <c r="E189" s="90" t="s">
        <v>108</v>
      </c>
      <c r="F189" s="91">
        <v>0.2</v>
      </c>
      <c r="G189" s="89">
        <v>1055</v>
      </c>
      <c r="H189" s="92">
        <v>165</v>
      </c>
      <c r="I189" s="93">
        <f t="shared" si="9"/>
        <v>6.32</v>
      </c>
      <c r="J189" s="92">
        <f t="shared" si="10"/>
        <v>208.56</v>
      </c>
      <c r="K189" s="92">
        <f t="shared" si="11"/>
        <v>49.2</v>
      </c>
      <c r="L189" s="92">
        <f t="shared" si="12"/>
        <v>257.76</v>
      </c>
      <c r="M189" s="61"/>
      <c r="O189" s="87"/>
    </row>
    <row r="190" spans="1:15" ht="30" customHeight="1">
      <c r="A190" s="89">
        <v>183</v>
      </c>
      <c r="B190" s="90" t="s">
        <v>10</v>
      </c>
      <c r="C190" s="90" t="s">
        <v>172</v>
      </c>
      <c r="D190" s="90" t="s">
        <v>215</v>
      </c>
      <c r="E190" s="90" t="s">
        <v>216</v>
      </c>
      <c r="F190" s="91">
        <v>0.2</v>
      </c>
      <c r="G190" s="89">
        <v>1560</v>
      </c>
      <c r="H190" s="92">
        <v>48</v>
      </c>
      <c r="I190" s="93">
        <f t="shared" si="9"/>
        <v>9.3460000000000001</v>
      </c>
      <c r="J190" s="92">
        <f t="shared" si="10"/>
        <v>89.72</v>
      </c>
      <c r="K190" s="92">
        <f t="shared" si="11"/>
        <v>21.16</v>
      </c>
      <c r="L190" s="92">
        <f t="shared" si="12"/>
        <v>110.88</v>
      </c>
      <c r="M190" s="61"/>
      <c r="O190" s="87"/>
    </row>
    <row r="191" spans="1:15" ht="30" customHeight="1">
      <c r="A191" s="89">
        <v>184</v>
      </c>
      <c r="B191" s="90" t="s">
        <v>10</v>
      </c>
      <c r="C191" s="90" t="s">
        <v>172</v>
      </c>
      <c r="D191" s="90" t="s">
        <v>174</v>
      </c>
      <c r="E191" s="90" t="s">
        <v>246</v>
      </c>
      <c r="F191" s="91">
        <v>0.2</v>
      </c>
      <c r="G191" s="89">
        <v>1785</v>
      </c>
      <c r="H191" s="92">
        <v>48</v>
      </c>
      <c r="I191" s="93">
        <f t="shared" si="9"/>
        <v>10.694000000000001</v>
      </c>
      <c r="J191" s="92">
        <f t="shared" si="10"/>
        <v>102.66</v>
      </c>
      <c r="K191" s="92">
        <f t="shared" si="11"/>
        <v>24.22</v>
      </c>
      <c r="L191" s="92">
        <f t="shared" si="12"/>
        <v>126.88</v>
      </c>
      <c r="M191" s="61"/>
      <c r="O191" s="87"/>
    </row>
    <row r="192" spans="1:15" ht="30" customHeight="1">
      <c r="A192" s="89">
        <v>185</v>
      </c>
      <c r="B192" s="90" t="s">
        <v>137</v>
      </c>
      <c r="C192" s="90" t="s">
        <v>139</v>
      </c>
      <c r="D192" s="90" t="s">
        <v>31</v>
      </c>
      <c r="E192" s="90" t="s">
        <v>282</v>
      </c>
      <c r="F192" s="91" t="s">
        <v>354</v>
      </c>
      <c r="G192" s="89">
        <v>1560</v>
      </c>
      <c r="H192" s="92">
        <v>25.5</v>
      </c>
      <c r="I192" s="93">
        <f t="shared" si="9"/>
        <v>9.3460000000000001</v>
      </c>
      <c r="J192" s="92">
        <f t="shared" si="10"/>
        <v>119.16</v>
      </c>
      <c r="K192" s="92">
        <f t="shared" si="11"/>
        <v>28.11</v>
      </c>
      <c r="L192" s="92">
        <f t="shared" si="12"/>
        <v>147.26999999999998</v>
      </c>
      <c r="M192" s="61"/>
      <c r="O192" s="87"/>
    </row>
    <row r="193" spans="1:15" ht="60">
      <c r="A193" s="89">
        <v>186</v>
      </c>
      <c r="B193" s="90" t="s">
        <v>137</v>
      </c>
      <c r="C193" s="90" t="s">
        <v>139</v>
      </c>
      <c r="D193" s="90" t="s">
        <v>31</v>
      </c>
      <c r="E193" s="90" t="s">
        <v>282</v>
      </c>
      <c r="F193" s="91" t="s">
        <v>400</v>
      </c>
      <c r="G193" s="89">
        <v>1560</v>
      </c>
      <c r="H193" s="92">
        <v>201.5</v>
      </c>
      <c r="I193" s="93">
        <f t="shared" si="9"/>
        <v>9.3460000000000001</v>
      </c>
      <c r="J193" s="92">
        <f t="shared" si="10"/>
        <v>376.64</v>
      </c>
      <c r="K193" s="92">
        <f t="shared" si="11"/>
        <v>88.85</v>
      </c>
      <c r="L193" s="92">
        <f t="shared" si="12"/>
        <v>465.49</v>
      </c>
      <c r="M193" s="61"/>
      <c r="O193" s="87"/>
    </row>
    <row r="194" spans="1:15" ht="60">
      <c r="A194" s="89">
        <v>187</v>
      </c>
      <c r="B194" s="90" t="s">
        <v>137</v>
      </c>
      <c r="C194" s="90" t="s">
        <v>138</v>
      </c>
      <c r="D194" s="90" t="s">
        <v>5</v>
      </c>
      <c r="E194" s="90" t="s">
        <v>325</v>
      </c>
      <c r="F194" s="91" t="s">
        <v>354</v>
      </c>
      <c r="G194" s="89">
        <v>2030</v>
      </c>
      <c r="H194" s="92">
        <v>9.5</v>
      </c>
      <c r="I194" s="93">
        <f t="shared" si="9"/>
        <v>12.162000000000001</v>
      </c>
      <c r="J194" s="92">
        <f t="shared" si="10"/>
        <v>57.77</v>
      </c>
      <c r="K194" s="92">
        <f t="shared" si="11"/>
        <v>13.63</v>
      </c>
      <c r="L194" s="92">
        <f t="shared" si="12"/>
        <v>71.400000000000006</v>
      </c>
      <c r="M194" s="61"/>
      <c r="O194" s="87"/>
    </row>
    <row r="195" spans="1:15" ht="30" customHeight="1">
      <c r="A195" s="89">
        <v>188</v>
      </c>
      <c r="B195" s="90" t="s">
        <v>137</v>
      </c>
      <c r="C195" s="90" t="s">
        <v>138</v>
      </c>
      <c r="D195" s="90" t="s">
        <v>5</v>
      </c>
      <c r="E195" s="90" t="s">
        <v>325</v>
      </c>
      <c r="F195" s="91" t="s">
        <v>400</v>
      </c>
      <c r="G195" s="89">
        <v>2030</v>
      </c>
      <c r="H195" s="92">
        <v>83</v>
      </c>
      <c r="I195" s="93">
        <f t="shared" si="9"/>
        <v>12.162000000000001</v>
      </c>
      <c r="J195" s="92">
        <f t="shared" si="10"/>
        <v>201.89</v>
      </c>
      <c r="K195" s="92">
        <f t="shared" si="11"/>
        <v>47.63</v>
      </c>
      <c r="L195" s="92">
        <f t="shared" si="12"/>
        <v>249.51999999999998</v>
      </c>
      <c r="M195" s="61"/>
      <c r="O195" s="87"/>
    </row>
    <row r="196" spans="1:15" ht="30" customHeight="1">
      <c r="A196" s="89">
        <v>189</v>
      </c>
      <c r="B196" s="90" t="s">
        <v>10</v>
      </c>
      <c r="C196" s="90" t="s">
        <v>34</v>
      </c>
      <c r="D196" s="90" t="s">
        <v>28</v>
      </c>
      <c r="E196" s="90" t="s">
        <v>295</v>
      </c>
      <c r="F196" s="91">
        <v>0.2</v>
      </c>
      <c r="G196" s="89">
        <v>1055</v>
      </c>
      <c r="H196" s="92">
        <v>159.58000000000001</v>
      </c>
      <c r="I196" s="93">
        <f t="shared" si="9"/>
        <v>6.32</v>
      </c>
      <c r="J196" s="92">
        <f t="shared" si="10"/>
        <v>201.71</v>
      </c>
      <c r="K196" s="92">
        <f t="shared" si="11"/>
        <v>47.58</v>
      </c>
      <c r="L196" s="92">
        <f t="shared" si="12"/>
        <v>249.29000000000002</v>
      </c>
      <c r="M196" s="61"/>
      <c r="O196" s="87"/>
    </row>
    <row r="197" spans="1:15" ht="30" customHeight="1">
      <c r="A197" s="89">
        <v>190</v>
      </c>
      <c r="B197" s="90" t="s">
        <v>10</v>
      </c>
      <c r="C197" s="90" t="s">
        <v>34</v>
      </c>
      <c r="D197" s="90" t="s">
        <v>28</v>
      </c>
      <c r="E197" s="90" t="s">
        <v>295</v>
      </c>
      <c r="F197" s="91">
        <v>0.5</v>
      </c>
      <c r="G197" s="89">
        <v>1055</v>
      </c>
      <c r="H197" s="92">
        <v>1.42</v>
      </c>
      <c r="I197" s="93">
        <f t="shared" si="9"/>
        <v>6.32</v>
      </c>
      <c r="J197" s="92">
        <f t="shared" si="10"/>
        <v>4.49</v>
      </c>
      <c r="K197" s="92">
        <f t="shared" si="11"/>
        <v>1.06</v>
      </c>
      <c r="L197" s="92">
        <f t="shared" si="12"/>
        <v>5.5500000000000007</v>
      </c>
      <c r="M197" s="61"/>
      <c r="O197" s="87"/>
    </row>
    <row r="198" spans="1:15" ht="30" customHeight="1">
      <c r="A198" s="89">
        <v>191</v>
      </c>
      <c r="B198" s="90" t="s">
        <v>10</v>
      </c>
      <c r="C198" s="90" t="s">
        <v>230</v>
      </c>
      <c r="D198" s="90" t="s">
        <v>5</v>
      </c>
      <c r="E198" s="90" t="s">
        <v>451</v>
      </c>
      <c r="F198" s="91">
        <v>0.2</v>
      </c>
      <c r="G198" s="89">
        <v>1765</v>
      </c>
      <c r="H198" s="92">
        <v>12</v>
      </c>
      <c r="I198" s="93">
        <f t="shared" si="9"/>
        <v>10.574</v>
      </c>
      <c r="J198" s="92">
        <f t="shared" si="10"/>
        <v>25.38</v>
      </c>
      <c r="K198" s="92">
        <f t="shared" si="11"/>
        <v>5.99</v>
      </c>
      <c r="L198" s="92">
        <f t="shared" si="12"/>
        <v>31.369999999999997</v>
      </c>
      <c r="M198" s="61"/>
      <c r="O198" s="87"/>
    </row>
    <row r="199" spans="1:15" ht="45">
      <c r="A199" s="89">
        <v>192</v>
      </c>
      <c r="B199" s="90" t="s">
        <v>10</v>
      </c>
      <c r="C199" s="90" t="s">
        <v>307</v>
      </c>
      <c r="D199" s="90" t="s">
        <v>35</v>
      </c>
      <c r="E199" s="90" t="s">
        <v>326</v>
      </c>
      <c r="F199" s="91" t="s">
        <v>362</v>
      </c>
      <c r="G199" s="89">
        <v>1375</v>
      </c>
      <c r="H199" s="92">
        <v>176</v>
      </c>
      <c r="I199" s="93">
        <f t="shared" si="9"/>
        <v>8.2370000000000001</v>
      </c>
      <c r="J199" s="92">
        <f t="shared" si="10"/>
        <v>144.97</v>
      </c>
      <c r="K199" s="92">
        <f t="shared" si="11"/>
        <v>34.200000000000003</v>
      </c>
      <c r="L199" s="92">
        <f t="shared" si="12"/>
        <v>179.17000000000002</v>
      </c>
      <c r="M199" s="61"/>
      <c r="O199" s="87"/>
    </row>
    <row r="200" spans="1:15" ht="30">
      <c r="A200" s="89">
        <v>193</v>
      </c>
      <c r="B200" s="90" t="s">
        <v>29</v>
      </c>
      <c r="C200" s="90" t="s">
        <v>125</v>
      </c>
      <c r="D200" s="90" t="s">
        <v>40</v>
      </c>
      <c r="E200" s="90" t="s">
        <v>374</v>
      </c>
      <c r="F200" s="91">
        <v>0.2</v>
      </c>
      <c r="G200" s="89">
        <v>1245</v>
      </c>
      <c r="H200" s="92">
        <v>82</v>
      </c>
      <c r="I200" s="93">
        <f t="shared" ref="I200:I263" si="13">ROUND(G200/166.92,3)</f>
        <v>7.4589999999999996</v>
      </c>
      <c r="J200" s="92">
        <f t="shared" ref="J200:J263" si="14">ROUND(I200*H200*F200,2)</f>
        <v>122.33</v>
      </c>
      <c r="K200" s="92">
        <f t="shared" ref="K200:K263" si="15">ROUND(J200*0.2359,2)</f>
        <v>28.86</v>
      </c>
      <c r="L200" s="92">
        <f t="shared" ref="L200:L263" si="16">J200+K200</f>
        <v>151.19</v>
      </c>
      <c r="M200" s="61"/>
      <c r="O200" s="87"/>
    </row>
    <row r="201" spans="1:15" ht="30" customHeight="1">
      <c r="A201" s="89">
        <v>194</v>
      </c>
      <c r="B201" s="90" t="s">
        <v>29</v>
      </c>
      <c r="C201" s="90" t="s">
        <v>125</v>
      </c>
      <c r="D201" s="90" t="s">
        <v>40</v>
      </c>
      <c r="E201" s="90" t="s">
        <v>374</v>
      </c>
      <c r="F201" s="91">
        <v>0.5</v>
      </c>
      <c r="G201" s="89">
        <v>1245</v>
      </c>
      <c r="H201" s="92">
        <v>2</v>
      </c>
      <c r="I201" s="93">
        <f t="shared" si="13"/>
        <v>7.4589999999999996</v>
      </c>
      <c r="J201" s="92">
        <f t="shared" si="14"/>
        <v>7.46</v>
      </c>
      <c r="K201" s="92">
        <f t="shared" si="15"/>
        <v>1.76</v>
      </c>
      <c r="L201" s="92">
        <f t="shared" si="16"/>
        <v>9.2200000000000006</v>
      </c>
      <c r="M201" s="61"/>
      <c r="O201" s="87"/>
    </row>
    <row r="202" spans="1:15" ht="30" customHeight="1">
      <c r="A202" s="89">
        <v>195</v>
      </c>
      <c r="B202" s="90" t="s">
        <v>10</v>
      </c>
      <c r="C202" s="90" t="s">
        <v>307</v>
      </c>
      <c r="D202" s="90" t="s">
        <v>35</v>
      </c>
      <c r="E202" s="90" t="s">
        <v>327</v>
      </c>
      <c r="F202" s="91" t="s">
        <v>362</v>
      </c>
      <c r="G202" s="89">
        <v>1375</v>
      </c>
      <c r="H202" s="92">
        <v>157.5</v>
      </c>
      <c r="I202" s="93">
        <f t="shared" si="13"/>
        <v>8.2370000000000001</v>
      </c>
      <c r="J202" s="92">
        <f t="shared" si="14"/>
        <v>129.72999999999999</v>
      </c>
      <c r="K202" s="92">
        <f t="shared" si="15"/>
        <v>30.6</v>
      </c>
      <c r="L202" s="92">
        <f t="shared" si="16"/>
        <v>160.32999999999998</v>
      </c>
      <c r="M202" s="61"/>
      <c r="O202" s="87"/>
    </row>
    <row r="203" spans="1:15" ht="30" customHeight="1">
      <c r="A203" s="89">
        <v>196</v>
      </c>
      <c r="B203" s="90" t="s">
        <v>29</v>
      </c>
      <c r="C203" s="90" t="s">
        <v>141</v>
      </c>
      <c r="D203" s="90" t="s">
        <v>28</v>
      </c>
      <c r="E203" s="90" t="s">
        <v>296</v>
      </c>
      <c r="F203" s="91" t="s">
        <v>400</v>
      </c>
      <c r="G203" s="89">
        <v>1055</v>
      </c>
      <c r="H203" s="92">
        <v>66</v>
      </c>
      <c r="I203" s="93">
        <f t="shared" si="13"/>
        <v>6.32</v>
      </c>
      <c r="J203" s="92">
        <f t="shared" si="14"/>
        <v>83.42</v>
      </c>
      <c r="K203" s="92">
        <f t="shared" si="15"/>
        <v>19.68</v>
      </c>
      <c r="L203" s="92">
        <f t="shared" si="16"/>
        <v>103.1</v>
      </c>
      <c r="M203" s="61"/>
      <c r="O203" s="87"/>
    </row>
    <row r="204" spans="1:15" ht="30" customHeight="1">
      <c r="A204" s="89">
        <v>197</v>
      </c>
      <c r="B204" s="90" t="s">
        <v>10</v>
      </c>
      <c r="C204" s="90" t="s">
        <v>225</v>
      </c>
      <c r="D204" s="90" t="s">
        <v>35</v>
      </c>
      <c r="E204" s="90" t="s">
        <v>452</v>
      </c>
      <c r="F204" s="91">
        <v>0.2</v>
      </c>
      <c r="G204" s="89">
        <v>1330</v>
      </c>
      <c r="H204" s="92">
        <v>12</v>
      </c>
      <c r="I204" s="93">
        <f t="shared" si="13"/>
        <v>7.968</v>
      </c>
      <c r="J204" s="92">
        <f t="shared" si="14"/>
        <v>19.12</v>
      </c>
      <c r="K204" s="92">
        <f t="shared" si="15"/>
        <v>4.51</v>
      </c>
      <c r="L204" s="92">
        <f t="shared" si="16"/>
        <v>23.630000000000003</v>
      </c>
      <c r="M204" s="61"/>
      <c r="O204" s="87"/>
    </row>
    <row r="205" spans="1:15" ht="30" customHeight="1">
      <c r="A205" s="89">
        <v>198</v>
      </c>
      <c r="B205" s="90" t="s">
        <v>10</v>
      </c>
      <c r="C205" s="90" t="s">
        <v>307</v>
      </c>
      <c r="D205" s="90" t="s">
        <v>28</v>
      </c>
      <c r="E205" s="90" t="s">
        <v>328</v>
      </c>
      <c r="F205" s="91" t="s">
        <v>362</v>
      </c>
      <c r="G205" s="89">
        <v>1055</v>
      </c>
      <c r="H205" s="92">
        <v>132</v>
      </c>
      <c r="I205" s="93">
        <f t="shared" si="13"/>
        <v>6.32</v>
      </c>
      <c r="J205" s="92">
        <f t="shared" si="14"/>
        <v>83.42</v>
      </c>
      <c r="K205" s="92">
        <f t="shared" si="15"/>
        <v>19.68</v>
      </c>
      <c r="L205" s="92">
        <f t="shared" si="16"/>
        <v>103.1</v>
      </c>
      <c r="M205" s="61"/>
      <c r="O205" s="87"/>
    </row>
    <row r="206" spans="1:15" ht="30" customHeight="1">
      <c r="A206" s="89">
        <v>199</v>
      </c>
      <c r="B206" s="90" t="s">
        <v>137</v>
      </c>
      <c r="C206" s="90" t="s">
        <v>139</v>
      </c>
      <c r="D206" s="90" t="s">
        <v>5</v>
      </c>
      <c r="E206" s="90" t="s">
        <v>453</v>
      </c>
      <c r="F206" s="91" t="s">
        <v>354</v>
      </c>
      <c r="G206" s="89">
        <v>2095</v>
      </c>
      <c r="H206" s="92">
        <v>7</v>
      </c>
      <c r="I206" s="93">
        <f t="shared" si="13"/>
        <v>12.551</v>
      </c>
      <c r="J206" s="92">
        <f t="shared" si="14"/>
        <v>43.93</v>
      </c>
      <c r="K206" s="92">
        <f t="shared" si="15"/>
        <v>10.36</v>
      </c>
      <c r="L206" s="92">
        <f t="shared" si="16"/>
        <v>54.29</v>
      </c>
      <c r="M206" s="61"/>
      <c r="O206" s="87"/>
    </row>
    <row r="207" spans="1:15" ht="30" customHeight="1">
      <c r="A207" s="89">
        <v>200</v>
      </c>
      <c r="B207" s="90" t="s">
        <v>137</v>
      </c>
      <c r="C207" s="90" t="s">
        <v>139</v>
      </c>
      <c r="D207" s="90" t="s">
        <v>5</v>
      </c>
      <c r="E207" s="90" t="s">
        <v>453</v>
      </c>
      <c r="F207" s="91" t="s">
        <v>400</v>
      </c>
      <c r="G207" s="89">
        <v>2095</v>
      </c>
      <c r="H207" s="92">
        <v>58.5</v>
      </c>
      <c r="I207" s="93">
        <f t="shared" si="13"/>
        <v>12.551</v>
      </c>
      <c r="J207" s="92">
        <f t="shared" si="14"/>
        <v>146.85</v>
      </c>
      <c r="K207" s="92">
        <f t="shared" si="15"/>
        <v>34.64</v>
      </c>
      <c r="L207" s="92">
        <f t="shared" si="16"/>
        <v>181.49</v>
      </c>
      <c r="M207" s="61"/>
      <c r="O207" s="87"/>
    </row>
    <row r="208" spans="1:15" ht="30" customHeight="1">
      <c r="A208" s="89">
        <v>201</v>
      </c>
      <c r="B208" s="90" t="s">
        <v>137</v>
      </c>
      <c r="C208" s="90" t="s">
        <v>139</v>
      </c>
      <c r="D208" s="90" t="s">
        <v>5</v>
      </c>
      <c r="E208" s="90" t="s">
        <v>453</v>
      </c>
      <c r="F208" s="91" t="s">
        <v>354</v>
      </c>
      <c r="G208" s="89">
        <v>2095</v>
      </c>
      <c r="H208" s="92">
        <v>2.5</v>
      </c>
      <c r="I208" s="93">
        <f t="shared" si="13"/>
        <v>12.551</v>
      </c>
      <c r="J208" s="92">
        <f t="shared" si="14"/>
        <v>15.69</v>
      </c>
      <c r="K208" s="92">
        <f t="shared" si="15"/>
        <v>3.7</v>
      </c>
      <c r="L208" s="92">
        <f t="shared" si="16"/>
        <v>19.39</v>
      </c>
      <c r="M208" s="61"/>
      <c r="O208" s="87"/>
    </row>
    <row r="209" spans="1:15" ht="30" customHeight="1">
      <c r="A209" s="89">
        <v>202</v>
      </c>
      <c r="B209" s="90" t="s">
        <v>137</v>
      </c>
      <c r="C209" s="90" t="s">
        <v>139</v>
      </c>
      <c r="D209" s="90" t="s">
        <v>5</v>
      </c>
      <c r="E209" s="90" t="s">
        <v>453</v>
      </c>
      <c r="F209" s="91" t="s">
        <v>400</v>
      </c>
      <c r="G209" s="89">
        <v>2095</v>
      </c>
      <c r="H209" s="92">
        <v>21.5</v>
      </c>
      <c r="I209" s="93">
        <f t="shared" si="13"/>
        <v>12.551</v>
      </c>
      <c r="J209" s="92">
        <f t="shared" si="14"/>
        <v>53.97</v>
      </c>
      <c r="K209" s="92">
        <f t="shared" si="15"/>
        <v>12.73</v>
      </c>
      <c r="L209" s="92">
        <f t="shared" si="16"/>
        <v>66.7</v>
      </c>
      <c r="M209" s="61"/>
      <c r="O209" s="87"/>
    </row>
    <row r="210" spans="1:15" ht="30" customHeight="1">
      <c r="A210" s="89">
        <v>203</v>
      </c>
      <c r="B210" s="90" t="s">
        <v>10</v>
      </c>
      <c r="C210" s="90" t="s">
        <v>30</v>
      </c>
      <c r="D210" s="90" t="s">
        <v>35</v>
      </c>
      <c r="E210" s="90" t="s">
        <v>68</v>
      </c>
      <c r="F210" s="91">
        <v>0.2</v>
      </c>
      <c r="G210" s="89">
        <v>1335</v>
      </c>
      <c r="H210" s="92">
        <v>132</v>
      </c>
      <c r="I210" s="93">
        <f t="shared" si="13"/>
        <v>7.9980000000000002</v>
      </c>
      <c r="J210" s="92">
        <f t="shared" si="14"/>
        <v>211.15</v>
      </c>
      <c r="K210" s="92">
        <f t="shared" si="15"/>
        <v>49.81</v>
      </c>
      <c r="L210" s="92">
        <f t="shared" si="16"/>
        <v>260.96000000000004</v>
      </c>
      <c r="M210" s="61"/>
      <c r="O210" s="87"/>
    </row>
    <row r="211" spans="1:15" ht="30" customHeight="1">
      <c r="A211" s="89">
        <v>204</v>
      </c>
      <c r="B211" s="90" t="s">
        <v>10</v>
      </c>
      <c r="C211" s="90" t="s">
        <v>30</v>
      </c>
      <c r="D211" s="90" t="s">
        <v>35</v>
      </c>
      <c r="E211" s="90" t="s">
        <v>69</v>
      </c>
      <c r="F211" s="91">
        <v>0.2</v>
      </c>
      <c r="G211" s="89">
        <v>1575</v>
      </c>
      <c r="H211" s="92">
        <v>154.75</v>
      </c>
      <c r="I211" s="93">
        <f t="shared" si="13"/>
        <v>9.4359999999999999</v>
      </c>
      <c r="J211" s="92">
        <f t="shared" si="14"/>
        <v>292.04000000000002</v>
      </c>
      <c r="K211" s="92">
        <f t="shared" si="15"/>
        <v>68.89</v>
      </c>
      <c r="L211" s="92">
        <f t="shared" si="16"/>
        <v>360.93</v>
      </c>
      <c r="M211" s="61"/>
      <c r="O211" s="87"/>
    </row>
    <row r="212" spans="1:15" ht="30" customHeight="1">
      <c r="A212" s="89">
        <v>205</v>
      </c>
      <c r="B212" s="90" t="s">
        <v>10</v>
      </c>
      <c r="C212" s="90" t="s">
        <v>307</v>
      </c>
      <c r="D212" s="90" t="s">
        <v>31</v>
      </c>
      <c r="E212" s="90" t="s">
        <v>329</v>
      </c>
      <c r="F212" s="91" t="s">
        <v>362</v>
      </c>
      <c r="G212" s="89">
        <v>1190</v>
      </c>
      <c r="H212" s="92">
        <v>11</v>
      </c>
      <c r="I212" s="93">
        <f t="shared" si="13"/>
        <v>7.1289999999999996</v>
      </c>
      <c r="J212" s="92">
        <f t="shared" si="14"/>
        <v>7.84</v>
      </c>
      <c r="K212" s="92">
        <f t="shared" si="15"/>
        <v>1.85</v>
      </c>
      <c r="L212" s="92">
        <f t="shared" si="16"/>
        <v>9.69</v>
      </c>
      <c r="M212" s="61"/>
      <c r="O212" s="87"/>
    </row>
    <row r="213" spans="1:15" ht="30" customHeight="1">
      <c r="A213" s="89">
        <v>206</v>
      </c>
      <c r="B213" s="90" t="s">
        <v>10</v>
      </c>
      <c r="C213" s="90" t="s">
        <v>38</v>
      </c>
      <c r="D213" s="90" t="s">
        <v>28</v>
      </c>
      <c r="E213" s="90" t="s">
        <v>330</v>
      </c>
      <c r="F213" s="91">
        <v>0.2</v>
      </c>
      <c r="G213" s="89">
        <v>1055</v>
      </c>
      <c r="H213" s="92">
        <v>186.42</v>
      </c>
      <c r="I213" s="93">
        <f t="shared" si="13"/>
        <v>6.32</v>
      </c>
      <c r="J213" s="92">
        <f t="shared" si="14"/>
        <v>235.63</v>
      </c>
      <c r="K213" s="92">
        <f t="shared" si="15"/>
        <v>55.59</v>
      </c>
      <c r="L213" s="92">
        <f t="shared" si="16"/>
        <v>291.22000000000003</v>
      </c>
      <c r="M213" s="61"/>
      <c r="O213" s="87"/>
    </row>
    <row r="214" spans="1:15" ht="45">
      <c r="A214" s="89">
        <v>207</v>
      </c>
      <c r="B214" s="90" t="s">
        <v>10</v>
      </c>
      <c r="C214" s="90" t="s">
        <v>38</v>
      </c>
      <c r="D214" s="90" t="s">
        <v>28</v>
      </c>
      <c r="E214" s="90" t="s">
        <v>330</v>
      </c>
      <c r="F214" s="91">
        <v>0.5</v>
      </c>
      <c r="G214" s="89">
        <v>1055</v>
      </c>
      <c r="H214" s="92">
        <v>1.08</v>
      </c>
      <c r="I214" s="93">
        <f t="shared" si="13"/>
        <v>6.32</v>
      </c>
      <c r="J214" s="92">
        <f t="shared" si="14"/>
        <v>3.41</v>
      </c>
      <c r="K214" s="92">
        <f t="shared" si="15"/>
        <v>0.8</v>
      </c>
      <c r="L214" s="92">
        <f t="shared" si="16"/>
        <v>4.21</v>
      </c>
      <c r="M214" s="61"/>
      <c r="O214" s="87"/>
    </row>
    <row r="215" spans="1:15" ht="45">
      <c r="A215" s="89">
        <v>208</v>
      </c>
      <c r="B215" s="90" t="s">
        <v>10</v>
      </c>
      <c r="C215" s="90" t="s">
        <v>172</v>
      </c>
      <c r="D215" s="90" t="s">
        <v>215</v>
      </c>
      <c r="E215" s="90" t="s">
        <v>217</v>
      </c>
      <c r="F215" s="91">
        <v>0.2</v>
      </c>
      <c r="G215" s="89">
        <v>1560</v>
      </c>
      <c r="H215" s="92">
        <v>48</v>
      </c>
      <c r="I215" s="93">
        <f t="shared" si="13"/>
        <v>9.3460000000000001</v>
      </c>
      <c r="J215" s="92">
        <f t="shared" si="14"/>
        <v>89.72</v>
      </c>
      <c r="K215" s="92">
        <f t="shared" si="15"/>
        <v>21.16</v>
      </c>
      <c r="L215" s="92">
        <f t="shared" si="16"/>
        <v>110.88</v>
      </c>
      <c r="M215" s="61"/>
      <c r="O215" s="87"/>
    </row>
    <row r="216" spans="1:15" ht="41.45" customHeight="1">
      <c r="A216" s="89">
        <v>209</v>
      </c>
      <c r="B216" s="90" t="s">
        <v>10</v>
      </c>
      <c r="C216" s="90" t="s">
        <v>307</v>
      </c>
      <c r="D216" s="90" t="s">
        <v>28</v>
      </c>
      <c r="E216" s="90" t="s">
        <v>375</v>
      </c>
      <c r="F216" s="91" t="s">
        <v>362</v>
      </c>
      <c r="G216" s="89">
        <v>1055</v>
      </c>
      <c r="H216" s="92">
        <v>11</v>
      </c>
      <c r="I216" s="93">
        <f t="shared" si="13"/>
        <v>6.32</v>
      </c>
      <c r="J216" s="92">
        <f t="shared" si="14"/>
        <v>6.95</v>
      </c>
      <c r="K216" s="92">
        <f t="shared" si="15"/>
        <v>1.64</v>
      </c>
      <c r="L216" s="92">
        <f t="shared" si="16"/>
        <v>8.59</v>
      </c>
      <c r="M216" s="61"/>
      <c r="O216" s="87"/>
    </row>
    <row r="217" spans="1:15" ht="30" customHeight="1">
      <c r="A217" s="89">
        <v>210</v>
      </c>
      <c r="B217" s="90" t="s">
        <v>10</v>
      </c>
      <c r="C217" s="90" t="s">
        <v>30</v>
      </c>
      <c r="D217" s="90" t="s">
        <v>28</v>
      </c>
      <c r="E217" s="90" t="s">
        <v>109</v>
      </c>
      <c r="F217" s="91">
        <v>0.2</v>
      </c>
      <c r="G217" s="89">
        <v>1055</v>
      </c>
      <c r="H217" s="92">
        <v>77</v>
      </c>
      <c r="I217" s="93">
        <f t="shared" si="13"/>
        <v>6.32</v>
      </c>
      <c r="J217" s="92">
        <f t="shared" si="14"/>
        <v>97.33</v>
      </c>
      <c r="K217" s="92">
        <f t="shared" si="15"/>
        <v>22.96</v>
      </c>
      <c r="L217" s="92">
        <f t="shared" si="16"/>
        <v>120.28999999999999</v>
      </c>
      <c r="M217" s="61"/>
      <c r="O217" s="87"/>
    </row>
    <row r="218" spans="1:15" ht="60">
      <c r="A218" s="89">
        <v>211</v>
      </c>
      <c r="B218" s="90" t="s">
        <v>137</v>
      </c>
      <c r="C218" s="90" t="s">
        <v>122</v>
      </c>
      <c r="D218" s="90" t="s">
        <v>231</v>
      </c>
      <c r="E218" s="90" t="s">
        <v>376</v>
      </c>
      <c r="F218" s="91">
        <v>0.2</v>
      </c>
      <c r="G218" s="89">
        <v>2185</v>
      </c>
      <c r="H218" s="92">
        <v>3.5</v>
      </c>
      <c r="I218" s="93">
        <f t="shared" si="13"/>
        <v>13.09</v>
      </c>
      <c r="J218" s="92">
        <f t="shared" si="14"/>
        <v>9.16</v>
      </c>
      <c r="K218" s="92">
        <f t="shared" si="15"/>
        <v>2.16</v>
      </c>
      <c r="L218" s="92">
        <f t="shared" si="16"/>
        <v>11.32</v>
      </c>
      <c r="M218" s="61"/>
      <c r="O218" s="87"/>
    </row>
    <row r="219" spans="1:15" ht="30" customHeight="1">
      <c r="A219" s="89">
        <v>212</v>
      </c>
      <c r="B219" s="90" t="s">
        <v>10</v>
      </c>
      <c r="C219" s="90" t="s">
        <v>34</v>
      </c>
      <c r="D219" s="90" t="s">
        <v>35</v>
      </c>
      <c r="E219" s="90" t="s">
        <v>113</v>
      </c>
      <c r="F219" s="91">
        <v>0.2</v>
      </c>
      <c r="G219" s="89">
        <v>1315</v>
      </c>
      <c r="H219" s="92">
        <v>98.42</v>
      </c>
      <c r="I219" s="93">
        <f t="shared" si="13"/>
        <v>7.8780000000000001</v>
      </c>
      <c r="J219" s="92">
        <f t="shared" si="14"/>
        <v>155.07</v>
      </c>
      <c r="K219" s="92">
        <f t="shared" si="15"/>
        <v>36.58</v>
      </c>
      <c r="L219" s="92">
        <f t="shared" si="16"/>
        <v>191.64999999999998</v>
      </c>
      <c r="M219" s="61"/>
      <c r="O219" s="87"/>
    </row>
    <row r="220" spans="1:15" ht="30" customHeight="1">
      <c r="A220" s="89">
        <v>213</v>
      </c>
      <c r="B220" s="90" t="s">
        <v>10</v>
      </c>
      <c r="C220" s="90" t="s">
        <v>34</v>
      </c>
      <c r="D220" s="90" t="s">
        <v>35</v>
      </c>
      <c r="E220" s="90" t="s">
        <v>113</v>
      </c>
      <c r="F220" s="91">
        <v>0.5</v>
      </c>
      <c r="G220" s="89">
        <v>1315</v>
      </c>
      <c r="H220" s="92">
        <v>0.57999999999999996</v>
      </c>
      <c r="I220" s="93">
        <f t="shared" si="13"/>
        <v>7.8780000000000001</v>
      </c>
      <c r="J220" s="92">
        <f t="shared" si="14"/>
        <v>2.2799999999999998</v>
      </c>
      <c r="K220" s="92">
        <f t="shared" si="15"/>
        <v>0.54</v>
      </c>
      <c r="L220" s="92">
        <f t="shared" si="16"/>
        <v>2.82</v>
      </c>
      <c r="M220" s="61"/>
      <c r="O220" s="87"/>
    </row>
    <row r="221" spans="1:15" ht="30" customHeight="1">
      <c r="A221" s="89">
        <v>214</v>
      </c>
      <c r="B221" s="90" t="s">
        <v>10</v>
      </c>
      <c r="C221" s="90" t="s">
        <v>37</v>
      </c>
      <c r="D221" s="90" t="s">
        <v>28</v>
      </c>
      <c r="E221" s="90" t="s">
        <v>142</v>
      </c>
      <c r="F221" s="91" t="s">
        <v>400</v>
      </c>
      <c r="G221" s="89">
        <v>1075</v>
      </c>
      <c r="H221" s="92">
        <v>130.5</v>
      </c>
      <c r="I221" s="93">
        <f t="shared" si="13"/>
        <v>6.44</v>
      </c>
      <c r="J221" s="92">
        <f t="shared" si="14"/>
        <v>168.08</v>
      </c>
      <c r="K221" s="92">
        <f t="shared" si="15"/>
        <v>39.65</v>
      </c>
      <c r="L221" s="92">
        <f t="shared" si="16"/>
        <v>207.73000000000002</v>
      </c>
      <c r="M221" s="61"/>
      <c r="O221" s="87"/>
    </row>
    <row r="222" spans="1:15" ht="30" customHeight="1">
      <c r="A222" s="89">
        <v>215</v>
      </c>
      <c r="B222" s="90" t="s">
        <v>10</v>
      </c>
      <c r="C222" s="90" t="s">
        <v>34</v>
      </c>
      <c r="D222" s="90" t="s">
        <v>71</v>
      </c>
      <c r="E222" s="90" t="s">
        <v>72</v>
      </c>
      <c r="F222" s="91">
        <v>0.2</v>
      </c>
      <c r="G222" s="89">
        <v>1375</v>
      </c>
      <c r="H222" s="92">
        <v>189</v>
      </c>
      <c r="I222" s="93">
        <f t="shared" si="13"/>
        <v>8.2370000000000001</v>
      </c>
      <c r="J222" s="92">
        <f t="shared" si="14"/>
        <v>311.36</v>
      </c>
      <c r="K222" s="92">
        <f t="shared" si="15"/>
        <v>73.45</v>
      </c>
      <c r="L222" s="92">
        <f t="shared" si="16"/>
        <v>384.81</v>
      </c>
      <c r="M222" s="61"/>
      <c r="O222" s="87"/>
    </row>
    <row r="223" spans="1:15" ht="45">
      <c r="A223" s="89">
        <v>216</v>
      </c>
      <c r="B223" s="90" t="s">
        <v>10</v>
      </c>
      <c r="C223" s="90" t="s">
        <v>34</v>
      </c>
      <c r="D223" s="90" t="s">
        <v>71</v>
      </c>
      <c r="E223" s="90" t="s">
        <v>72</v>
      </c>
      <c r="F223" s="91">
        <v>0.5</v>
      </c>
      <c r="G223" s="89">
        <v>1375</v>
      </c>
      <c r="H223" s="92">
        <v>1</v>
      </c>
      <c r="I223" s="93">
        <f t="shared" si="13"/>
        <v>8.2370000000000001</v>
      </c>
      <c r="J223" s="92">
        <f t="shared" si="14"/>
        <v>4.12</v>
      </c>
      <c r="K223" s="92">
        <f t="shared" si="15"/>
        <v>0.97</v>
      </c>
      <c r="L223" s="92">
        <f t="shared" si="16"/>
        <v>5.09</v>
      </c>
      <c r="M223" s="61"/>
      <c r="O223" s="87"/>
    </row>
    <row r="224" spans="1:15" ht="45">
      <c r="A224" s="89">
        <v>217</v>
      </c>
      <c r="B224" s="90" t="s">
        <v>10</v>
      </c>
      <c r="C224" s="90" t="s">
        <v>37</v>
      </c>
      <c r="D224" s="90" t="s">
        <v>31</v>
      </c>
      <c r="E224" s="90" t="s">
        <v>73</v>
      </c>
      <c r="F224" s="91" t="s">
        <v>400</v>
      </c>
      <c r="G224" s="89">
        <v>1230</v>
      </c>
      <c r="H224" s="92">
        <v>77</v>
      </c>
      <c r="I224" s="93">
        <f t="shared" si="13"/>
        <v>7.3689999999999998</v>
      </c>
      <c r="J224" s="92">
        <f t="shared" si="14"/>
        <v>113.48</v>
      </c>
      <c r="K224" s="92">
        <f t="shared" si="15"/>
        <v>26.77</v>
      </c>
      <c r="L224" s="92">
        <f t="shared" si="16"/>
        <v>140.25</v>
      </c>
      <c r="M224" s="61"/>
      <c r="O224" s="87"/>
    </row>
    <row r="225" spans="1:15" ht="30" customHeight="1">
      <c r="A225" s="89">
        <v>218</v>
      </c>
      <c r="B225" s="90" t="s">
        <v>10</v>
      </c>
      <c r="C225" s="90" t="s">
        <v>37</v>
      </c>
      <c r="D225" s="90" t="s">
        <v>71</v>
      </c>
      <c r="E225" s="90" t="s">
        <v>74</v>
      </c>
      <c r="F225" s="91" t="s">
        <v>400</v>
      </c>
      <c r="G225" s="89">
        <v>1395</v>
      </c>
      <c r="H225" s="92">
        <v>165</v>
      </c>
      <c r="I225" s="93">
        <f t="shared" si="13"/>
        <v>8.3569999999999993</v>
      </c>
      <c r="J225" s="92">
        <f t="shared" si="14"/>
        <v>275.77999999999997</v>
      </c>
      <c r="K225" s="92">
        <f t="shared" si="15"/>
        <v>65.06</v>
      </c>
      <c r="L225" s="92">
        <f t="shared" si="16"/>
        <v>340.84</v>
      </c>
      <c r="M225" s="61"/>
      <c r="O225" s="87"/>
    </row>
    <row r="226" spans="1:15" ht="30" customHeight="1">
      <c r="A226" s="89">
        <v>219</v>
      </c>
      <c r="B226" s="90" t="s">
        <v>10</v>
      </c>
      <c r="C226" s="90" t="s">
        <v>37</v>
      </c>
      <c r="D226" s="90" t="s">
        <v>40</v>
      </c>
      <c r="E226" s="90" t="s">
        <v>76</v>
      </c>
      <c r="F226" s="91" t="s">
        <v>400</v>
      </c>
      <c r="G226" s="89">
        <v>1525</v>
      </c>
      <c r="H226" s="92">
        <v>33</v>
      </c>
      <c r="I226" s="93">
        <f t="shared" si="13"/>
        <v>9.1359999999999992</v>
      </c>
      <c r="J226" s="92">
        <f t="shared" si="14"/>
        <v>60.3</v>
      </c>
      <c r="K226" s="92">
        <f t="shared" si="15"/>
        <v>14.22</v>
      </c>
      <c r="L226" s="92">
        <f t="shared" si="16"/>
        <v>74.52</v>
      </c>
      <c r="M226" s="61"/>
      <c r="O226" s="87"/>
    </row>
    <row r="227" spans="1:15" ht="45">
      <c r="A227" s="89">
        <v>220</v>
      </c>
      <c r="B227" s="90" t="s">
        <v>10</v>
      </c>
      <c r="C227" s="90" t="s">
        <v>37</v>
      </c>
      <c r="D227" s="90" t="s">
        <v>40</v>
      </c>
      <c r="E227" s="90" t="s">
        <v>75</v>
      </c>
      <c r="F227" s="91" t="s">
        <v>400</v>
      </c>
      <c r="G227" s="89">
        <v>1525</v>
      </c>
      <c r="H227" s="92">
        <v>99</v>
      </c>
      <c r="I227" s="93">
        <f t="shared" si="13"/>
        <v>9.1359999999999992</v>
      </c>
      <c r="J227" s="92">
        <f t="shared" si="14"/>
        <v>180.89</v>
      </c>
      <c r="K227" s="92">
        <f t="shared" si="15"/>
        <v>42.67</v>
      </c>
      <c r="L227" s="92">
        <f t="shared" si="16"/>
        <v>223.56</v>
      </c>
      <c r="M227" s="61"/>
      <c r="O227" s="87"/>
    </row>
    <row r="228" spans="1:15" ht="45">
      <c r="A228" s="89">
        <v>221</v>
      </c>
      <c r="B228" s="90" t="s">
        <v>10</v>
      </c>
      <c r="C228" s="90" t="s">
        <v>37</v>
      </c>
      <c r="D228" s="90" t="s">
        <v>35</v>
      </c>
      <c r="E228" s="90" t="s">
        <v>77</v>
      </c>
      <c r="F228" s="91" t="s">
        <v>400</v>
      </c>
      <c r="G228" s="89">
        <v>1315</v>
      </c>
      <c r="H228" s="92">
        <v>121</v>
      </c>
      <c r="I228" s="93">
        <f t="shared" si="13"/>
        <v>7.8780000000000001</v>
      </c>
      <c r="J228" s="92">
        <f t="shared" si="14"/>
        <v>190.65</v>
      </c>
      <c r="K228" s="92">
        <f t="shared" si="15"/>
        <v>44.97</v>
      </c>
      <c r="L228" s="92">
        <f t="shared" si="16"/>
        <v>235.62</v>
      </c>
      <c r="M228" s="61"/>
      <c r="O228" s="87"/>
    </row>
    <row r="229" spans="1:15" ht="30" customHeight="1">
      <c r="A229" s="89">
        <v>222</v>
      </c>
      <c r="B229" s="90" t="s">
        <v>10</v>
      </c>
      <c r="C229" s="90" t="s">
        <v>172</v>
      </c>
      <c r="D229" s="90" t="s">
        <v>215</v>
      </c>
      <c r="E229" s="90" t="s">
        <v>218</v>
      </c>
      <c r="F229" s="91">
        <v>0.2</v>
      </c>
      <c r="G229" s="89">
        <v>1580</v>
      </c>
      <c r="H229" s="92">
        <v>55</v>
      </c>
      <c r="I229" s="93">
        <f t="shared" si="13"/>
        <v>9.4659999999999993</v>
      </c>
      <c r="J229" s="92">
        <f t="shared" si="14"/>
        <v>104.13</v>
      </c>
      <c r="K229" s="92">
        <f t="shared" si="15"/>
        <v>24.56</v>
      </c>
      <c r="L229" s="92">
        <f t="shared" si="16"/>
        <v>128.69</v>
      </c>
      <c r="M229" s="61"/>
      <c r="O229" s="87"/>
    </row>
    <row r="230" spans="1:15" ht="30" customHeight="1">
      <c r="A230" s="89">
        <v>223</v>
      </c>
      <c r="B230" s="90" t="s">
        <v>10</v>
      </c>
      <c r="C230" s="90" t="s">
        <v>227</v>
      </c>
      <c r="D230" s="90" t="s">
        <v>5</v>
      </c>
      <c r="E230" s="90" t="s">
        <v>297</v>
      </c>
      <c r="F230" s="91">
        <v>0.2</v>
      </c>
      <c r="G230" s="89">
        <v>1665</v>
      </c>
      <c r="H230" s="92">
        <v>12</v>
      </c>
      <c r="I230" s="93">
        <f t="shared" si="13"/>
        <v>9.9749999999999996</v>
      </c>
      <c r="J230" s="92">
        <f t="shared" si="14"/>
        <v>23.94</v>
      </c>
      <c r="K230" s="92">
        <f t="shared" si="15"/>
        <v>5.65</v>
      </c>
      <c r="L230" s="92">
        <f t="shared" si="16"/>
        <v>29.590000000000003</v>
      </c>
      <c r="M230" s="61"/>
      <c r="O230" s="87"/>
    </row>
    <row r="231" spans="1:15" ht="30" customHeight="1">
      <c r="A231" s="89">
        <v>224</v>
      </c>
      <c r="B231" s="90" t="s">
        <v>10</v>
      </c>
      <c r="C231" s="90" t="s">
        <v>105</v>
      </c>
      <c r="D231" s="90" t="s">
        <v>40</v>
      </c>
      <c r="E231" s="90" t="s">
        <v>268</v>
      </c>
      <c r="F231" s="91">
        <v>0.2</v>
      </c>
      <c r="G231" s="89">
        <v>1290</v>
      </c>
      <c r="H231" s="92">
        <v>45</v>
      </c>
      <c r="I231" s="93">
        <f t="shared" si="13"/>
        <v>7.7279999999999998</v>
      </c>
      <c r="J231" s="92">
        <f t="shared" si="14"/>
        <v>69.55</v>
      </c>
      <c r="K231" s="92">
        <f t="shared" si="15"/>
        <v>16.41</v>
      </c>
      <c r="L231" s="92">
        <f t="shared" si="16"/>
        <v>85.96</v>
      </c>
      <c r="M231" s="61"/>
      <c r="O231" s="87"/>
    </row>
    <row r="232" spans="1:15" ht="30" customHeight="1">
      <c r="A232" s="89">
        <v>225</v>
      </c>
      <c r="B232" s="90" t="s">
        <v>10</v>
      </c>
      <c r="C232" s="90" t="s">
        <v>30</v>
      </c>
      <c r="D232" s="90" t="s">
        <v>59</v>
      </c>
      <c r="E232" s="90" t="s">
        <v>454</v>
      </c>
      <c r="F232" s="91">
        <v>0.2</v>
      </c>
      <c r="G232" s="89">
        <v>1785</v>
      </c>
      <c r="H232" s="92">
        <v>151</v>
      </c>
      <c r="I232" s="93">
        <f t="shared" si="13"/>
        <v>10.694000000000001</v>
      </c>
      <c r="J232" s="92">
        <f t="shared" si="14"/>
        <v>322.95999999999998</v>
      </c>
      <c r="K232" s="92">
        <f t="shared" si="15"/>
        <v>76.19</v>
      </c>
      <c r="L232" s="92">
        <f t="shared" si="16"/>
        <v>399.15</v>
      </c>
      <c r="M232" s="61"/>
      <c r="O232" s="87"/>
    </row>
    <row r="233" spans="1:15" ht="30" customHeight="1">
      <c r="A233" s="89">
        <v>226</v>
      </c>
      <c r="B233" s="90" t="s">
        <v>10</v>
      </c>
      <c r="C233" s="90" t="s">
        <v>307</v>
      </c>
      <c r="D233" s="90" t="s">
        <v>31</v>
      </c>
      <c r="E233" s="90" t="s">
        <v>331</v>
      </c>
      <c r="F233" s="91" t="s">
        <v>362</v>
      </c>
      <c r="G233" s="89">
        <v>1230</v>
      </c>
      <c r="H233" s="92">
        <v>58.5</v>
      </c>
      <c r="I233" s="93">
        <f t="shared" si="13"/>
        <v>7.3689999999999998</v>
      </c>
      <c r="J233" s="92">
        <f t="shared" si="14"/>
        <v>43.11</v>
      </c>
      <c r="K233" s="92">
        <f t="shared" si="15"/>
        <v>10.17</v>
      </c>
      <c r="L233" s="92">
        <f t="shared" si="16"/>
        <v>53.28</v>
      </c>
      <c r="M233" s="61"/>
      <c r="O233" s="87"/>
    </row>
    <row r="234" spans="1:15" ht="30" customHeight="1">
      <c r="A234" s="89">
        <v>227</v>
      </c>
      <c r="B234" s="90" t="s">
        <v>10</v>
      </c>
      <c r="C234" s="90" t="s">
        <v>225</v>
      </c>
      <c r="D234" s="90" t="s">
        <v>31</v>
      </c>
      <c r="E234" s="90" t="s">
        <v>377</v>
      </c>
      <c r="F234" s="91">
        <v>0.2</v>
      </c>
      <c r="G234" s="89">
        <v>1210</v>
      </c>
      <c r="H234" s="92">
        <v>12</v>
      </c>
      <c r="I234" s="93">
        <f t="shared" si="13"/>
        <v>7.2489999999999997</v>
      </c>
      <c r="J234" s="92">
        <f t="shared" si="14"/>
        <v>17.399999999999999</v>
      </c>
      <c r="K234" s="92">
        <f t="shared" si="15"/>
        <v>4.0999999999999996</v>
      </c>
      <c r="L234" s="92">
        <f t="shared" si="16"/>
        <v>21.5</v>
      </c>
      <c r="M234" s="61"/>
      <c r="O234" s="87"/>
    </row>
    <row r="235" spans="1:15" ht="30" customHeight="1">
      <c r="A235" s="89">
        <v>228</v>
      </c>
      <c r="B235" s="90" t="s">
        <v>10</v>
      </c>
      <c r="C235" s="90" t="s">
        <v>172</v>
      </c>
      <c r="D235" s="90" t="s">
        <v>174</v>
      </c>
      <c r="E235" s="90" t="s">
        <v>219</v>
      </c>
      <c r="F235" s="91">
        <v>0.2</v>
      </c>
      <c r="G235" s="89">
        <v>1785</v>
      </c>
      <c r="H235" s="92">
        <v>48</v>
      </c>
      <c r="I235" s="93">
        <f t="shared" si="13"/>
        <v>10.694000000000001</v>
      </c>
      <c r="J235" s="92">
        <f t="shared" si="14"/>
        <v>102.66</v>
      </c>
      <c r="K235" s="92">
        <f t="shared" si="15"/>
        <v>24.22</v>
      </c>
      <c r="L235" s="92">
        <f t="shared" si="16"/>
        <v>126.88</v>
      </c>
      <c r="M235" s="61"/>
      <c r="O235" s="87"/>
    </row>
    <row r="236" spans="1:15" ht="30" customHeight="1">
      <c r="A236" s="89">
        <v>229</v>
      </c>
      <c r="B236" s="90" t="s">
        <v>10</v>
      </c>
      <c r="C236" s="90" t="s">
        <v>37</v>
      </c>
      <c r="D236" s="90" t="s">
        <v>28</v>
      </c>
      <c r="E236" s="90" t="s">
        <v>247</v>
      </c>
      <c r="F236" s="91" t="s">
        <v>400</v>
      </c>
      <c r="G236" s="89">
        <v>1055</v>
      </c>
      <c r="H236" s="92">
        <v>153.83000000000001</v>
      </c>
      <c r="I236" s="93">
        <f t="shared" si="13"/>
        <v>6.32</v>
      </c>
      <c r="J236" s="92">
        <f t="shared" si="14"/>
        <v>194.44</v>
      </c>
      <c r="K236" s="92">
        <f t="shared" si="15"/>
        <v>45.87</v>
      </c>
      <c r="L236" s="92">
        <f t="shared" si="16"/>
        <v>240.31</v>
      </c>
      <c r="M236" s="61"/>
      <c r="O236" s="87"/>
    </row>
    <row r="237" spans="1:15" ht="45">
      <c r="A237" s="89">
        <v>230</v>
      </c>
      <c r="B237" s="90" t="s">
        <v>10</v>
      </c>
      <c r="C237" s="90" t="s">
        <v>37</v>
      </c>
      <c r="D237" s="90" t="s">
        <v>28</v>
      </c>
      <c r="E237" s="90" t="s">
        <v>247</v>
      </c>
      <c r="F237" s="91" t="s">
        <v>354</v>
      </c>
      <c r="G237" s="89">
        <v>1055</v>
      </c>
      <c r="H237" s="92">
        <v>0.17</v>
      </c>
      <c r="I237" s="93">
        <f t="shared" si="13"/>
        <v>6.32</v>
      </c>
      <c r="J237" s="92">
        <f t="shared" si="14"/>
        <v>0.54</v>
      </c>
      <c r="K237" s="92">
        <f t="shared" si="15"/>
        <v>0.13</v>
      </c>
      <c r="L237" s="92">
        <f t="shared" si="16"/>
        <v>0.67</v>
      </c>
      <c r="M237" s="61"/>
      <c r="O237" s="87"/>
    </row>
    <row r="238" spans="1:15" ht="30">
      <c r="A238" s="89">
        <v>231</v>
      </c>
      <c r="B238" s="90" t="s">
        <v>45</v>
      </c>
      <c r="C238" s="90" t="s">
        <v>123</v>
      </c>
      <c r="D238" s="90" t="s">
        <v>31</v>
      </c>
      <c r="E238" s="90" t="s">
        <v>455</v>
      </c>
      <c r="F238" s="91">
        <v>0.2</v>
      </c>
      <c r="G238" s="89">
        <v>1190</v>
      </c>
      <c r="H238" s="92">
        <v>44.75</v>
      </c>
      <c r="I238" s="93">
        <f t="shared" si="13"/>
        <v>7.1289999999999996</v>
      </c>
      <c r="J238" s="92">
        <f t="shared" si="14"/>
        <v>63.8</v>
      </c>
      <c r="K238" s="92">
        <f t="shared" si="15"/>
        <v>15.05</v>
      </c>
      <c r="L238" s="92">
        <f t="shared" si="16"/>
        <v>78.849999999999994</v>
      </c>
      <c r="M238" s="61"/>
      <c r="O238" s="87"/>
    </row>
    <row r="239" spans="1:15" ht="45">
      <c r="A239" s="89">
        <v>232</v>
      </c>
      <c r="B239" s="90" t="s">
        <v>10</v>
      </c>
      <c r="C239" s="90" t="s">
        <v>307</v>
      </c>
      <c r="D239" s="90" t="s">
        <v>35</v>
      </c>
      <c r="E239" s="90" t="s">
        <v>332</v>
      </c>
      <c r="F239" s="91" t="s">
        <v>362</v>
      </c>
      <c r="G239" s="89">
        <v>1375</v>
      </c>
      <c r="H239" s="92">
        <v>132</v>
      </c>
      <c r="I239" s="93">
        <f t="shared" si="13"/>
        <v>8.2370000000000001</v>
      </c>
      <c r="J239" s="92">
        <f t="shared" si="14"/>
        <v>108.73</v>
      </c>
      <c r="K239" s="92">
        <f t="shared" si="15"/>
        <v>25.65</v>
      </c>
      <c r="L239" s="92">
        <f t="shared" si="16"/>
        <v>134.38</v>
      </c>
      <c r="M239" s="61"/>
      <c r="O239" s="87"/>
    </row>
    <row r="240" spans="1:15" ht="30" customHeight="1">
      <c r="A240" s="89">
        <v>233</v>
      </c>
      <c r="B240" s="90" t="s">
        <v>10</v>
      </c>
      <c r="C240" s="90" t="s">
        <v>37</v>
      </c>
      <c r="D240" s="90" t="s">
        <v>31</v>
      </c>
      <c r="E240" s="90" t="s">
        <v>79</v>
      </c>
      <c r="F240" s="91" t="s">
        <v>400</v>
      </c>
      <c r="G240" s="89">
        <v>1170</v>
      </c>
      <c r="H240" s="92">
        <v>132</v>
      </c>
      <c r="I240" s="93">
        <f t="shared" si="13"/>
        <v>7.0090000000000003</v>
      </c>
      <c r="J240" s="92">
        <f t="shared" si="14"/>
        <v>185.04</v>
      </c>
      <c r="K240" s="92">
        <f t="shared" si="15"/>
        <v>43.65</v>
      </c>
      <c r="L240" s="92">
        <f t="shared" si="16"/>
        <v>228.69</v>
      </c>
      <c r="M240" s="61"/>
      <c r="O240" s="87"/>
    </row>
    <row r="241" spans="1:15" ht="30" customHeight="1">
      <c r="A241" s="89">
        <v>234</v>
      </c>
      <c r="B241" s="90" t="s">
        <v>10</v>
      </c>
      <c r="C241" s="90" t="s">
        <v>37</v>
      </c>
      <c r="D241" s="90" t="s">
        <v>31</v>
      </c>
      <c r="E241" s="90" t="s">
        <v>78</v>
      </c>
      <c r="F241" s="91" t="s">
        <v>400</v>
      </c>
      <c r="G241" s="89">
        <v>1170</v>
      </c>
      <c r="H241" s="92">
        <v>156.5</v>
      </c>
      <c r="I241" s="93">
        <f t="shared" si="13"/>
        <v>7.0090000000000003</v>
      </c>
      <c r="J241" s="92">
        <f t="shared" si="14"/>
        <v>219.38</v>
      </c>
      <c r="K241" s="92">
        <f t="shared" si="15"/>
        <v>51.75</v>
      </c>
      <c r="L241" s="92">
        <f t="shared" si="16"/>
        <v>271.13</v>
      </c>
      <c r="M241" s="61"/>
      <c r="O241" s="87"/>
    </row>
    <row r="242" spans="1:15" ht="30" customHeight="1">
      <c r="A242" s="89">
        <v>235</v>
      </c>
      <c r="B242" s="90" t="s">
        <v>29</v>
      </c>
      <c r="C242" s="90" t="s">
        <v>125</v>
      </c>
      <c r="D242" s="90" t="s">
        <v>28</v>
      </c>
      <c r="E242" s="90" t="s">
        <v>456</v>
      </c>
      <c r="F242" s="91">
        <v>0.2</v>
      </c>
      <c r="G242" s="89">
        <v>1055</v>
      </c>
      <c r="H242" s="92">
        <v>72</v>
      </c>
      <c r="I242" s="93">
        <f t="shared" si="13"/>
        <v>6.32</v>
      </c>
      <c r="J242" s="92">
        <f t="shared" si="14"/>
        <v>91.01</v>
      </c>
      <c r="K242" s="92">
        <f t="shared" si="15"/>
        <v>21.47</v>
      </c>
      <c r="L242" s="92">
        <f t="shared" si="16"/>
        <v>112.48</v>
      </c>
      <c r="M242" s="61"/>
      <c r="O242" s="87"/>
    </row>
    <row r="243" spans="1:15" ht="30" customHeight="1">
      <c r="A243" s="89">
        <v>236</v>
      </c>
      <c r="B243" s="90" t="s">
        <v>10</v>
      </c>
      <c r="C243" s="90" t="s">
        <v>37</v>
      </c>
      <c r="D243" s="90" t="s">
        <v>35</v>
      </c>
      <c r="E243" s="90" t="s">
        <v>413</v>
      </c>
      <c r="F243" s="91" t="s">
        <v>400</v>
      </c>
      <c r="G243" s="89">
        <v>1315</v>
      </c>
      <c r="H243" s="92">
        <v>129.5</v>
      </c>
      <c r="I243" s="93">
        <f t="shared" si="13"/>
        <v>7.8780000000000001</v>
      </c>
      <c r="J243" s="92">
        <f t="shared" si="14"/>
        <v>204.04</v>
      </c>
      <c r="K243" s="92">
        <f t="shared" si="15"/>
        <v>48.13</v>
      </c>
      <c r="L243" s="92">
        <f t="shared" si="16"/>
        <v>252.17</v>
      </c>
      <c r="M243" s="61"/>
      <c r="O243" s="87"/>
    </row>
    <row r="244" spans="1:15" ht="30" customHeight="1">
      <c r="A244" s="89">
        <v>237</v>
      </c>
      <c r="B244" s="90" t="s">
        <v>10</v>
      </c>
      <c r="C244" s="90" t="s">
        <v>37</v>
      </c>
      <c r="D244" s="90" t="s">
        <v>35</v>
      </c>
      <c r="E244" s="90" t="s">
        <v>413</v>
      </c>
      <c r="F244" s="91" t="s">
        <v>354</v>
      </c>
      <c r="G244" s="89">
        <v>1315</v>
      </c>
      <c r="H244" s="92">
        <v>2.5</v>
      </c>
      <c r="I244" s="93">
        <f t="shared" si="13"/>
        <v>7.8780000000000001</v>
      </c>
      <c r="J244" s="92">
        <f t="shared" si="14"/>
        <v>9.85</v>
      </c>
      <c r="K244" s="92">
        <f t="shared" si="15"/>
        <v>2.3199999999999998</v>
      </c>
      <c r="L244" s="92">
        <f t="shared" si="16"/>
        <v>12.17</v>
      </c>
      <c r="M244" s="61"/>
      <c r="O244" s="87"/>
    </row>
    <row r="245" spans="1:15" ht="30" customHeight="1">
      <c r="A245" s="89">
        <v>238</v>
      </c>
      <c r="B245" s="90" t="s">
        <v>29</v>
      </c>
      <c r="C245" s="90" t="s">
        <v>130</v>
      </c>
      <c r="D245" s="90" t="s">
        <v>31</v>
      </c>
      <c r="E245" s="90" t="s">
        <v>457</v>
      </c>
      <c r="F245" s="91" t="s">
        <v>400</v>
      </c>
      <c r="G245" s="89">
        <v>1230</v>
      </c>
      <c r="H245" s="92">
        <v>66</v>
      </c>
      <c r="I245" s="93">
        <f t="shared" si="13"/>
        <v>7.3689999999999998</v>
      </c>
      <c r="J245" s="92">
        <f t="shared" si="14"/>
        <v>97.27</v>
      </c>
      <c r="K245" s="92">
        <f t="shared" si="15"/>
        <v>22.95</v>
      </c>
      <c r="L245" s="92">
        <f t="shared" si="16"/>
        <v>120.22</v>
      </c>
      <c r="M245" s="61"/>
      <c r="O245" s="87"/>
    </row>
    <row r="246" spans="1:15" ht="60">
      <c r="A246" s="89">
        <v>239</v>
      </c>
      <c r="B246" s="90" t="s">
        <v>137</v>
      </c>
      <c r="C246" s="90" t="s">
        <v>139</v>
      </c>
      <c r="D246" s="90" t="s">
        <v>31</v>
      </c>
      <c r="E246" s="90" t="s">
        <v>458</v>
      </c>
      <c r="F246" s="91" t="s">
        <v>354</v>
      </c>
      <c r="G246" s="89">
        <v>1695</v>
      </c>
      <c r="H246" s="92">
        <v>12</v>
      </c>
      <c r="I246" s="93">
        <f t="shared" si="13"/>
        <v>10.154999999999999</v>
      </c>
      <c r="J246" s="92">
        <f t="shared" si="14"/>
        <v>60.93</v>
      </c>
      <c r="K246" s="92">
        <f t="shared" si="15"/>
        <v>14.37</v>
      </c>
      <c r="L246" s="92">
        <f t="shared" si="16"/>
        <v>75.3</v>
      </c>
      <c r="M246" s="61"/>
      <c r="O246" s="87"/>
    </row>
    <row r="247" spans="1:15" ht="30" customHeight="1">
      <c r="A247" s="89">
        <v>240</v>
      </c>
      <c r="B247" s="90" t="s">
        <v>137</v>
      </c>
      <c r="C247" s="90" t="s">
        <v>139</v>
      </c>
      <c r="D247" s="90" t="s">
        <v>31</v>
      </c>
      <c r="E247" s="90" t="s">
        <v>458</v>
      </c>
      <c r="F247" s="91" t="s">
        <v>400</v>
      </c>
      <c r="G247" s="89">
        <v>1695</v>
      </c>
      <c r="H247" s="92">
        <v>60</v>
      </c>
      <c r="I247" s="93">
        <f t="shared" si="13"/>
        <v>10.154999999999999</v>
      </c>
      <c r="J247" s="92">
        <f t="shared" si="14"/>
        <v>121.86</v>
      </c>
      <c r="K247" s="92">
        <f t="shared" si="15"/>
        <v>28.75</v>
      </c>
      <c r="L247" s="92">
        <f t="shared" si="16"/>
        <v>150.61000000000001</v>
      </c>
      <c r="M247" s="61"/>
      <c r="O247" s="87"/>
    </row>
    <row r="248" spans="1:15" ht="30" customHeight="1">
      <c r="A248" s="89">
        <v>241</v>
      </c>
      <c r="B248" s="90" t="s">
        <v>137</v>
      </c>
      <c r="C248" s="90" t="s">
        <v>139</v>
      </c>
      <c r="D248" s="90" t="s">
        <v>31</v>
      </c>
      <c r="E248" s="90" t="s">
        <v>458</v>
      </c>
      <c r="F248" s="91" t="s">
        <v>354</v>
      </c>
      <c r="G248" s="89">
        <v>1695</v>
      </c>
      <c r="H248" s="92">
        <v>4</v>
      </c>
      <c r="I248" s="93">
        <f t="shared" si="13"/>
        <v>10.154999999999999</v>
      </c>
      <c r="J248" s="92">
        <f t="shared" si="14"/>
        <v>20.309999999999999</v>
      </c>
      <c r="K248" s="92">
        <f t="shared" si="15"/>
        <v>4.79</v>
      </c>
      <c r="L248" s="92">
        <f t="shared" si="16"/>
        <v>25.099999999999998</v>
      </c>
      <c r="M248" s="61"/>
      <c r="O248" s="87"/>
    </row>
    <row r="249" spans="1:15" ht="60">
      <c r="A249" s="89">
        <v>242</v>
      </c>
      <c r="B249" s="90" t="s">
        <v>137</v>
      </c>
      <c r="C249" s="90" t="s">
        <v>139</v>
      </c>
      <c r="D249" s="90" t="s">
        <v>31</v>
      </c>
      <c r="E249" s="90" t="s">
        <v>458</v>
      </c>
      <c r="F249" s="91" t="s">
        <v>400</v>
      </c>
      <c r="G249" s="89">
        <v>1695</v>
      </c>
      <c r="H249" s="92">
        <v>71.5</v>
      </c>
      <c r="I249" s="93">
        <f t="shared" si="13"/>
        <v>10.154999999999999</v>
      </c>
      <c r="J249" s="92">
        <f t="shared" si="14"/>
        <v>145.22</v>
      </c>
      <c r="K249" s="92">
        <f t="shared" si="15"/>
        <v>34.26</v>
      </c>
      <c r="L249" s="92">
        <f t="shared" si="16"/>
        <v>179.48</v>
      </c>
      <c r="M249" s="61"/>
      <c r="O249" s="87"/>
    </row>
    <row r="250" spans="1:15" ht="45">
      <c r="A250" s="89">
        <v>243</v>
      </c>
      <c r="B250" s="90" t="s">
        <v>10</v>
      </c>
      <c r="C250" s="90" t="s">
        <v>307</v>
      </c>
      <c r="D250" s="90" t="s">
        <v>31</v>
      </c>
      <c r="E250" s="90" t="s">
        <v>333</v>
      </c>
      <c r="F250" s="91" t="s">
        <v>362</v>
      </c>
      <c r="G250" s="89">
        <v>1230</v>
      </c>
      <c r="H250" s="92">
        <v>155</v>
      </c>
      <c r="I250" s="93">
        <f t="shared" si="13"/>
        <v>7.3689999999999998</v>
      </c>
      <c r="J250" s="92">
        <f t="shared" si="14"/>
        <v>114.22</v>
      </c>
      <c r="K250" s="92">
        <f t="shared" si="15"/>
        <v>26.94</v>
      </c>
      <c r="L250" s="92">
        <f t="shared" si="16"/>
        <v>141.16</v>
      </c>
      <c r="M250" s="61"/>
      <c r="O250" s="87"/>
    </row>
    <row r="251" spans="1:15" ht="30" customHeight="1">
      <c r="A251" s="89">
        <v>244</v>
      </c>
      <c r="B251" s="90" t="s">
        <v>10</v>
      </c>
      <c r="C251" s="90" t="s">
        <v>38</v>
      </c>
      <c r="D251" s="90" t="s">
        <v>31</v>
      </c>
      <c r="E251" s="90" t="s">
        <v>196</v>
      </c>
      <c r="F251" s="91">
        <v>0.2</v>
      </c>
      <c r="G251" s="89">
        <v>1230</v>
      </c>
      <c r="H251" s="92">
        <v>162.25</v>
      </c>
      <c r="I251" s="93">
        <f t="shared" si="13"/>
        <v>7.3689999999999998</v>
      </c>
      <c r="J251" s="92">
        <f t="shared" si="14"/>
        <v>239.12</v>
      </c>
      <c r="K251" s="92">
        <f t="shared" si="15"/>
        <v>56.41</v>
      </c>
      <c r="L251" s="92">
        <f t="shared" si="16"/>
        <v>295.52999999999997</v>
      </c>
      <c r="M251" s="61"/>
      <c r="O251" s="87"/>
    </row>
    <row r="252" spans="1:15" ht="30" customHeight="1">
      <c r="A252" s="89">
        <v>245</v>
      </c>
      <c r="B252" s="90" t="s">
        <v>10</v>
      </c>
      <c r="C252" s="90" t="s">
        <v>38</v>
      </c>
      <c r="D252" s="90" t="s">
        <v>31</v>
      </c>
      <c r="E252" s="90" t="s">
        <v>196</v>
      </c>
      <c r="F252" s="91">
        <v>0.5</v>
      </c>
      <c r="G252" s="89">
        <v>1230</v>
      </c>
      <c r="H252" s="92">
        <v>2.25</v>
      </c>
      <c r="I252" s="93">
        <f t="shared" si="13"/>
        <v>7.3689999999999998</v>
      </c>
      <c r="J252" s="92">
        <f t="shared" si="14"/>
        <v>8.2899999999999991</v>
      </c>
      <c r="K252" s="92">
        <f t="shared" si="15"/>
        <v>1.96</v>
      </c>
      <c r="L252" s="92">
        <f t="shared" si="16"/>
        <v>10.25</v>
      </c>
      <c r="M252" s="61"/>
      <c r="O252" s="87"/>
    </row>
    <row r="253" spans="1:15" ht="30" customHeight="1">
      <c r="A253" s="89">
        <v>246</v>
      </c>
      <c r="B253" s="90" t="s">
        <v>10</v>
      </c>
      <c r="C253" s="90" t="s">
        <v>37</v>
      </c>
      <c r="D253" s="90" t="s">
        <v>35</v>
      </c>
      <c r="E253" s="90" t="s">
        <v>269</v>
      </c>
      <c r="F253" s="91" t="s">
        <v>400</v>
      </c>
      <c r="G253" s="89">
        <v>1315</v>
      </c>
      <c r="H253" s="92">
        <v>153.83000000000001</v>
      </c>
      <c r="I253" s="93">
        <f t="shared" si="13"/>
        <v>7.8780000000000001</v>
      </c>
      <c r="J253" s="92">
        <f t="shared" si="14"/>
        <v>242.37</v>
      </c>
      <c r="K253" s="92">
        <f t="shared" si="15"/>
        <v>57.18</v>
      </c>
      <c r="L253" s="92">
        <f t="shared" si="16"/>
        <v>299.55</v>
      </c>
      <c r="M253" s="61"/>
      <c r="O253" s="87"/>
    </row>
    <row r="254" spans="1:15" ht="30" customHeight="1">
      <c r="A254" s="89">
        <v>247</v>
      </c>
      <c r="B254" s="90" t="s">
        <v>10</v>
      </c>
      <c r="C254" s="90" t="s">
        <v>37</v>
      </c>
      <c r="D254" s="90" t="s">
        <v>35</v>
      </c>
      <c r="E254" s="90" t="s">
        <v>269</v>
      </c>
      <c r="F254" s="91" t="s">
        <v>354</v>
      </c>
      <c r="G254" s="89">
        <v>1315</v>
      </c>
      <c r="H254" s="92">
        <v>0.17</v>
      </c>
      <c r="I254" s="93">
        <f t="shared" si="13"/>
        <v>7.8780000000000001</v>
      </c>
      <c r="J254" s="92">
        <f t="shared" si="14"/>
        <v>0.67</v>
      </c>
      <c r="K254" s="92">
        <f t="shared" si="15"/>
        <v>0.16</v>
      </c>
      <c r="L254" s="92">
        <f t="shared" si="16"/>
        <v>0.83000000000000007</v>
      </c>
      <c r="M254" s="61"/>
      <c r="O254" s="87"/>
    </row>
    <row r="255" spans="1:15" ht="30" customHeight="1">
      <c r="A255" s="89">
        <v>248</v>
      </c>
      <c r="B255" s="90" t="s">
        <v>10</v>
      </c>
      <c r="C255" s="90" t="s">
        <v>307</v>
      </c>
      <c r="D255" s="90" t="s">
        <v>59</v>
      </c>
      <c r="E255" s="90" t="s">
        <v>334</v>
      </c>
      <c r="F255" s="91" t="s">
        <v>362</v>
      </c>
      <c r="G255" s="89">
        <v>1825</v>
      </c>
      <c r="H255" s="92">
        <v>113</v>
      </c>
      <c r="I255" s="93">
        <f t="shared" si="13"/>
        <v>10.933</v>
      </c>
      <c r="J255" s="92">
        <f t="shared" si="14"/>
        <v>123.54</v>
      </c>
      <c r="K255" s="92">
        <f t="shared" si="15"/>
        <v>29.14</v>
      </c>
      <c r="L255" s="92">
        <f t="shared" si="16"/>
        <v>152.68</v>
      </c>
      <c r="M255" s="61"/>
      <c r="O255" s="87"/>
    </row>
    <row r="256" spans="1:15" ht="30" customHeight="1">
      <c r="A256" s="89">
        <v>249</v>
      </c>
      <c r="B256" s="90" t="s">
        <v>10</v>
      </c>
      <c r="C256" s="90" t="s">
        <v>34</v>
      </c>
      <c r="D256" s="90" t="s">
        <v>28</v>
      </c>
      <c r="E256" s="90" t="s">
        <v>459</v>
      </c>
      <c r="F256" s="91">
        <v>0.2</v>
      </c>
      <c r="G256" s="89">
        <v>1055</v>
      </c>
      <c r="H256" s="92">
        <v>120.917</v>
      </c>
      <c r="I256" s="93">
        <f t="shared" si="13"/>
        <v>6.32</v>
      </c>
      <c r="J256" s="92">
        <f t="shared" si="14"/>
        <v>152.84</v>
      </c>
      <c r="K256" s="92">
        <f t="shared" si="15"/>
        <v>36.049999999999997</v>
      </c>
      <c r="L256" s="92">
        <f t="shared" si="16"/>
        <v>188.89</v>
      </c>
      <c r="M256" s="61"/>
      <c r="O256" s="87"/>
    </row>
    <row r="257" spans="1:15" ht="30" customHeight="1">
      <c r="A257" s="89">
        <v>250</v>
      </c>
      <c r="B257" s="90" t="s">
        <v>10</v>
      </c>
      <c r="C257" s="90" t="s">
        <v>34</v>
      </c>
      <c r="D257" s="90" t="s">
        <v>28</v>
      </c>
      <c r="E257" s="90" t="s">
        <v>459</v>
      </c>
      <c r="F257" s="91">
        <v>0.5</v>
      </c>
      <c r="G257" s="89">
        <v>1055</v>
      </c>
      <c r="H257" s="92">
        <v>8.3000000000000004E-2</v>
      </c>
      <c r="I257" s="93">
        <f t="shared" si="13"/>
        <v>6.32</v>
      </c>
      <c r="J257" s="92">
        <f t="shared" si="14"/>
        <v>0.26</v>
      </c>
      <c r="K257" s="92">
        <f t="shared" si="15"/>
        <v>0.06</v>
      </c>
      <c r="L257" s="92">
        <f t="shared" si="16"/>
        <v>0.32</v>
      </c>
      <c r="M257" s="61"/>
      <c r="O257" s="87"/>
    </row>
    <row r="258" spans="1:15" ht="30" customHeight="1">
      <c r="A258" s="89">
        <v>251</v>
      </c>
      <c r="B258" s="90" t="s">
        <v>10</v>
      </c>
      <c r="C258" s="90" t="s">
        <v>237</v>
      </c>
      <c r="D258" s="90" t="s">
        <v>5</v>
      </c>
      <c r="E258" s="90" t="s">
        <v>248</v>
      </c>
      <c r="F258" s="91">
        <v>0.2</v>
      </c>
      <c r="G258" s="89">
        <v>1635</v>
      </c>
      <c r="H258" s="92">
        <v>12</v>
      </c>
      <c r="I258" s="93">
        <f t="shared" si="13"/>
        <v>9.7949999999999999</v>
      </c>
      <c r="J258" s="92">
        <f t="shared" si="14"/>
        <v>23.51</v>
      </c>
      <c r="K258" s="92">
        <f t="shared" si="15"/>
        <v>5.55</v>
      </c>
      <c r="L258" s="92">
        <f t="shared" si="16"/>
        <v>29.060000000000002</v>
      </c>
      <c r="M258" s="61"/>
      <c r="O258" s="87"/>
    </row>
    <row r="259" spans="1:15" ht="30" customHeight="1">
      <c r="A259" s="89">
        <v>252</v>
      </c>
      <c r="B259" s="90" t="s">
        <v>10</v>
      </c>
      <c r="C259" s="90" t="s">
        <v>30</v>
      </c>
      <c r="D259" s="90" t="s">
        <v>40</v>
      </c>
      <c r="E259" s="90" t="s">
        <v>249</v>
      </c>
      <c r="F259" s="91">
        <v>0.2</v>
      </c>
      <c r="G259" s="89">
        <v>1265</v>
      </c>
      <c r="H259" s="92">
        <v>25</v>
      </c>
      <c r="I259" s="93">
        <f t="shared" si="13"/>
        <v>7.5780000000000003</v>
      </c>
      <c r="J259" s="92">
        <f t="shared" si="14"/>
        <v>37.89</v>
      </c>
      <c r="K259" s="92">
        <f t="shared" si="15"/>
        <v>8.94</v>
      </c>
      <c r="L259" s="92">
        <f t="shared" si="16"/>
        <v>46.83</v>
      </c>
      <c r="M259" s="61"/>
      <c r="O259" s="87"/>
    </row>
    <row r="260" spans="1:15" ht="30" customHeight="1">
      <c r="A260" s="89">
        <v>253</v>
      </c>
      <c r="B260" s="90" t="s">
        <v>10</v>
      </c>
      <c r="C260" s="90" t="s">
        <v>30</v>
      </c>
      <c r="D260" s="90" t="s">
        <v>35</v>
      </c>
      <c r="E260" s="90" t="s">
        <v>80</v>
      </c>
      <c r="F260" s="91">
        <v>0.2</v>
      </c>
      <c r="G260" s="89">
        <v>1355</v>
      </c>
      <c r="H260" s="92">
        <v>176</v>
      </c>
      <c r="I260" s="93">
        <f t="shared" si="13"/>
        <v>8.1180000000000003</v>
      </c>
      <c r="J260" s="92">
        <f t="shared" si="14"/>
        <v>285.75</v>
      </c>
      <c r="K260" s="92">
        <f t="shared" si="15"/>
        <v>67.41</v>
      </c>
      <c r="L260" s="92">
        <f t="shared" si="16"/>
        <v>353.15999999999997</v>
      </c>
      <c r="M260" s="61"/>
      <c r="O260" s="87"/>
    </row>
    <row r="261" spans="1:15" ht="30" customHeight="1">
      <c r="A261" s="89">
        <v>254</v>
      </c>
      <c r="B261" s="90" t="s">
        <v>137</v>
      </c>
      <c r="C261" s="90" t="s">
        <v>121</v>
      </c>
      <c r="D261" s="90" t="s">
        <v>414</v>
      </c>
      <c r="E261" s="90" t="s">
        <v>415</v>
      </c>
      <c r="F261" s="91">
        <v>0.2</v>
      </c>
      <c r="G261" s="89">
        <v>2685</v>
      </c>
      <c r="H261" s="92">
        <v>6.25</v>
      </c>
      <c r="I261" s="93">
        <f t="shared" si="13"/>
        <v>16.085999999999999</v>
      </c>
      <c r="J261" s="92">
        <f t="shared" si="14"/>
        <v>20.11</v>
      </c>
      <c r="K261" s="92">
        <f t="shared" si="15"/>
        <v>4.74</v>
      </c>
      <c r="L261" s="92">
        <f t="shared" si="16"/>
        <v>24.85</v>
      </c>
      <c r="M261" s="61"/>
      <c r="O261" s="87"/>
    </row>
    <row r="262" spans="1:15" ht="30" customHeight="1">
      <c r="A262" s="89">
        <v>255</v>
      </c>
      <c r="B262" s="90" t="s">
        <v>10</v>
      </c>
      <c r="C262" s="90" t="s">
        <v>172</v>
      </c>
      <c r="D262" s="90" t="s">
        <v>215</v>
      </c>
      <c r="E262" s="90" t="s">
        <v>81</v>
      </c>
      <c r="F262" s="91">
        <v>0.2</v>
      </c>
      <c r="G262" s="89">
        <v>1560</v>
      </c>
      <c r="H262" s="92">
        <v>36</v>
      </c>
      <c r="I262" s="93">
        <f t="shared" si="13"/>
        <v>9.3460000000000001</v>
      </c>
      <c r="J262" s="92">
        <f t="shared" si="14"/>
        <v>67.290000000000006</v>
      </c>
      <c r="K262" s="92">
        <f t="shared" si="15"/>
        <v>15.87</v>
      </c>
      <c r="L262" s="92">
        <f t="shared" si="16"/>
        <v>83.160000000000011</v>
      </c>
      <c r="M262" s="61"/>
      <c r="O262" s="87"/>
    </row>
    <row r="263" spans="1:15" ht="30" customHeight="1">
      <c r="A263" s="89">
        <v>256</v>
      </c>
      <c r="B263" s="90" t="s">
        <v>10</v>
      </c>
      <c r="C263" s="90" t="s">
        <v>37</v>
      </c>
      <c r="D263" s="90" t="s">
        <v>28</v>
      </c>
      <c r="E263" s="90" t="s">
        <v>298</v>
      </c>
      <c r="F263" s="91" t="s">
        <v>400</v>
      </c>
      <c r="G263" s="89">
        <v>1055</v>
      </c>
      <c r="H263" s="92">
        <v>151.16999999999999</v>
      </c>
      <c r="I263" s="93">
        <f t="shared" si="13"/>
        <v>6.32</v>
      </c>
      <c r="J263" s="92">
        <f t="shared" si="14"/>
        <v>191.08</v>
      </c>
      <c r="K263" s="92">
        <f t="shared" si="15"/>
        <v>45.08</v>
      </c>
      <c r="L263" s="92">
        <f t="shared" si="16"/>
        <v>236.16000000000003</v>
      </c>
      <c r="M263" s="61"/>
      <c r="O263" s="87"/>
    </row>
    <row r="264" spans="1:15" ht="30" customHeight="1">
      <c r="A264" s="89">
        <v>257</v>
      </c>
      <c r="B264" s="90" t="s">
        <v>10</v>
      </c>
      <c r="C264" s="90" t="s">
        <v>37</v>
      </c>
      <c r="D264" s="90" t="s">
        <v>28</v>
      </c>
      <c r="E264" s="90" t="s">
        <v>298</v>
      </c>
      <c r="F264" s="91" t="s">
        <v>354</v>
      </c>
      <c r="G264" s="89">
        <v>1055</v>
      </c>
      <c r="H264" s="92">
        <v>0.33</v>
      </c>
      <c r="I264" s="93">
        <f t="shared" ref="I264:I327" si="17">ROUND(G264/166.92,3)</f>
        <v>6.32</v>
      </c>
      <c r="J264" s="92">
        <f t="shared" ref="J264:J327" si="18">ROUND(I264*H264*F264,2)</f>
        <v>1.04</v>
      </c>
      <c r="K264" s="92">
        <f t="shared" ref="K264:K327" si="19">ROUND(J264*0.2359,2)</f>
        <v>0.25</v>
      </c>
      <c r="L264" s="92">
        <f t="shared" ref="L264:L327" si="20">J264+K264</f>
        <v>1.29</v>
      </c>
      <c r="M264" s="61"/>
      <c r="O264" s="87"/>
    </row>
    <row r="265" spans="1:15" ht="30" customHeight="1">
      <c r="A265" s="89">
        <v>258</v>
      </c>
      <c r="B265" s="90" t="s">
        <v>137</v>
      </c>
      <c r="C265" s="90" t="s">
        <v>122</v>
      </c>
      <c r="D265" s="90" t="s">
        <v>231</v>
      </c>
      <c r="E265" s="90" t="s">
        <v>378</v>
      </c>
      <c r="F265" s="91">
        <v>0.2</v>
      </c>
      <c r="G265" s="89">
        <v>2215</v>
      </c>
      <c r="H265" s="92">
        <v>3.75</v>
      </c>
      <c r="I265" s="93">
        <f t="shared" si="17"/>
        <v>13.27</v>
      </c>
      <c r="J265" s="92">
        <f t="shared" si="18"/>
        <v>9.9499999999999993</v>
      </c>
      <c r="K265" s="92">
        <f t="shared" si="19"/>
        <v>2.35</v>
      </c>
      <c r="L265" s="92">
        <f t="shared" si="20"/>
        <v>12.299999999999999</v>
      </c>
      <c r="M265" s="61"/>
      <c r="O265" s="87"/>
    </row>
    <row r="266" spans="1:15" ht="30" customHeight="1">
      <c r="A266" s="89">
        <v>259</v>
      </c>
      <c r="B266" s="90" t="s">
        <v>10</v>
      </c>
      <c r="C266" s="90" t="s">
        <v>307</v>
      </c>
      <c r="D266" s="90" t="s">
        <v>40</v>
      </c>
      <c r="E266" s="90" t="s">
        <v>335</v>
      </c>
      <c r="F266" s="91" t="s">
        <v>362</v>
      </c>
      <c r="G266" s="89">
        <v>1325</v>
      </c>
      <c r="H266" s="92">
        <v>22</v>
      </c>
      <c r="I266" s="93">
        <f t="shared" si="17"/>
        <v>7.9379999999999997</v>
      </c>
      <c r="J266" s="92">
        <f t="shared" si="18"/>
        <v>17.46</v>
      </c>
      <c r="K266" s="92">
        <f t="shared" si="19"/>
        <v>4.12</v>
      </c>
      <c r="L266" s="92">
        <f t="shared" si="20"/>
        <v>21.580000000000002</v>
      </c>
      <c r="M266" s="61"/>
      <c r="O266" s="87"/>
    </row>
    <row r="267" spans="1:15" ht="30" customHeight="1">
      <c r="A267" s="89">
        <v>260</v>
      </c>
      <c r="B267" s="90" t="s">
        <v>10</v>
      </c>
      <c r="C267" s="90" t="s">
        <v>30</v>
      </c>
      <c r="D267" s="90" t="s">
        <v>31</v>
      </c>
      <c r="E267" s="90" t="s">
        <v>270</v>
      </c>
      <c r="F267" s="91">
        <v>0.2</v>
      </c>
      <c r="G267" s="89">
        <v>1170</v>
      </c>
      <c r="H267" s="92">
        <v>33</v>
      </c>
      <c r="I267" s="93">
        <f t="shared" si="17"/>
        <v>7.0090000000000003</v>
      </c>
      <c r="J267" s="92">
        <f t="shared" si="18"/>
        <v>46.26</v>
      </c>
      <c r="K267" s="92">
        <f t="shared" si="19"/>
        <v>10.91</v>
      </c>
      <c r="L267" s="92">
        <f t="shared" si="20"/>
        <v>57.17</v>
      </c>
      <c r="M267" s="61"/>
      <c r="O267" s="87"/>
    </row>
    <row r="268" spans="1:15" ht="42.6" customHeight="1">
      <c r="A268" s="89">
        <v>261</v>
      </c>
      <c r="B268" s="90" t="s">
        <v>10</v>
      </c>
      <c r="C268" s="90" t="s">
        <v>37</v>
      </c>
      <c r="D268" s="90" t="s">
        <v>28</v>
      </c>
      <c r="E268" s="90" t="s">
        <v>460</v>
      </c>
      <c r="F268" s="91" t="s">
        <v>400</v>
      </c>
      <c r="G268" s="89">
        <v>1075</v>
      </c>
      <c r="H268" s="92">
        <v>166</v>
      </c>
      <c r="I268" s="93">
        <f t="shared" si="17"/>
        <v>6.44</v>
      </c>
      <c r="J268" s="92">
        <f t="shared" si="18"/>
        <v>213.81</v>
      </c>
      <c r="K268" s="92">
        <f t="shared" si="19"/>
        <v>50.44</v>
      </c>
      <c r="L268" s="92">
        <f t="shared" si="20"/>
        <v>264.25</v>
      </c>
      <c r="M268" s="61"/>
      <c r="O268" s="87"/>
    </row>
    <row r="269" spans="1:15" ht="45">
      <c r="A269" s="89">
        <v>262</v>
      </c>
      <c r="B269" s="90" t="s">
        <v>10</v>
      </c>
      <c r="C269" s="90" t="s">
        <v>38</v>
      </c>
      <c r="D269" s="90" t="s">
        <v>40</v>
      </c>
      <c r="E269" s="90" t="s">
        <v>197</v>
      </c>
      <c r="F269" s="91">
        <v>0.2</v>
      </c>
      <c r="G269" s="89">
        <v>1285</v>
      </c>
      <c r="H269" s="92">
        <v>151</v>
      </c>
      <c r="I269" s="93">
        <f t="shared" si="17"/>
        <v>7.6980000000000004</v>
      </c>
      <c r="J269" s="92">
        <f t="shared" si="18"/>
        <v>232.48</v>
      </c>
      <c r="K269" s="92">
        <f t="shared" si="19"/>
        <v>54.84</v>
      </c>
      <c r="L269" s="92">
        <f t="shared" si="20"/>
        <v>287.32</v>
      </c>
      <c r="M269" s="61"/>
      <c r="O269" s="87"/>
    </row>
    <row r="270" spans="1:15" ht="45">
      <c r="A270" s="89">
        <v>263</v>
      </c>
      <c r="B270" s="90" t="s">
        <v>10</v>
      </c>
      <c r="C270" s="90" t="s">
        <v>38</v>
      </c>
      <c r="D270" s="90" t="s">
        <v>40</v>
      </c>
      <c r="E270" s="90" t="s">
        <v>197</v>
      </c>
      <c r="F270" s="91">
        <v>0.5</v>
      </c>
      <c r="G270" s="89">
        <v>1285</v>
      </c>
      <c r="H270" s="92">
        <v>2</v>
      </c>
      <c r="I270" s="93">
        <f t="shared" si="17"/>
        <v>7.6980000000000004</v>
      </c>
      <c r="J270" s="92">
        <f t="shared" si="18"/>
        <v>7.7</v>
      </c>
      <c r="K270" s="92">
        <f t="shared" si="19"/>
        <v>1.82</v>
      </c>
      <c r="L270" s="92">
        <f t="shared" si="20"/>
        <v>9.52</v>
      </c>
      <c r="M270" s="61"/>
      <c r="O270" s="87"/>
    </row>
    <row r="271" spans="1:15" ht="45">
      <c r="A271" s="89">
        <v>264</v>
      </c>
      <c r="B271" s="90" t="s">
        <v>10</v>
      </c>
      <c r="C271" s="90" t="s">
        <v>38</v>
      </c>
      <c r="D271" s="90" t="s">
        <v>31</v>
      </c>
      <c r="E271" s="90" t="s">
        <v>198</v>
      </c>
      <c r="F271" s="91">
        <v>0.2</v>
      </c>
      <c r="G271" s="89">
        <v>1230</v>
      </c>
      <c r="H271" s="92">
        <v>191.83</v>
      </c>
      <c r="I271" s="93">
        <f t="shared" si="17"/>
        <v>7.3689999999999998</v>
      </c>
      <c r="J271" s="92">
        <f t="shared" si="18"/>
        <v>282.72000000000003</v>
      </c>
      <c r="K271" s="92">
        <f t="shared" si="19"/>
        <v>66.69</v>
      </c>
      <c r="L271" s="92">
        <f t="shared" si="20"/>
        <v>349.41</v>
      </c>
      <c r="M271" s="61"/>
      <c r="O271" s="87"/>
    </row>
    <row r="272" spans="1:15" ht="30" customHeight="1">
      <c r="A272" s="89">
        <v>265</v>
      </c>
      <c r="B272" s="90" t="s">
        <v>10</v>
      </c>
      <c r="C272" s="90" t="s">
        <v>38</v>
      </c>
      <c r="D272" s="90" t="s">
        <v>31</v>
      </c>
      <c r="E272" s="90" t="s">
        <v>198</v>
      </c>
      <c r="F272" s="91">
        <v>0.5</v>
      </c>
      <c r="G272" s="89">
        <v>1230</v>
      </c>
      <c r="H272" s="92">
        <v>0.17</v>
      </c>
      <c r="I272" s="93">
        <f t="shared" si="17"/>
        <v>7.3689999999999998</v>
      </c>
      <c r="J272" s="92">
        <f t="shared" si="18"/>
        <v>0.63</v>
      </c>
      <c r="K272" s="92">
        <f t="shared" si="19"/>
        <v>0.15</v>
      </c>
      <c r="L272" s="92">
        <f t="shared" si="20"/>
        <v>0.78</v>
      </c>
      <c r="M272" s="61"/>
      <c r="O272" s="87"/>
    </row>
    <row r="273" spans="1:15" ht="30" customHeight="1">
      <c r="A273" s="89">
        <v>266</v>
      </c>
      <c r="B273" s="90" t="s">
        <v>10</v>
      </c>
      <c r="C273" s="90" t="s">
        <v>37</v>
      </c>
      <c r="D273" s="90" t="s">
        <v>35</v>
      </c>
      <c r="E273" s="90" t="s">
        <v>82</v>
      </c>
      <c r="F273" s="91" t="s">
        <v>400</v>
      </c>
      <c r="G273" s="89">
        <v>1575</v>
      </c>
      <c r="H273" s="92">
        <v>154</v>
      </c>
      <c r="I273" s="93">
        <f t="shared" si="17"/>
        <v>9.4359999999999999</v>
      </c>
      <c r="J273" s="92">
        <f t="shared" si="18"/>
        <v>290.63</v>
      </c>
      <c r="K273" s="92">
        <f t="shared" si="19"/>
        <v>68.56</v>
      </c>
      <c r="L273" s="92">
        <f t="shared" si="20"/>
        <v>359.19</v>
      </c>
      <c r="M273" s="61"/>
      <c r="O273" s="87"/>
    </row>
    <row r="274" spans="1:15" ht="30" customHeight="1">
      <c r="A274" s="89">
        <v>267</v>
      </c>
      <c r="B274" s="90" t="s">
        <v>10</v>
      </c>
      <c r="C274" s="90" t="s">
        <v>37</v>
      </c>
      <c r="D274" s="90" t="s">
        <v>35</v>
      </c>
      <c r="E274" s="90" t="s">
        <v>82</v>
      </c>
      <c r="F274" s="91" t="s">
        <v>354</v>
      </c>
      <c r="G274" s="89">
        <v>1575</v>
      </c>
      <c r="H274" s="92">
        <v>2.5</v>
      </c>
      <c r="I274" s="93">
        <f t="shared" si="17"/>
        <v>9.4359999999999999</v>
      </c>
      <c r="J274" s="92">
        <f t="shared" si="18"/>
        <v>11.8</v>
      </c>
      <c r="K274" s="92">
        <f t="shared" si="19"/>
        <v>2.78</v>
      </c>
      <c r="L274" s="92">
        <f t="shared" si="20"/>
        <v>14.58</v>
      </c>
      <c r="M274" s="61"/>
      <c r="O274" s="87"/>
    </row>
    <row r="275" spans="1:15" ht="30" customHeight="1">
      <c r="A275" s="89">
        <v>268</v>
      </c>
      <c r="B275" s="90" t="s">
        <v>137</v>
      </c>
      <c r="C275" s="90" t="s">
        <v>122</v>
      </c>
      <c r="D275" s="90" t="s">
        <v>250</v>
      </c>
      <c r="E275" s="90" t="s">
        <v>251</v>
      </c>
      <c r="F275" s="91">
        <v>0.2</v>
      </c>
      <c r="G275" s="89">
        <v>2455</v>
      </c>
      <c r="H275" s="92">
        <v>2.67</v>
      </c>
      <c r="I275" s="93">
        <f t="shared" si="17"/>
        <v>14.708</v>
      </c>
      <c r="J275" s="92">
        <f t="shared" si="18"/>
        <v>7.85</v>
      </c>
      <c r="K275" s="92">
        <f t="shared" si="19"/>
        <v>1.85</v>
      </c>
      <c r="L275" s="92">
        <f t="shared" si="20"/>
        <v>9.6999999999999993</v>
      </c>
      <c r="M275" s="61"/>
      <c r="O275" s="87"/>
    </row>
    <row r="276" spans="1:15" ht="30" customHeight="1">
      <c r="A276" s="89">
        <v>269</v>
      </c>
      <c r="B276" s="90" t="s">
        <v>10</v>
      </c>
      <c r="C276" s="90" t="s">
        <v>307</v>
      </c>
      <c r="D276" s="90" t="s">
        <v>28</v>
      </c>
      <c r="E276" s="90" t="s">
        <v>336</v>
      </c>
      <c r="F276" s="91" t="s">
        <v>362</v>
      </c>
      <c r="G276" s="89">
        <v>1055</v>
      </c>
      <c r="H276" s="92">
        <v>132</v>
      </c>
      <c r="I276" s="93">
        <f t="shared" si="17"/>
        <v>6.32</v>
      </c>
      <c r="J276" s="92">
        <f t="shared" si="18"/>
        <v>83.42</v>
      </c>
      <c r="K276" s="92">
        <f t="shared" si="19"/>
        <v>19.68</v>
      </c>
      <c r="L276" s="92">
        <f t="shared" si="20"/>
        <v>103.1</v>
      </c>
      <c r="M276" s="61"/>
      <c r="O276" s="87"/>
    </row>
    <row r="277" spans="1:15" ht="30" customHeight="1">
      <c r="A277" s="89">
        <v>270</v>
      </c>
      <c r="B277" s="90" t="s">
        <v>10</v>
      </c>
      <c r="C277" s="90" t="s">
        <v>37</v>
      </c>
      <c r="D277" s="90" t="s">
        <v>28</v>
      </c>
      <c r="E277" s="90" t="s">
        <v>83</v>
      </c>
      <c r="F277" s="91" t="s">
        <v>400</v>
      </c>
      <c r="G277" s="89">
        <v>1075</v>
      </c>
      <c r="H277" s="92">
        <v>154</v>
      </c>
      <c r="I277" s="93">
        <f t="shared" si="17"/>
        <v>6.44</v>
      </c>
      <c r="J277" s="92">
        <f t="shared" si="18"/>
        <v>198.35</v>
      </c>
      <c r="K277" s="92">
        <f t="shared" si="19"/>
        <v>46.79</v>
      </c>
      <c r="L277" s="92">
        <f t="shared" si="20"/>
        <v>245.14</v>
      </c>
      <c r="M277" s="61"/>
      <c r="O277" s="87"/>
    </row>
    <row r="278" spans="1:15" ht="30" customHeight="1">
      <c r="A278" s="89">
        <v>271</v>
      </c>
      <c r="B278" s="90" t="s">
        <v>10</v>
      </c>
      <c r="C278" s="90" t="s">
        <v>225</v>
      </c>
      <c r="D278" s="90" t="s">
        <v>31</v>
      </c>
      <c r="E278" s="90" t="s">
        <v>252</v>
      </c>
      <c r="F278" s="91">
        <v>0.2</v>
      </c>
      <c r="G278" s="89">
        <v>1210</v>
      </c>
      <c r="H278" s="92">
        <v>12</v>
      </c>
      <c r="I278" s="93">
        <f t="shared" si="17"/>
        <v>7.2489999999999997</v>
      </c>
      <c r="J278" s="92">
        <f t="shared" si="18"/>
        <v>17.399999999999999</v>
      </c>
      <c r="K278" s="92">
        <f t="shared" si="19"/>
        <v>4.0999999999999996</v>
      </c>
      <c r="L278" s="92">
        <f t="shared" si="20"/>
        <v>21.5</v>
      </c>
      <c r="M278" s="61"/>
      <c r="O278" s="87"/>
    </row>
    <row r="279" spans="1:15" ht="30" customHeight="1">
      <c r="A279" s="89">
        <v>272</v>
      </c>
      <c r="B279" s="90" t="s">
        <v>10</v>
      </c>
      <c r="C279" s="90" t="s">
        <v>37</v>
      </c>
      <c r="D279" s="90" t="s">
        <v>40</v>
      </c>
      <c r="E279" s="90" t="s">
        <v>84</v>
      </c>
      <c r="F279" s="91" t="s">
        <v>400</v>
      </c>
      <c r="G279" s="89">
        <v>1285</v>
      </c>
      <c r="H279" s="92">
        <v>87.83</v>
      </c>
      <c r="I279" s="93">
        <f t="shared" si="17"/>
        <v>7.6980000000000004</v>
      </c>
      <c r="J279" s="92">
        <f t="shared" si="18"/>
        <v>135.22</v>
      </c>
      <c r="K279" s="92">
        <f t="shared" si="19"/>
        <v>31.9</v>
      </c>
      <c r="L279" s="92">
        <f t="shared" si="20"/>
        <v>167.12</v>
      </c>
      <c r="M279" s="61"/>
      <c r="O279" s="87"/>
    </row>
    <row r="280" spans="1:15" ht="30" customHeight="1">
      <c r="A280" s="89">
        <v>273</v>
      </c>
      <c r="B280" s="90" t="s">
        <v>10</v>
      </c>
      <c r="C280" s="90" t="s">
        <v>37</v>
      </c>
      <c r="D280" s="90" t="s">
        <v>40</v>
      </c>
      <c r="E280" s="90" t="s">
        <v>84</v>
      </c>
      <c r="F280" s="91" t="s">
        <v>354</v>
      </c>
      <c r="G280" s="89">
        <v>1285</v>
      </c>
      <c r="H280" s="92">
        <v>0.17</v>
      </c>
      <c r="I280" s="93">
        <f t="shared" si="17"/>
        <v>7.6980000000000004</v>
      </c>
      <c r="J280" s="92">
        <f t="shared" si="18"/>
        <v>0.65</v>
      </c>
      <c r="K280" s="92">
        <f t="shared" si="19"/>
        <v>0.15</v>
      </c>
      <c r="L280" s="92">
        <f t="shared" si="20"/>
        <v>0.8</v>
      </c>
      <c r="M280" s="61"/>
      <c r="O280" s="87"/>
    </row>
    <row r="281" spans="1:15" ht="30" customHeight="1">
      <c r="A281" s="89">
        <v>274</v>
      </c>
      <c r="B281" s="90" t="s">
        <v>10</v>
      </c>
      <c r="C281" s="90" t="s">
        <v>307</v>
      </c>
      <c r="D281" s="90" t="s">
        <v>71</v>
      </c>
      <c r="E281" s="90" t="s">
        <v>337</v>
      </c>
      <c r="F281" s="91" t="s">
        <v>362</v>
      </c>
      <c r="G281" s="89">
        <v>1335</v>
      </c>
      <c r="H281" s="92">
        <v>84</v>
      </c>
      <c r="I281" s="93">
        <f t="shared" si="17"/>
        <v>7.9980000000000002</v>
      </c>
      <c r="J281" s="92">
        <f t="shared" si="18"/>
        <v>67.180000000000007</v>
      </c>
      <c r="K281" s="92">
        <f t="shared" si="19"/>
        <v>15.85</v>
      </c>
      <c r="L281" s="92">
        <f t="shared" si="20"/>
        <v>83.03</v>
      </c>
      <c r="M281" s="61"/>
      <c r="O281" s="87"/>
    </row>
    <row r="282" spans="1:15" ht="30" customHeight="1">
      <c r="A282" s="89">
        <v>275</v>
      </c>
      <c r="B282" s="90" t="s">
        <v>10</v>
      </c>
      <c r="C282" s="90" t="s">
        <v>307</v>
      </c>
      <c r="D282" s="90" t="s">
        <v>71</v>
      </c>
      <c r="E282" s="90" t="s">
        <v>337</v>
      </c>
      <c r="F282" s="91" t="s">
        <v>354</v>
      </c>
      <c r="G282" s="89">
        <v>1335</v>
      </c>
      <c r="H282" s="92">
        <v>1</v>
      </c>
      <c r="I282" s="93">
        <f t="shared" si="17"/>
        <v>7.9980000000000002</v>
      </c>
      <c r="J282" s="92">
        <f t="shared" si="18"/>
        <v>4</v>
      </c>
      <c r="K282" s="92">
        <f t="shared" si="19"/>
        <v>0.94</v>
      </c>
      <c r="L282" s="92">
        <f t="shared" si="20"/>
        <v>4.9399999999999995</v>
      </c>
      <c r="M282" s="61"/>
      <c r="O282" s="87"/>
    </row>
    <row r="283" spans="1:15" ht="30" customHeight="1">
      <c r="A283" s="89">
        <v>276</v>
      </c>
      <c r="B283" s="90" t="s">
        <v>10</v>
      </c>
      <c r="C283" s="90" t="s">
        <v>37</v>
      </c>
      <c r="D283" s="90" t="s">
        <v>28</v>
      </c>
      <c r="E283" s="90" t="s">
        <v>253</v>
      </c>
      <c r="F283" s="91" t="s">
        <v>400</v>
      </c>
      <c r="G283" s="89">
        <v>1055</v>
      </c>
      <c r="H283" s="92">
        <v>140.16999999999999</v>
      </c>
      <c r="I283" s="93">
        <f t="shared" si="17"/>
        <v>6.32</v>
      </c>
      <c r="J283" s="92">
        <f t="shared" si="18"/>
        <v>177.17</v>
      </c>
      <c r="K283" s="92">
        <f t="shared" si="19"/>
        <v>41.79</v>
      </c>
      <c r="L283" s="92">
        <f t="shared" si="20"/>
        <v>218.95999999999998</v>
      </c>
      <c r="M283" s="61"/>
      <c r="O283" s="87"/>
    </row>
    <row r="284" spans="1:15" ht="30" customHeight="1">
      <c r="A284" s="89">
        <v>277</v>
      </c>
      <c r="B284" s="90" t="s">
        <v>10</v>
      </c>
      <c r="C284" s="90" t="s">
        <v>37</v>
      </c>
      <c r="D284" s="90" t="s">
        <v>28</v>
      </c>
      <c r="E284" s="90" t="s">
        <v>253</v>
      </c>
      <c r="F284" s="91" t="s">
        <v>354</v>
      </c>
      <c r="G284" s="89">
        <v>1055</v>
      </c>
      <c r="H284" s="92">
        <v>3.33</v>
      </c>
      <c r="I284" s="93">
        <f t="shared" si="17"/>
        <v>6.32</v>
      </c>
      <c r="J284" s="92">
        <f t="shared" si="18"/>
        <v>10.52</v>
      </c>
      <c r="K284" s="92">
        <f t="shared" si="19"/>
        <v>2.48</v>
      </c>
      <c r="L284" s="92">
        <f t="shared" si="20"/>
        <v>13</v>
      </c>
      <c r="M284" s="61"/>
      <c r="O284" s="87"/>
    </row>
    <row r="285" spans="1:15" ht="30" customHeight="1">
      <c r="A285" s="89">
        <v>278</v>
      </c>
      <c r="B285" s="90" t="s">
        <v>10</v>
      </c>
      <c r="C285" s="90" t="s">
        <v>34</v>
      </c>
      <c r="D285" s="90" t="s">
        <v>35</v>
      </c>
      <c r="E285" s="90" t="s">
        <v>461</v>
      </c>
      <c r="F285" s="91">
        <v>0.2</v>
      </c>
      <c r="G285" s="89">
        <v>1315</v>
      </c>
      <c r="H285" s="92">
        <v>153.41999999999999</v>
      </c>
      <c r="I285" s="93">
        <f t="shared" si="17"/>
        <v>7.8780000000000001</v>
      </c>
      <c r="J285" s="92">
        <f t="shared" si="18"/>
        <v>241.73</v>
      </c>
      <c r="K285" s="92">
        <f t="shared" si="19"/>
        <v>57.02</v>
      </c>
      <c r="L285" s="92">
        <f t="shared" si="20"/>
        <v>298.75</v>
      </c>
      <c r="M285" s="61"/>
      <c r="O285" s="87"/>
    </row>
    <row r="286" spans="1:15" ht="30" customHeight="1">
      <c r="A286" s="89">
        <v>279</v>
      </c>
      <c r="B286" s="90" t="s">
        <v>10</v>
      </c>
      <c r="C286" s="90" t="s">
        <v>34</v>
      </c>
      <c r="D286" s="90" t="s">
        <v>35</v>
      </c>
      <c r="E286" s="90" t="s">
        <v>461</v>
      </c>
      <c r="F286" s="91">
        <v>0.5</v>
      </c>
      <c r="G286" s="89">
        <v>1315</v>
      </c>
      <c r="H286" s="92">
        <v>0.57999999999999996</v>
      </c>
      <c r="I286" s="93">
        <f t="shared" si="17"/>
        <v>7.8780000000000001</v>
      </c>
      <c r="J286" s="92">
        <f t="shared" si="18"/>
        <v>2.2799999999999998</v>
      </c>
      <c r="K286" s="92">
        <f t="shared" si="19"/>
        <v>0.54</v>
      </c>
      <c r="L286" s="92">
        <f t="shared" si="20"/>
        <v>2.82</v>
      </c>
      <c r="M286" s="61"/>
      <c r="O286" s="87"/>
    </row>
    <row r="287" spans="1:15" ht="30" customHeight="1">
      <c r="A287" s="89">
        <v>280</v>
      </c>
      <c r="B287" s="90" t="s">
        <v>137</v>
      </c>
      <c r="C287" s="90" t="s">
        <v>138</v>
      </c>
      <c r="D287" s="90" t="s">
        <v>31</v>
      </c>
      <c r="E287" s="90" t="s">
        <v>338</v>
      </c>
      <c r="F287" s="91" t="s">
        <v>354</v>
      </c>
      <c r="G287" s="89">
        <v>1640</v>
      </c>
      <c r="H287" s="92">
        <v>7.5</v>
      </c>
      <c r="I287" s="93">
        <f t="shared" si="17"/>
        <v>9.8249999999999993</v>
      </c>
      <c r="J287" s="92">
        <f t="shared" si="18"/>
        <v>36.840000000000003</v>
      </c>
      <c r="K287" s="92">
        <f t="shared" si="19"/>
        <v>8.69</v>
      </c>
      <c r="L287" s="92">
        <f t="shared" si="20"/>
        <v>45.53</v>
      </c>
      <c r="M287" s="61"/>
      <c r="O287" s="87"/>
    </row>
    <row r="288" spans="1:15" ht="30" customHeight="1">
      <c r="A288" s="89">
        <v>281</v>
      </c>
      <c r="B288" s="90" t="s">
        <v>137</v>
      </c>
      <c r="C288" s="90" t="s">
        <v>138</v>
      </c>
      <c r="D288" s="90" t="s">
        <v>31</v>
      </c>
      <c r="E288" s="90" t="s">
        <v>338</v>
      </c>
      <c r="F288" s="91" t="s">
        <v>400</v>
      </c>
      <c r="G288" s="89">
        <v>1640</v>
      </c>
      <c r="H288" s="92">
        <v>73</v>
      </c>
      <c r="I288" s="93">
        <f t="shared" si="17"/>
        <v>9.8249999999999993</v>
      </c>
      <c r="J288" s="92">
        <f t="shared" si="18"/>
        <v>143.44999999999999</v>
      </c>
      <c r="K288" s="92">
        <f t="shared" si="19"/>
        <v>33.840000000000003</v>
      </c>
      <c r="L288" s="92">
        <f t="shared" si="20"/>
        <v>177.29</v>
      </c>
      <c r="M288" s="61"/>
      <c r="O288" s="87"/>
    </row>
    <row r="289" spans="1:15" ht="30" customHeight="1">
      <c r="A289" s="89">
        <v>282</v>
      </c>
      <c r="B289" s="90" t="s">
        <v>29</v>
      </c>
      <c r="C289" s="90" t="s">
        <v>128</v>
      </c>
      <c r="D289" s="90" t="s">
        <v>28</v>
      </c>
      <c r="E289" s="90" t="s">
        <v>462</v>
      </c>
      <c r="F289" s="91">
        <v>0.2</v>
      </c>
      <c r="G289" s="89">
        <v>1075</v>
      </c>
      <c r="H289" s="92">
        <v>72</v>
      </c>
      <c r="I289" s="93">
        <f t="shared" si="17"/>
        <v>6.44</v>
      </c>
      <c r="J289" s="92">
        <f t="shared" si="18"/>
        <v>92.74</v>
      </c>
      <c r="K289" s="92">
        <f t="shared" si="19"/>
        <v>21.88</v>
      </c>
      <c r="L289" s="92">
        <f t="shared" si="20"/>
        <v>114.61999999999999</v>
      </c>
      <c r="M289" s="61"/>
      <c r="O289" s="87"/>
    </row>
    <row r="290" spans="1:15" ht="45">
      <c r="A290" s="89">
        <v>283</v>
      </c>
      <c r="B290" s="90" t="s">
        <v>10</v>
      </c>
      <c r="C290" s="90" t="s">
        <v>30</v>
      </c>
      <c r="D290" s="90" t="s">
        <v>31</v>
      </c>
      <c r="E290" s="90" t="s">
        <v>85</v>
      </c>
      <c r="F290" s="91">
        <v>0.2</v>
      </c>
      <c r="G290" s="89">
        <v>1310</v>
      </c>
      <c r="H290" s="92">
        <v>9</v>
      </c>
      <c r="I290" s="93">
        <f t="shared" si="17"/>
        <v>7.8479999999999999</v>
      </c>
      <c r="J290" s="92">
        <f t="shared" si="18"/>
        <v>14.13</v>
      </c>
      <c r="K290" s="92">
        <f t="shared" si="19"/>
        <v>3.33</v>
      </c>
      <c r="L290" s="92">
        <f t="shared" si="20"/>
        <v>17.46</v>
      </c>
      <c r="M290" s="61"/>
      <c r="O290" s="87"/>
    </row>
    <row r="291" spans="1:15" ht="45">
      <c r="A291" s="89">
        <v>284</v>
      </c>
      <c r="B291" s="90" t="s">
        <v>10</v>
      </c>
      <c r="C291" s="90" t="s">
        <v>30</v>
      </c>
      <c r="D291" s="90" t="s">
        <v>31</v>
      </c>
      <c r="E291" s="90" t="s">
        <v>85</v>
      </c>
      <c r="F291" s="91">
        <v>0.1</v>
      </c>
      <c r="G291" s="89">
        <v>1310</v>
      </c>
      <c r="H291" s="92">
        <v>9</v>
      </c>
      <c r="I291" s="93">
        <f t="shared" si="17"/>
        <v>7.8479999999999999</v>
      </c>
      <c r="J291" s="92">
        <f t="shared" si="18"/>
        <v>7.06</v>
      </c>
      <c r="K291" s="92">
        <f t="shared" si="19"/>
        <v>1.67</v>
      </c>
      <c r="L291" s="92">
        <f t="shared" si="20"/>
        <v>8.73</v>
      </c>
      <c r="M291" s="61"/>
      <c r="O291" s="87"/>
    </row>
    <row r="292" spans="1:15" ht="30" customHeight="1">
      <c r="A292" s="89">
        <v>285</v>
      </c>
      <c r="B292" s="90" t="s">
        <v>10</v>
      </c>
      <c r="C292" s="90" t="s">
        <v>30</v>
      </c>
      <c r="D292" s="90" t="s">
        <v>31</v>
      </c>
      <c r="E292" s="90" t="s">
        <v>85</v>
      </c>
      <c r="F292" s="91">
        <v>0.2</v>
      </c>
      <c r="G292" s="89">
        <v>1310</v>
      </c>
      <c r="H292" s="92">
        <v>10</v>
      </c>
      <c r="I292" s="93">
        <f t="shared" si="17"/>
        <v>7.8479999999999999</v>
      </c>
      <c r="J292" s="92">
        <f t="shared" si="18"/>
        <v>15.7</v>
      </c>
      <c r="K292" s="92">
        <f t="shared" si="19"/>
        <v>3.7</v>
      </c>
      <c r="L292" s="92">
        <f t="shared" si="20"/>
        <v>19.399999999999999</v>
      </c>
      <c r="M292" s="61"/>
      <c r="O292" s="87"/>
    </row>
    <row r="293" spans="1:15" ht="45">
      <c r="A293" s="89">
        <v>286</v>
      </c>
      <c r="B293" s="90" t="s">
        <v>10</v>
      </c>
      <c r="C293" s="90" t="s">
        <v>172</v>
      </c>
      <c r="D293" s="90" t="s">
        <v>215</v>
      </c>
      <c r="E293" s="90" t="s">
        <v>220</v>
      </c>
      <c r="F293" s="91">
        <v>0.2</v>
      </c>
      <c r="G293" s="89">
        <v>1580</v>
      </c>
      <c r="H293" s="92">
        <v>48</v>
      </c>
      <c r="I293" s="93">
        <f t="shared" si="17"/>
        <v>9.4659999999999993</v>
      </c>
      <c r="J293" s="92">
        <f t="shared" si="18"/>
        <v>90.87</v>
      </c>
      <c r="K293" s="92">
        <f t="shared" si="19"/>
        <v>21.44</v>
      </c>
      <c r="L293" s="92">
        <f t="shared" si="20"/>
        <v>112.31</v>
      </c>
      <c r="M293" s="61"/>
      <c r="O293" s="87"/>
    </row>
    <row r="294" spans="1:15" ht="30" customHeight="1">
      <c r="A294" s="89">
        <v>287</v>
      </c>
      <c r="B294" s="90" t="s">
        <v>10</v>
      </c>
      <c r="C294" s="90" t="s">
        <v>37</v>
      </c>
      <c r="D294" s="90" t="s">
        <v>59</v>
      </c>
      <c r="E294" s="90" t="s">
        <v>86</v>
      </c>
      <c r="F294" s="91" t="s">
        <v>400</v>
      </c>
      <c r="G294" s="89">
        <v>1825</v>
      </c>
      <c r="H294" s="92">
        <v>160</v>
      </c>
      <c r="I294" s="93">
        <f t="shared" si="17"/>
        <v>10.933</v>
      </c>
      <c r="J294" s="92">
        <f t="shared" si="18"/>
        <v>349.86</v>
      </c>
      <c r="K294" s="92">
        <f t="shared" si="19"/>
        <v>82.53</v>
      </c>
      <c r="L294" s="92">
        <f t="shared" si="20"/>
        <v>432.39</v>
      </c>
      <c r="M294" s="61"/>
      <c r="O294" s="87"/>
    </row>
    <row r="295" spans="1:15" ht="30" customHeight="1">
      <c r="A295" s="89">
        <v>288</v>
      </c>
      <c r="B295" s="90" t="s">
        <v>137</v>
      </c>
      <c r="C295" s="90" t="s">
        <v>166</v>
      </c>
      <c r="D295" s="90" t="s">
        <v>379</v>
      </c>
      <c r="E295" s="90" t="s">
        <v>380</v>
      </c>
      <c r="F295" s="91">
        <v>0.2</v>
      </c>
      <c r="G295" s="89">
        <v>2960</v>
      </c>
      <c r="H295" s="92">
        <v>3</v>
      </c>
      <c r="I295" s="93">
        <f t="shared" si="17"/>
        <v>17.733000000000001</v>
      </c>
      <c r="J295" s="92">
        <f t="shared" si="18"/>
        <v>10.64</v>
      </c>
      <c r="K295" s="92">
        <f t="shared" si="19"/>
        <v>2.5099999999999998</v>
      </c>
      <c r="L295" s="92">
        <f t="shared" si="20"/>
        <v>13.15</v>
      </c>
      <c r="M295" s="61"/>
      <c r="O295" s="87"/>
    </row>
    <row r="296" spans="1:15" ht="30" customHeight="1">
      <c r="A296" s="89">
        <v>289</v>
      </c>
      <c r="B296" s="90" t="s">
        <v>10</v>
      </c>
      <c r="C296" s="90" t="s">
        <v>30</v>
      </c>
      <c r="D296" s="90" t="s">
        <v>31</v>
      </c>
      <c r="E296" s="90" t="s">
        <v>151</v>
      </c>
      <c r="F296" s="91">
        <v>0.2</v>
      </c>
      <c r="G296" s="89">
        <v>1230</v>
      </c>
      <c r="H296" s="92">
        <v>130.5</v>
      </c>
      <c r="I296" s="93">
        <f t="shared" si="17"/>
        <v>7.3689999999999998</v>
      </c>
      <c r="J296" s="92">
        <f t="shared" si="18"/>
        <v>192.33</v>
      </c>
      <c r="K296" s="92">
        <f t="shared" si="19"/>
        <v>45.37</v>
      </c>
      <c r="L296" s="92">
        <f t="shared" si="20"/>
        <v>237.70000000000002</v>
      </c>
      <c r="M296" s="61"/>
      <c r="O296" s="87"/>
    </row>
    <row r="297" spans="1:15" ht="45">
      <c r="A297" s="89">
        <v>290</v>
      </c>
      <c r="B297" s="90" t="s">
        <v>10</v>
      </c>
      <c r="C297" s="90" t="s">
        <v>30</v>
      </c>
      <c r="D297" s="90" t="s">
        <v>28</v>
      </c>
      <c r="E297" s="90" t="s">
        <v>381</v>
      </c>
      <c r="F297" s="91">
        <v>0.2</v>
      </c>
      <c r="G297" s="89">
        <v>1055</v>
      </c>
      <c r="H297" s="92">
        <v>143.08000000000001</v>
      </c>
      <c r="I297" s="93">
        <f t="shared" si="17"/>
        <v>6.32</v>
      </c>
      <c r="J297" s="92">
        <f t="shared" si="18"/>
        <v>180.85</v>
      </c>
      <c r="K297" s="92">
        <f t="shared" si="19"/>
        <v>42.66</v>
      </c>
      <c r="L297" s="92">
        <f t="shared" si="20"/>
        <v>223.51</v>
      </c>
      <c r="M297" s="61"/>
      <c r="O297" s="87"/>
    </row>
    <row r="298" spans="1:15" ht="30" customHeight="1">
      <c r="A298" s="89">
        <v>291</v>
      </c>
      <c r="B298" s="90" t="s">
        <v>10</v>
      </c>
      <c r="C298" s="90" t="s">
        <v>30</v>
      </c>
      <c r="D298" s="90" t="s">
        <v>28</v>
      </c>
      <c r="E298" s="90" t="s">
        <v>381</v>
      </c>
      <c r="F298" s="91">
        <v>0.5</v>
      </c>
      <c r="G298" s="89">
        <v>1055</v>
      </c>
      <c r="H298" s="92">
        <v>1.67</v>
      </c>
      <c r="I298" s="93">
        <f t="shared" si="17"/>
        <v>6.32</v>
      </c>
      <c r="J298" s="92">
        <f t="shared" si="18"/>
        <v>5.28</v>
      </c>
      <c r="K298" s="92">
        <f t="shared" si="19"/>
        <v>1.25</v>
      </c>
      <c r="L298" s="92">
        <f t="shared" si="20"/>
        <v>6.53</v>
      </c>
      <c r="M298" s="61"/>
      <c r="O298" s="87"/>
    </row>
    <row r="299" spans="1:15" ht="30" customHeight="1">
      <c r="A299" s="89">
        <v>292</v>
      </c>
      <c r="B299" s="90" t="s">
        <v>10</v>
      </c>
      <c r="C299" s="90" t="s">
        <v>211</v>
      </c>
      <c r="D299" s="90" t="s">
        <v>463</v>
      </c>
      <c r="E299" s="90" t="s">
        <v>464</v>
      </c>
      <c r="F299" s="91">
        <v>0.2</v>
      </c>
      <c r="G299" s="89">
        <v>1930</v>
      </c>
      <c r="H299" s="92">
        <v>32.5</v>
      </c>
      <c r="I299" s="93">
        <f t="shared" si="17"/>
        <v>11.561999999999999</v>
      </c>
      <c r="J299" s="92">
        <f t="shared" si="18"/>
        <v>75.150000000000006</v>
      </c>
      <c r="K299" s="92">
        <f t="shared" si="19"/>
        <v>17.73</v>
      </c>
      <c r="L299" s="92">
        <f t="shared" si="20"/>
        <v>92.88000000000001</v>
      </c>
      <c r="M299" s="61"/>
      <c r="O299" s="87"/>
    </row>
    <row r="300" spans="1:15" ht="42" customHeight="1">
      <c r="A300" s="89">
        <v>293</v>
      </c>
      <c r="B300" s="90" t="s">
        <v>10</v>
      </c>
      <c r="C300" s="90" t="s">
        <v>37</v>
      </c>
      <c r="D300" s="90" t="s">
        <v>5</v>
      </c>
      <c r="E300" s="90" t="s">
        <v>87</v>
      </c>
      <c r="F300" s="91" t="s">
        <v>400</v>
      </c>
      <c r="G300" s="89">
        <v>1522.5</v>
      </c>
      <c r="H300" s="92">
        <v>84</v>
      </c>
      <c r="I300" s="93">
        <f t="shared" si="17"/>
        <v>9.1210000000000004</v>
      </c>
      <c r="J300" s="92">
        <f t="shared" si="18"/>
        <v>153.22999999999999</v>
      </c>
      <c r="K300" s="92">
        <f t="shared" si="19"/>
        <v>36.15</v>
      </c>
      <c r="L300" s="92">
        <f t="shared" si="20"/>
        <v>189.38</v>
      </c>
      <c r="M300" s="61"/>
      <c r="O300" s="87"/>
    </row>
    <row r="301" spans="1:15" ht="30" customHeight="1">
      <c r="A301" s="89">
        <v>294</v>
      </c>
      <c r="B301" s="90" t="s">
        <v>29</v>
      </c>
      <c r="C301" s="90" t="s">
        <v>135</v>
      </c>
      <c r="D301" s="90" t="s">
        <v>28</v>
      </c>
      <c r="E301" s="90" t="s">
        <v>465</v>
      </c>
      <c r="F301" s="91">
        <v>0.2</v>
      </c>
      <c r="G301" s="89">
        <v>1070</v>
      </c>
      <c r="H301" s="92">
        <v>72</v>
      </c>
      <c r="I301" s="93">
        <f t="shared" si="17"/>
        <v>6.41</v>
      </c>
      <c r="J301" s="92">
        <f t="shared" si="18"/>
        <v>92.3</v>
      </c>
      <c r="K301" s="92">
        <f t="shared" si="19"/>
        <v>21.77</v>
      </c>
      <c r="L301" s="92">
        <f t="shared" si="20"/>
        <v>114.07</v>
      </c>
      <c r="M301" s="61"/>
      <c r="O301" s="87"/>
    </row>
    <row r="302" spans="1:15" ht="30" customHeight="1">
      <c r="A302" s="89">
        <v>295</v>
      </c>
      <c r="B302" s="90" t="s">
        <v>45</v>
      </c>
      <c r="C302" s="90" t="s">
        <v>123</v>
      </c>
      <c r="D302" s="90" t="s">
        <v>40</v>
      </c>
      <c r="E302" s="90" t="s">
        <v>466</v>
      </c>
      <c r="F302" s="91">
        <v>0.2</v>
      </c>
      <c r="G302" s="89">
        <v>1325</v>
      </c>
      <c r="H302" s="92">
        <v>42</v>
      </c>
      <c r="I302" s="93">
        <f t="shared" si="17"/>
        <v>7.9379999999999997</v>
      </c>
      <c r="J302" s="92">
        <f t="shared" si="18"/>
        <v>66.680000000000007</v>
      </c>
      <c r="K302" s="92">
        <f t="shared" si="19"/>
        <v>15.73</v>
      </c>
      <c r="L302" s="92">
        <f t="shared" si="20"/>
        <v>82.410000000000011</v>
      </c>
      <c r="M302" s="61"/>
      <c r="O302" s="87"/>
    </row>
    <row r="303" spans="1:15" ht="30" customHeight="1">
      <c r="A303" s="89">
        <v>296</v>
      </c>
      <c r="B303" s="90" t="s">
        <v>45</v>
      </c>
      <c r="C303" s="90" t="s">
        <v>123</v>
      </c>
      <c r="D303" s="90" t="s">
        <v>40</v>
      </c>
      <c r="E303" s="90" t="s">
        <v>466</v>
      </c>
      <c r="F303" s="91">
        <v>0.5</v>
      </c>
      <c r="G303" s="89">
        <v>1325</v>
      </c>
      <c r="H303" s="92">
        <v>0.57999999999999996</v>
      </c>
      <c r="I303" s="93">
        <f t="shared" si="17"/>
        <v>7.9379999999999997</v>
      </c>
      <c r="J303" s="92">
        <f t="shared" si="18"/>
        <v>2.2999999999999998</v>
      </c>
      <c r="K303" s="92">
        <f t="shared" si="19"/>
        <v>0.54</v>
      </c>
      <c r="L303" s="92">
        <f t="shared" si="20"/>
        <v>2.84</v>
      </c>
      <c r="M303" s="61"/>
      <c r="O303" s="87"/>
    </row>
    <row r="304" spans="1:15" ht="40.9" customHeight="1">
      <c r="A304" s="89">
        <v>297</v>
      </c>
      <c r="B304" s="90" t="s">
        <v>10</v>
      </c>
      <c r="C304" s="90" t="s">
        <v>38</v>
      </c>
      <c r="D304" s="90" t="s">
        <v>28</v>
      </c>
      <c r="E304" s="90" t="s">
        <v>199</v>
      </c>
      <c r="F304" s="91">
        <v>0.2</v>
      </c>
      <c r="G304" s="89">
        <v>1055</v>
      </c>
      <c r="H304" s="92">
        <v>124.75</v>
      </c>
      <c r="I304" s="93">
        <f t="shared" si="17"/>
        <v>6.32</v>
      </c>
      <c r="J304" s="92">
        <f t="shared" si="18"/>
        <v>157.68</v>
      </c>
      <c r="K304" s="92">
        <f t="shared" si="19"/>
        <v>37.200000000000003</v>
      </c>
      <c r="L304" s="92">
        <f t="shared" si="20"/>
        <v>194.88</v>
      </c>
      <c r="M304" s="61"/>
      <c r="O304" s="87"/>
    </row>
    <row r="305" spans="1:15" ht="30" customHeight="1">
      <c r="A305" s="89">
        <v>298</v>
      </c>
      <c r="B305" s="90" t="s">
        <v>10</v>
      </c>
      <c r="C305" s="90" t="s">
        <v>38</v>
      </c>
      <c r="D305" s="90" t="s">
        <v>28</v>
      </c>
      <c r="E305" s="90" t="s">
        <v>199</v>
      </c>
      <c r="F305" s="91">
        <v>0.5</v>
      </c>
      <c r="G305" s="89">
        <v>1055</v>
      </c>
      <c r="H305" s="92">
        <v>2.75</v>
      </c>
      <c r="I305" s="93">
        <f t="shared" si="17"/>
        <v>6.32</v>
      </c>
      <c r="J305" s="92">
        <f t="shared" si="18"/>
        <v>8.69</v>
      </c>
      <c r="K305" s="92">
        <f t="shared" si="19"/>
        <v>2.0499999999999998</v>
      </c>
      <c r="L305" s="92">
        <f t="shared" si="20"/>
        <v>10.739999999999998</v>
      </c>
      <c r="M305" s="61"/>
      <c r="O305" s="87"/>
    </row>
    <row r="306" spans="1:15" ht="30" customHeight="1">
      <c r="A306" s="89">
        <v>299</v>
      </c>
      <c r="B306" s="90" t="s">
        <v>10</v>
      </c>
      <c r="C306" s="90" t="s">
        <v>225</v>
      </c>
      <c r="D306" s="90" t="s">
        <v>35</v>
      </c>
      <c r="E306" s="90" t="s">
        <v>339</v>
      </c>
      <c r="F306" s="91">
        <v>0.2</v>
      </c>
      <c r="G306" s="89">
        <v>1330</v>
      </c>
      <c r="H306" s="92">
        <v>12</v>
      </c>
      <c r="I306" s="93">
        <f t="shared" si="17"/>
        <v>7.968</v>
      </c>
      <c r="J306" s="92">
        <f t="shared" si="18"/>
        <v>19.12</v>
      </c>
      <c r="K306" s="92">
        <f t="shared" si="19"/>
        <v>4.51</v>
      </c>
      <c r="L306" s="92">
        <f t="shared" si="20"/>
        <v>23.630000000000003</v>
      </c>
      <c r="M306" s="61"/>
      <c r="O306" s="87"/>
    </row>
    <row r="307" spans="1:15" ht="45">
      <c r="A307" s="89">
        <v>300</v>
      </c>
      <c r="B307" s="90" t="s">
        <v>10</v>
      </c>
      <c r="C307" s="90" t="s">
        <v>30</v>
      </c>
      <c r="D307" s="90" t="s">
        <v>28</v>
      </c>
      <c r="E307" s="90" t="s">
        <v>467</v>
      </c>
      <c r="F307" s="91">
        <v>0.2</v>
      </c>
      <c r="G307" s="89">
        <v>1075</v>
      </c>
      <c r="H307" s="92">
        <v>135</v>
      </c>
      <c r="I307" s="93">
        <f t="shared" si="17"/>
        <v>6.44</v>
      </c>
      <c r="J307" s="92">
        <f t="shared" si="18"/>
        <v>173.88</v>
      </c>
      <c r="K307" s="92">
        <f t="shared" si="19"/>
        <v>41.02</v>
      </c>
      <c r="L307" s="92">
        <f t="shared" si="20"/>
        <v>214.9</v>
      </c>
      <c r="M307" s="61"/>
      <c r="O307" s="87"/>
    </row>
    <row r="308" spans="1:15" ht="30" customHeight="1">
      <c r="A308" s="89">
        <v>301</v>
      </c>
      <c r="B308" s="90" t="s">
        <v>10</v>
      </c>
      <c r="C308" s="90" t="s">
        <v>30</v>
      </c>
      <c r="D308" s="90" t="s">
        <v>31</v>
      </c>
      <c r="E308" s="90" t="s">
        <v>468</v>
      </c>
      <c r="F308" s="91">
        <v>0.2</v>
      </c>
      <c r="G308" s="89">
        <v>1230</v>
      </c>
      <c r="H308" s="92">
        <v>77.5</v>
      </c>
      <c r="I308" s="93">
        <f t="shared" si="17"/>
        <v>7.3689999999999998</v>
      </c>
      <c r="J308" s="92">
        <f t="shared" si="18"/>
        <v>114.22</v>
      </c>
      <c r="K308" s="92">
        <f t="shared" si="19"/>
        <v>26.94</v>
      </c>
      <c r="L308" s="92">
        <f t="shared" si="20"/>
        <v>141.16</v>
      </c>
      <c r="M308" s="61"/>
      <c r="O308" s="87"/>
    </row>
    <row r="309" spans="1:15" ht="30" customHeight="1">
      <c r="A309" s="89">
        <v>302</v>
      </c>
      <c r="B309" s="90" t="s">
        <v>10</v>
      </c>
      <c r="C309" s="90" t="s">
        <v>158</v>
      </c>
      <c r="D309" s="90" t="s">
        <v>31</v>
      </c>
      <c r="E309" s="90" t="s">
        <v>340</v>
      </c>
      <c r="F309" s="91">
        <v>0.2</v>
      </c>
      <c r="G309" s="89">
        <v>1255</v>
      </c>
      <c r="H309" s="92">
        <v>12</v>
      </c>
      <c r="I309" s="93">
        <f t="shared" si="17"/>
        <v>7.5190000000000001</v>
      </c>
      <c r="J309" s="92">
        <f t="shared" si="18"/>
        <v>18.05</v>
      </c>
      <c r="K309" s="92">
        <f t="shared" si="19"/>
        <v>4.26</v>
      </c>
      <c r="L309" s="92">
        <f t="shared" si="20"/>
        <v>22.310000000000002</v>
      </c>
      <c r="M309" s="61"/>
      <c r="O309" s="87"/>
    </row>
    <row r="310" spans="1:15" ht="30" customHeight="1">
      <c r="A310" s="89">
        <v>303</v>
      </c>
      <c r="B310" s="90" t="s">
        <v>10</v>
      </c>
      <c r="C310" s="90" t="s">
        <v>172</v>
      </c>
      <c r="D310" s="90" t="s">
        <v>174</v>
      </c>
      <c r="E310" s="90" t="s">
        <v>221</v>
      </c>
      <c r="F310" s="91">
        <v>0.2</v>
      </c>
      <c r="G310" s="89">
        <v>1765</v>
      </c>
      <c r="H310" s="92">
        <v>60</v>
      </c>
      <c r="I310" s="93">
        <f t="shared" si="17"/>
        <v>10.574</v>
      </c>
      <c r="J310" s="92">
        <f t="shared" si="18"/>
        <v>126.89</v>
      </c>
      <c r="K310" s="92">
        <f t="shared" si="19"/>
        <v>29.93</v>
      </c>
      <c r="L310" s="92">
        <f t="shared" si="20"/>
        <v>156.82</v>
      </c>
      <c r="M310" s="61"/>
      <c r="O310" s="87"/>
    </row>
    <row r="311" spans="1:15" ht="30" customHeight="1">
      <c r="A311" s="89">
        <v>304</v>
      </c>
      <c r="B311" s="90" t="s">
        <v>10</v>
      </c>
      <c r="C311" s="90" t="s">
        <v>34</v>
      </c>
      <c r="D311" s="90" t="s">
        <v>31</v>
      </c>
      <c r="E311" s="90" t="s">
        <v>299</v>
      </c>
      <c r="F311" s="91">
        <v>0.2</v>
      </c>
      <c r="G311" s="89">
        <v>1150</v>
      </c>
      <c r="H311" s="92">
        <v>137.66999999999999</v>
      </c>
      <c r="I311" s="93">
        <f t="shared" si="17"/>
        <v>6.89</v>
      </c>
      <c r="J311" s="92">
        <f t="shared" si="18"/>
        <v>189.71</v>
      </c>
      <c r="K311" s="92">
        <f t="shared" si="19"/>
        <v>44.75</v>
      </c>
      <c r="L311" s="92">
        <f t="shared" si="20"/>
        <v>234.46</v>
      </c>
      <c r="M311" s="61"/>
      <c r="O311" s="87"/>
    </row>
    <row r="312" spans="1:15" ht="30" customHeight="1">
      <c r="A312" s="89">
        <v>305</v>
      </c>
      <c r="B312" s="90" t="s">
        <v>10</v>
      </c>
      <c r="C312" s="90" t="s">
        <v>34</v>
      </c>
      <c r="D312" s="90" t="s">
        <v>31</v>
      </c>
      <c r="E312" s="90" t="s">
        <v>299</v>
      </c>
      <c r="F312" s="91">
        <v>0.5</v>
      </c>
      <c r="G312" s="89">
        <v>1150</v>
      </c>
      <c r="H312" s="92">
        <v>1.33</v>
      </c>
      <c r="I312" s="93">
        <f t="shared" si="17"/>
        <v>6.89</v>
      </c>
      <c r="J312" s="92">
        <f t="shared" si="18"/>
        <v>4.58</v>
      </c>
      <c r="K312" s="92">
        <f t="shared" si="19"/>
        <v>1.08</v>
      </c>
      <c r="L312" s="92">
        <f t="shared" si="20"/>
        <v>5.66</v>
      </c>
      <c r="M312" s="61"/>
      <c r="O312" s="87"/>
    </row>
    <row r="313" spans="1:15" ht="30" customHeight="1">
      <c r="A313" s="89">
        <v>306</v>
      </c>
      <c r="B313" s="90" t="s">
        <v>10</v>
      </c>
      <c r="C313" s="90" t="s">
        <v>34</v>
      </c>
      <c r="D313" s="90" t="s">
        <v>28</v>
      </c>
      <c r="E313" s="90" t="s">
        <v>254</v>
      </c>
      <c r="F313" s="91">
        <v>0.2</v>
      </c>
      <c r="G313" s="89">
        <v>1055</v>
      </c>
      <c r="H313" s="92">
        <v>37</v>
      </c>
      <c r="I313" s="93">
        <f t="shared" si="17"/>
        <v>6.32</v>
      </c>
      <c r="J313" s="92">
        <f t="shared" si="18"/>
        <v>46.77</v>
      </c>
      <c r="K313" s="92">
        <f t="shared" si="19"/>
        <v>11.03</v>
      </c>
      <c r="L313" s="92">
        <f t="shared" si="20"/>
        <v>57.800000000000004</v>
      </c>
      <c r="M313" s="61"/>
      <c r="O313" s="87"/>
    </row>
    <row r="314" spans="1:15" ht="60">
      <c r="A314" s="89">
        <v>307</v>
      </c>
      <c r="B314" s="90" t="s">
        <v>137</v>
      </c>
      <c r="C314" s="90" t="s">
        <v>139</v>
      </c>
      <c r="D314" s="90" t="s">
        <v>31</v>
      </c>
      <c r="E314" s="90" t="s">
        <v>144</v>
      </c>
      <c r="F314" s="91" t="s">
        <v>354</v>
      </c>
      <c r="G314" s="89">
        <v>1560</v>
      </c>
      <c r="H314" s="92">
        <v>11.5</v>
      </c>
      <c r="I314" s="93">
        <f t="shared" si="17"/>
        <v>9.3460000000000001</v>
      </c>
      <c r="J314" s="92">
        <f t="shared" si="18"/>
        <v>53.74</v>
      </c>
      <c r="K314" s="92">
        <f t="shared" si="19"/>
        <v>12.68</v>
      </c>
      <c r="L314" s="92">
        <f t="shared" si="20"/>
        <v>66.42</v>
      </c>
      <c r="M314" s="61"/>
      <c r="O314" s="87"/>
    </row>
    <row r="315" spans="1:15" ht="60">
      <c r="A315" s="89">
        <v>308</v>
      </c>
      <c r="B315" s="90" t="s">
        <v>137</v>
      </c>
      <c r="C315" s="90" t="s">
        <v>139</v>
      </c>
      <c r="D315" s="90" t="s">
        <v>31</v>
      </c>
      <c r="E315" s="90" t="s">
        <v>144</v>
      </c>
      <c r="F315" s="91" t="s">
        <v>400</v>
      </c>
      <c r="G315" s="89">
        <v>1560</v>
      </c>
      <c r="H315" s="92">
        <v>92</v>
      </c>
      <c r="I315" s="93">
        <f t="shared" si="17"/>
        <v>9.3460000000000001</v>
      </c>
      <c r="J315" s="92">
        <f t="shared" si="18"/>
        <v>171.97</v>
      </c>
      <c r="K315" s="92">
        <f t="shared" si="19"/>
        <v>40.57</v>
      </c>
      <c r="L315" s="92">
        <f t="shared" si="20"/>
        <v>212.54</v>
      </c>
      <c r="M315" s="61"/>
      <c r="O315" s="87"/>
    </row>
    <row r="316" spans="1:15" ht="60">
      <c r="A316" s="89">
        <v>309</v>
      </c>
      <c r="B316" s="90" t="s">
        <v>137</v>
      </c>
      <c r="C316" s="90" t="s">
        <v>139</v>
      </c>
      <c r="D316" s="90" t="s">
        <v>31</v>
      </c>
      <c r="E316" s="90" t="s">
        <v>144</v>
      </c>
      <c r="F316" s="91" t="s">
        <v>354</v>
      </c>
      <c r="G316" s="89">
        <v>1560</v>
      </c>
      <c r="H316" s="92">
        <v>2.5</v>
      </c>
      <c r="I316" s="93">
        <f t="shared" si="17"/>
        <v>9.3460000000000001</v>
      </c>
      <c r="J316" s="92">
        <f t="shared" si="18"/>
        <v>11.68</v>
      </c>
      <c r="K316" s="92">
        <f t="shared" si="19"/>
        <v>2.76</v>
      </c>
      <c r="L316" s="92">
        <f t="shared" si="20"/>
        <v>14.44</v>
      </c>
      <c r="M316" s="61"/>
      <c r="O316" s="87"/>
    </row>
    <row r="317" spans="1:15" ht="60">
      <c r="A317" s="89">
        <v>310</v>
      </c>
      <c r="B317" s="90" t="s">
        <v>137</v>
      </c>
      <c r="C317" s="90" t="s">
        <v>139</v>
      </c>
      <c r="D317" s="90" t="s">
        <v>31</v>
      </c>
      <c r="E317" s="90" t="s">
        <v>144</v>
      </c>
      <c r="F317" s="91" t="s">
        <v>400</v>
      </c>
      <c r="G317" s="89">
        <v>1560</v>
      </c>
      <c r="H317" s="92">
        <v>9.5</v>
      </c>
      <c r="I317" s="93">
        <f t="shared" si="17"/>
        <v>9.3460000000000001</v>
      </c>
      <c r="J317" s="92">
        <f t="shared" si="18"/>
        <v>17.760000000000002</v>
      </c>
      <c r="K317" s="92">
        <f t="shared" si="19"/>
        <v>4.1900000000000004</v>
      </c>
      <c r="L317" s="92">
        <f t="shared" si="20"/>
        <v>21.950000000000003</v>
      </c>
      <c r="M317" s="61"/>
      <c r="O317" s="87"/>
    </row>
    <row r="318" spans="1:15" ht="30" customHeight="1">
      <c r="A318" s="89">
        <v>311</v>
      </c>
      <c r="B318" s="90" t="s">
        <v>10</v>
      </c>
      <c r="C318" s="90" t="s">
        <v>38</v>
      </c>
      <c r="D318" s="90" t="s">
        <v>28</v>
      </c>
      <c r="E318" s="90" t="s">
        <v>200</v>
      </c>
      <c r="F318" s="91">
        <v>0.2</v>
      </c>
      <c r="G318" s="89">
        <v>1095</v>
      </c>
      <c r="H318" s="92">
        <v>175.5</v>
      </c>
      <c r="I318" s="93">
        <f t="shared" si="17"/>
        <v>6.56</v>
      </c>
      <c r="J318" s="92">
        <f t="shared" si="18"/>
        <v>230.26</v>
      </c>
      <c r="K318" s="92">
        <f t="shared" si="19"/>
        <v>54.32</v>
      </c>
      <c r="L318" s="92">
        <f t="shared" si="20"/>
        <v>284.58</v>
      </c>
      <c r="M318" s="61"/>
      <c r="O318" s="87"/>
    </row>
    <row r="319" spans="1:15" ht="30" customHeight="1">
      <c r="A319" s="89">
        <v>312</v>
      </c>
      <c r="B319" s="90" t="s">
        <v>10</v>
      </c>
      <c r="C319" s="90" t="s">
        <v>37</v>
      </c>
      <c r="D319" s="90" t="s">
        <v>35</v>
      </c>
      <c r="E319" s="90" t="s">
        <v>382</v>
      </c>
      <c r="F319" s="91" t="s">
        <v>400</v>
      </c>
      <c r="G319" s="89">
        <v>1315</v>
      </c>
      <c r="H319" s="92">
        <v>123.5</v>
      </c>
      <c r="I319" s="93">
        <f t="shared" si="17"/>
        <v>7.8780000000000001</v>
      </c>
      <c r="J319" s="92">
        <f t="shared" si="18"/>
        <v>194.59</v>
      </c>
      <c r="K319" s="92">
        <f t="shared" si="19"/>
        <v>45.9</v>
      </c>
      <c r="L319" s="92">
        <f t="shared" si="20"/>
        <v>240.49</v>
      </c>
      <c r="M319" s="61"/>
      <c r="O319" s="87"/>
    </row>
    <row r="320" spans="1:15" ht="45">
      <c r="A320" s="89">
        <v>313</v>
      </c>
      <c r="B320" s="90" t="s">
        <v>10</v>
      </c>
      <c r="C320" s="90" t="s">
        <v>307</v>
      </c>
      <c r="D320" s="90" t="s">
        <v>28</v>
      </c>
      <c r="E320" s="90" t="s">
        <v>341</v>
      </c>
      <c r="F320" s="91" t="s">
        <v>362</v>
      </c>
      <c r="G320" s="89">
        <v>1055</v>
      </c>
      <c r="H320" s="92">
        <v>132</v>
      </c>
      <c r="I320" s="93">
        <f t="shared" si="17"/>
        <v>6.32</v>
      </c>
      <c r="J320" s="92">
        <f t="shared" si="18"/>
        <v>83.42</v>
      </c>
      <c r="K320" s="92">
        <f t="shared" si="19"/>
        <v>19.68</v>
      </c>
      <c r="L320" s="92">
        <f t="shared" si="20"/>
        <v>103.1</v>
      </c>
      <c r="M320" s="61"/>
      <c r="O320" s="87"/>
    </row>
    <row r="321" spans="1:15" ht="30" customHeight="1">
      <c r="A321" s="89">
        <v>314</v>
      </c>
      <c r="B321" s="90" t="s">
        <v>10</v>
      </c>
      <c r="C321" s="90" t="s">
        <v>307</v>
      </c>
      <c r="D321" s="90" t="s">
        <v>5</v>
      </c>
      <c r="E321" s="90" t="s">
        <v>342</v>
      </c>
      <c r="F321" s="91" t="s">
        <v>362</v>
      </c>
      <c r="G321" s="89">
        <v>1490</v>
      </c>
      <c r="H321" s="92">
        <v>98</v>
      </c>
      <c r="I321" s="93">
        <f t="shared" si="17"/>
        <v>8.9260000000000002</v>
      </c>
      <c r="J321" s="92">
        <f t="shared" si="18"/>
        <v>87.47</v>
      </c>
      <c r="K321" s="92">
        <f t="shared" si="19"/>
        <v>20.63</v>
      </c>
      <c r="L321" s="92">
        <f t="shared" si="20"/>
        <v>108.1</v>
      </c>
      <c r="M321" s="61"/>
      <c r="O321" s="87"/>
    </row>
    <row r="322" spans="1:15" ht="30" customHeight="1">
      <c r="A322" s="89">
        <v>315</v>
      </c>
      <c r="B322" s="90" t="s">
        <v>10</v>
      </c>
      <c r="C322" s="90" t="s">
        <v>38</v>
      </c>
      <c r="D322" s="90" t="s">
        <v>28</v>
      </c>
      <c r="E322" s="90" t="s">
        <v>201</v>
      </c>
      <c r="F322" s="91">
        <v>0.2</v>
      </c>
      <c r="G322" s="89">
        <v>1055</v>
      </c>
      <c r="H322" s="92">
        <v>187.5</v>
      </c>
      <c r="I322" s="93">
        <f t="shared" si="17"/>
        <v>6.32</v>
      </c>
      <c r="J322" s="92">
        <f t="shared" si="18"/>
        <v>237</v>
      </c>
      <c r="K322" s="92">
        <f t="shared" si="19"/>
        <v>55.91</v>
      </c>
      <c r="L322" s="92">
        <f t="shared" si="20"/>
        <v>292.90999999999997</v>
      </c>
      <c r="M322" s="61"/>
      <c r="O322" s="87"/>
    </row>
    <row r="323" spans="1:15" ht="30" customHeight="1">
      <c r="A323" s="89">
        <v>316</v>
      </c>
      <c r="B323" s="90" t="s">
        <v>10</v>
      </c>
      <c r="C323" s="90" t="s">
        <v>38</v>
      </c>
      <c r="D323" s="90" t="s">
        <v>31</v>
      </c>
      <c r="E323" s="90" t="s">
        <v>202</v>
      </c>
      <c r="F323" s="91">
        <v>0.2</v>
      </c>
      <c r="G323" s="89">
        <v>1210</v>
      </c>
      <c r="H323" s="92">
        <v>172</v>
      </c>
      <c r="I323" s="93">
        <f t="shared" si="17"/>
        <v>7.2489999999999997</v>
      </c>
      <c r="J323" s="92">
        <f t="shared" si="18"/>
        <v>249.37</v>
      </c>
      <c r="K323" s="92">
        <f t="shared" si="19"/>
        <v>58.83</v>
      </c>
      <c r="L323" s="92">
        <f t="shared" si="20"/>
        <v>308.2</v>
      </c>
      <c r="M323" s="61"/>
      <c r="O323" s="87"/>
    </row>
    <row r="324" spans="1:15" ht="30" customHeight="1">
      <c r="A324" s="89">
        <v>317</v>
      </c>
      <c r="B324" s="90" t="s">
        <v>137</v>
      </c>
      <c r="C324" s="90" t="s">
        <v>139</v>
      </c>
      <c r="D324" s="90" t="s">
        <v>35</v>
      </c>
      <c r="E324" s="90" t="s">
        <v>283</v>
      </c>
      <c r="F324" s="91" t="s">
        <v>400</v>
      </c>
      <c r="G324" s="89">
        <v>1790</v>
      </c>
      <c r="H324" s="92">
        <v>48</v>
      </c>
      <c r="I324" s="93">
        <f t="shared" si="17"/>
        <v>10.724</v>
      </c>
      <c r="J324" s="92">
        <f t="shared" si="18"/>
        <v>102.95</v>
      </c>
      <c r="K324" s="92">
        <f t="shared" si="19"/>
        <v>24.29</v>
      </c>
      <c r="L324" s="92">
        <f t="shared" si="20"/>
        <v>127.24000000000001</v>
      </c>
      <c r="M324" s="61"/>
      <c r="O324" s="87"/>
    </row>
    <row r="325" spans="1:15" ht="30" customHeight="1">
      <c r="A325" s="89">
        <v>318</v>
      </c>
      <c r="B325" s="90" t="s">
        <v>137</v>
      </c>
      <c r="C325" s="90" t="s">
        <v>139</v>
      </c>
      <c r="D325" s="90" t="s">
        <v>35</v>
      </c>
      <c r="E325" s="90" t="s">
        <v>283</v>
      </c>
      <c r="F325" s="91" t="s">
        <v>354</v>
      </c>
      <c r="G325" s="89">
        <v>1790</v>
      </c>
      <c r="H325" s="92">
        <v>4.5</v>
      </c>
      <c r="I325" s="93">
        <f t="shared" si="17"/>
        <v>10.724</v>
      </c>
      <c r="J325" s="92">
        <f t="shared" si="18"/>
        <v>24.13</v>
      </c>
      <c r="K325" s="92">
        <f t="shared" si="19"/>
        <v>5.69</v>
      </c>
      <c r="L325" s="92">
        <f t="shared" si="20"/>
        <v>29.82</v>
      </c>
      <c r="M325" s="61"/>
      <c r="O325" s="87"/>
    </row>
    <row r="326" spans="1:15" ht="30" customHeight="1">
      <c r="A326" s="89">
        <v>319</v>
      </c>
      <c r="B326" s="90" t="s">
        <v>137</v>
      </c>
      <c r="C326" s="90" t="s">
        <v>139</v>
      </c>
      <c r="D326" s="90" t="s">
        <v>35</v>
      </c>
      <c r="E326" s="90" t="s">
        <v>283</v>
      </c>
      <c r="F326" s="91" t="s">
        <v>400</v>
      </c>
      <c r="G326" s="89">
        <v>1790</v>
      </c>
      <c r="H326" s="92">
        <v>43.5</v>
      </c>
      <c r="I326" s="93">
        <f t="shared" si="17"/>
        <v>10.724</v>
      </c>
      <c r="J326" s="92">
        <f t="shared" si="18"/>
        <v>93.3</v>
      </c>
      <c r="K326" s="92">
        <f t="shared" si="19"/>
        <v>22.01</v>
      </c>
      <c r="L326" s="92">
        <f t="shared" si="20"/>
        <v>115.31</v>
      </c>
      <c r="M326" s="61"/>
      <c r="O326" s="87"/>
    </row>
    <row r="327" spans="1:15" ht="30" customHeight="1">
      <c r="A327" s="89">
        <v>320</v>
      </c>
      <c r="B327" s="90" t="s">
        <v>10</v>
      </c>
      <c r="C327" s="90" t="s">
        <v>34</v>
      </c>
      <c r="D327" s="90" t="s">
        <v>31</v>
      </c>
      <c r="E327" s="90" t="s">
        <v>88</v>
      </c>
      <c r="F327" s="91">
        <v>0.2</v>
      </c>
      <c r="G327" s="89">
        <v>1210</v>
      </c>
      <c r="H327" s="92">
        <v>62.67</v>
      </c>
      <c r="I327" s="93">
        <f t="shared" si="17"/>
        <v>7.2489999999999997</v>
      </c>
      <c r="J327" s="92">
        <f t="shared" si="18"/>
        <v>90.86</v>
      </c>
      <c r="K327" s="92">
        <f t="shared" si="19"/>
        <v>21.43</v>
      </c>
      <c r="L327" s="92">
        <f t="shared" si="20"/>
        <v>112.28999999999999</v>
      </c>
      <c r="M327" s="61"/>
      <c r="O327" s="87"/>
    </row>
    <row r="328" spans="1:15" ht="30" customHeight="1">
      <c r="A328" s="89">
        <v>321</v>
      </c>
      <c r="B328" s="90" t="s">
        <v>10</v>
      </c>
      <c r="C328" s="90" t="s">
        <v>34</v>
      </c>
      <c r="D328" s="90" t="s">
        <v>31</v>
      </c>
      <c r="E328" s="90" t="s">
        <v>88</v>
      </c>
      <c r="F328" s="91">
        <v>0.5</v>
      </c>
      <c r="G328" s="89">
        <v>1210</v>
      </c>
      <c r="H328" s="92">
        <v>0.33</v>
      </c>
      <c r="I328" s="93">
        <f t="shared" ref="I328:I391" si="21">ROUND(G328/166.92,3)</f>
        <v>7.2489999999999997</v>
      </c>
      <c r="J328" s="92">
        <f t="shared" ref="J328:J391" si="22">ROUND(I328*H328*F328,2)</f>
        <v>1.2</v>
      </c>
      <c r="K328" s="92">
        <f t="shared" ref="K328:K391" si="23">ROUND(J328*0.2359,2)</f>
        <v>0.28000000000000003</v>
      </c>
      <c r="L328" s="92">
        <f t="shared" ref="L328:L391" si="24">J328+K328</f>
        <v>1.48</v>
      </c>
      <c r="M328" s="61"/>
      <c r="O328" s="87"/>
    </row>
    <row r="329" spans="1:15" ht="30" customHeight="1">
      <c r="A329" s="89">
        <v>322</v>
      </c>
      <c r="B329" s="90" t="s">
        <v>10</v>
      </c>
      <c r="C329" s="90" t="s">
        <v>34</v>
      </c>
      <c r="D329" s="90" t="s">
        <v>28</v>
      </c>
      <c r="E329" s="90" t="s">
        <v>469</v>
      </c>
      <c r="F329" s="91">
        <v>0.2</v>
      </c>
      <c r="G329" s="89">
        <v>1055</v>
      </c>
      <c r="H329" s="92">
        <v>87.5</v>
      </c>
      <c r="I329" s="93">
        <f t="shared" si="21"/>
        <v>6.32</v>
      </c>
      <c r="J329" s="92">
        <f t="shared" si="22"/>
        <v>110.6</v>
      </c>
      <c r="K329" s="92">
        <f t="shared" si="23"/>
        <v>26.09</v>
      </c>
      <c r="L329" s="92">
        <f t="shared" si="24"/>
        <v>136.69</v>
      </c>
      <c r="M329" s="61"/>
      <c r="O329" s="87"/>
    </row>
    <row r="330" spans="1:15" ht="30" customHeight="1">
      <c r="A330" s="89">
        <v>323</v>
      </c>
      <c r="B330" s="90" t="s">
        <v>10</v>
      </c>
      <c r="C330" s="90" t="s">
        <v>34</v>
      </c>
      <c r="D330" s="90" t="s">
        <v>28</v>
      </c>
      <c r="E330" s="90" t="s">
        <v>469</v>
      </c>
      <c r="F330" s="91">
        <v>0.5</v>
      </c>
      <c r="G330" s="89">
        <v>1055</v>
      </c>
      <c r="H330" s="92">
        <v>0.5</v>
      </c>
      <c r="I330" s="93">
        <f t="shared" si="21"/>
        <v>6.32</v>
      </c>
      <c r="J330" s="92">
        <f t="shared" si="22"/>
        <v>1.58</v>
      </c>
      <c r="K330" s="92">
        <f t="shared" si="23"/>
        <v>0.37</v>
      </c>
      <c r="L330" s="92">
        <f t="shared" si="24"/>
        <v>1.9500000000000002</v>
      </c>
      <c r="M330" s="61"/>
      <c r="O330" s="87"/>
    </row>
    <row r="331" spans="1:15" ht="30" customHeight="1">
      <c r="A331" s="89">
        <v>324</v>
      </c>
      <c r="B331" s="90" t="s">
        <v>10</v>
      </c>
      <c r="C331" s="90" t="s">
        <v>37</v>
      </c>
      <c r="D331" s="90" t="s">
        <v>28</v>
      </c>
      <c r="E331" s="90" t="s">
        <v>145</v>
      </c>
      <c r="F331" s="91" t="s">
        <v>400</v>
      </c>
      <c r="G331" s="89">
        <v>1055</v>
      </c>
      <c r="H331" s="92">
        <v>143</v>
      </c>
      <c r="I331" s="93">
        <f t="shared" si="21"/>
        <v>6.32</v>
      </c>
      <c r="J331" s="92">
        <f t="shared" si="22"/>
        <v>180.75</v>
      </c>
      <c r="K331" s="92">
        <f t="shared" si="23"/>
        <v>42.64</v>
      </c>
      <c r="L331" s="92">
        <f t="shared" si="24"/>
        <v>223.39</v>
      </c>
      <c r="M331" s="61"/>
      <c r="O331" s="87"/>
    </row>
    <row r="332" spans="1:15" ht="30" customHeight="1">
      <c r="A332" s="89">
        <v>325</v>
      </c>
      <c r="B332" s="90" t="s">
        <v>10</v>
      </c>
      <c r="C332" s="90" t="s">
        <v>37</v>
      </c>
      <c r="D332" s="90" t="s">
        <v>31</v>
      </c>
      <c r="E332" s="90" t="s">
        <v>131</v>
      </c>
      <c r="F332" s="91" t="s">
        <v>400</v>
      </c>
      <c r="G332" s="89">
        <v>1230</v>
      </c>
      <c r="H332" s="92">
        <v>112.5</v>
      </c>
      <c r="I332" s="93">
        <f t="shared" si="21"/>
        <v>7.3689999999999998</v>
      </c>
      <c r="J332" s="92">
        <f t="shared" si="22"/>
        <v>165.8</v>
      </c>
      <c r="K332" s="92">
        <f t="shared" si="23"/>
        <v>39.11</v>
      </c>
      <c r="L332" s="92">
        <f t="shared" si="24"/>
        <v>204.91000000000003</v>
      </c>
      <c r="M332" s="61"/>
      <c r="O332" s="87"/>
    </row>
    <row r="333" spans="1:15" ht="30" customHeight="1">
      <c r="A333" s="89">
        <v>326</v>
      </c>
      <c r="B333" s="90" t="s">
        <v>10</v>
      </c>
      <c r="C333" s="90" t="s">
        <v>225</v>
      </c>
      <c r="D333" s="90" t="s">
        <v>31</v>
      </c>
      <c r="E333" s="90" t="s">
        <v>255</v>
      </c>
      <c r="F333" s="91">
        <v>0.2</v>
      </c>
      <c r="G333" s="89">
        <v>1190</v>
      </c>
      <c r="H333" s="92">
        <v>12</v>
      </c>
      <c r="I333" s="93">
        <f t="shared" si="21"/>
        <v>7.1289999999999996</v>
      </c>
      <c r="J333" s="92">
        <f t="shared" si="22"/>
        <v>17.11</v>
      </c>
      <c r="K333" s="92">
        <f t="shared" si="23"/>
        <v>4.04</v>
      </c>
      <c r="L333" s="92">
        <f t="shared" si="24"/>
        <v>21.15</v>
      </c>
      <c r="M333" s="61"/>
      <c r="O333" s="87"/>
    </row>
    <row r="334" spans="1:15" ht="30" customHeight="1">
      <c r="A334" s="89">
        <v>327</v>
      </c>
      <c r="B334" s="90" t="s">
        <v>10</v>
      </c>
      <c r="C334" s="90" t="s">
        <v>307</v>
      </c>
      <c r="D334" s="90" t="s">
        <v>35</v>
      </c>
      <c r="E334" s="90" t="s">
        <v>383</v>
      </c>
      <c r="F334" s="91" t="s">
        <v>362</v>
      </c>
      <c r="G334" s="89">
        <v>1335</v>
      </c>
      <c r="H334" s="92">
        <v>65</v>
      </c>
      <c r="I334" s="93">
        <f t="shared" si="21"/>
        <v>7.9980000000000002</v>
      </c>
      <c r="J334" s="92">
        <f t="shared" si="22"/>
        <v>51.99</v>
      </c>
      <c r="K334" s="92">
        <f t="shared" si="23"/>
        <v>12.26</v>
      </c>
      <c r="L334" s="92">
        <f t="shared" si="24"/>
        <v>64.25</v>
      </c>
      <c r="M334" s="61"/>
      <c r="O334" s="87"/>
    </row>
    <row r="335" spans="1:15" ht="30" customHeight="1">
      <c r="A335" s="89">
        <v>328</v>
      </c>
      <c r="B335" s="90" t="s">
        <v>10</v>
      </c>
      <c r="C335" s="90" t="s">
        <v>307</v>
      </c>
      <c r="D335" s="90" t="s">
        <v>35</v>
      </c>
      <c r="E335" s="90" t="s">
        <v>383</v>
      </c>
      <c r="F335" s="91" t="s">
        <v>354</v>
      </c>
      <c r="G335" s="89">
        <v>1335</v>
      </c>
      <c r="H335" s="92">
        <v>1</v>
      </c>
      <c r="I335" s="93">
        <f t="shared" si="21"/>
        <v>7.9980000000000002</v>
      </c>
      <c r="J335" s="92">
        <f t="shared" si="22"/>
        <v>4</v>
      </c>
      <c r="K335" s="92">
        <f t="shared" si="23"/>
        <v>0.94</v>
      </c>
      <c r="L335" s="92">
        <f t="shared" si="24"/>
        <v>4.9399999999999995</v>
      </c>
      <c r="M335" s="61"/>
      <c r="O335" s="87"/>
    </row>
    <row r="336" spans="1:15" ht="30">
      <c r="A336" s="89">
        <v>329</v>
      </c>
      <c r="B336" s="90" t="s">
        <v>29</v>
      </c>
      <c r="C336" s="90" t="s">
        <v>141</v>
      </c>
      <c r="D336" s="90" t="s">
        <v>31</v>
      </c>
      <c r="E336" s="90" t="s">
        <v>416</v>
      </c>
      <c r="F336" s="91" t="s">
        <v>400</v>
      </c>
      <c r="G336" s="89">
        <v>1170</v>
      </c>
      <c r="H336" s="92">
        <v>8.5</v>
      </c>
      <c r="I336" s="93">
        <f t="shared" si="21"/>
        <v>7.0090000000000003</v>
      </c>
      <c r="J336" s="92">
        <f t="shared" si="22"/>
        <v>11.92</v>
      </c>
      <c r="K336" s="92">
        <f t="shared" si="23"/>
        <v>2.81</v>
      </c>
      <c r="L336" s="92">
        <f t="shared" si="24"/>
        <v>14.73</v>
      </c>
      <c r="M336" s="61"/>
      <c r="O336" s="87"/>
    </row>
    <row r="337" spans="1:15" ht="45">
      <c r="A337" s="89">
        <v>330</v>
      </c>
      <c r="B337" s="90" t="s">
        <v>10</v>
      </c>
      <c r="C337" s="90" t="s">
        <v>38</v>
      </c>
      <c r="D337" s="90" t="s">
        <v>31</v>
      </c>
      <c r="E337" s="90" t="s">
        <v>203</v>
      </c>
      <c r="F337" s="91">
        <v>0.2</v>
      </c>
      <c r="G337" s="89">
        <v>1190</v>
      </c>
      <c r="H337" s="92">
        <v>211.5</v>
      </c>
      <c r="I337" s="93">
        <f t="shared" si="21"/>
        <v>7.1289999999999996</v>
      </c>
      <c r="J337" s="92">
        <f t="shared" si="22"/>
        <v>301.56</v>
      </c>
      <c r="K337" s="92">
        <f t="shared" si="23"/>
        <v>71.14</v>
      </c>
      <c r="L337" s="92">
        <f t="shared" si="24"/>
        <v>372.7</v>
      </c>
      <c r="M337" s="61"/>
      <c r="O337" s="87"/>
    </row>
    <row r="338" spans="1:15" ht="30" customHeight="1">
      <c r="A338" s="89">
        <v>331</v>
      </c>
      <c r="B338" s="90" t="s">
        <v>10</v>
      </c>
      <c r="C338" s="90" t="s">
        <v>34</v>
      </c>
      <c r="D338" s="90" t="s">
        <v>31</v>
      </c>
      <c r="E338" s="90" t="s">
        <v>152</v>
      </c>
      <c r="F338" s="91">
        <v>0.2</v>
      </c>
      <c r="G338" s="89">
        <v>1190</v>
      </c>
      <c r="H338" s="92">
        <v>132</v>
      </c>
      <c r="I338" s="93">
        <f t="shared" si="21"/>
        <v>7.1289999999999996</v>
      </c>
      <c r="J338" s="92">
        <f t="shared" si="22"/>
        <v>188.21</v>
      </c>
      <c r="K338" s="92">
        <f t="shared" si="23"/>
        <v>44.4</v>
      </c>
      <c r="L338" s="92">
        <f t="shared" si="24"/>
        <v>232.61</v>
      </c>
      <c r="M338" s="61"/>
      <c r="O338" s="87"/>
    </row>
    <row r="339" spans="1:15" ht="30" customHeight="1">
      <c r="A339" s="89">
        <v>332</v>
      </c>
      <c r="B339" s="90" t="s">
        <v>137</v>
      </c>
      <c r="C339" s="90" t="s">
        <v>308</v>
      </c>
      <c r="D339" s="90" t="s">
        <v>470</v>
      </c>
      <c r="E339" s="90" t="s">
        <v>471</v>
      </c>
      <c r="F339" s="91">
        <v>0.2</v>
      </c>
      <c r="G339" s="89">
        <v>1740</v>
      </c>
      <c r="H339" s="92">
        <v>2.67</v>
      </c>
      <c r="I339" s="93">
        <f t="shared" si="21"/>
        <v>10.423999999999999</v>
      </c>
      <c r="J339" s="92">
        <f t="shared" si="22"/>
        <v>5.57</v>
      </c>
      <c r="K339" s="92">
        <f t="shared" si="23"/>
        <v>1.31</v>
      </c>
      <c r="L339" s="92">
        <f t="shared" si="24"/>
        <v>6.8800000000000008</v>
      </c>
      <c r="M339" s="61"/>
      <c r="O339" s="87"/>
    </row>
    <row r="340" spans="1:15" ht="30" customHeight="1">
      <c r="A340" s="89">
        <v>333</v>
      </c>
      <c r="B340" s="90" t="s">
        <v>10</v>
      </c>
      <c r="C340" s="90" t="s">
        <v>34</v>
      </c>
      <c r="D340" s="90" t="s">
        <v>28</v>
      </c>
      <c r="E340" s="90" t="s">
        <v>472</v>
      </c>
      <c r="F340" s="91">
        <v>0.2</v>
      </c>
      <c r="G340" s="89">
        <v>1055</v>
      </c>
      <c r="H340" s="92">
        <v>99</v>
      </c>
      <c r="I340" s="93">
        <f t="shared" si="21"/>
        <v>6.32</v>
      </c>
      <c r="J340" s="92">
        <f t="shared" si="22"/>
        <v>125.14</v>
      </c>
      <c r="K340" s="92">
        <f t="shared" si="23"/>
        <v>29.52</v>
      </c>
      <c r="L340" s="92">
        <f t="shared" si="24"/>
        <v>154.66</v>
      </c>
      <c r="M340" s="61"/>
      <c r="O340" s="87"/>
    </row>
    <row r="341" spans="1:15" ht="30" customHeight="1">
      <c r="A341" s="89">
        <v>334</v>
      </c>
      <c r="B341" s="90" t="s">
        <v>10</v>
      </c>
      <c r="C341" s="90" t="s">
        <v>34</v>
      </c>
      <c r="D341" s="90" t="s">
        <v>28</v>
      </c>
      <c r="E341" s="90" t="s">
        <v>343</v>
      </c>
      <c r="F341" s="91">
        <v>0.2</v>
      </c>
      <c r="G341" s="89">
        <v>1075</v>
      </c>
      <c r="H341" s="92">
        <v>142.917</v>
      </c>
      <c r="I341" s="93">
        <f t="shared" si="21"/>
        <v>6.44</v>
      </c>
      <c r="J341" s="92">
        <f t="shared" si="22"/>
        <v>184.08</v>
      </c>
      <c r="K341" s="92">
        <f t="shared" si="23"/>
        <v>43.42</v>
      </c>
      <c r="L341" s="92">
        <f t="shared" si="24"/>
        <v>227.5</v>
      </c>
      <c r="M341" s="61"/>
      <c r="O341" s="87"/>
    </row>
    <row r="342" spans="1:15" ht="30" customHeight="1">
      <c r="A342" s="89">
        <v>335</v>
      </c>
      <c r="B342" s="90" t="s">
        <v>10</v>
      </c>
      <c r="C342" s="90" t="s">
        <v>34</v>
      </c>
      <c r="D342" s="90" t="s">
        <v>28</v>
      </c>
      <c r="E342" s="90" t="s">
        <v>343</v>
      </c>
      <c r="F342" s="91">
        <v>0.5</v>
      </c>
      <c r="G342" s="89">
        <v>1075</v>
      </c>
      <c r="H342" s="92">
        <v>8.3000000000000004E-2</v>
      </c>
      <c r="I342" s="93">
        <f t="shared" si="21"/>
        <v>6.44</v>
      </c>
      <c r="J342" s="92">
        <f t="shared" si="22"/>
        <v>0.27</v>
      </c>
      <c r="K342" s="92">
        <f t="shared" si="23"/>
        <v>0.06</v>
      </c>
      <c r="L342" s="92">
        <f t="shared" si="24"/>
        <v>0.33</v>
      </c>
      <c r="M342" s="61"/>
      <c r="O342" s="87"/>
    </row>
    <row r="343" spans="1:15" ht="30" customHeight="1">
      <c r="A343" s="89">
        <v>336</v>
      </c>
      <c r="B343" s="90" t="s">
        <v>10</v>
      </c>
      <c r="C343" s="90" t="s">
        <v>30</v>
      </c>
      <c r="D343" s="90" t="s">
        <v>41</v>
      </c>
      <c r="E343" s="90" t="s">
        <v>89</v>
      </c>
      <c r="F343" s="91">
        <v>0.2</v>
      </c>
      <c r="G343" s="89">
        <v>1995</v>
      </c>
      <c r="H343" s="92">
        <v>194.5</v>
      </c>
      <c r="I343" s="93">
        <f t="shared" si="21"/>
        <v>11.952</v>
      </c>
      <c r="J343" s="92">
        <f t="shared" si="22"/>
        <v>464.93</v>
      </c>
      <c r="K343" s="92">
        <f t="shared" si="23"/>
        <v>109.68</v>
      </c>
      <c r="L343" s="92">
        <f t="shared" si="24"/>
        <v>574.61</v>
      </c>
      <c r="M343" s="61"/>
      <c r="O343" s="87"/>
    </row>
    <row r="344" spans="1:15" ht="30" customHeight="1">
      <c r="A344" s="89">
        <v>337</v>
      </c>
      <c r="B344" s="90" t="s">
        <v>10</v>
      </c>
      <c r="C344" s="90" t="s">
        <v>38</v>
      </c>
      <c r="D344" s="90" t="s">
        <v>35</v>
      </c>
      <c r="E344" s="90" t="s">
        <v>204</v>
      </c>
      <c r="F344" s="91">
        <v>0.2</v>
      </c>
      <c r="G344" s="89">
        <v>1315</v>
      </c>
      <c r="H344" s="92">
        <v>165.5</v>
      </c>
      <c r="I344" s="93">
        <f t="shared" si="21"/>
        <v>7.8780000000000001</v>
      </c>
      <c r="J344" s="92">
        <f t="shared" si="22"/>
        <v>260.76</v>
      </c>
      <c r="K344" s="92">
        <f t="shared" si="23"/>
        <v>61.51</v>
      </c>
      <c r="L344" s="92">
        <f t="shared" si="24"/>
        <v>322.27</v>
      </c>
      <c r="M344" s="61"/>
      <c r="O344" s="87"/>
    </row>
    <row r="345" spans="1:15" ht="45">
      <c r="A345" s="89">
        <v>338</v>
      </c>
      <c r="B345" s="90" t="s">
        <v>10</v>
      </c>
      <c r="C345" s="90" t="s">
        <v>307</v>
      </c>
      <c r="D345" s="90" t="s">
        <v>31</v>
      </c>
      <c r="E345" s="90" t="s">
        <v>344</v>
      </c>
      <c r="F345" s="91" t="s">
        <v>362</v>
      </c>
      <c r="G345" s="89">
        <v>1150</v>
      </c>
      <c r="H345" s="92">
        <v>132</v>
      </c>
      <c r="I345" s="93">
        <f t="shared" si="21"/>
        <v>6.89</v>
      </c>
      <c r="J345" s="92">
        <f t="shared" si="22"/>
        <v>90.95</v>
      </c>
      <c r="K345" s="92">
        <f t="shared" si="23"/>
        <v>21.46</v>
      </c>
      <c r="L345" s="92">
        <f t="shared" si="24"/>
        <v>112.41</v>
      </c>
      <c r="M345" s="61"/>
      <c r="O345" s="87"/>
    </row>
    <row r="346" spans="1:15" ht="45">
      <c r="A346" s="89">
        <v>339</v>
      </c>
      <c r="B346" s="90" t="s">
        <v>10</v>
      </c>
      <c r="C346" s="90" t="s">
        <v>34</v>
      </c>
      <c r="D346" s="90" t="s">
        <v>35</v>
      </c>
      <c r="E346" s="90" t="s">
        <v>300</v>
      </c>
      <c r="F346" s="91">
        <v>0.2</v>
      </c>
      <c r="G346" s="89">
        <v>1315</v>
      </c>
      <c r="H346" s="92">
        <v>172</v>
      </c>
      <c r="I346" s="93">
        <f t="shared" si="21"/>
        <v>7.8780000000000001</v>
      </c>
      <c r="J346" s="92">
        <f t="shared" si="22"/>
        <v>271</v>
      </c>
      <c r="K346" s="92">
        <f t="shared" si="23"/>
        <v>63.93</v>
      </c>
      <c r="L346" s="92">
        <f t="shared" si="24"/>
        <v>334.93</v>
      </c>
      <c r="M346" s="61"/>
      <c r="O346" s="87"/>
    </row>
    <row r="347" spans="1:15" ht="30" customHeight="1">
      <c r="A347" s="89">
        <v>340</v>
      </c>
      <c r="B347" s="90" t="s">
        <v>10</v>
      </c>
      <c r="C347" s="90" t="s">
        <v>307</v>
      </c>
      <c r="D347" s="90" t="s">
        <v>35</v>
      </c>
      <c r="E347" s="90" t="s">
        <v>345</v>
      </c>
      <c r="F347" s="91" t="s">
        <v>362</v>
      </c>
      <c r="G347" s="89">
        <v>1355</v>
      </c>
      <c r="H347" s="92">
        <v>143</v>
      </c>
      <c r="I347" s="93">
        <f t="shared" si="21"/>
        <v>8.1180000000000003</v>
      </c>
      <c r="J347" s="92">
        <f t="shared" si="22"/>
        <v>116.09</v>
      </c>
      <c r="K347" s="92">
        <f t="shared" si="23"/>
        <v>27.39</v>
      </c>
      <c r="L347" s="92">
        <f t="shared" si="24"/>
        <v>143.48000000000002</v>
      </c>
      <c r="M347" s="61"/>
      <c r="O347" s="87"/>
    </row>
    <row r="348" spans="1:15" ht="30" customHeight="1">
      <c r="A348" s="89">
        <v>341</v>
      </c>
      <c r="B348" s="90" t="s">
        <v>10</v>
      </c>
      <c r="C348" s="90" t="s">
        <v>230</v>
      </c>
      <c r="D348" s="90" t="s">
        <v>12</v>
      </c>
      <c r="E348" s="90" t="s">
        <v>417</v>
      </c>
      <c r="F348" s="91">
        <v>0.2</v>
      </c>
      <c r="G348" s="89">
        <v>1895</v>
      </c>
      <c r="H348" s="92">
        <v>12</v>
      </c>
      <c r="I348" s="93">
        <f t="shared" si="21"/>
        <v>11.353</v>
      </c>
      <c r="J348" s="92">
        <f t="shared" si="22"/>
        <v>27.25</v>
      </c>
      <c r="K348" s="92">
        <f t="shared" si="23"/>
        <v>6.43</v>
      </c>
      <c r="L348" s="92">
        <f t="shared" si="24"/>
        <v>33.68</v>
      </c>
      <c r="M348" s="61"/>
      <c r="O348" s="87"/>
    </row>
    <row r="349" spans="1:15" ht="30" customHeight="1">
      <c r="A349" s="89">
        <v>342</v>
      </c>
      <c r="B349" s="90" t="s">
        <v>10</v>
      </c>
      <c r="C349" s="90" t="s">
        <v>34</v>
      </c>
      <c r="D349" s="90" t="s">
        <v>31</v>
      </c>
      <c r="E349" s="90" t="s">
        <v>90</v>
      </c>
      <c r="F349" s="91">
        <v>0.2</v>
      </c>
      <c r="G349" s="89">
        <v>1230</v>
      </c>
      <c r="H349" s="92">
        <v>121</v>
      </c>
      <c r="I349" s="93">
        <f t="shared" si="21"/>
        <v>7.3689999999999998</v>
      </c>
      <c r="J349" s="92">
        <f t="shared" si="22"/>
        <v>178.33</v>
      </c>
      <c r="K349" s="92">
        <f t="shared" si="23"/>
        <v>42.07</v>
      </c>
      <c r="L349" s="92">
        <f t="shared" si="24"/>
        <v>220.4</v>
      </c>
      <c r="M349" s="61"/>
      <c r="O349" s="87"/>
    </row>
    <row r="350" spans="1:15" ht="30" customHeight="1">
      <c r="A350" s="89">
        <v>343</v>
      </c>
      <c r="B350" s="90" t="s">
        <v>10</v>
      </c>
      <c r="C350" s="90" t="s">
        <v>307</v>
      </c>
      <c r="D350" s="90" t="s">
        <v>41</v>
      </c>
      <c r="E350" s="90" t="s">
        <v>346</v>
      </c>
      <c r="F350" s="91" t="s">
        <v>362</v>
      </c>
      <c r="G350" s="89">
        <v>2015</v>
      </c>
      <c r="H350" s="92">
        <v>84</v>
      </c>
      <c r="I350" s="93">
        <f t="shared" si="21"/>
        <v>12.071999999999999</v>
      </c>
      <c r="J350" s="92">
        <f t="shared" si="22"/>
        <v>101.4</v>
      </c>
      <c r="K350" s="92">
        <f t="shared" si="23"/>
        <v>23.92</v>
      </c>
      <c r="L350" s="92">
        <f t="shared" si="24"/>
        <v>125.32000000000001</v>
      </c>
      <c r="M350" s="61"/>
      <c r="O350" s="87"/>
    </row>
    <row r="351" spans="1:15" ht="30" customHeight="1">
      <c r="A351" s="89">
        <v>344</v>
      </c>
      <c r="B351" s="90" t="s">
        <v>10</v>
      </c>
      <c r="C351" s="90" t="s">
        <v>307</v>
      </c>
      <c r="D351" s="90" t="s">
        <v>41</v>
      </c>
      <c r="E351" s="90" t="s">
        <v>346</v>
      </c>
      <c r="F351" s="91" t="s">
        <v>362</v>
      </c>
      <c r="G351" s="89">
        <v>2215</v>
      </c>
      <c r="H351" s="92">
        <v>92</v>
      </c>
      <c r="I351" s="93">
        <f t="shared" si="21"/>
        <v>13.27</v>
      </c>
      <c r="J351" s="92">
        <f t="shared" si="22"/>
        <v>122.08</v>
      </c>
      <c r="K351" s="92">
        <f t="shared" si="23"/>
        <v>28.8</v>
      </c>
      <c r="L351" s="92">
        <f t="shared" si="24"/>
        <v>150.88</v>
      </c>
      <c r="M351" s="61"/>
      <c r="O351" s="87"/>
    </row>
    <row r="352" spans="1:15" ht="30" customHeight="1">
      <c r="A352" s="89">
        <v>345</v>
      </c>
      <c r="B352" s="90" t="s">
        <v>29</v>
      </c>
      <c r="C352" s="90" t="s">
        <v>141</v>
      </c>
      <c r="D352" s="90" t="s">
        <v>28</v>
      </c>
      <c r="E352" s="90" t="s">
        <v>473</v>
      </c>
      <c r="F352" s="91" t="s">
        <v>400</v>
      </c>
      <c r="G352" s="89">
        <v>1055</v>
      </c>
      <c r="H352" s="92">
        <v>66</v>
      </c>
      <c r="I352" s="93">
        <f t="shared" si="21"/>
        <v>6.32</v>
      </c>
      <c r="J352" s="92">
        <f t="shared" si="22"/>
        <v>83.42</v>
      </c>
      <c r="K352" s="92">
        <f t="shared" si="23"/>
        <v>19.68</v>
      </c>
      <c r="L352" s="92">
        <f t="shared" si="24"/>
        <v>103.1</v>
      </c>
      <c r="M352" s="61"/>
      <c r="O352" s="87"/>
    </row>
    <row r="353" spans="1:15" ht="30" customHeight="1">
      <c r="A353" s="89">
        <v>346</v>
      </c>
      <c r="B353" s="90" t="s">
        <v>10</v>
      </c>
      <c r="C353" s="90" t="s">
        <v>38</v>
      </c>
      <c r="D353" s="90" t="s">
        <v>40</v>
      </c>
      <c r="E353" s="90" t="s">
        <v>205</v>
      </c>
      <c r="F353" s="91">
        <v>0.2</v>
      </c>
      <c r="G353" s="89">
        <v>1245</v>
      </c>
      <c r="H353" s="92">
        <v>90</v>
      </c>
      <c r="I353" s="93">
        <f t="shared" si="21"/>
        <v>7.4589999999999996</v>
      </c>
      <c r="J353" s="92">
        <f t="shared" si="22"/>
        <v>134.26</v>
      </c>
      <c r="K353" s="92">
        <f t="shared" si="23"/>
        <v>31.67</v>
      </c>
      <c r="L353" s="92">
        <f t="shared" si="24"/>
        <v>165.93</v>
      </c>
      <c r="M353" s="61"/>
      <c r="O353" s="87"/>
    </row>
    <row r="354" spans="1:15" ht="30" customHeight="1">
      <c r="A354" s="89">
        <v>347</v>
      </c>
      <c r="B354" s="90" t="s">
        <v>137</v>
      </c>
      <c r="C354" s="90" t="s">
        <v>139</v>
      </c>
      <c r="D354" s="90" t="s">
        <v>35</v>
      </c>
      <c r="E354" s="90" t="s">
        <v>91</v>
      </c>
      <c r="F354" s="91" t="s">
        <v>354</v>
      </c>
      <c r="G354" s="89">
        <v>1800</v>
      </c>
      <c r="H354" s="92">
        <v>7</v>
      </c>
      <c r="I354" s="93">
        <f t="shared" si="21"/>
        <v>10.784000000000001</v>
      </c>
      <c r="J354" s="92">
        <f t="shared" si="22"/>
        <v>37.74</v>
      </c>
      <c r="K354" s="92">
        <f t="shared" si="23"/>
        <v>8.9</v>
      </c>
      <c r="L354" s="92">
        <f t="shared" si="24"/>
        <v>46.64</v>
      </c>
      <c r="M354" s="61"/>
      <c r="O354" s="87"/>
    </row>
    <row r="355" spans="1:15" ht="30" customHeight="1">
      <c r="A355" s="89">
        <v>348</v>
      </c>
      <c r="B355" s="90" t="s">
        <v>137</v>
      </c>
      <c r="C355" s="90" t="s">
        <v>139</v>
      </c>
      <c r="D355" s="90" t="s">
        <v>35</v>
      </c>
      <c r="E355" s="90" t="s">
        <v>91</v>
      </c>
      <c r="F355" s="91" t="s">
        <v>400</v>
      </c>
      <c r="G355" s="89">
        <v>1800</v>
      </c>
      <c r="H355" s="92">
        <v>47</v>
      </c>
      <c r="I355" s="93">
        <f t="shared" si="21"/>
        <v>10.784000000000001</v>
      </c>
      <c r="J355" s="92">
        <f t="shared" si="22"/>
        <v>101.37</v>
      </c>
      <c r="K355" s="92">
        <f t="shared" si="23"/>
        <v>23.91</v>
      </c>
      <c r="L355" s="92">
        <f t="shared" si="24"/>
        <v>125.28</v>
      </c>
      <c r="M355" s="61"/>
      <c r="O355" s="87"/>
    </row>
    <row r="356" spans="1:15" ht="30" customHeight="1">
      <c r="A356" s="89">
        <v>349</v>
      </c>
      <c r="B356" s="90" t="s">
        <v>10</v>
      </c>
      <c r="C356" s="90" t="s">
        <v>34</v>
      </c>
      <c r="D356" s="90" t="s">
        <v>28</v>
      </c>
      <c r="E356" s="90" t="s">
        <v>256</v>
      </c>
      <c r="F356" s="91">
        <v>0.2</v>
      </c>
      <c r="G356" s="89">
        <v>1055</v>
      </c>
      <c r="H356" s="92">
        <v>99</v>
      </c>
      <c r="I356" s="93">
        <f t="shared" si="21"/>
        <v>6.32</v>
      </c>
      <c r="J356" s="92">
        <f t="shared" si="22"/>
        <v>125.14</v>
      </c>
      <c r="K356" s="92">
        <f t="shared" si="23"/>
        <v>29.52</v>
      </c>
      <c r="L356" s="92">
        <f t="shared" si="24"/>
        <v>154.66</v>
      </c>
      <c r="M356" s="61"/>
      <c r="O356" s="87"/>
    </row>
    <row r="357" spans="1:15" ht="30" customHeight="1">
      <c r="A357" s="89">
        <v>350</v>
      </c>
      <c r="B357" s="90" t="s">
        <v>137</v>
      </c>
      <c r="C357" s="90" t="s">
        <v>139</v>
      </c>
      <c r="D357" s="90" t="s">
        <v>31</v>
      </c>
      <c r="E357" s="90" t="s">
        <v>153</v>
      </c>
      <c r="F357" s="91" t="s">
        <v>354</v>
      </c>
      <c r="G357" s="89">
        <v>1735</v>
      </c>
      <c r="H357" s="92">
        <v>19</v>
      </c>
      <c r="I357" s="93">
        <f t="shared" si="21"/>
        <v>10.394</v>
      </c>
      <c r="J357" s="92">
        <f t="shared" si="22"/>
        <v>98.74</v>
      </c>
      <c r="K357" s="92">
        <f t="shared" si="23"/>
        <v>23.29</v>
      </c>
      <c r="L357" s="92">
        <f t="shared" si="24"/>
        <v>122.03</v>
      </c>
      <c r="M357" s="61"/>
      <c r="O357" s="87"/>
    </row>
    <row r="358" spans="1:15" ht="30" customHeight="1">
      <c r="A358" s="89">
        <v>351</v>
      </c>
      <c r="B358" s="90" t="s">
        <v>137</v>
      </c>
      <c r="C358" s="90" t="s">
        <v>139</v>
      </c>
      <c r="D358" s="90" t="s">
        <v>31</v>
      </c>
      <c r="E358" s="90" t="s">
        <v>153</v>
      </c>
      <c r="F358" s="91" t="s">
        <v>400</v>
      </c>
      <c r="G358" s="89">
        <v>1735</v>
      </c>
      <c r="H358" s="92">
        <v>219.5</v>
      </c>
      <c r="I358" s="93">
        <f t="shared" si="21"/>
        <v>10.394</v>
      </c>
      <c r="J358" s="92">
        <f t="shared" si="22"/>
        <v>456.3</v>
      </c>
      <c r="K358" s="92">
        <f t="shared" si="23"/>
        <v>107.64</v>
      </c>
      <c r="L358" s="92">
        <f t="shared" si="24"/>
        <v>563.94000000000005</v>
      </c>
      <c r="M358" s="61"/>
      <c r="O358" s="87"/>
    </row>
    <row r="359" spans="1:15" ht="30" customHeight="1">
      <c r="A359" s="89">
        <v>352</v>
      </c>
      <c r="B359" s="90" t="s">
        <v>10</v>
      </c>
      <c r="C359" s="90" t="s">
        <v>38</v>
      </c>
      <c r="D359" s="90" t="s">
        <v>31</v>
      </c>
      <c r="E359" s="90" t="s">
        <v>271</v>
      </c>
      <c r="F359" s="91">
        <v>0.2</v>
      </c>
      <c r="G359" s="89">
        <v>1170</v>
      </c>
      <c r="H359" s="92">
        <v>24</v>
      </c>
      <c r="I359" s="93">
        <f t="shared" si="21"/>
        <v>7.0090000000000003</v>
      </c>
      <c r="J359" s="92">
        <f t="shared" si="22"/>
        <v>33.64</v>
      </c>
      <c r="K359" s="92">
        <f t="shared" si="23"/>
        <v>7.94</v>
      </c>
      <c r="L359" s="92">
        <f t="shared" si="24"/>
        <v>41.58</v>
      </c>
      <c r="M359" s="61"/>
      <c r="O359" s="87"/>
    </row>
    <row r="360" spans="1:15" ht="45">
      <c r="A360" s="89">
        <v>353</v>
      </c>
      <c r="B360" s="90" t="s">
        <v>10</v>
      </c>
      <c r="C360" s="90" t="s">
        <v>225</v>
      </c>
      <c r="D360" s="90" t="s">
        <v>31</v>
      </c>
      <c r="E360" s="90" t="s">
        <v>284</v>
      </c>
      <c r="F360" s="91">
        <v>0.2</v>
      </c>
      <c r="G360" s="89">
        <v>1190</v>
      </c>
      <c r="H360" s="92">
        <v>12</v>
      </c>
      <c r="I360" s="93">
        <f t="shared" si="21"/>
        <v>7.1289999999999996</v>
      </c>
      <c r="J360" s="92">
        <f t="shared" si="22"/>
        <v>17.11</v>
      </c>
      <c r="K360" s="92">
        <f t="shared" si="23"/>
        <v>4.04</v>
      </c>
      <c r="L360" s="92">
        <f t="shared" si="24"/>
        <v>21.15</v>
      </c>
      <c r="M360" s="61"/>
      <c r="O360" s="87"/>
    </row>
    <row r="361" spans="1:15" ht="45">
      <c r="A361" s="89">
        <v>354</v>
      </c>
      <c r="B361" s="90" t="s">
        <v>10</v>
      </c>
      <c r="C361" s="90" t="s">
        <v>227</v>
      </c>
      <c r="D361" s="90" t="s">
        <v>5</v>
      </c>
      <c r="E361" s="90" t="s">
        <v>347</v>
      </c>
      <c r="F361" s="91">
        <v>0.2</v>
      </c>
      <c r="G361" s="89">
        <v>1685</v>
      </c>
      <c r="H361" s="92">
        <v>12</v>
      </c>
      <c r="I361" s="93">
        <f t="shared" si="21"/>
        <v>10.095000000000001</v>
      </c>
      <c r="J361" s="92">
        <f t="shared" si="22"/>
        <v>24.23</v>
      </c>
      <c r="K361" s="92">
        <f t="shared" si="23"/>
        <v>5.72</v>
      </c>
      <c r="L361" s="92">
        <f t="shared" si="24"/>
        <v>29.95</v>
      </c>
      <c r="M361" s="61"/>
      <c r="O361" s="87"/>
    </row>
    <row r="362" spans="1:15" ht="45">
      <c r="A362" s="89">
        <v>355</v>
      </c>
      <c r="B362" s="90" t="s">
        <v>10</v>
      </c>
      <c r="C362" s="90" t="s">
        <v>307</v>
      </c>
      <c r="D362" s="90" t="s">
        <v>31</v>
      </c>
      <c r="E362" s="90" t="s">
        <v>348</v>
      </c>
      <c r="F362" s="91" t="s">
        <v>362</v>
      </c>
      <c r="G362" s="89">
        <v>1190</v>
      </c>
      <c r="H362" s="92">
        <v>143</v>
      </c>
      <c r="I362" s="93">
        <f t="shared" si="21"/>
        <v>7.1289999999999996</v>
      </c>
      <c r="J362" s="92">
        <f t="shared" si="22"/>
        <v>101.94</v>
      </c>
      <c r="K362" s="92">
        <f t="shared" si="23"/>
        <v>24.05</v>
      </c>
      <c r="L362" s="92">
        <f t="shared" si="24"/>
        <v>125.99</v>
      </c>
      <c r="M362" s="61"/>
      <c r="O362" s="87"/>
    </row>
    <row r="363" spans="1:15" ht="60">
      <c r="A363" s="89">
        <v>356</v>
      </c>
      <c r="B363" s="90" t="s">
        <v>137</v>
      </c>
      <c r="C363" s="90" t="s">
        <v>139</v>
      </c>
      <c r="D363" s="90" t="s">
        <v>31</v>
      </c>
      <c r="E363" s="90" t="s">
        <v>349</v>
      </c>
      <c r="F363" s="91" t="s">
        <v>354</v>
      </c>
      <c r="G363" s="89">
        <v>1660</v>
      </c>
      <c r="H363" s="92">
        <v>16.5</v>
      </c>
      <c r="I363" s="93">
        <f t="shared" si="21"/>
        <v>9.9450000000000003</v>
      </c>
      <c r="J363" s="92">
        <f t="shared" si="22"/>
        <v>82.05</v>
      </c>
      <c r="K363" s="92">
        <f t="shared" si="23"/>
        <v>19.36</v>
      </c>
      <c r="L363" s="92">
        <f t="shared" si="24"/>
        <v>101.41</v>
      </c>
      <c r="M363" s="61"/>
      <c r="O363" s="87"/>
    </row>
    <row r="364" spans="1:15" ht="30" customHeight="1">
      <c r="A364" s="89">
        <v>357</v>
      </c>
      <c r="B364" s="90" t="s">
        <v>137</v>
      </c>
      <c r="C364" s="90" t="s">
        <v>139</v>
      </c>
      <c r="D364" s="90" t="s">
        <v>31</v>
      </c>
      <c r="E364" s="90" t="s">
        <v>349</v>
      </c>
      <c r="F364" s="91" t="s">
        <v>400</v>
      </c>
      <c r="G364" s="89">
        <v>1660</v>
      </c>
      <c r="H364" s="92">
        <v>181.5</v>
      </c>
      <c r="I364" s="93">
        <f t="shared" si="21"/>
        <v>9.9450000000000003</v>
      </c>
      <c r="J364" s="92">
        <f t="shared" si="22"/>
        <v>361</v>
      </c>
      <c r="K364" s="92">
        <f t="shared" si="23"/>
        <v>85.16</v>
      </c>
      <c r="L364" s="92">
        <f t="shared" si="24"/>
        <v>446.15999999999997</v>
      </c>
      <c r="M364" s="61"/>
      <c r="O364" s="87"/>
    </row>
    <row r="365" spans="1:15" ht="30" customHeight="1">
      <c r="A365" s="89">
        <v>358</v>
      </c>
      <c r="B365" s="90" t="s">
        <v>10</v>
      </c>
      <c r="C365" s="90" t="s">
        <v>38</v>
      </c>
      <c r="D365" s="90" t="s">
        <v>31</v>
      </c>
      <c r="E365" s="90" t="s">
        <v>474</v>
      </c>
      <c r="F365" s="91">
        <v>0.2</v>
      </c>
      <c r="G365" s="89">
        <v>1190</v>
      </c>
      <c r="H365" s="92">
        <v>142.5</v>
      </c>
      <c r="I365" s="93">
        <f t="shared" si="21"/>
        <v>7.1289999999999996</v>
      </c>
      <c r="J365" s="92">
        <f t="shared" si="22"/>
        <v>203.18</v>
      </c>
      <c r="K365" s="92">
        <f t="shared" si="23"/>
        <v>47.93</v>
      </c>
      <c r="L365" s="92">
        <f t="shared" si="24"/>
        <v>251.11</v>
      </c>
      <c r="M365" s="61"/>
      <c r="O365" s="87"/>
    </row>
    <row r="366" spans="1:15" ht="30" customHeight="1">
      <c r="A366" s="89">
        <v>359</v>
      </c>
      <c r="B366" s="90" t="s">
        <v>10</v>
      </c>
      <c r="C366" s="90" t="s">
        <v>38</v>
      </c>
      <c r="D366" s="90" t="s">
        <v>31</v>
      </c>
      <c r="E366" s="90" t="s">
        <v>474</v>
      </c>
      <c r="F366" s="91">
        <v>0.5</v>
      </c>
      <c r="G366" s="89">
        <v>1190</v>
      </c>
      <c r="H366" s="92">
        <v>1.5</v>
      </c>
      <c r="I366" s="93">
        <f t="shared" si="21"/>
        <v>7.1289999999999996</v>
      </c>
      <c r="J366" s="92">
        <f t="shared" si="22"/>
        <v>5.35</v>
      </c>
      <c r="K366" s="92">
        <f t="shared" si="23"/>
        <v>1.26</v>
      </c>
      <c r="L366" s="92">
        <f t="shared" si="24"/>
        <v>6.6099999999999994</v>
      </c>
      <c r="M366" s="61"/>
      <c r="O366" s="87"/>
    </row>
    <row r="367" spans="1:15" ht="30" customHeight="1">
      <c r="A367" s="89">
        <v>360</v>
      </c>
      <c r="B367" s="90" t="s">
        <v>29</v>
      </c>
      <c r="C367" s="90" t="s">
        <v>128</v>
      </c>
      <c r="D367" s="90" t="s">
        <v>28</v>
      </c>
      <c r="E367" s="90" t="s">
        <v>475</v>
      </c>
      <c r="F367" s="91">
        <v>0.2</v>
      </c>
      <c r="G367" s="89">
        <v>1055</v>
      </c>
      <c r="H367" s="92">
        <v>70.5</v>
      </c>
      <c r="I367" s="93">
        <f t="shared" si="21"/>
        <v>6.32</v>
      </c>
      <c r="J367" s="92">
        <f t="shared" si="22"/>
        <v>89.11</v>
      </c>
      <c r="K367" s="92">
        <f t="shared" si="23"/>
        <v>21.02</v>
      </c>
      <c r="L367" s="92">
        <f t="shared" si="24"/>
        <v>110.13</v>
      </c>
      <c r="M367" s="61"/>
      <c r="O367" s="87"/>
    </row>
    <row r="368" spans="1:15" ht="30">
      <c r="A368" s="89">
        <v>361</v>
      </c>
      <c r="B368" s="90" t="s">
        <v>29</v>
      </c>
      <c r="C368" s="90" t="s">
        <v>128</v>
      </c>
      <c r="D368" s="90" t="s">
        <v>28</v>
      </c>
      <c r="E368" s="90" t="s">
        <v>475</v>
      </c>
      <c r="F368" s="91">
        <v>0.5</v>
      </c>
      <c r="G368" s="89">
        <v>1055</v>
      </c>
      <c r="H368" s="92">
        <v>1.5</v>
      </c>
      <c r="I368" s="93">
        <f t="shared" si="21"/>
        <v>6.32</v>
      </c>
      <c r="J368" s="92">
        <f t="shared" si="22"/>
        <v>4.74</v>
      </c>
      <c r="K368" s="92">
        <f t="shared" si="23"/>
        <v>1.1200000000000001</v>
      </c>
      <c r="L368" s="92">
        <f t="shared" si="24"/>
        <v>5.86</v>
      </c>
      <c r="M368" s="61"/>
      <c r="O368" s="87"/>
    </row>
    <row r="369" spans="1:15" ht="30">
      <c r="A369" s="89">
        <v>362</v>
      </c>
      <c r="B369" s="90" t="s">
        <v>29</v>
      </c>
      <c r="C369" s="90" t="s">
        <v>135</v>
      </c>
      <c r="D369" s="90" t="s">
        <v>28</v>
      </c>
      <c r="E369" s="90" t="s">
        <v>476</v>
      </c>
      <c r="F369" s="91">
        <v>0.2</v>
      </c>
      <c r="G369" s="89">
        <v>1090</v>
      </c>
      <c r="H369" s="92">
        <v>71.92</v>
      </c>
      <c r="I369" s="93">
        <f t="shared" si="21"/>
        <v>6.53</v>
      </c>
      <c r="J369" s="92">
        <f t="shared" si="22"/>
        <v>93.93</v>
      </c>
      <c r="K369" s="92">
        <f t="shared" si="23"/>
        <v>22.16</v>
      </c>
      <c r="L369" s="92">
        <f t="shared" si="24"/>
        <v>116.09</v>
      </c>
      <c r="M369" s="61"/>
      <c r="O369" s="87"/>
    </row>
    <row r="370" spans="1:15" ht="30">
      <c r="A370" s="89">
        <v>363</v>
      </c>
      <c r="B370" s="90" t="s">
        <v>29</v>
      </c>
      <c r="C370" s="90" t="s">
        <v>135</v>
      </c>
      <c r="D370" s="90" t="s">
        <v>28</v>
      </c>
      <c r="E370" s="90" t="s">
        <v>476</v>
      </c>
      <c r="F370" s="91">
        <v>0.5</v>
      </c>
      <c r="G370" s="89">
        <v>1090</v>
      </c>
      <c r="H370" s="92">
        <v>0.08</v>
      </c>
      <c r="I370" s="93">
        <f t="shared" si="21"/>
        <v>6.53</v>
      </c>
      <c r="J370" s="92">
        <f t="shared" si="22"/>
        <v>0.26</v>
      </c>
      <c r="K370" s="92">
        <f t="shared" si="23"/>
        <v>0.06</v>
      </c>
      <c r="L370" s="92">
        <f t="shared" si="24"/>
        <v>0.32</v>
      </c>
      <c r="M370" s="61"/>
      <c r="O370" s="87"/>
    </row>
    <row r="371" spans="1:15" ht="30" customHeight="1">
      <c r="A371" s="89">
        <v>364</v>
      </c>
      <c r="B371" s="90" t="s">
        <v>10</v>
      </c>
      <c r="C371" s="90" t="s">
        <v>37</v>
      </c>
      <c r="D371" s="90" t="s">
        <v>31</v>
      </c>
      <c r="E371" s="90" t="s">
        <v>92</v>
      </c>
      <c r="F371" s="91" t="s">
        <v>400</v>
      </c>
      <c r="G371" s="89">
        <v>1210</v>
      </c>
      <c r="H371" s="92">
        <v>151.16999999999999</v>
      </c>
      <c r="I371" s="93">
        <f t="shared" si="21"/>
        <v>7.2489999999999997</v>
      </c>
      <c r="J371" s="92">
        <f t="shared" si="22"/>
        <v>219.17</v>
      </c>
      <c r="K371" s="92">
        <f t="shared" si="23"/>
        <v>51.7</v>
      </c>
      <c r="L371" s="92">
        <f t="shared" si="24"/>
        <v>270.87</v>
      </c>
      <c r="M371" s="61"/>
      <c r="O371" s="87"/>
    </row>
    <row r="372" spans="1:15" ht="30" customHeight="1">
      <c r="A372" s="89">
        <v>365</v>
      </c>
      <c r="B372" s="90" t="s">
        <v>10</v>
      </c>
      <c r="C372" s="90" t="s">
        <v>37</v>
      </c>
      <c r="D372" s="90" t="s">
        <v>31</v>
      </c>
      <c r="E372" s="90" t="s">
        <v>92</v>
      </c>
      <c r="F372" s="91" t="s">
        <v>354</v>
      </c>
      <c r="G372" s="89">
        <v>1210</v>
      </c>
      <c r="H372" s="92">
        <v>0.33</v>
      </c>
      <c r="I372" s="93">
        <f t="shared" si="21"/>
        <v>7.2489999999999997</v>
      </c>
      <c r="J372" s="92">
        <f t="shared" si="22"/>
        <v>1.2</v>
      </c>
      <c r="K372" s="92">
        <f t="shared" si="23"/>
        <v>0.28000000000000003</v>
      </c>
      <c r="L372" s="92">
        <f t="shared" si="24"/>
        <v>1.48</v>
      </c>
      <c r="M372" s="61"/>
      <c r="O372" s="87"/>
    </row>
    <row r="373" spans="1:15" ht="30" customHeight="1">
      <c r="A373" s="89">
        <v>366</v>
      </c>
      <c r="B373" s="90" t="s">
        <v>10</v>
      </c>
      <c r="C373" s="90" t="s">
        <v>307</v>
      </c>
      <c r="D373" s="90" t="s">
        <v>31</v>
      </c>
      <c r="E373" s="90" t="s">
        <v>350</v>
      </c>
      <c r="F373" s="91" t="s">
        <v>362</v>
      </c>
      <c r="G373" s="89">
        <v>1310.4000000000001</v>
      </c>
      <c r="H373" s="92">
        <v>55</v>
      </c>
      <c r="I373" s="93">
        <f t="shared" si="21"/>
        <v>7.85</v>
      </c>
      <c r="J373" s="92">
        <f t="shared" si="22"/>
        <v>43.18</v>
      </c>
      <c r="K373" s="92">
        <f t="shared" si="23"/>
        <v>10.19</v>
      </c>
      <c r="L373" s="92">
        <f t="shared" si="24"/>
        <v>53.37</v>
      </c>
      <c r="M373" s="61"/>
      <c r="O373" s="87"/>
    </row>
    <row r="374" spans="1:15" ht="30" customHeight="1">
      <c r="A374" s="89">
        <v>367</v>
      </c>
      <c r="B374" s="90" t="s">
        <v>10</v>
      </c>
      <c r="C374" s="90" t="s">
        <v>30</v>
      </c>
      <c r="D374" s="90" t="s">
        <v>31</v>
      </c>
      <c r="E374" s="90" t="s">
        <v>477</v>
      </c>
      <c r="F374" s="91">
        <v>0.2</v>
      </c>
      <c r="G374" s="89">
        <v>1170</v>
      </c>
      <c r="H374" s="92">
        <v>135.5</v>
      </c>
      <c r="I374" s="93">
        <f t="shared" si="21"/>
        <v>7.0090000000000003</v>
      </c>
      <c r="J374" s="92">
        <f t="shared" si="22"/>
        <v>189.94</v>
      </c>
      <c r="K374" s="92">
        <f t="shared" si="23"/>
        <v>44.81</v>
      </c>
      <c r="L374" s="92">
        <f t="shared" si="24"/>
        <v>234.75</v>
      </c>
      <c r="M374" s="61"/>
      <c r="O374" s="87"/>
    </row>
    <row r="375" spans="1:15" ht="30" customHeight="1">
      <c r="A375" s="89">
        <v>368</v>
      </c>
      <c r="B375" s="90" t="s">
        <v>10</v>
      </c>
      <c r="C375" s="90" t="s">
        <v>34</v>
      </c>
      <c r="D375" s="90" t="s">
        <v>59</v>
      </c>
      <c r="E375" s="90" t="s">
        <v>146</v>
      </c>
      <c r="F375" s="91">
        <v>0.2</v>
      </c>
      <c r="G375" s="89">
        <v>1840</v>
      </c>
      <c r="H375" s="92">
        <v>96</v>
      </c>
      <c r="I375" s="93">
        <f t="shared" si="21"/>
        <v>11.023</v>
      </c>
      <c r="J375" s="92">
        <f t="shared" si="22"/>
        <v>211.64</v>
      </c>
      <c r="K375" s="92">
        <f t="shared" si="23"/>
        <v>49.93</v>
      </c>
      <c r="L375" s="92">
        <f t="shared" si="24"/>
        <v>261.57</v>
      </c>
      <c r="M375" s="61"/>
      <c r="O375" s="87"/>
    </row>
    <row r="376" spans="1:15" ht="30" customHeight="1">
      <c r="A376" s="89">
        <v>369</v>
      </c>
      <c r="B376" s="90" t="s">
        <v>10</v>
      </c>
      <c r="C376" s="90" t="s">
        <v>34</v>
      </c>
      <c r="D376" s="90" t="s">
        <v>28</v>
      </c>
      <c r="E376" s="90" t="s">
        <v>478</v>
      </c>
      <c r="F376" s="91">
        <v>0.2</v>
      </c>
      <c r="G376" s="89">
        <v>1055</v>
      </c>
      <c r="H376" s="92">
        <v>37</v>
      </c>
      <c r="I376" s="93">
        <f t="shared" si="21"/>
        <v>6.32</v>
      </c>
      <c r="J376" s="92">
        <f t="shared" si="22"/>
        <v>46.77</v>
      </c>
      <c r="K376" s="92">
        <f t="shared" si="23"/>
        <v>11.03</v>
      </c>
      <c r="L376" s="92">
        <f t="shared" si="24"/>
        <v>57.800000000000004</v>
      </c>
      <c r="M376" s="61"/>
      <c r="O376" s="87"/>
    </row>
    <row r="377" spans="1:15" ht="30" customHeight="1">
      <c r="A377" s="89">
        <v>370</v>
      </c>
      <c r="B377" s="90" t="s">
        <v>10</v>
      </c>
      <c r="C377" s="90" t="s">
        <v>30</v>
      </c>
      <c r="D377" s="90" t="s">
        <v>31</v>
      </c>
      <c r="E377" s="90" t="s">
        <v>93</v>
      </c>
      <c r="F377" s="91">
        <v>0.2</v>
      </c>
      <c r="G377" s="89">
        <v>1190</v>
      </c>
      <c r="H377" s="92">
        <v>195.75</v>
      </c>
      <c r="I377" s="93">
        <f t="shared" si="21"/>
        <v>7.1289999999999996</v>
      </c>
      <c r="J377" s="92">
        <f t="shared" si="22"/>
        <v>279.10000000000002</v>
      </c>
      <c r="K377" s="92">
        <f t="shared" si="23"/>
        <v>65.84</v>
      </c>
      <c r="L377" s="92">
        <f t="shared" si="24"/>
        <v>344.94000000000005</v>
      </c>
      <c r="M377" s="61"/>
      <c r="O377" s="87"/>
    </row>
    <row r="378" spans="1:15" ht="30" customHeight="1">
      <c r="A378" s="89">
        <v>371</v>
      </c>
      <c r="B378" s="90" t="s">
        <v>10</v>
      </c>
      <c r="C378" s="90" t="s">
        <v>172</v>
      </c>
      <c r="D378" s="90" t="s">
        <v>215</v>
      </c>
      <c r="E378" s="90" t="s">
        <v>418</v>
      </c>
      <c r="F378" s="91">
        <v>0.2</v>
      </c>
      <c r="G378" s="89">
        <v>1540</v>
      </c>
      <c r="H378" s="92">
        <v>48</v>
      </c>
      <c r="I378" s="93">
        <f t="shared" si="21"/>
        <v>9.2260000000000009</v>
      </c>
      <c r="J378" s="92">
        <f t="shared" si="22"/>
        <v>88.57</v>
      </c>
      <c r="K378" s="92">
        <f t="shared" si="23"/>
        <v>20.89</v>
      </c>
      <c r="L378" s="92">
        <f t="shared" si="24"/>
        <v>109.46</v>
      </c>
      <c r="M378" s="61"/>
      <c r="O378" s="87"/>
    </row>
    <row r="379" spans="1:15" ht="30" customHeight="1">
      <c r="A379" s="89">
        <v>372</v>
      </c>
      <c r="B379" s="90" t="s">
        <v>10</v>
      </c>
      <c r="C379" s="90" t="s">
        <v>34</v>
      </c>
      <c r="D379" s="90" t="s">
        <v>31</v>
      </c>
      <c r="E379" s="90" t="s">
        <v>257</v>
      </c>
      <c r="F379" s="91">
        <v>0.2</v>
      </c>
      <c r="G379" s="89">
        <v>1170</v>
      </c>
      <c r="H379" s="92">
        <v>80.917000000000002</v>
      </c>
      <c r="I379" s="93">
        <f t="shared" si="21"/>
        <v>7.0090000000000003</v>
      </c>
      <c r="J379" s="92">
        <f t="shared" si="22"/>
        <v>113.43</v>
      </c>
      <c r="K379" s="92">
        <f t="shared" si="23"/>
        <v>26.76</v>
      </c>
      <c r="L379" s="92">
        <f t="shared" si="24"/>
        <v>140.19</v>
      </c>
      <c r="M379" s="61"/>
      <c r="O379" s="87"/>
    </row>
    <row r="380" spans="1:15" ht="30" customHeight="1">
      <c r="A380" s="89">
        <v>373</v>
      </c>
      <c r="B380" s="90" t="s">
        <v>10</v>
      </c>
      <c r="C380" s="90" t="s">
        <v>34</v>
      </c>
      <c r="D380" s="90" t="s">
        <v>31</v>
      </c>
      <c r="E380" s="90" t="s">
        <v>257</v>
      </c>
      <c r="F380" s="91">
        <v>0.5</v>
      </c>
      <c r="G380" s="89">
        <v>1170</v>
      </c>
      <c r="H380" s="92">
        <v>8.3000000000000004E-2</v>
      </c>
      <c r="I380" s="93">
        <f t="shared" si="21"/>
        <v>7.0090000000000003</v>
      </c>
      <c r="J380" s="92">
        <f t="shared" si="22"/>
        <v>0.28999999999999998</v>
      </c>
      <c r="K380" s="92">
        <f t="shared" si="23"/>
        <v>7.0000000000000007E-2</v>
      </c>
      <c r="L380" s="92">
        <f t="shared" si="24"/>
        <v>0.36</v>
      </c>
      <c r="M380" s="61"/>
      <c r="O380" s="87"/>
    </row>
    <row r="381" spans="1:15" ht="45">
      <c r="A381" s="89">
        <v>374</v>
      </c>
      <c r="B381" s="90" t="s">
        <v>10</v>
      </c>
      <c r="C381" s="90" t="s">
        <v>37</v>
      </c>
      <c r="D381" s="90" t="s">
        <v>28</v>
      </c>
      <c r="E381" s="90" t="s">
        <v>479</v>
      </c>
      <c r="F381" s="91" t="s">
        <v>400</v>
      </c>
      <c r="G381" s="89">
        <v>1055</v>
      </c>
      <c r="H381" s="92">
        <v>35.5</v>
      </c>
      <c r="I381" s="93">
        <f t="shared" si="21"/>
        <v>6.32</v>
      </c>
      <c r="J381" s="92">
        <f t="shared" si="22"/>
        <v>44.87</v>
      </c>
      <c r="K381" s="92">
        <f t="shared" si="23"/>
        <v>10.58</v>
      </c>
      <c r="L381" s="92">
        <f t="shared" si="24"/>
        <v>55.449999999999996</v>
      </c>
      <c r="M381" s="61"/>
      <c r="O381" s="87"/>
    </row>
    <row r="382" spans="1:15" ht="45">
      <c r="A382" s="89">
        <v>375</v>
      </c>
      <c r="B382" s="90" t="s">
        <v>10</v>
      </c>
      <c r="C382" s="90" t="s">
        <v>34</v>
      </c>
      <c r="D382" s="90" t="s">
        <v>31</v>
      </c>
      <c r="E382" s="90" t="s">
        <v>154</v>
      </c>
      <c r="F382" s="91">
        <v>0.2</v>
      </c>
      <c r="G382" s="89">
        <v>1170</v>
      </c>
      <c r="H382" s="92">
        <v>153.41999999999999</v>
      </c>
      <c r="I382" s="93">
        <f t="shared" si="21"/>
        <v>7.0090000000000003</v>
      </c>
      <c r="J382" s="92">
        <f t="shared" si="22"/>
        <v>215.06</v>
      </c>
      <c r="K382" s="92">
        <f t="shared" si="23"/>
        <v>50.73</v>
      </c>
      <c r="L382" s="92">
        <f t="shared" si="24"/>
        <v>265.79000000000002</v>
      </c>
      <c r="M382" s="61"/>
      <c r="O382" s="87"/>
    </row>
    <row r="383" spans="1:15" ht="30" customHeight="1">
      <c r="A383" s="89">
        <v>376</v>
      </c>
      <c r="B383" s="90" t="s">
        <v>10</v>
      </c>
      <c r="C383" s="90" t="s">
        <v>34</v>
      </c>
      <c r="D383" s="90" t="s">
        <v>31</v>
      </c>
      <c r="E383" s="90" t="s">
        <v>154</v>
      </c>
      <c r="F383" s="91">
        <v>0.5</v>
      </c>
      <c r="G383" s="89">
        <v>1170</v>
      </c>
      <c r="H383" s="92">
        <v>0.57999999999999996</v>
      </c>
      <c r="I383" s="93">
        <f t="shared" si="21"/>
        <v>7.0090000000000003</v>
      </c>
      <c r="J383" s="92">
        <f t="shared" si="22"/>
        <v>2.0299999999999998</v>
      </c>
      <c r="K383" s="92">
        <f t="shared" si="23"/>
        <v>0.48</v>
      </c>
      <c r="L383" s="92">
        <f t="shared" si="24"/>
        <v>2.5099999999999998</v>
      </c>
      <c r="M383" s="61"/>
      <c r="O383" s="87"/>
    </row>
    <row r="384" spans="1:15" ht="30" customHeight="1">
      <c r="A384" s="89">
        <v>377</v>
      </c>
      <c r="B384" s="90" t="s">
        <v>10</v>
      </c>
      <c r="C384" s="90" t="s">
        <v>30</v>
      </c>
      <c r="D384" s="90" t="s">
        <v>31</v>
      </c>
      <c r="E384" s="90" t="s">
        <v>94</v>
      </c>
      <c r="F384" s="91">
        <v>0.2</v>
      </c>
      <c r="G384" s="89">
        <v>1170</v>
      </c>
      <c r="H384" s="92">
        <v>166.75</v>
      </c>
      <c r="I384" s="93">
        <f t="shared" si="21"/>
        <v>7.0090000000000003</v>
      </c>
      <c r="J384" s="92">
        <f t="shared" si="22"/>
        <v>233.75</v>
      </c>
      <c r="K384" s="92">
        <f t="shared" si="23"/>
        <v>55.14</v>
      </c>
      <c r="L384" s="92">
        <f t="shared" si="24"/>
        <v>288.89</v>
      </c>
      <c r="M384" s="61"/>
      <c r="O384" s="87"/>
    </row>
    <row r="385" spans="1:15" ht="30" customHeight="1">
      <c r="A385" s="89">
        <v>378</v>
      </c>
      <c r="B385" s="90" t="s">
        <v>10</v>
      </c>
      <c r="C385" s="90" t="s">
        <v>30</v>
      </c>
      <c r="D385" s="90" t="s">
        <v>31</v>
      </c>
      <c r="E385" s="90" t="s">
        <v>384</v>
      </c>
      <c r="F385" s="91">
        <v>0.2</v>
      </c>
      <c r="G385" s="89">
        <v>1190</v>
      </c>
      <c r="H385" s="92">
        <v>166</v>
      </c>
      <c r="I385" s="93">
        <f t="shared" si="21"/>
        <v>7.1289999999999996</v>
      </c>
      <c r="J385" s="92">
        <f t="shared" si="22"/>
        <v>236.68</v>
      </c>
      <c r="K385" s="92">
        <f t="shared" si="23"/>
        <v>55.83</v>
      </c>
      <c r="L385" s="92">
        <f t="shared" si="24"/>
        <v>292.51</v>
      </c>
      <c r="M385" s="61"/>
      <c r="O385" s="87"/>
    </row>
    <row r="386" spans="1:15" ht="30" customHeight="1">
      <c r="A386" s="89">
        <v>379</v>
      </c>
      <c r="B386" s="90" t="s">
        <v>137</v>
      </c>
      <c r="C386" s="90" t="s">
        <v>139</v>
      </c>
      <c r="D386" s="90" t="s">
        <v>31</v>
      </c>
      <c r="E386" s="90" t="s">
        <v>385</v>
      </c>
      <c r="F386" s="91" t="s">
        <v>354</v>
      </c>
      <c r="G386" s="89">
        <v>1715</v>
      </c>
      <c r="H386" s="92">
        <v>16</v>
      </c>
      <c r="I386" s="93">
        <f t="shared" si="21"/>
        <v>10.273999999999999</v>
      </c>
      <c r="J386" s="92">
        <f t="shared" si="22"/>
        <v>82.19</v>
      </c>
      <c r="K386" s="92">
        <f t="shared" si="23"/>
        <v>19.39</v>
      </c>
      <c r="L386" s="92">
        <f t="shared" si="24"/>
        <v>101.58</v>
      </c>
      <c r="M386" s="61"/>
      <c r="O386" s="87"/>
    </row>
    <row r="387" spans="1:15" ht="30" customHeight="1">
      <c r="A387" s="89">
        <v>380</v>
      </c>
      <c r="B387" s="90" t="s">
        <v>137</v>
      </c>
      <c r="C387" s="90" t="s">
        <v>139</v>
      </c>
      <c r="D387" s="90" t="s">
        <v>31</v>
      </c>
      <c r="E387" s="90" t="s">
        <v>385</v>
      </c>
      <c r="F387" s="91" t="s">
        <v>400</v>
      </c>
      <c r="G387" s="89">
        <v>1715</v>
      </c>
      <c r="H387" s="92">
        <v>155</v>
      </c>
      <c r="I387" s="93">
        <f t="shared" si="21"/>
        <v>10.273999999999999</v>
      </c>
      <c r="J387" s="92">
        <f t="shared" si="22"/>
        <v>318.49</v>
      </c>
      <c r="K387" s="92">
        <f t="shared" si="23"/>
        <v>75.13</v>
      </c>
      <c r="L387" s="92">
        <f t="shared" si="24"/>
        <v>393.62</v>
      </c>
      <c r="M387" s="61"/>
      <c r="O387" s="87"/>
    </row>
    <row r="388" spans="1:15" ht="45">
      <c r="A388" s="89">
        <v>381</v>
      </c>
      <c r="B388" s="90" t="s">
        <v>10</v>
      </c>
      <c r="C388" s="90" t="s">
        <v>37</v>
      </c>
      <c r="D388" s="90" t="s">
        <v>28</v>
      </c>
      <c r="E388" s="90" t="s">
        <v>95</v>
      </c>
      <c r="F388" s="91" t="s">
        <v>400</v>
      </c>
      <c r="G388" s="89">
        <v>1075</v>
      </c>
      <c r="H388" s="92">
        <v>132</v>
      </c>
      <c r="I388" s="93">
        <f t="shared" si="21"/>
        <v>6.44</v>
      </c>
      <c r="J388" s="92">
        <f t="shared" si="22"/>
        <v>170.02</v>
      </c>
      <c r="K388" s="92">
        <f t="shared" si="23"/>
        <v>40.11</v>
      </c>
      <c r="L388" s="92">
        <f t="shared" si="24"/>
        <v>210.13</v>
      </c>
      <c r="M388" s="61"/>
      <c r="O388" s="87"/>
    </row>
    <row r="389" spans="1:15" ht="30" customHeight="1">
      <c r="A389" s="89">
        <v>382</v>
      </c>
      <c r="B389" s="90" t="s">
        <v>10</v>
      </c>
      <c r="C389" s="90" t="s">
        <v>105</v>
      </c>
      <c r="D389" s="90" t="s">
        <v>35</v>
      </c>
      <c r="E389" s="90" t="s">
        <v>147</v>
      </c>
      <c r="F389" s="91">
        <v>0.5</v>
      </c>
      <c r="G389" s="89">
        <v>1485</v>
      </c>
      <c r="H389" s="92">
        <v>2.67</v>
      </c>
      <c r="I389" s="93">
        <f t="shared" si="21"/>
        <v>8.8960000000000008</v>
      </c>
      <c r="J389" s="92">
        <f t="shared" si="22"/>
        <v>11.88</v>
      </c>
      <c r="K389" s="92">
        <f t="shared" si="23"/>
        <v>2.8</v>
      </c>
      <c r="L389" s="92">
        <f t="shared" si="24"/>
        <v>14.68</v>
      </c>
      <c r="M389" s="61"/>
      <c r="O389" s="87"/>
    </row>
    <row r="390" spans="1:15" ht="30" customHeight="1">
      <c r="A390" s="89">
        <v>383</v>
      </c>
      <c r="B390" s="90" t="s">
        <v>10</v>
      </c>
      <c r="C390" s="90" t="s">
        <v>105</v>
      </c>
      <c r="D390" s="90" t="s">
        <v>35</v>
      </c>
      <c r="E390" s="90" t="s">
        <v>147</v>
      </c>
      <c r="F390" s="91" t="s">
        <v>354</v>
      </c>
      <c r="G390" s="89">
        <v>1485</v>
      </c>
      <c r="H390" s="92">
        <v>5.33</v>
      </c>
      <c r="I390" s="93">
        <f t="shared" si="21"/>
        <v>8.8960000000000008</v>
      </c>
      <c r="J390" s="92">
        <f t="shared" si="22"/>
        <v>23.71</v>
      </c>
      <c r="K390" s="92">
        <f t="shared" si="23"/>
        <v>5.59</v>
      </c>
      <c r="L390" s="92">
        <f t="shared" si="24"/>
        <v>29.3</v>
      </c>
      <c r="M390" s="61"/>
      <c r="O390" s="87"/>
    </row>
    <row r="391" spans="1:15" ht="30" customHeight="1">
      <c r="A391" s="89">
        <v>384</v>
      </c>
      <c r="B391" s="90" t="s">
        <v>10</v>
      </c>
      <c r="C391" s="90" t="s">
        <v>105</v>
      </c>
      <c r="D391" s="90" t="s">
        <v>35</v>
      </c>
      <c r="E391" s="90" t="s">
        <v>147</v>
      </c>
      <c r="F391" s="91">
        <v>0.2</v>
      </c>
      <c r="G391" s="89">
        <v>1485</v>
      </c>
      <c r="H391" s="92">
        <v>38.340000000000003</v>
      </c>
      <c r="I391" s="93">
        <f t="shared" si="21"/>
        <v>8.8960000000000008</v>
      </c>
      <c r="J391" s="92">
        <f t="shared" si="22"/>
        <v>68.209999999999994</v>
      </c>
      <c r="K391" s="92">
        <f t="shared" si="23"/>
        <v>16.09</v>
      </c>
      <c r="L391" s="92">
        <f t="shared" si="24"/>
        <v>84.3</v>
      </c>
      <c r="M391" s="61"/>
      <c r="O391" s="87"/>
    </row>
    <row r="392" spans="1:15" ht="30" customHeight="1">
      <c r="A392" s="89">
        <v>385</v>
      </c>
      <c r="B392" s="90" t="s">
        <v>10</v>
      </c>
      <c r="C392" s="90" t="s">
        <v>172</v>
      </c>
      <c r="D392" s="90" t="s">
        <v>174</v>
      </c>
      <c r="E392" s="90" t="s">
        <v>222</v>
      </c>
      <c r="F392" s="91">
        <v>0.2</v>
      </c>
      <c r="G392" s="89">
        <v>1805</v>
      </c>
      <c r="H392" s="92">
        <v>48</v>
      </c>
      <c r="I392" s="93">
        <f t="shared" ref="I392:I441" si="25">ROUND(G392/166.92,3)</f>
        <v>10.814</v>
      </c>
      <c r="J392" s="92">
        <f t="shared" ref="J392:J455" si="26">ROUND(I392*H392*F392,2)</f>
        <v>103.81</v>
      </c>
      <c r="K392" s="92">
        <f t="shared" ref="K392:K441" si="27">ROUND(J392*0.2359,2)</f>
        <v>24.49</v>
      </c>
      <c r="L392" s="92">
        <f t="shared" ref="L392:L441" si="28">J392+K392</f>
        <v>128.30000000000001</v>
      </c>
      <c r="M392" s="61"/>
      <c r="O392" s="87"/>
    </row>
    <row r="393" spans="1:15" ht="30" customHeight="1">
      <c r="A393" s="89">
        <v>386</v>
      </c>
      <c r="B393" s="90" t="s">
        <v>10</v>
      </c>
      <c r="C393" s="90" t="s">
        <v>307</v>
      </c>
      <c r="D393" s="90" t="s">
        <v>28</v>
      </c>
      <c r="E393" s="90" t="s">
        <v>386</v>
      </c>
      <c r="F393" s="91" t="s">
        <v>362</v>
      </c>
      <c r="G393" s="89">
        <v>1055</v>
      </c>
      <c r="H393" s="92">
        <v>77</v>
      </c>
      <c r="I393" s="93">
        <f t="shared" si="25"/>
        <v>6.32</v>
      </c>
      <c r="J393" s="92">
        <f t="shared" si="26"/>
        <v>48.66</v>
      </c>
      <c r="K393" s="92">
        <f t="shared" si="27"/>
        <v>11.48</v>
      </c>
      <c r="L393" s="92">
        <f t="shared" si="28"/>
        <v>60.14</v>
      </c>
      <c r="M393" s="61"/>
      <c r="O393" s="87"/>
    </row>
    <row r="394" spans="1:15" ht="30" customHeight="1">
      <c r="A394" s="89">
        <v>387</v>
      </c>
      <c r="B394" s="90" t="s">
        <v>10</v>
      </c>
      <c r="C394" s="90" t="s">
        <v>307</v>
      </c>
      <c r="D394" s="90" t="s">
        <v>28</v>
      </c>
      <c r="E394" s="90" t="s">
        <v>351</v>
      </c>
      <c r="F394" s="91" t="s">
        <v>362</v>
      </c>
      <c r="G394" s="89">
        <v>1055</v>
      </c>
      <c r="H394" s="92">
        <v>77</v>
      </c>
      <c r="I394" s="93">
        <f t="shared" si="25"/>
        <v>6.32</v>
      </c>
      <c r="J394" s="92">
        <f t="shared" si="26"/>
        <v>48.66</v>
      </c>
      <c r="K394" s="92">
        <f t="shared" si="27"/>
        <v>11.48</v>
      </c>
      <c r="L394" s="92">
        <f t="shared" si="28"/>
        <v>60.14</v>
      </c>
      <c r="M394" s="61"/>
      <c r="O394" s="87"/>
    </row>
    <row r="395" spans="1:15" ht="30" customHeight="1">
      <c r="A395" s="89">
        <v>388</v>
      </c>
      <c r="B395" s="90" t="s">
        <v>10</v>
      </c>
      <c r="C395" s="90" t="s">
        <v>38</v>
      </c>
      <c r="D395" s="90" t="s">
        <v>31</v>
      </c>
      <c r="E395" s="90" t="s">
        <v>206</v>
      </c>
      <c r="F395" s="91">
        <v>0.2</v>
      </c>
      <c r="G395" s="89">
        <v>1190</v>
      </c>
      <c r="H395" s="92">
        <v>24</v>
      </c>
      <c r="I395" s="93">
        <f t="shared" si="25"/>
        <v>7.1289999999999996</v>
      </c>
      <c r="J395" s="92">
        <f t="shared" si="26"/>
        <v>34.22</v>
      </c>
      <c r="K395" s="92">
        <f t="shared" si="27"/>
        <v>8.07</v>
      </c>
      <c r="L395" s="92">
        <f t="shared" si="28"/>
        <v>42.29</v>
      </c>
      <c r="M395" s="61"/>
      <c r="O395" s="87"/>
    </row>
    <row r="396" spans="1:15" ht="30" customHeight="1">
      <c r="A396" s="89">
        <v>389</v>
      </c>
      <c r="B396" s="90" t="s">
        <v>10</v>
      </c>
      <c r="C396" s="90" t="s">
        <v>38</v>
      </c>
      <c r="D396" s="90" t="s">
        <v>35</v>
      </c>
      <c r="E396" s="90" t="s">
        <v>207</v>
      </c>
      <c r="F396" s="91">
        <v>0.2</v>
      </c>
      <c r="G396" s="89">
        <v>1315</v>
      </c>
      <c r="H396" s="92">
        <v>184.83</v>
      </c>
      <c r="I396" s="93">
        <f t="shared" si="25"/>
        <v>7.8780000000000001</v>
      </c>
      <c r="J396" s="92">
        <f t="shared" si="26"/>
        <v>291.22000000000003</v>
      </c>
      <c r="K396" s="92">
        <f t="shared" si="27"/>
        <v>68.7</v>
      </c>
      <c r="L396" s="92">
        <f t="shared" si="28"/>
        <v>359.92</v>
      </c>
      <c r="M396" s="61"/>
      <c r="O396" s="87"/>
    </row>
    <row r="397" spans="1:15" ht="30" customHeight="1">
      <c r="A397" s="89">
        <v>390</v>
      </c>
      <c r="B397" s="90" t="s">
        <v>10</v>
      </c>
      <c r="C397" s="90" t="s">
        <v>38</v>
      </c>
      <c r="D397" s="90" t="s">
        <v>35</v>
      </c>
      <c r="E397" s="90" t="s">
        <v>207</v>
      </c>
      <c r="F397" s="91">
        <v>0.5</v>
      </c>
      <c r="G397" s="89">
        <v>1315</v>
      </c>
      <c r="H397" s="92">
        <v>0.17</v>
      </c>
      <c r="I397" s="93">
        <f t="shared" si="25"/>
        <v>7.8780000000000001</v>
      </c>
      <c r="J397" s="92">
        <f t="shared" si="26"/>
        <v>0.67</v>
      </c>
      <c r="K397" s="92">
        <f t="shared" si="27"/>
        <v>0.16</v>
      </c>
      <c r="L397" s="92">
        <f t="shared" si="28"/>
        <v>0.83000000000000007</v>
      </c>
      <c r="M397" s="61"/>
      <c r="O397" s="87"/>
    </row>
    <row r="398" spans="1:15" ht="30" customHeight="1">
      <c r="A398" s="89">
        <v>391</v>
      </c>
      <c r="B398" s="90" t="s">
        <v>137</v>
      </c>
      <c r="C398" s="90" t="s">
        <v>122</v>
      </c>
      <c r="D398" s="90" t="s">
        <v>414</v>
      </c>
      <c r="E398" s="90" t="s">
        <v>480</v>
      </c>
      <c r="F398" s="91">
        <v>0.2</v>
      </c>
      <c r="G398" s="89">
        <v>2685</v>
      </c>
      <c r="H398" s="92">
        <v>9.25</v>
      </c>
      <c r="I398" s="93">
        <f t="shared" si="25"/>
        <v>16.085999999999999</v>
      </c>
      <c r="J398" s="92">
        <f t="shared" si="26"/>
        <v>29.76</v>
      </c>
      <c r="K398" s="92">
        <f t="shared" si="27"/>
        <v>7.02</v>
      </c>
      <c r="L398" s="92">
        <f t="shared" si="28"/>
        <v>36.78</v>
      </c>
      <c r="M398" s="61"/>
      <c r="O398" s="87"/>
    </row>
    <row r="399" spans="1:15" ht="30" customHeight="1">
      <c r="A399" s="89">
        <v>392</v>
      </c>
      <c r="B399" s="90" t="s">
        <v>10</v>
      </c>
      <c r="C399" s="90" t="s">
        <v>34</v>
      </c>
      <c r="D399" s="90" t="s">
        <v>28</v>
      </c>
      <c r="E399" s="90" t="s">
        <v>301</v>
      </c>
      <c r="F399" s="91">
        <v>0.2</v>
      </c>
      <c r="G399" s="89">
        <v>1055</v>
      </c>
      <c r="H399" s="92">
        <v>131.917</v>
      </c>
      <c r="I399" s="93">
        <f t="shared" si="25"/>
        <v>6.32</v>
      </c>
      <c r="J399" s="92">
        <f t="shared" si="26"/>
        <v>166.74</v>
      </c>
      <c r="K399" s="92">
        <f t="shared" si="27"/>
        <v>39.33</v>
      </c>
      <c r="L399" s="92">
        <f t="shared" si="28"/>
        <v>206.07</v>
      </c>
      <c r="M399" s="61"/>
      <c r="O399" s="87"/>
    </row>
    <row r="400" spans="1:15" ht="45">
      <c r="A400" s="89">
        <v>393</v>
      </c>
      <c r="B400" s="90" t="s">
        <v>10</v>
      </c>
      <c r="C400" s="90" t="s">
        <v>34</v>
      </c>
      <c r="D400" s="90" t="s">
        <v>28</v>
      </c>
      <c r="E400" s="90" t="s">
        <v>301</v>
      </c>
      <c r="F400" s="91">
        <v>0.5</v>
      </c>
      <c r="G400" s="89">
        <v>1055</v>
      </c>
      <c r="H400" s="92">
        <v>8.3000000000000004E-2</v>
      </c>
      <c r="I400" s="93">
        <f t="shared" si="25"/>
        <v>6.32</v>
      </c>
      <c r="J400" s="92">
        <f t="shared" si="26"/>
        <v>0.26</v>
      </c>
      <c r="K400" s="92">
        <f t="shared" si="27"/>
        <v>0.06</v>
      </c>
      <c r="L400" s="92">
        <f t="shared" si="28"/>
        <v>0.32</v>
      </c>
      <c r="M400" s="61"/>
      <c r="O400" s="87"/>
    </row>
    <row r="401" spans="1:15" ht="30" customHeight="1">
      <c r="A401" s="89">
        <v>394</v>
      </c>
      <c r="B401" s="90" t="s">
        <v>10</v>
      </c>
      <c r="C401" s="90" t="s">
        <v>38</v>
      </c>
      <c r="D401" s="90" t="s">
        <v>28</v>
      </c>
      <c r="E401" s="90" t="s">
        <v>208</v>
      </c>
      <c r="F401" s="91">
        <v>0.2</v>
      </c>
      <c r="G401" s="89">
        <v>1075</v>
      </c>
      <c r="H401" s="92">
        <v>78</v>
      </c>
      <c r="I401" s="93">
        <f t="shared" si="25"/>
        <v>6.44</v>
      </c>
      <c r="J401" s="92">
        <f t="shared" si="26"/>
        <v>100.46</v>
      </c>
      <c r="K401" s="92">
        <f t="shared" si="27"/>
        <v>23.7</v>
      </c>
      <c r="L401" s="92">
        <f t="shared" si="28"/>
        <v>124.16</v>
      </c>
      <c r="M401" s="61"/>
      <c r="O401" s="87"/>
    </row>
    <row r="402" spans="1:15" ht="30" customHeight="1">
      <c r="A402" s="89">
        <v>395</v>
      </c>
      <c r="B402" s="90" t="s">
        <v>10</v>
      </c>
      <c r="C402" s="90" t="s">
        <v>38</v>
      </c>
      <c r="D402" s="90" t="s">
        <v>28</v>
      </c>
      <c r="E402" s="90" t="s">
        <v>208</v>
      </c>
      <c r="F402" s="91">
        <v>0.5</v>
      </c>
      <c r="G402" s="89">
        <v>1075</v>
      </c>
      <c r="H402" s="92">
        <v>1.5</v>
      </c>
      <c r="I402" s="93">
        <f t="shared" si="25"/>
        <v>6.44</v>
      </c>
      <c r="J402" s="92">
        <f t="shared" si="26"/>
        <v>4.83</v>
      </c>
      <c r="K402" s="92">
        <f t="shared" si="27"/>
        <v>1.1399999999999999</v>
      </c>
      <c r="L402" s="92">
        <f t="shared" si="28"/>
        <v>5.97</v>
      </c>
      <c r="M402" s="61"/>
      <c r="O402" s="87"/>
    </row>
    <row r="403" spans="1:15" ht="30" customHeight="1">
      <c r="A403" s="89">
        <v>396</v>
      </c>
      <c r="B403" s="90" t="s">
        <v>10</v>
      </c>
      <c r="C403" s="90" t="s">
        <v>30</v>
      </c>
      <c r="D403" s="90" t="s">
        <v>31</v>
      </c>
      <c r="E403" s="90" t="s">
        <v>387</v>
      </c>
      <c r="F403" s="91">
        <v>0.2</v>
      </c>
      <c r="G403" s="89">
        <v>1190</v>
      </c>
      <c r="H403" s="92">
        <v>141.62</v>
      </c>
      <c r="I403" s="93">
        <f t="shared" si="25"/>
        <v>7.1289999999999996</v>
      </c>
      <c r="J403" s="92">
        <f t="shared" si="26"/>
        <v>201.92</v>
      </c>
      <c r="K403" s="92">
        <f t="shared" si="27"/>
        <v>47.63</v>
      </c>
      <c r="L403" s="92">
        <f t="shared" si="28"/>
        <v>249.54999999999998</v>
      </c>
      <c r="M403" s="61"/>
      <c r="O403" s="87"/>
    </row>
    <row r="404" spans="1:15" ht="45">
      <c r="A404" s="89">
        <v>397</v>
      </c>
      <c r="B404" s="90" t="s">
        <v>10</v>
      </c>
      <c r="C404" s="90" t="s">
        <v>30</v>
      </c>
      <c r="D404" s="90" t="s">
        <v>31</v>
      </c>
      <c r="E404" s="90" t="s">
        <v>387</v>
      </c>
      <c r="F404" s="91">
        <v>0.5</v>
      </c>
      <c r="G404" s="89">
        <v>1190</v>
      </c>
      <c r="H404" s="92">
        <v>0.38</v>
      </c>
      <c r="I404" s="93">
        <f t="shared" si="25"/>
        <v>7.1289999999999996</v>
      </c>
      <c r="J404" s="92">
        <f t="shared" si="26"/>
        <v>1.35</v>
      </c>
      <c r="K404" s="92">
        <f t="shared" si="27"/>
        <v>0.32</v>
      </c>
      <c r="L404" s="92">
        <f t="shared" si="28"/>
        <v>1.6700000000000002</v>
      </c>
      <c r="M404" s="61"/>
      <c r="O404" s="87"/>
    </row>
    <row r="405" spans="1:15" ht="45">
      <c r="A405" s="89">
        <v>398</v>
      </c>
      <c r="B405" s="90" t="s">
        <v>10</v>
      </c>
      <c r="C405" s="90" t="s">
        <v>37</v>
      </c>
      <c r="D405" s="90" t="s">
        <v>28</v>
      </c>
      <c r="E405" s="90" t="s">
        <v>388</v>
      </c>
      <c r="F405" s="91" t="s">
        <v>400</v>
      </c>
      <c r="G405" s="89">
        <v>1055</v>
      </c>
      <c r="H405" s="92">
        <v>77</v>
      </c>
      <c r="I405" s="93">
        <f t="shared" si="25"/>
        <v>6.32</v>
      </c>
      <c r="J405" s="92">
        <f t="shared" si="26"/>
        <v>97.33</v>
      </c>
      <c r="K405" s="92">
        <f t="shared" si="27"/>
        <v>22.96</v>
      </c>
      <c r="L405" s="92">
        <f t="shared" si="28"/>
        <v>120.28999999999999</v>
      </c>
      <c r="M405" s="61"/>
      <c r="O405" s="87"/>
    </row>
    <row r="406" spans="1:15" ht="45">
      <c r="A406" s="89">
        <v>399</v>
      </c>
      <c r="B406" s="90" t="s">
        <v>10</v>
      </c>
      <c r="C406" s="90" t="s">
        <v>307</v>
      </c>
      <c r="D406" s="90" t="s">
        <v>28</v>
      </c>
      <c r="E406" s="90" t="s">
        <v>352</v>
      </c>
      <c r="F406" s="91" t="s">
        <v>362</v>
      </c>
      <c r="G406" s="89">
        <v>1055</v>
      </c>
      <c r="H406" s="92">
        <v>143</v>
      </c>
      <c r="I406" s="93">
        <f t="shared" si="25"/>
        <v>6.32</v>
      </c>
      <c r="J406" s="92">
        <f t="shared" si="26"/>
        <v>90.38</v>
      </c>
      <c r="K406" s="92">
        <f t="shared" si="27"/>
        <v>21.32</v>
      </c>
      <c r="L406" s="92">
        <f t="shared" si="28"/>
        <v>111.69999999999999</v>
      </c>
      <c r="M406" s="61"/>
      <c r="O406" s="87"/>
    </row>
    <row r="407" spans="1:15" ht="45">
      <c r="A407" s="89">
        <v>400</v>
      </c>
      <c r="B407" s="90" t="s">
        <v>10</v>
      </c>
      <c r="C407" s="90" t="s">
        <v>30</v>
      </c>
      <c r="D407" s="90" t="s">
        <v>71</v>
      </c>
      <c r="E407" s="90" t="s">
        <v>389</v>
      </c>
      <c r="F407" s="91">
        <v>0.2</v>
      </c>
      <c r="G407" s="89">
        <v>1422.75</v>
      </c>
      <c r="H407" s="92">
        <v>44</v>
      </c>
      <c r="I407" s="93">
        <f t="shared" si="25"/>
        <v>8.5239999999999991</v>
      </c>
      <c r="J407" s="92">
        <f t="shared" si="26"/>
        <v>75.010000000000005</v>
      </c>
      <c r="K407" s="92">
        <f t="shared" si="27"/>
        <v>17.690000000000001</v>
      </c>
      <c r="L407" s="92">
        <f t="shared" si="28"/>
        <v>92.7</v>
      </c>
      <c r="M407" s="61"/>
      <c r="O407" s="87"/>
    </row>
    <row r="408" spans="1:15" ht="30" customHeight="1">
      <c r="A408" s="89">
        <v>401</v>
      </c>
      <c r="B408" s="90" t="s">
        <v>10</v>
      </c>
      <c r="C408" s="90" t="s">
        <v>34</v>
      </c>
      <c r="D408" s="90" t="s">
        <v>40</v>
      </c>
      <c r="E408" s="90" t="s">
        <v>481</v>
      </c>
      <c r="F408" s="91">
        <v>0.2</v>
      </c>
      <c r="G408" s="89">
        <v>1190</v>
      </c>
      <c r="H408" s="92">
        <v>134.25</v>
      </c>
      <c r="I408" s="93">
        <f t="shared" si="25"/>
        <v>7.1289999999999996</v>
      </c>
      <c r="J408" s="92">
        <f t="shared" si="26"/>
        <v>191.41</v>
      </c>
      <c r="K408" s="92">
        <f t="shared" si="27"/>
        <v>45.15</v>
      </c>
      <c r="L408" s="92">
        <f t="shared" si="28"/>
        <v>236.56</v>
      </c>
      <c r="M408" s="61"/>
      <c r="O408" s="87"/>
    </row>
    <row r="409" spans="1:15" ht="30" customHeight="1">
      <c r="A409" s="89">
        <v>402</v>
      </c>
      <c r="B409" s="90" t="s">
        <v>10</v>
      </c>
      <c r="C409" s="90" t="s">
        <v>34</v>
      </c>
      <c r="D409" s="90" t="s">
        <v>40</v>
      </c>
      <c r="E409" s="90" t="s">
        <v>481</v>
      </c>
      <c r="F409" s="91">
        <v>0.5</v>
      </c>
      <c r="G409" s="89">
        <v>1190</v>
      </c>
      <c r="H409" s="92">
        <v>8.75</v>
      </c>
      <c r="I409" s="93">
        <f t="shared" si="25"/>
        <v>7.1289999999999996</v>
      </c>
      <c r="J409" s="92">
        <f t="shared" si="26"/>
        <v>31.19</v>
      </c>
      <c r="K409" s="92">
        <f t="shared" si="27"/>
        <v>7.36</v>
      </c>
      <c r="L409" s="92">
        <f t="shared" si="28"/>
        <v>38.550000000000004</v>
      </c>
      <c r="M409" s="61"/>
      <c r="O409" s="87"/>
    </row>
    <row r="410" spans="1:15" ht="30" customHeight="1">
      <c r="A410" s="89">
        <v>403</v>
      </c>
      <c r="B410" s="90" t="s">
        <v>10</v>
      </c>
      <c r="C410" s="90" t="s">
        <v>307</v>
      </c>
      <c r="D410" s="90" t="s">
        <v>31</v>
      </c>
      <c r="E410" s="90" t="s">
        <v>353</v>
      </c>
      <c r="F410" s="91" t="s">
        <v>362</v>
      </c>
      <c r="G410" s="89">
        <v>1170</v>
      </c>
      <c r="H410" s="92">
        <v>165</v>
      </c>
      <c r="I410" s="93">
        <f t="shared" si="25"/>
        <v>7.0090000000000003</v>
      </c>
      <c r="J410" s="92">
        <f t="shared" si="26"/>
        <v>115.65</v>
      </c>
      <c r="K410" s="92">
        <f t="shared" si="27"/>
        <v>27.28</v>
      </c>
      <c r="L410" s="92">
        <f t="shared" si="28"/>
        <v>142.93</v>
      </c>
      <c r="M410" s="61"/>
      <c r="O410" s="87"/>
    </row>
    <row r="411" spans="1:15" ht="45">
      <c r="A411" s="89">
        <v>404</v>
      </c>
      <c r="B411" s="90" t="s">
        <v>10</v>
      </c>
      <c r="C411" s="90" t="s">
        <v>38</v>
      </c>
      <c r="D411" s="90" t="s">
        <v>28</v>
      </c>
      <c r="E411" s="90" t="s">
        <v>258</v>
      </c>
      <c r="F411" s="91">
        <v>0.2</v>
      </c>
      <c r="G411" s="89">
        <v>1055</v>
      </c>
      <c r="H411" s="92">
        <v>188.5</v>
      </c>
      <c r="I411" s="93">
        <f t="shared" si="25"/>
        <v>6.32</v>
      </c>
      <c r="J411" s="92">
        <f t="shared" si="26"/>
        <v>238.26</v>
      </c>
      <c r="K411" s="92">
        <f t="shared" si="27"/>
        <v>56.21</v>
      </c>
      <c r="L411" s="92">
        <f t="shared" si="28"/>
        <v>294.46999999999997</v>
      </c>
      <c r="M411" s="61"/>
      <c r="O411" s="87"/>
    </row>
    <row r="412" spans="1:15" ht="30">
      <c r="A412" s="89">
        <v>405</v>
      </c>
      <c r="B412" s="90" t="s">
        <v>45</v>
      </c>
      <c r="C412" s="90" t="s">
        <v>136</v>
      </c>
      <c r="D412" s="90" t="s">
        <v>40</v>
      </c>
      <c r="E412" s="90" t="s">
        <v>482</v>
      </c>
      <c r="F412" s="91">
        <v>0.2</v>
      </c>
      <c r="G412" s="89">
        <v>1265</v>
      </c>
      <c r="H412" s="92">
        <v>44</v>
      </c>
      <c r="I412" s="93">
        <f t="shared" si="25"/>
        <v>7.5780000000000003</v>
      </c>
      <c r="J412" s="92">
        <f t="shared" si="26"/>
        <v>66.69</v>
      </c>
      <c r="K412" s="92">
        <f t="shared" si="27"/>
        <v>15.73</v>
      </c>
      <c r="L412" s="92">
        <f t="shared" si="28"/>
        <v>82.42</v>
      </c>
      <c r="M412" s="61"/>
      <c r="O412" s="87"/>
    </row>
    <row r="413" spans="1:15" ht="45">
      <c r="A413" s="89">
        <v>406</v>
      </c>
      <c r="B413" s="90" t="s">
        <v>10</v>
      </c>
      <c r="C413" s="90" t="s">
        <v>172</v>
      </c>
      <c r="D413" s="90" t="s">
        <v>174</v>
      </c>
      <c r="E413" s="90" t="s">
        <v>223</v>
      </c>
      <c r="F413" s="91">
        <v>0.2</v>
      </c>
      <c r="G413" s="89">
        <v>1785</v>
      </c>
      <c r="H413" s="92">
        <v>44.5</v>
      </c>
      <c r="I413" s="93">
        <f t="shared" si="25"/>
        <v>10.694000000000001</v>
      </c>
      <c r="J413" s="92">
        <f t="shared" si="26"/>
        <v>95.18</v>
      </c>
      <c r="K413" s="92">
        <f t="shared" si="27"/>
        <v>22.45</v>
      </c>
      <c r="L413" s="92">
        <f t="shared" si="28"/>
        <v>117.63000000000001</v>
      </c>
      <c r="M413" s="61"/>
      <c r="O413" s="87"/>
    </row>
    <row r="414" spans="1:15" ht="30" customHeight="1">
      <c r="A414" s="89">
        <v>407</v>
      </c>
      <c r="B414" s="90" t="s">
        <v>10</v>
      </c>
      <c r="C414" s="90" t="s">
        <v>30</v>
      </c>
      <c r="D414" s="90" t="s">
        <v>31</v>
      </c>
      <c r="E414" s="90" t="s">
        <v>483</v>
      </c>
      <c r="F414" s="91">
        <v>0.2</v>
      </c>
      <c r="G414" s="89">
        <v>1230</v>
      </c>
      <c r="H414" s="92">
        <v>97</v>
      </c>
      <c r="I414" s="93">
        <f t="shared" si="25"/>
        <v>7.3689999999999998</v>
      </c>
      <c r="J414" s="92">
        <f t="shared" si="26"/>
        <v>142.96</v>
      </c>
      <c r="K414" s="92">
        <f t="shared" si="27"/>
        <v>33.72</v>
      </c>
      <c r="L414" s="92">
        <f t="shared" si="28"/>
        <v>176.68</v>
      </c>
      <c r="M414" s="61"/>
      <c r="O414" s="87"/>
    </row>
    <row r="415" spans="1:15" ht="30" customHeight="1">
      <c r="A415" s="89">
        <v>408</v>
      </c>
      <c r="B415" s="90" t="s">
        <v>10</v>
      </c>
      <c r="C415" s="90" t="s">
        <v>38</v>
      </c>
      <c r="D415" s="90" t="s">
        <v>31</v>
      </c>
      <c r="E415" s="90" t="s">
        <v>209</v>
      </c>
      <c r="F415" s="91">
        <v>0.2</v>
      </c>
      <c r="G415" s="89">
        <v>1170</v>
      </c>
      <c r="H415" s="92">
        <v>111</v>
      </c>
      <c r="I415" s="93">
        <f t="shared" si="25"/>
        <v>7.0090000000000003</v>
      </c>
      <c r="J415" s="92">
        <f t="shared" si="26"/>
        <v>155.6</v>
      </c>
      <c r="K415" s="92">
        <f t="shared" si="27"/>
        <v>36.71</v>
      </c>
      <c r="L415" s="92">
        <f t="shared" si="28"/>
        <v>192.31</v>
      </c>
      <c r="M415" s="61"/>
      <c r="O415" s="87"/>
    </row>
    <row r="416" spans="1:15" ht="30" customHeight="1">
      <c r="A416" s="89">
        <v>409</v>
      </c>
      <c r="B416" s="90" t="s">
        <v>29</v>
      </c>
      <c r="C416" s="90" t="s">
        <v>128</v>
      </c>
      <c r="D416" s="90" t="s">
        <v>31</v>
      </c>
      <c r="E416" s="90" t="s">
        <v>484</v>
      </c>
      <c r="F416" s="91">
        <v>0.2</v>
      </c>
      <c r="G416" s="89">
        <v>1230</v>
      </c>
      <c r="H416" s="92">
        <v>91.92</v>
      </c>
      <c r="I416" s="93">
        <f t="shared" si="25"/>
        <v>7.3689999999999998</v>
      </c>
      <c r="J416" s="92">
        <f t="shared" si="26"/>
        <v>135.47</v>
      </c>
      <c r="K416" s="92">
        <f t="shared" si="27"/>
        <v>31.96</v>
      </c>
      <c r="L416" s="92">
        <f t="shared" si="28"/>
        <v>167.43</v>
      </c>
      <c r="O416" s="87"/>
    </row>
    <row r="417" spans="1:15" ht="30" customHeight="1">
      <c r="A417" s="89">
        <v>410</v>
      </c>
      <c r="B417" s="90" t="s">
        <v>29</v>
      </c>
      <c r="C417" s="90" t="s">
        <v>128</v>
      </c>
      <c r="D417" s="90" t="s">
        <v>31</v>
      </c>
      <c r="E417" s="90" t="s">
        <v>484</v>
      </c>
      <c r="F417" s="91">
        <v>0.5</v>
      </c>
      <c r="G417" s="89">
        <v>1230</v>
      </c>
      <c r="H417" s="92">
        <v>4.08</v>
      </c>
      <c r="I417" s="93">
        <f t="shared" si="25"/>
        <v>7.3689999999999998</v>
      </c>
      <c r="J417" s="92">
        <f t="shared" si="26"/>
        <v>15.03</v>
      </c>
      <c r="K417" s="92">
        <f t="shared" si="27"/>
        <v>3.55</v>
      </c>
      <c r="L417" s="92">
        <f t="shared" si="28"/>
        <v>18.579999999999998</v>
      </c>
      <c r="O417" s="87"/>
    </row>
    <row r="418" spans="1:15" ht="30" customHeight="1">
      <c r="A418" s="89">
        <v>411</v>
      </c>
      <c r="B418" s="90" t="s">
        <v>10</v>
      </c>
      <c r="C418" s="90" t="s">
        <v>34</v>
      </c>
      <c r="D418" s="90" t="s">
        <v>28</v>
      </c>
      <c r="E418" s="90" t="s">
        <v>96</v>
      </c>
      <c r="F418" s="91">
        <v>0.2</v>
      </c>
      <c r="G418" s="89">
        <v>1055</v>
      </c>
      <c r="H418" s="92">
        <v>154</v>
      </c>
      <c r="I418" s="93">
        <f t="shared" si="25"/>
        <v>6.32</v>
      </c>
      <c r="J418" s="92">
        <f t="shared" si="26"/>
        <v>194.66</v>
      </c>
      <c r="K418" s="92">
        <f t="shared" si="27"/>
        <v>45.92</v>
      </c>
      <c r="L418" s="92">
        <f t="shared" si="28"/>
        <v>240.57999999999998</v>
      </c>
      <c r="O418" s="87"/>
    </row>
    <row r="419" spans="1:15" ht="30" customHeight="1">
      <c r="A419" s="89">
        <v>412</v>
      </c>
      <c r="B419" s="90" t="s">
        <v>10</v>
      </c>
      <c r="C419" s="90" t="s">
        <v>30</v>
      </c>
      <c r="D419" s="90" t="s">
        <v>31</v>
      </c>
      <c r="E419" s="90" t="s">
        <v>485</v>
      </c>
      <c r="F419" s="91">
        <v>0.2</v>
      </c>
      <c r="G419" s="89">
        <v>1190</v>
      </c>
      <c r="H419" s="92">
        <v>105.75</v>
      </c>
      <c r="I419" s="93">
        <f t="shared" si="25"/>
        <v>7.1289999999999996</v>
      </c>
      <c r="J419" s="92">
        <f t="shared" si="26"/>
        <v>150.78</v>
      </c>
      <c r="K419" s="92">
        <f t="shared" si="27"/>
        <v>35.57</v>
      </c>
      <c r="L419" s="92">
        <f t="shared" si="28"/>
        <v>186.35</v>
      </c>
      <c r="O419" s="87"/>
    </row>
    <row r="420" spans="1:15" ht="42" customHeight="1">
      <c r="A420" s="89">
        <v>413</v>
      </c>
      <c r="B420" s="90" t="s">
        <v>137</v>
      </c>
      <c r="C420" s="90" t="s">
        <v>121</v>
      </c>
      <c r="D420" s="90" t="s">
        <v>250</v>
      </c>
      <c r="E420" s="90" t="s">
        <v>486</v>
      </c>
      <c r="F420" s="91">
        <v>0.2</v>
      </c>
      <c r="G420" s="89">
        <v>2415</v>
      </c>
      <c r="H420" s="92">
        <v>2.67</v>
      </c>
      <c r="I420" s="93">
        <f t="shared" si="25"/>
        <v>14.468</v>
      </c>
      <c r="J420" s="92">
        <f t="shared" si="26"/>
        <v>7.73</v>
      </c>
      <c r="K420" s="92">
        <f t="shared" si="27"/>
        <v>1.82</v>
      </c>
      <c r="L420" s="92">
        <f t="shared" si="28"/>
        <v>9.5500000000000007</v>
      </c>
      <c r="O420" s="87"/>
    </row>
    <row r="421" spans="1:15" ht="30" customHeight="1">
      <c r="A421" s="89">
        <v>414</v>
      </c>
      <c r="B421" s="90" t="s">
        <v>137</v>
      </c>
      <c r="C421" s="90" t="s">
        <v>139</v>
      </c>
      <c r="D421" s="90" t="s">
        <v>35</v>
      </c>
      <c r="E421" s="90" t="s">
        <v>97</v>
      </c>
      <c r="F421" s="91" t="s">
        <v>354</v>
      </c>
      <c r="G421" s="89">
        <v>1925</v>
      </c>
      <c r="H421" s="92">
        <v>13</v>
      </c>
      <c r="I421" s="93">
        <f t="shared" si="25"/>
        <v>11.532</v>
      </c>
      <c r="J421" s="92">
        <f t="shared" si="26"/>
        <v>74.959999999999994</v>
      </c>
      <c r="K421" s="92">
        <f t="shared" si="27"/>
        <v>17.68</v>
      </c>
      <c r="L421" s="92">
        <f t="shared" si="28"/>
        <v>92.639999999999986</v>
      </c>
      <c r="O421" s="87"/>
    </row>
    <row r="422" spans="1:15" ht="60">
      <c r="A422" s="89">
        <v>415</v>
      </c>
      <c r="B422" s="90" t="s">
        <v>137</v>
      </c>
      <c r="C422" s="90" t="s">
        <v>139</v>
      </c>
      <c r="D422" s="90" t="s">
        <v>35</v>
      </c>
      <c r="E422" s="90" t="s">
        <v>97</v>
      </c>
      <c r="F422" s="91" t="s">
        <v>400</v>
      </c>
      <c r="G422" s="89">
        <v>1925</v>
      </c>
      <c r="H422" s="92">
        <v>198.5</v>
      </c>
      <c r="I422" s="93">
        <f t="shared" si="25"/>
        <v>11.532</v>
      </c>
      <c r="J422" s="92">
        <f t="shared" si="26"/>
        <v>457.82</v>
      </c>
      <c r="K422" s="92">
        <f t="shared" si="27"/>
        <v>108</v>
      </c>
      <c r="L422" s="92">
        <f t="shared" si="28"/>
        <v>565.81999999999994</v>
      </c>
      <c r="O422" s="87"/>
    </row>
    <row r="423" spans="1:15" ht="45">
      <c r="A423" s="89">
        <v>416</v>
      </c>
      <c r="B423" s="90" t="s">
        <v>10</v>
      </c>
      <c r="C423" s="90" t="s">
        <v>37</v>
      </c>
      <c r="D423" s="90" t="s">
        <v>28</v>
      </c>
      <c r="E423" s="90" t="s">
        <v>110</v>
      </c>
      <c r="F423" s="91" t="s">
        <v>400</v>
      </c>
      <c r="G423" s="89">
        <v>1055</v>
      </c>
      <c r="H423" s="92">
        <v>154</v>
      </c>
      <c r="I423" s="93">
        <f t="shared" si="25"/>
        <v>6.32</v>
      </c>
      <c r="J423" s="92">
        <f t="shared" si="26"/>
        <v>194.66</v>
      </c>
      <c r="K423" s="92">
        <f t="shared" si="27"/>
        <v>45.92</v>
      </c>
      <c r="L423" s="92">
        <f t="shared" si="28"/>
        <v>240.57999999999998</v>
      </c>
      <c r="O423" s="87"/>
    </row>
    <row r="424" spans="1:15" ht="60">
      <c r="A424" s="89">
        <v>417</v>
      </c>
      <c r="B424" s="90" t="s">
        <v>137</v>
      </c>
      <c r="C424" s="90" t="s">
        <v>139</v>
      </c>
      <c r="D424" s="90" t="s">
        <v>35</v>
      </c>
      <c r="E424" s="90" t="s">
        <v>98</v>
      </c>
      <c r="F424" s="91" t="s">
        <v>354</v>
      </c>
      <c r="G424" s="89">
        <v>1790</v>
      </c>
      <c r="H424" s="92">
        <v>4.5</v>
      </c>
      <c r="I424" s="93">
        <f t="shared" si="25"/>
        <v>10.724</v>
      </c>
      <c r="J424" s="92">
        <f t="shared" si="26"/>
        <v>24.13</v>
      </c>
      <c r="K424" s="92">
        <f t="shared" si="27"/>
        <v>5.69</v>
      </c>
      <c r="L424" s="92">
        <f t="shared" si="28"/>
        <v>29.82</v>
      </c>
      <c r="O424" s="87"/>
    </row>
    <row r="425" spans="1:15" ht="30" customHeight="1">
      <c r="A425" s="89">
        <v>418</v>
      </c>
      <c r="B425" s="90" t="s">
        <v>137</v>
      </c>
      <c r="C425" s="90" t="s">
        <v>139</v>
      </c>
      <c r="D425" s="90" t="s">
        <v>35</v>
      </c>
      <c r="E425" s="90" t="s">
        <v>98</v>
      </c>
      <c r="F425" s="91" t="s">
        <v>400</v>
      </c>
      <c r="G425" s="89">
        <v>1790</v>
      </c>
      <c r="H425" s="92">
        <v>39.5</v>
      </c>
      <c r="I425" s="93">
        <f t="shared" si="25"/>
        <v>10.724</v>
      </c>
      <c r="J425" s="92">
        <f t="shared" si="26"/>
        <v>84.72</v>
      </c>
      <c r="K425" s="92">
        <f t="shared" si="27"/>
        <v>19.989999999999998</v>
      </c>
      <c r="L425" s="92">
        <f t="shared" si="28"/>
        <v>104.71</v>
      </c>
      <c r="O425" s="87"/>
    </row>
    <row r="426" spans="1:15" ht="30" customHeight="1">
      <c r="A426" s="89">
        <v>419</v>
      </c>
      <c r="B426" s="90" t="s">
        <v>10</v>
      </c>
      <c r="C426" s="90" t="s">
        <v>169</v>
      </c>
      <c r="D426" s="90" t="s">
        <v>5</v>
      </c>
      <c r="E426" s="90" t="s">
        <v>487</v>
      </c>
      <c r="F426" s="91">
        <v>0.2</v>
      </c>
      <c r="G426" s="89">
        <v>1650</v>
      </c>
      <c r="H426" s="92">
        <v>12</v>
      </c>
      <c r="I426" s="93">
        <f t="shared" si="25"/>
        <v>9.8849999999999998</v>
      </c>
      <c r="J426" s="92">
        <f t="shared" si="26"/>
        <v>23.72</v>
      </c>
      <c r="K426" s="92">
        <f t="shared" si="27"/>
        <v>5.6</v>
      </c>
      <c r="L426" s="92">
        <f t="shared" si="28"/>
        <v>29.32</v>
      </c>
      <c r="O426" s="87"/>
    </row>
    <row r="427" spans="1:15" ht="30">
      <c r="A427" s="89">
        <v>420</v>
      </c>
      <c r="B427" s="90" t="s">
        <v>45</v>
      </c>
      <c r="C427" s="90" t="s">
        <v>123</v>
      </c>
      <c r="D427" s="90" t="s">
        <v>28</v>
      </c>
      <c r="E427" s="90" t="s">
        <v>488</v>
      </c>
      <c r="F427" s="91">
        <v>0.2</v>
      </c>
      <c r="G427" s="89">
        <v>1055</v>
      </c>
      <c r="H427" s="92">
        <v>44</v>
      </c>
      <c r="I427" s="93">
        <f t="shared" si="25"/>
        <v>6.32</v>
      </c>
      <c r="J427" s="92">
        <f t="shared" si="26"/>
        <v>55.62</v>
      </c>
      <c r="K427" s="92">
        <f t="shared" si="27"/>
        <v>13.12</v>
      </c>
      <c r="L427" s="92">
        <f t="shared" si="28"/>
        <v>68.739999999999995</v>
      </c>
      <c r="O427" s="87"/>
    </row>
    <row r="428" spans="1:15" ht="60">
      <c r="A428" s="89">
        <v>421</v>
      </c>
      <c r="B428" s="90" t="s">
        <v>137</v>
      </c>
      <c r="C428" s="90" t="s">
        <v>119</v>
      </c>
      <c r="D428" s="90" t="s">
        <v>31</v>
      </c>
      <c r="E428" s="90" t="s">
        <v>285</v>
      </c>
      <c r="F428" s="91" t="s">
        <v>354</v>
      </c>
      <c r="G428" s="89">
        <v>1695</v>
      </c>
      <c r="H428" s="92">
        <v>6.5</v>
      </c>
      <c r="I428" s="93">
        <f t="shared" si="25"/>
        <v>10.154999999999999</v>
      </c>
      <c r="J428" s="92">
        <f t="shared" si="26"/>
        <v>33</v>
      </c>
      <c r="K428" s="92">
        <f t="shared" si="27"/>
        <v>7.78</v>
      </c>
      <c r="L428" s="92">
        <f t="shared" si="28"/>
        <v>40.78</v>
      </c>
      <c r="O428" s="87"/>
    </row>
    <row r="429" spans="1:15" ht="60">
      <c r="A429" s="89">
        <v>422</v>
      </c>
      <c r="B429" s="90" t="s">
        <v>137</v>
      </c>
      <c r="C429" s="90" t="s">
        <v>119</v>
      </c>
      <c r="D429" s="90" t="s">
        <v>31</v>
      </c>
      <c r="E429" s="90" t="s">
        <v>285</v>
      </c>
      <c r="F429" s="91" t="s">
        <v>400</v>
      </c>
      <c r="G429" s="89">
        <v>1695</v>
      </c>
      <c r="H429" s="92">
        <v>113.5</v>
      </c>
      <c r="I429" s="93">
        <f t="shared" si="25"/>
        <v>10.154999999999999</v>
      </c>
      <c r="J429" s="92">
        <f t="shared" si="26"/>
        <v>230.52</v>
      </c>
      <c r="K429" s="92">
        <f t="shared" si="27"/>
        <v>54.38</v>
      </c>
      <c r="L429" s="92">
        <f t="shared" si="28"/>
        <v>284.90000000000003</v>
      </c>
      <c r="O429" s="87"/>
    </row>
    <row r="430" spans="1:15" ht="45">
      <c r="A430" s="89">
        <v>423</v>
      </c>
      <c r="B430" s="90" t="s">
        <v>10</v>
      </c>
      <c r="C430" s="90" t="s">
        <v>30</v>
      </c>
      <c r="D430" s="90" t="s">
        <v>31</v>
      </c>
      <c r="E430" s="90" t="s">
        <v>148</v>
      </c>
      <c r="F430" s="91">
        <v>0.2</v>
      </c>
      <c r="G430" s="89">
        <v>1230</v>
      </c>
      <c r="H430" s="92">
        <v>165.88</v>
      </c>
      <c r="I430" s="93">
        <f t="shared" si="25"/>
        <v>7.3689999999999998</v>
      </c>
      <c r="J430" s="92">
        <f t="shared" si="26"/>
        <v>244.47</v>
      </c>
      <c r="K430" s="92">
        <f t="shared" si="27"/>
        <v>57.67</v>
      </c>
      <c r="L430" s="92">
        <f t="shared" si="28"/>
        <v>302.14</v>
      </c>
      <c r="O430" s="87"/>
    </row>
    <row r="431" spans="1:15" ht="45">
      <c r="A431" s="89">
        <v>424</v>
      </c>
      <c r="B431" s="90" t="s">
        <v>10</v>
      </c>
      <c r="C431" s="90" t="s">
        <v>30</v>
      </c>
      <c r="D431" s="90" t="s">
        <v>31</v>
      </c>
      <c r="E431" s="90" t="s">
        <v>148</v>
      </c>
      <c r="F431" s="91">
        <v>0.5</v>
      </c>
      <c r="G431" s="89">
        <v>1230</v>
      </c>
      <c r="H431" s="92">
        <v>0.62</v>
      </c>
      <c r="I431" s="93">
        <f t="shared" si="25"/>
        <v>7.3689999999999998</v>
      </c>
      <c r="J431" s="92">
        <f t="shared" si="26"/>
        <v>2.2799999999999998</v>
      </c>
      <c r="K431" s="92">
        <f t="shared" si="27"/>
        <v>0.54</v>
      </c>
      <c r="L431" s="92">
        <f t="shared" si="28"/>
        <v>2.82</v>
      </c>
      <c r="O431" s="87"/>
    </row>
    <row r="432" spans="1:15" ht="45">
      <c r="A432" s="89">
        <v>425</v>
      </c>
      <c r="B432" s="90" t="s">
        <v>10</v>
      </c>
      <c r="C432" s="90" t="s">
        <v>38</v>
      </c>
      <c r="D432" s="90" t="s">
        <v>31</v>
      </c>
      <c r="E432" s="90" t="s">
        <v>302</v>
      </c>
      <c r="F432" s="91">
        <v>0.2</v>
      </c>
      <c r="G432" s="89">
        <v>1230</v>
      </c>
      <c r="H432" s="92">
        <v>60</v>
      </c>
      <c r="I432" s="93">
        <f t="shared" si="25"/>
        <v>7.3689999999999998</v>
      </c>
      <c r="J432" s="92">
        <f t="shared" si="26"/>
        <v>88.43</v>
      </c>
      <c r="K432" s="92">
        <f t="shared" si="27"/>
        <v>20.86</v>
      </c>
      <c r="L432" s="92">
        <f t="shared" si="28"/>
        <v>109.29</v>
      </c>
      <c r="O432" s="87"/>
    </row>
    <row r="433" spans="1:15" ht="45">
      <c r="A433" s="89">
        <v>426</v>
      </c>
      <c r="B433" s="90" t="s">
        <v>10</v>
      </c>
      <c r="C433" s="90" t="s">
        <v>30</v>
      </c>
      <c r="D433" s="90" t="s">
        <v>35</v>
      </c>
      <c r="E433" s="90" t="s">
        <v>99</v>
      </c>
      <c r="F433" s="91">
        <v>0.2</v>
      </c>
      <c r="G433" s="89">
        <v>1355</v>
      </c>
      <c r="H433" s="92">
        <v>36</v>
      </c>
      <c r="I433" s="93">
        <f t="shared" si="25"/>
        <v>8.1180000000000003</v>
      </c>
      <c r="J433" s="92">
        <f t="shared" si="26"/>
        <v>58.45</v>
      </c>
      <c r="K433" s="92">
        <f t="shared" si="27"/>
        <v>13.79</v>
      </c>
      <c r="L433" s="92">
        <f t="shared" si="28"/>
        <v>72.240000000000009</v>
      </c>
      <c r="O433" s="87"/>
    </row>
    <row r="434" spans="1:15" ht="30">
      <c r="A434" s="89">
        <v>427</v>
      </c>
      <c r="B434" s="90" t="s">
        <v>29</v>
      </c>
      <c r="C434" s="90" t="s">
        <v>141</v>
      </c>
      <c r="D434" s="90" t="s">
        <v>28</v>
      </c>
      <c r="E434" s="90" t="s">
        <v>419</v>
      </c>
      <c r="F434" s="91" t="s">
        <v>400</v>
      </c>
      <c r="G434" s="89">
        <v>1055</v>
      </c>
      <c r="H434" s="92">
        <v>24.5</v>
      </c>
      <c r="I434" s="93">
        <f t="shared" si="25"/>
        <v>6.32</v>
      </c>
      <c r="J434" s="92">
        <f t="shared" si="26"/>
        <v>30.97</v>
      </c>
      <c r="K434" s="92">
        <f t="shared" si="27"/>
        <v>7.31</v>
      </c>
      <c r="L434" s="92">
        <f t="shared" si="28"/>
        <v>38.28</v>
      </c>
      <c r="O434" s="87"/>
    </row>
    <row r="435" spans="1:15" ht="45">
      <c r="A435" s="89">
        <v>428</v>
      </c>
      <c r="B435" s="90" t="s">
        <v>10</v>
      </c>
      <c r="C435" s="90" t="s">
        <v>34</v>
      </c>
      <c r="D435" s="90" t="s">
        <v>31</v>
      </c>
      <c r="E435" s="90" t="s">
        <v>117</v>
      </c>
      <c r="F435" s="91">
        <v>0.2</v>
      </c>
      <c r="G435" s="89">
        <v>1170</v>
      </c>
      <c r="H435" s="92">
        <v>132</v>
      </c>
      <c r="I435" s="93">
        <f t="shared" si="25"/>
        <v>7.0090000000000003</v>
      </c>
      <c r="J435" s="92">
        <f t="shared" si="26"/>
        <v>185.04</v>
      </c>
      <c r="K435" s="92">
        <f t="shared" si="27"/>
        <v>43.65</v>
      </c>
      <c r="L435" s="92">
        <f t="shared" si="28"/>
        <v>228.69</v>
      </c>
      <c r="O435" s="87"/>
    </row>
    <row r="436" spans="1:15" ht="45">
      <c r="A436" s="89">
        <v>429</v>
      </c>
      <c r="B436" s="90" t="s">
        <v>10</v>
      </c>
      <c r="C436" s="90" t="s">
        <v>30</v>
      </c>
      <c r="D436" s="90" t="s">
        <v>31</v>
      </c>
      <c r="E436" s="90" t="s">
        <v>149</v>
      </c>
      <c r="F436" s="91">
        <v>0.2</v>
      </c>
      <c r="G436" s="89">
        <v>1230</v>
      </c>
      <c r="H436" s="92">
        <v>156.66999999999999</v>
      </c>
      <c r="I436" s="93">
        <f t="shared" si="25"/>
        <v>7.3689999999999998</v>
      </c>
      <c r="J436" s="92">
        <f t="shared" si="26"/>
        <v>230.9</v>
      </c>
      <c r="K436" s="92">
        <f t="shared" si="27"/>
        <v>54.47</v>
      </c>
      <c r="L436" s="92">
        <f t="shared" si="28"/>
        <v>285.37</v>
      </c>
      <c r="O436" s="87"/>
    </row>
    <row r="437" spans="1:15" ht="45">
      <c r="A437" s="89">
        <v>430</v>
      </c>
      <c r="B437" s="90" t="s">
        <v>10</v>
      </c>
      <c r="C437" s="90" t="s">
        <v>30</v>
      </c>
      <c r="D437" s="90" t="s">
        <v>31</v>
      </c>
      <c r="E437" s="90" t="s">
        <v>149</v>
      </c>
      <c r="F437" s="91">
        <v>0.5</v>
      </c>
      <c r="G437" s="89">
        <v>1230</v>
      </c>
      <c r="H437" s="92">
        <v>0.33</v>
      </c>
      <c r="I437" s="93">
        <f t="shared" si="25"/>
        <v>7.3689999999999998</v>
      </c>
      <c r="J437" s="92">
        <f t="shared" si="26"/>
        <v>1.22</v>
      </c>
      <c r="K437" s="92">
        <f t="shared" si="27"/>
        <v>0.28999999999999998</v>
      </c>
      <c r="L437" s="92">
        <f t="shared" si="28"/>
        <v>1.51</v>
      </c>
      <c r="O437" s="87"/>
    </row>
    <row r="438" spans="1:15" ht="30">
      <c r="A438" s="89">
        <v>431</v>
      </c>
      <c r="B438" s="90" t="s">
        <v>29</v>
      </c>
      <c r="C438" s="90" t="s">
        <v>135</v>
      </c>
      <c r="D438" s="90" t="s">
        <v>28</v>
      </c>
      <c r="E438" s="90" t="s">
        <v>489</v>
      </c>
      <c r="F438" s="91">
        <v>0.2</v>
      </c>
      <c r="G438" s="89">
        <v>1050</v>
      </c>
      <c r="H438" s="92">
        <v>72</v>
      </c>
      <c r="I438" s="93">
        <f t="shared" si="25"/>
        <v>6.29</v>
      </c>
      <c r="J438" s="92">
        <f t="shared" si="26"/>
        <v>90.58</v>
      </c>
      <c r="K438" s="92">
        <f t="shared" si="27"/>
        <v>21.37</v>
      </c>
      <c r="L438" s="92">
        <f t="shared" si="28"/>
        <v>111.95</v>
      </c>
      <c r="O438" s="87"/>
    </row>
    <row r="439" spans="1:15" ht="45">
      <c r="A439" s="89">
        <v>432</v>
      </c>
      <c r="B439" s="90" t="s">
        <v>10</v>
      </c>
      <c r="C439" s="90" t="s">
        <v>34</v>
      </c>
      <c r="D439" s="90" t="s">
        <v>31</v>
      </c>
      <c r="E439" s="90" t="s">
        <v>100</v>
      </c>
      <c r="F439" s="91">
        <v>0.2</v>
      </c>
      <c r="G439" s="89">
        <v>1230</v>
      </c>
      <c r="H439" s="92">
        <v>110</v>
      </c>
      <c r="I439" s="93">
        <f t="shared" si="25"/>
        <v>7.3689999999999998</v>
      </c>
      <c r="J439" s="92">
        <f t="shared" si="26"/>
        <v>162.12</v>
      </c>
      <c r="K439" s="92">
        <f t="shared" si="27"/>
        <v>38.24</v>
      </c>
      <c r="L439" s="92">
        <f t="shared" si="28"/>
        <v>200.36</v>
      </c>
      <c r="O439" s="87"/>
    </row>
    <row r="440" spans="1:15" ht="45">
      <c r="A440" s="89">
        <v>433</v>
      </c>
      <c r="B440" s="90" t="s">
        <v>10</v>
      </c>
      <c r="C440" s="90" t="s">
        <v>105</v>
      </c>
      <c r="D440" s="90" t="s">
        <v>12</v>
      </c>
      <c r="E440" s="90" t="s">
        <v>260</v>
      </c>
      <c r="F440" s="91">
        <v>0.2</v>
      </c>
      <c r="G440" s="89">
        <v>2105</v>
      </c>
      <c r="H440" s="92">
        <v>12</v>
      </c>
      <c r="I440" s="93">
        <f t="shared" si="25"/>
        <v>12.611000000000001</v>
      </c>
      <c r="J440" s="92">
        <f t="shared" si="26"/>
        <v>30.27</v>
      </c>
      <c r="K440" s="92">
        <f t="shared" si="27"/>
        <v>7.14</v>
      </c>
      <c r="L440" s="92">
        <f t="shared" si="28"/>
        <v>37.409999999999997</v>
      </c>
      <c r="O440" s="87"/>
    </row>
    <row r="441" spans="1:15" ht="45">
      <c r="A441" s="89">
        <v>434</v>
      </c>
      <c r="B441" s="90" t="s">
        <v>10</v>
      </c>
      <c r="C441" s="90" t="s">
        <v>211</v>
      </c>
      <c r="D441" s="90" t="s">
        <v>212</v>
      </c>
      <c r="E441" s="90" t="s">
        <v>286</v>
      </c>
      <c r="F441" s="91">
        <v>0.2</v>
      </c>
      <c r="G441" s="89">
        <v>1785</v>
      </c>
      <c r="H441" s="92">
        <v>48</v>
      </c>
      <c r="I441" s="93">
        <f t="shared" si="25"/>
        <v>10.694000000000001</v>
      </c>
      <c r="J441" s="92">
        <f t="shared" si="26"/>
        <v>102.66</v>
      </c>
      <c r="K441" s="92">
        <f t="shared" si="27"/>
        <v>24.22</v>
      </c>
      <c r="L441" s="92">
        <f t="shared" si="28"/>
        <v>126.88</v>
      </c>
      <c r="O441" s="87"/>
    </row>
    <row r="442" spans="1:15">
      <c r="O442" s="87"/>
    </row>
    <row r="443" spans="1:15">
      <c r="O443" s="87"/>
    </row>
    <row r="444" spans="1:15">
      <c r="O444" s="87"/>
    </row>
    <row r="445" spans="1:15">
      <c r="O445" s="87"/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L102"/>
  <sheetViews>
    <sheetView topLeftCell="A92" zoomScaleNormal="100" workbookViewId="0">
      <selection activeCell="I96" sqref="I96"/>
    </sheetView>
  </sheetViews>
  <sheetFormatPr defaultColWidth="9.140625" defaultRowHeight="12.75"/>
  <cols>
    <col min="1" max="1" width="5.5703125" style="19" customWidth="1"/>
    <col min="2" max="2" width="26.140625" style="19" customWidth="1"/>
    <col min="3" max="3" width="35.7109375" style="19" customWidth="1"/>
    <col min="4" max="4" width="26.140625" style="19" customWidth="1"/>
    <col min="5" max="5" width="9.140625" style="58"/>
    <col min="6" max="6" width="10.7109375" style="67" customWidth="1"/>
    <col min="7" max="7" width="9.140625" style="63" customWidth="1"/>
    <col min="8" max="8" width="10.140625" style="19" bestFit="1" customWidth="1"/>
    <col min="9" max="9" width="8" style="19" customWidth="1"/>
    <col min="10" max="10" width="11.28515625" style="63" customWidth="1"/>
    <col min="11" max="11" width="10.42578125" style="63" customWidth="1"/>
    <col min="12" max="12" width="11.7109375" style="63" customWidth="1"/>
    <col min="13" max="13" width="9.140625" style="58"/>
    <col min="14" max="14" width="10.5703125" style="58" bestFit="1" customWidth="1"/>
    <col min="15" max="15" width="10" style="58" bestFit="1" customWidth="1"/>
    <col min="16" max="16384" width="9.140625" style="58"/>
  </cols>
  <sheetData>
    <row r="1" spans="1:12" ht="15">
      <c r="A1" s="17"/>
      <c r="B1" s="17"/>
      <c r="C1" s="17"/>
      <c r="D1" s="17"/>
      <c r="F1" s="69"/>
      <c r="G1" s="64"/>
      <c r="H1" s="64"/>
      <c r="I1" s="64"/>
      <c r="J1" s="64"/>
      <c r="K1" s="34"/>
      <c r="L1" s="60" t="s">
        <v>181</v>
      </c>
    </row>
    <row r="2" spans="1:12" ht="18.75">
      <c r="A2" s="17"/>
      <c r="B2" s="114" t="s">
        <v>1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</row>
    <row r="3" spans="1:12">
      <c r="A3" s="17"/>
      <c r="B3" s="17"/>
      <c r="C3" s="17"/>
      <c r="D3" s="17"/>
      <c r="F3" s="74"/>
      <c r="G3" s="18"/>
      <c r="H3" s="18"/>
      <c r="I3" s="18"/>
      <c r="J3" s="34"/>
      <c r="K3" s="34"/>
      <c r="L3" s="34"/>
    </row>
    <row r="4" spans="1:12" ht="33.6" customHeight="1">
      <c r="A4" s="113" t="s">
        <v>510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2">
      <c r="A5" s="33"/>
      <c r="B5" s="33"/>
      <c r="C5" s="88"/>
      <c r="D5" s="18"/>
      <c r="E5" s="65"/>
      <c r="F5" s="75"/>
      <c r="G5" s="18"/>
      <c r="H5" s="66"/>
      <c r="I5" s="18"/>
      <c r="J5" s="34"/>
      <c r="K5" s="34"/>
      <c r="L5" s="34"/>
    </row>
    <row r="6" spans="1:12" ht="38.25">
      <c r="A6" s="40" t="s">
        <v>155</v>
      </c>
      <c r="B6" s="40" t="s">
        <v>6</v>
      </c>
      <c r="C6" s="40" t="s">
        <v>0</v>
      </c>
      <c r="D6" s="40" t="s">
        <v>4</v>
      </c>
      <c r="E6" s="52" t="s">
        <v>7</v>
      </c>
      <c r="F6" s="76" t="s">
        <v>8</v>
      </c>
      <c r="G6" s="41" t="s">
        <v>2</v>
      </c>
      <c r="H6" s="42" t="s">
        <v>11</v>
      </c>
      <c r="I6" s="41" t="s">
        <v>3</v>
      </c>
      <c r="J6" s="41" t="s">
        <v>156</v>
      </c>
      <c r="K6" s="41" t="s">
        <v>157</v>
      </c>
      <c r="L6" s="41" t="s">
        <v>9</v>
      </c>
    </row>
    <row r="7" spans="1:12" ht="14.25">
      <c r="A7" s="53"/>
      <c r="B7" s="53"/>
      <c r="C7" s="53"/>
      <c r="D7" s="53"/>
      <c r="E7" s="53"/>
      <c r="F7" s="73"/>
      <c r="G7" s="54"/>
      <c r="H7" s="55">
        <f>SUM(H8:H102)</f>
        <v>8072</v>
      </c>
      <c r="I7" s="55"/>
      <c r="J7" s="55">
        <f>SUM(J8:J102)</f>
        <v>12204.009999999998</v>
      </c>
      <c r="K7" s="55">
        <f>SUM(K8:K102)</f>
        <v>2878.9500000000007</v>
      </c>
      <c r="L7" s="55">
        <f>SUM(L8:L102)</f>
        <v>15082.960000000003</v>
      </c>
    </row>
    <row r="8" spans="1:12" ht="27.6" customHeight="1">
      <c r="A8" s="89">
        <v>1</v>
      </c>
      <c r="B8" s="90" t="s">
        <v>29</v>
      </c>
      <c r="C8" s="90" t="s">
        <v>490</v>
      </c>
      <c r="D8" s="90" t="s">
        <v>35</v>
      </c>
      <c r="E8" s="90" t="s">
        <v>491</v>
      </c>
      <c r="F8" s="91">
        <v>0.2</v>
      </c>
      <c r="G8" s="89">
        <v>1310</v>
      </c>
      <c r="H8" s="92">
        <v>184</v>
      </c>
      <c r="I8" s="93">
        <f t="shared" ref="I8:I71" si="0">ROUND(G8/(184),3)</f>
        <v>7.12</v>
      </c>
      <c r="J8" s="92">
        <f t="shared" ref="J8:J39" si="1">ROUND(I8*H8*F8,2)</f>
        <v>262.02</v>
      </c>
      <c r="K8" s="92">
        <f t="shared" ref="K8:K71" si="2">ROUND(J8*0.2359,2)</f>
        <v>61.81</v>
      </c>
      <c r="L8" s="92">
        <f t="shared" ref="L8:L71" si="3">J8+K8</f>
        <v>323.83</v>
      </c>
    </row>
    <row r="9" spans="1:12" ht="45">
      <c r="A9" s="89">
        <v>2</v>
      </c>
      <c r="B9" s="90" t="s">
        <v>272</v>
      </c>
      <c r="C9" s="90" t="s">
        <v>273</v>
      </c>
      <c r="D9" s="90" t="s">
        <v>35</v>
      </c>
      <c r="E9" s="90" t="s">
        <v>305</v>
      </c>
      <c r="F9" s="91">
        <v>0.1</v>
      </c>
      <c r="G9" s="89">
        <v>1365</v>
      </c>
      <c r="H9" s="92">
        <v>72</v>
      </c>
      <c r="I9" s="93">
        <f t="shared" si="0"/>
        <v>7.4180000000000001</v>
      </c>
      <c r="J9" s="92">
        <f t="shared" si="1"/>
        <v>53.41</v>
      </c>
      <c r="K9" s="92">
        <f t="shared" si="2"/>
        <v>12.6</v>
      </c>
      <c r="L9" s="92">
        <f t="shared" si="3"/>
        <v>66.009999999999991</v>
      </c>
    </row>
    <row r="10" spans="1:12" ht="45">
      <c r="A10" s="89">
        <v>3</v>
      </c>
      <c r="B10" s="90" t="s">
        <v>272</v>
      </c>
      <c r="C10" s="90" t="s">
        <v>273</v>
      </c>
      <c r="D10" s="90" t="s">
        <v>35</v>
      </c>
      <c r="E10" s="90" t="s">
        <v>305</v>
      </c>
      <c r="F10" s="91">
        <v>0.1</v>
      </c>
      <c r="G10" s="89">
        <v>1365</v>
      </c>
      <c r="H10" s="92">
        <v>80</v>
      </c>
      <c r="I10" s="93">
        <f t="shared" si="0"/>
        <v>7.4180000000000001</v>
      </c>
      <c r="J10" s="92">
        <f t="shared" si="1"/>
        <v>59.34</v>
      </c>
      <c r="K10" s="92">
        <f t="shared" si="2"/>
        <v>14</v>
      </c>
      <c r="L10" s="92">
        <f t="shared" si="3"/>
        <v>73.34</v>
      </c>
    </row>
    <row r="11" spans="1:12" ht="60">
      <c r="A11" s="89">
        <v>4</v>
      </c>
      <c r="B11" s="90" t="s">
        <v>272</v>
      </c>
      <c r="C11" s="90" t="s">
        <v>274</v>
      </c>
      <c r="D11" s="90" t="s">
        <v>31</v>
      </c>
      <c r="E11" s="90" t="s">
        <v>390</v>
      </c>
      <c r="F11" s="91">
        <v>0.15</v>
      </c>
      <c r="G11" s="89">
        <v>1215</v>
      </c>
      <c r="H11" s="92">
        <v>64</v>
      </c>
      <c r="I11" s="93">
        <f t="shared" si="0"/>
        <v>6.6029999999999998</v>
      </c>
      <c r="J11" s="92">
        <f t="shared" si="1"/>
        <v>63.39</v>
      </c>
      <c r="K11" s="92">
        <f t="shared" si="2"/>
        <v>14.95</v>
      </c>
      <c r="L11" s="92">
        <f t="shared" si="3"/>
        <v>78.34</v>
      </c>
    </row>
    <row r="12" spans="1:12" ht="60">
      <c r="A12" s="89">
        <v>5</v>
      </c>
      <c r="B12" s="90" t="s">
        <v>272</v>
      </c>
      <c r="C12" s="90" t="s">
        <v>274</v>
      </c>
      <c r="D12" s="90" t="s">
        <v>31</v>
      </c>
      <c r="E12" s="90" t="s">
        <v>390</v>
      </c>
      <c r="F12" s="91">
        <v>0.15</v>
      </c>
      <c r="G12" s="89">
        <v>1215</v>
      </c>
      <c r="H12" s="92">
        <v>88</v>
      </c>
      <c r="I12" s="93">
        <f t="shared" si="0"/>
        <v>6.6029999999999998</v>
      </c>
      <c r="J12" s="92">
        <f t="shared" si="1"/>
        <v>87.16</v>
      </c>
      <c r="K12" s="92">
        <f t="shared" si="2"/>
        <v>20.56</v>
      </c>
      <c r="L12" s="92">
        <f t="shared" si="3"/>
        <v>107.72</v>
      </c>
    </row>
    <row r="13" spans="1:12" ht="45">
      <c r="A13" s="89">
        <v>6</v>
      </c>
      <c r="B13" s="90" t="s">
        <v>29</v>
      </c>
      <c r="C13" s="90" t="s">
        <v>490</v>
      </c>
      <c r="D13" s="90" t="s">
        <v>31</v>
      </c>
      <c r="E13" s="90" t="s">
        <v>492</v>
      </c>
      <c r="F13" s="91">
        <v>0.2</v>
      </c>
      <c r="G13" s="89">
        <v>1150</v>
      </c>
      <c r="H13" s="92">
        <v>72</v>
      </c>
      <c r="I13" s="93">
        <f t="shared" si="0"/>
        <v>6.25</v>
      </c>
      <c r="J13" s="92">
        <f t="shared" si="1"/>
        <v>90</v>
      </c>
      <c r="K13" s="92">
        <f t="shared" si="2"/>
        <v>21.23</v>
      </c>
      <c r="L13" s="92">
        <f t="shared" si="3"/>
        <v>111.23</v>
      </c>
    </row>
    <row r="14" spans="1:12" ht="45">
      <c r="A14" s="89">
        <v>7</v>
      </c>
      <c r="B14" s="90" t="s">
        <v>29</v>
      </c>
      <c r="C14" s="90" t="s">
        <v>490</v>
      </c>
      <c r="D14" s="90" t="s">
        <v>31</v>
      </c>
      <c r="E14" s="90" t="s">
        <v>492</v>
      </c>
      <c r="F14" s="91">
        <v>0.2</v>
      </c>
      <c r="G14" s="89">
        <v>1150</v>
      </c>
      <c r="H14" s="92">
        <v>32</v>
      </c>
      <c r="I14" s="93">
        <f t="shared" si="0"/>
        <v>6.25</v>
      </c>
      <c r="J14" s="92">
        <f t="shared" si="1"/>
        <v>40</v>
      </c>
      <c r="K14" s="92">
        <f t="shared" si="2"/>
        <v>9.44</v>
      </c>
      <c r="L14" s="92">
        <f t="shared" si="3"/>
        <v>49.44</v>
      </c>
    </row>
    <row r="15" spans="1:12" ht="55.15" customHeight="1">
      <c r="A15" s="89">
        <v>8</v>
      </c>
      <c r="B15" s="90" t="s">
        <v>29</v>
      </c>
      <c r="C15" s="90" t="s">
        <v>490</v>
      </c>
      <c r="D15" s="90" t="s">
        <v>5</v>
      </c>
      <c r="E15" s="90" t="s">
        <v>493</v>
      </c>
      <c r="F15" s="91">
        <v>0.2</v>
      </c>
      <c r="G15" s="89">
        <v>1490</v>
      </c>
      <c r="H15" s="92">
        <v>40</v>
      </c>
      <c r="I15" s="93">
        <f t="shared" si="0"/>
        <v>8.0980000000000008</v>
      </c>
      <c r="J15" s="92">
        <f t="shared" si="1"/>
        <v>64.78</v>
      </c>
      <c r="K15" s="92">
        <f t="shared" si="2"/>
        <v>15.28</v>
      </c>
      <c r="L15" s="92">
        <f t="shared" si="3"/>
        <v>80.06</v>
      </c>
    </row>
    <row r="16" spans="1:12" ht="57" customHeight="1">
      <c r="A16" s="89">
        <v>9</v>
      </c>
      <c r="B16" s="90" t="s">
        <v>29</v>
      </c>
      <c r="C16" s="90" t="s">
        <v>490</v>
      </c>
      <c r="D16" s="90" t="s">
        <v>5</v>
      </c>
      <c r="E16" s="90" t="s">
        <v>493</v>
      </c>
      <c r="F16" s="91">
        <v>0.2</v>
      </c>
      <c r="G16" s="89">
        <v>1490</v>
      </c>
      <c r="H16" s="92">
        <v>48</v>
      </c>
      <c r="I16" s="93">
        <f t="shared" si="0"/>
        <v>8.0980000000000008</v>
      </c>
      <c r="J16" s="92">
        <f t="shared" si="1"/>
        <v>77.739999999999995</v>
      </c>
      <c r="K16" s="92">
        <f t="shared" si="2"/>
        <v>18.34</v>
      </c>
      <c r="L16" s="92">
        <f t="shared" si="3"/>
        <v>96.08</v>
      </c>
    </row>
    <row r="17" spans="1:12" ht="42" customHeight="1">
      <c r="A17" s="89">
        <v>10</v>
      </c>
      <c r="B17" s="90" t="s">
        <v>29</v>
      </c>
      <c r="C17" s="90" t="s">
        <v>490</v>
      </c>
      <c r="D17" s="90" t="s">
        <v>5</v>
      </c>
      <c r="E17" s="90" t="s">
        <v>493</v>
      </c>
      <c r="F17" s="91">
        <v>0.2</v>
      </c>
      <c r="G17" s="89">
        <v>1490</v>
      </c>
      <c r="H17" s="92">
        <v>8</v>
      </c>
      <c r="I17" s="93">
        <f t="shared" si="0"/>
        <v>8.0980000000000008</v>
      </c>
      <c r="J17" s="92">
        <f t="shared" si="1"/>
        <v>12.96</v>
      </c>
      <c r="K17" s="92">
        <f t="shared" si="2"/>
        <v>3.06</v>
      </c>
      <c r="L17" s="92">
        <f t="shared" si="3"/>
        <v>16.02</v>
      </c>
    </row>
    <row r="18" spans="1:12" ht="42.6" customHeight="1">
      <c r="A18" s="89">
        <v>11</v>
      </c>
      <c r="B18" s="90" t="s">
        <v>29</v>
      </c>
      <c r="C18" s="90" t="s">
        <v>490</v>
      </c>
      <c r="D18" s="90" t="s">
        <v>5</v>
      </c>
      <c r="E18" s="90" t="s">
        <v>493</v>
      </c>
      <c r="F18" s="91">
        <v>0.1</v>
      </c>
      <c r="G18" s="89">
        <v>1490</v>
      </c>
      <c r="H18" s="92">
        <v>16</v>
      </c>
      <c r="I18" s="93">
        <f t="shared" si="0"/>
        <v>8.0980000000000008</v>
      </c>
      <c r="J18" s="92">
        <f t="shared" si="1"/>
        <v>12.96</v>
      </c>
      <c r="K18" s="92">
        <f t="shared" si="2"/>
        <v>3.06</v>
      </c>
      <c r="L18" s="92">
        <f t="shared" si="3"/>
        <v>16.02</v>
      </c>
    </row>
    <row r="19" spans="1:12" ht="40.9" customHeight="1">
      <c r="A19" s="89">
        <v>12</v>
      </c>
      <c r="B19" s="90" t="s">
        <v>29</v>
      </c>
      <c r="C19" s="90" t="s">
        <v>490</v>
      </c>
      <c r="D19" s="90" t="s">
        <v>5</v>
      </c>
      <c r="E19" s="90" t="s">
        <v>493</v>
      </c>
      <c r="F19" s="91">
        <v>0.2</v>
      </c>
      <c r="G19" s="89">
        <v>1490</v>
      </c>
      <c r="H19" s="92">
        <v>16</v>
      </c>
      <c r="I19" s="93">
        <f t="shared" si="0"/>
        <v>8.0980000000000008</v>
      </c>
      <c r="J19" s="92">
        <f t="shared" si="1"/>
        <v>25.91</v>
      </c>
      <c r="K19" s="92">
        <f t="shared" si="2"/>
        <v>6.11</v>
      </c>
      <c r="L19" s="92">
        <f t="shared" si="3"/>
        <v>32.020000000000003</v>
      </c>
    </row>
    <row r="20" spans="1:12" ht="45">
      <c r="A20" s="89">
        <v>13</v>
      </c>
      <c r="B20" s="90" t="s">
        <v>272</v>
      </c>
      <c r="C20" s="90" t="s">
        <v>273</v>
      </c>
      <c r="D20" s="90" t="s">
        <v>35</v>
      </c>
      <c r="E20" s="90" t="s">
        <v>494</v>
      </c>
      <c r="F20" s="91">
        <v>0.15</v>
      </c>
      <c r="G20" s="89">
        <v>1345</v>
      </c>
      <c r="H20" s="92">
        <v>152</v>
      </c>
      <c r="I20" s="93">
        <f t="shared" si="0"/>
        <v>7.31</v>
      </c>
      <c r="J20" s="92">
        <f t="shared" si="1"/>
        <v>166.67</v>
      </c>
      <c r="K20" s="92">
        <f t="shared" si="2"/>
        <v>39.32</v>
      </c>
      <c r="L20" s="92">
        <f t="shared" si="3"/>
        <v>205.98999999999998</v>
      </c>
    </row>
    <row r="21" spans="1:12" ht="45">
      <c r="A21" s="89">
        <v>14</v>
      </c>
      <c r="B21" s="90" t="s">
        <v>29</v>
      </c>
      <c r="C21" s="90" t="s">
        <v>490</v>
      </c>
      <c r="D21" s="90" t="s">
        <v>495</v>
      </c>
      <c r="E21" s="90" t="s">
        <v>496</v>
      </c>
      <c r="F21" s="91">
        <v>0.2</v>
      </c>
      <c r="G21" s="89">
        <v>1870.35</v>
      </c>
      <c r="H21" s="92">
        <v>16</v>
      </c>
      <c r="I21" s="93">
        <f t="shared" si="0"/>
        <v>10.164999999999999</v>
      </c>
      <c r="J21" s="92">
        <f t="shared" si="1"/>
        <v>32.53</v>
      </c>
      <c r="K21" s="92">
        <f t="shared" si="2"/>
        <v>7.67</v>
      </c>
      <c r="L21" s="92">
        <f t="shared" si="3"/>
        <v>40.200000000000003</v>
      </c>
    </row>
    <row r="22" spans="1:12" ht="15.6" customHeight="1">
      <c r="A22" s="89">
        <v>15</v>
      </c>
      <c r="B22" s="90" t="s">
        <v>29</v>
      </c>
      <c r="C22" s="90" t="s">
        <v>490</v>
      </c>
      <c r="D22" s="90" t="s">
        <v>495</v>
      </c>
      <c r="E22" s="90" t="s">
        <v>496</v>
      </c>
      <c r="F22" s="91">
        <v>0.1</v>
      </c>
      <c r="G22" s="89">
        <v>1870.35</v>
      </c>
      <c r="H22" s="92">
        <v>48</v>
      </c>
      <c r="I22" s="93">
        <f t="shared" si="0"/>
        <v>10.164999999999999</v>
      </c>
      <c r="J22" s="92">
        <f t="shared" si="1"/>
        <v>48.79</v>
      </c>
      <c r="K22" s="92">
        <f t="shared" si="2"/>
        <v>11.51</v>
      </c>
      <c r="L22" s="92">
        <f t="shared" si="3"/>
        <v>60.3</v>
      </c>
    </row>
    <row r="23" spans="1:12" ht="41.45" customHeight="1">
      <c r="A23" s="89">
        <v>16</v>
      </c>
      <c r="B23" s="90" t="s">
        <v>29</v>
      </c>
      <c r="C23" s="90" t="s">
        <v>490</v>
      </c>
      <c r="D23" s="90" t="s">
        <v>495</v>
      </c>
      <c r="E23" s="90" t="s">
        <v>496</v>
      </c>
      <c r="F23" s="91">
        <v>0.1</v>
      </c>
      <c r="G23" s="89">
        <v>1870.35</v>
      </c>
      <c r="H23" s="92">
        <v>24</v>
      </c>
      <c r="I23" s="93">
        <f t="shared" si="0"/>
        <v>10.164999999999999</v>
      </c>
      <c r="J23" s="92">
        <f t="shared" si="1"/>
        <v>24.4</v>
      </c>
      <c r="K23" s="92">
        <f t="shared" si="2"/>
        <v>5.76</v>
      </c>
      <c r="L23" s="92">
        <f t="shared" si="3"/>
        <v>30.159999999999997</v>
      </c>
    </row>
    <row r="24" spans="1:12" ht="45">
      <c r="A24" s="89">
        <v>17</v>
      </c>
      <c r="B24" s="90" t="s">
        <v>29</v>
      </c>
      <c r="C24" s="90" t="s">
        <v>490</v>
      </c>
      <c r="D24" s="90" t="s">
        <v>495</v>
      </c>
      <c r="E24" s="90" t="s">
        <v>496</v>
      </c>
      <c r="F24" s="91">
        <v>0.2</v>
      </c>
      <c r="G24" s="89">
        <v>1870.35</v>
      </c>
      <c r="H24" s="92">
        <v>0</v>
      </c>
      <c r="I24" s="93">
        <f t="shared" si="0"/>
        <v>10.164999999999999</v>
      </c>
      <c r="J24" s="92">
        <f t="shared" si="1"/>
        <v>0</v>
      </c>
      <c r="K24" s="92">
        <f t="shared" si="2"/>
        <v>0</v>
      </c>
      <c r="L24" s="92">
        <f t="shared" si="3"/>
        <v>0</v>
      </c>
    </row>
    <row r="25" spans="1:12" ht="45">
      <c r="A25" s="89">
        <v>18</v>
      </c>
      <c r="B25" s="90" t="s">
        <v>29</v>
      </c>
      <c r="C25" s="90" t="s">
        <v>490</v>
      </c>
      <c r="D25" s="90" t="s">
        <v>495</v>
      </c>
      <c r="E25" s="90" t="s">
        <v>496</v>
      </c>
      <c r="F25" s="91">
        <v>0.2</v>
      </c>
      <c r="G25" s="89">
        <v>1870.35</v>
      </c>
      <c r="H25" s="92">
        <v>16</v>
      </c>
      <c r="I25" s="93">
        <f t="shared" si="0"/>
        <v>10.164999999999999</v>
      </c>
      <c r="J25" s="92">
        <f t="shared" si="1"/>
        <v>32.53</v>
      </c>
      <c r="K25" s="92">
        <f t="shared" si="2"/>
        <v>7.67</v>
      </c>
      <c r="L25" s="92">
        <f t="shared" si="3"/>
        <v>40.200000000000003</v>
      </c>
    </row>
    <row r="26" spans="1:12" ht="30" customHeight="1">
      <c r="A26" s="89">
        <v>19</v>
      </c>
      <c r="B26" s="90" t="s">
        <v>10</v>
      </c>
      <c r="C26" s="90" t="s">
        <v>158</v>
      </c>
      <c r="D26" s="90" t="s">
        <v>5</v>
      </c>
      <c r="E26" s="90" t="s">
        <v>159</v>
      </c>
      <c r="F26" s="91">
        <v>0.2</v>
      </c>
      <c r="G26" s="89">
        <v>1570</v>
      </c>
      <c r="H26" s="92">
        <v>40</v>
      </c>
      <c r="I26" s="93">
        <f t="shared" si="0"/>
        <v>8.5329999999999995</v>
      </c>
      <c r="J26" s="92">
        <f t="shared" si="1"/>
        <v>68.260000000000005</v>
      </c>
      <c r="K26" s="92">
        <f t="shared" si="2"/>
        <v>16.100000000000001</v>
      </c>
      <c r="L26" s="92">
        <f t="shared" si="3"/>
        <v>84.360000000000014</v>
      </c>
    </row>
    <row r="27" spans="1:12" ht="60">
      <c r="A27" s="89">
        <v>20</v>
      </c>
      <c r="B27" s="90" t="s">
        <v>272</v>
      </c>
      <c r="C27" s="90" t="s">
        <v>274</v>
      </c>
      <c r="D27" s="90" t="s">
        <v>35</v>
      </c>
      <c r="E27" s="90" t="s">
        <v>355</v>
      </c>
      <c r="F27" s="91">
        <v>0.15</v>
      </c>
      <c r="G27" s="89">
        <v>1605</v>
      </c>
      <c r="H27" s="92">
        <v>168</v>
      </c>
      <c r="I27" s="93">
        <f t="shared" si="0"/>
        <v>8.7230000000000008</v>
      </c>
      <c r="J27" s="92">
        <f t="shared" si="1"/>
        <v>219.82</v>
      </c>
      <c r="K27" s="92">
        <f t="shared" si="2"/>
        <v>51.86</v>
      </c>
      <c r="L27" s="92">
        <f t="shared" si="3"/>
        <v>271.68</v>
      </c>
    </row>
    <row r="28" spans="1:12" ht="30" customHeight="1">
      <c r="A28" s="89">
        <v>21</v>
      </c>
      <c r="B28" s="90" t="s">
        <v>10</v>
      </c>
      <c r="C28" s="90" t="s">
        <v>54</v>
      </c>
      <c r="D28" s="90" t="s">
        <v>160</v>
      </c>
      <c r="E28" s="90" t="s">
        <v>161</v>
      </c>
      <c r="F28" s="91">
        <v>0.1</v>
      </c>
      <c r="G28" s="89">
        <v>1890</v>
      </c>
      <c r="H28" s="92">
        <v>112</v>
      </c>
      <c r="I28" s="93">
        <f t="shared" si="0"/>
        <v>10.272</v>
      </c>
      <c r="J28" s="92">
        <f t="shared" si="1"/>
        <v>115.05</v>
      </c>
      <c r="K28" s="92">
        <f t="shared" si="2"/>
        <v>27.14</v>
      </c>
      <c r="L28" s="92">
        <f t="shared" si="3"/>
        <v>142.19</v>
      </c>
    </row>
    <row r="29" spans="1:12" ht="30" customHeight="1">
      <c r="A29" s="89">
        <v>22</v>
      </c>
      <c r="B29" s="90" t="s">
        <v>10</v>
      </c>
      <c r="C29" s="90" t="s">
        <v>54</v>
      </c>
      <c r="D29" s="90" t="s">
        <v>160</v>
      </c>
      <c r="E29" s="90" t="s">
        <v>161</v>
      </c>
      <c r="F29" s="91">
        <v>0.2</v>
      </c>
      <c r="G29" s="89">
        <v>1890</v>
      </c>
      <c r="H29" s="92">
        <v>72</v>
      </c>
      <c r="I29" s="93">
        <f t="shared" si="0"/>
        <v>10.272</v>
      </c>
      <c r="J29" s="92">
        <f t="shared" si="1"/>
        <v>147.91999999999999</v>
      </c>
      <c r="K29" s="92">
        <f t="shared" si="2"/>
        <v>34.89</v>
      </c>
      <c r="L29" s="92">
        <f t="shared" si="3"/>
        <v>182.81</v>
      </c>
    </row>
    <row r="30" spans="1:12" ht="30" customHeight="1">
      <c r="A30" s="89">
        <v>23</v>
      </c>
      <c r="B30" s="90" t="s">
        <v>272</v>
      </c>
      <c r="C30" s="90" t="s">
        <v>273</v>
      </c>
      <c r="D30" s="90" t="s">
        <v>5</v>
      </c>
      <c r="E30" s="90" t="s">
        <v>356</v>
      </c>
      <c r="F30" s="91">
        <v>0.15</v>
      </c>
      <c r="G30" s="89">
        <v>1525</v>
      </c>
      <c r="H30" s="92">
        <v>32</v>
      </c>
      <c r="I30" s="93">
        <f t="shared" si="0"/>
        <v>8.2880000000000003</v>
      </c>
      <c r="J30" s="92">
        <f t="shared" si="1"/>
        <v>39.78</v>
      </c>
      <c r="K30" s="92">
        <f t="shared" si="2"/>
        <v>9.3800000000000008</v>
      </c>
      <c r="L30" s="92">
        <f t="shared" si="3"/>
        <v>49.160000000000004</v>
      </c>
    </row>
    <row r="31" spans="1:12" ht="45">
      <c r="A31" s="89">
        <v>24</v>
      </c>
      <c r="B31" s="90" t="s">
        <v>272</v>
      </c>
      <c r="C31" s="90" t="s">
        <v>273</v>
      </c>
      <c r="D31" s="90" t="s">
        <v>5</v>
      </c>
      <c r="E31" s="90" t="s">
        <v>356</v>
      </c>
      <c r="F31" s="91">
        <v>0.15</v>
      </c>
      <c r="G31" s="89">
        <v>1525</v>
      </c>
      <c r="H31" s="92">
        <v>88</v>
      </c>
      <c r="I31" s="93">
        <f t="shared" si="0"/>
        <v>8.2880000000000003</v>
      </c>
      <c r="J31" s="92">
        <f t="shared" si="1"/>
        <v>109.4</v>
      </c>
      <c r="K31" s="92">
        <f t="shared" si="2"/>
        <v>25.81</v>
      </c>
      <c r="L31" s="92">
        <f t="shared" si="3"/>
        <v>135.21</v>
      </c>
    </row>
    <row r="32" spans="1:12" ht="60">
      <c r="A32" s="89">
        <v>25</v>
      </c>
      <c r="B32" s="90" t="s">
        <v>10</v>
      </c>
      <c r="C32" s="90" t="s">
        <v>158</v>
      </c>
      <c r="D32" s="90" t="s">
        <v>5</v>
      </c>
      <c r="E32" s="90" t="s">
        <v>420</v>
      </c>
      <c r="F32" s="91">
        <v>0.05</v>
      </c>
      <c r="G32" s="89">
        <v>1590</v>
      </c>
      <c r="H32" s="92">
        <v>80</v>
      </c>
      <c r="I32" s="93">
        <f t="shared" si="0"/>
        <v>8.641</v>
      </c>
      <c r="J32" s="92">
        <f t="shared" si="1"/>
        <v>34.56</v>
      </c>
      <c r="K32" s="92">
        <f t="shared" si="2"/>
        <v>8.15</v>
      </c>
      <c r="L32" s="92">
        <f t="shared" si="3"/>
        <v>42.71</v>
      </c>
    </row>
    <row r="33" spans="1:12" ht="60">
      <c r="A33" s="89">
        <v>26</v>
      </c>
      <c r="B33" s="90" t="s">
        <v>272</v>
      </c>
      <c r="C33" s="90" t="s">
        <v>274</v>
      </c>
      <c r="D33" s="90" t="s">
        <v>28</v>
      </c>
      <c r="E33" s="90" t="s">
        <v>287</v>
      </c>
      <c r="F33" s="91">
        <v>0.15</v>
      </c>
      <c r="G33" s="89">
        <v>1275</v>
      </c>
      <c r="H33" s="92">
        <v>72</v>
      </c>
      <c r="I33" s="93">
        <f t="shared" si="0"/>
        <v>6.9290000000000003</v>
      </c>
      <c r="J33" s="92">
        <f t="shared" si="1"/>
        <v>74.83</v>
      </c>
      <c r="K33" s="92">
        <f t="shared" si="2"/>
        <v>17.649999999999999</v>
      </c>
      <c r="L33" s="92">
        <f t="shared" si="3"/>
        <v>92.47999999999999</v>
      </c>
    </row>
    <row r="34" spans="1:12" ht="60">
      <c r="A34" s="89">
        <v>27</v>
      </c>
      <c r="B34" s="90" t="s">
        <v>272</v>
      </c>
      <c r="C34" s="90" t="s">
        <v>274</v>
      </c>
      <c r="D34" s="90" t="s">
        <v>28</v>
      </c>
      <c r="E34" s="90" t="s">
        <v>287</v>
      </c>
      <c r="F34" s="91">
        <v>0.15</v>
      </c>
      <c r="G34" s="89">
        <v>1275</v>
      </c>
      <c r="H34" s="92">
        <v>88</v>
      </c>
      <c r="I34" s="93">
        <f t="shared" si="0"/>
        <v>6.9290000000000003</v>
      </c>
      <c r="J34" s="92">
        <f t="shared" si="1"/>
        <v>91.46</v>
      </c>
      <c r="K34" s="92">
        <f t="shared" si="2"/>
        <v>21.58</v>
      </c>
      <c r="L34" s="92">
        <f t="shared" si="3"/>
        <v>113.03999999999999</v>
      </c>
    </row>
    <row r="35" spans="1:12" ht="45">
      <c r="A35" s="89">
        <v>28</v>
      </c>
      <c r="B35" s="90" t="s">
        <v>10</v>
      </c>
      <c r="C35" s="90" t="s">
        <v>54</v>
      </c>
      <c r="D35" s="90" t="s">
        <v>5</v>
      </c>
      <c r="E35" s="90" t="s">
        <v>132</v>
      </c>
      <c r="F35" s="91">
        <v>0.2</v>
      </c>
      <c r="G35" s="89">
        <v>1525</v>
      </c>
      <c r="H35" s="92">
        <v>184</v>
      </c>
      <c r="I35" s="93">
        <f t="shared" si="0"/>
        <v>8.2880000000000003</v>
      </c>
      <c r="J35" s="92">
        <f t="shared" si="1"/>
        <v>305</v>
      </c>
      <c r="K35" s="92">
        <f t="shared" si="2"/>
        <v>71.95</v>
      </c>
      <c r="L35" s="92">
        <f t="shared" si="3"/>
        <v>376.95</v>
      </c>
    </row>
    <row r="36" spans="1:12" ht="75">
      <c r="A36" s="89">
        <v>29</v>
      </c>
      <c r="B36" s="90" t="s">
        <v>10</v>
      </c>
      <c r="C36" s="90" t="s">
        <v>54</v>
      </c>
      <c r="D36" s="90" t="s">
        <v>163</v>
      </c>
      <c r="E36" s="90" t="s">
        <v>164</v>
      </c>
      <c r="F36" s="91">
        <v>0.2</v>
      </c>
      <c r="G36" s="89">
        <v>1850</v>
      </c>
      <c r="H36" s="92">
        <v>152</v>
      </c>
      <c r="I36" s="93">
        <f t="shared" si="0"/>
        <v>10.054</v>
      </c>
      <c r="J36" s="92">
        <f t="shared" si="1"/>
        <v>305.64</v>
      </c>
      <c r="K36" s="92">
        <f t="shared" si="2"/>
        <v>72.099999999999994</v>
      </c>
      <c r="L36" s="92">
        <f t="shared" si="3"/>
        <v>377.74</v>
      </c>
    </row>
    <row r="37" spans="1:12" ht="60">
      <c r="A37" s="89">
        <v>30</v>
      </c>
      <c r="B37" s="90" t="s">
        <v>10</v>
      </c>
      <c r="C37" s="90" t="s">
        <v>158</v>
      </c>
      <c r="D37" s="90" t="s">
        <v>5</v>
      </c>
      <c r="E37" s="90" t="s">
        <v>165</v>
      </c>
      <c r="F37" s="91">
        <v>0.2</v>
      </c>
      <c r="G37" s="89">
        <v>1590</v>
      </c>
      <c r="H37" s="92">
        <v>120</v>
      </c>
      <c r="I37" s="93">
        <f t="shared" si="0"/>
        <v>8.641</v>
      </c>
      <c r="J37" s="92">
        <f t="shared" si="1"/>
        <v>207.38</v>
      </c>
      <c r="K37" s="92">
        <f t="shared" si="2"/>
        <v>48.92</v>
      </c>
      <c r="L37" s="92">
        <f t="shared" si="3"/>
        <v>256.3</v>
      </c>
    </row>
    <row r="38" spans="1:12" ht="30" customHeight="1">
      <c r="A38" s="89">
        <v>31</v>
      </c>
      <c r="B38" s="90" t="s">
        <v>137</v>
      </c>
      <c r="C38" s="90" t="s">
        <v>166</v>
      </c>
      <c r="D38" s="90" t="s">
        <v>167</v>
      </c>
      <c r="E38" s="90" t="s">
        <v>168</v>
      </c>
      <c r="F38" s="91">
        <v>0.12</v>
      </c>
      <c r="G38" s="89">
        <v>3055</v>
      </c>
      <c r="H38" s="92">
        <v>184</v>
      </c>
      <c r="I38" s="93">
        <f t="shared" si="0"/>
        <v>16.603000000000002</v>
      </c>
      <c r="J38" s="92">
        <f t="shared" si="1"/>
        <v>366.59</v>
      </c>
      <c r="K38" s="92">
        <f t="shared" si="2"/>
        <v>86.48</v>
      </c>
      <c r="L38" s="92">
        <f t="shared" si="3"/>
        <v>453.07</v>
      </c>
    </row>
    <row r="39" spans="1:12" ht="45">
      <c r="A39" s="89">
        <v>32</v>
      </c>
      <c r="B39" s="90" t="s">
        <v>10</v>
      </c>
      <c r="C39" s="90" t="s">
        <v>54</v>
      </c>
      <c r="D39" s="90" t="s">
        <v>28</v>
      </c>
      <c r="E39" s="90" t="s">
        <v>303</v>
      </c>
      <c r="F39" s="91">
        <v>0.2</v>
      </c>
      <c r="G39" s="89">
        <v>1160</v>
      </c>
      <c r="H39" s="92">
        <v>48</v>
      </c>
      <c r="I39" s="93">
        <f t="shared" si="0"/>
        <v>6.3040000000000003</v>
      </c>
      <c r="J39" s="92">
        <f t="shared" si="1"/>
        <v>60.52</v>
      </c>
      <c r="K39" s="92">
        <f t="shared" si="2"/>
        <v>14.28</v>
      </c>
      <c r="L39" s="92">
        <f t="shared" si="3"/>
        <v>74.8</v>
      </c>
    </row>
    <row r="40" spans="1:12" ht="45">
      <c r="A40" s="89">
        <v>33</v>
      </c>
      <c r="B40" s="90" t="s">
        <v>10</v>
      </c>
      <c r="C40" s="90" t="s">
        <v>54</v>
      </c>
      <c r="D40" s="90" t="s">
        <v>35</v>
      </c>
      <c r="E40" s="90" t="s">
        <v>393</v>
      </c>
      <c r="F40" s="91">
        <v>0.2</v>
      </c>
      <c r="G40" s="89">
        <v>1365</v>
      </c>
      <c r="H40" s="92">
        <v>32</v>
      </c>
      <c r="I40" s="93">
        <f t="shared" si="0"/>
        <v>7.4180000000000001</v>
      </c>
      <c r="J40" s="92">
        <f t="shared" ref="J40:J71" si="4">ROUND(I40*H40*F40,2)</f>
        <v>47.48</v>
      </c>
      <c r="K40" s="92">
        <f t="shared" si="2"/>
        <v>11.2</v>
      </c>
      <c r="L40" s="92">
        <f t="shared" si="3"/>
        <v>58.679999999999993</v>
      </c>
    </row>
    <row r="41" spans="1:12" ht="45">
      <c r="A41" s="89">
        <v>34</v>
      </c>
      <c r="B41" s="90" t="s">
        <v>29</v>
      </c>
      <c r="C41" s="90" t="s">
        <v>490</v>
      </c>
      <c r="D41" s="90" t="s">
        <v>35</v>
      </c>
      <c r="E41" s="90" t="s">
        <v>497</v>
      </c>
      <c r="F41" s="91">
        <v>0.2</v>
      </c>
      <c r="G41" s="89">
        <v>1370</v>
      </c>
      <c r="H41" s="92">
        <v>72</v>
      </c>
      <c r="I41" s="93">
        <f t="shared" si="0"/>
        <v>7.4459999999999997</v>
      </c>
      <c r="J41" s="92">
        <f t="shared" si="4"/>
        <v>107.22</v>
      </c>
      <c r="K41" s="92">
        <f t="shared" si="2"/>
        <v>25.29</v>
      </c>
      <c r="L41" s="92">
        <f t="shared" si="3"/>
        <v>132.51</v>
      </c>
    </row>
    <row r="42" spans="1:12" ht="45">
      <c r="A42" s="89">
        <v>35</v>
      </c>
      <c r="B42" s="90" t="s">
        <v>29</v>
      </c>
      <c r="C42" s="90" t="s">
        <v>490</v>
      </c>
      <c r="D42" s="90" t="s">
        <v>35</v>
      </c>
      <c r="E42" s="90" t="s">
        <v>498</v>
      </c>
      <c r="F42" s="91">
        <v>0.2</v>
      </c>
      <c r="G42" s="89">
        <v>1350</v>
      </c>
      <c r="H42" s="92">
        <v>184</v>
      </c>
      <c r="I42" s="93">
        <f t="shared" si="0"/>
        <v>7.3369999999999997</v>
      </c>
      <c r="J42" s="92">
        <f t="shared" si="4"/>
        <v>270</v>
      </c>
      <c r="K42" s="92">
        <f t="shared" si="2"/>
        <v>63.69</v>
      </c>
      <c r="L42" s="92">
        <f t="shared" si="3"/>
        <v>333.69</v>
      </c>
    </row>
    <row r="43" spans="1:12" ht="45">
      <c r="A43" s="89">
        <v>36</v>
      </c>
      <c r="B43" s="90" t="s">
        <v>10</v>
      </c>
      <c r="C43" s="90" t="s">
        <v>54</v>
      </c>
      <c r="D43" s="90" t="s">
        <v>35</v>
      </c>
      <c r="E43" s="90" t="s">
        <v>107</v>
      </c>
      <c r="F43" s="91">
        <v>0.2</v>
      </c>
      <c r="G43" s="89">
        <v>1405</v>
      </c>
      <c r="H43" s="92">
        <v>8</v>
      </c>
      <c r="I43" s="93">
        <f t="shared" si="0"/>
        <v>7.6360000000000001</v>
      </c>
      <c r="J43" s="92">
        <f t="shared" si="4"/>
        <v>12.22</v>
      </c>
      <c r="K43" s="92">
        <f t="shared" si="2"/>
        <v>2.88</v>
      </c>
      <c r="L43" s="92">
        <f t="shared" si="3"/>
        <v>15.100000000000001</v>
      </c>
    </row>
    <row r="44" spans="1:12" ht="40.15" customHeight="1">
      <c r="A44" s="89">
        <v>37</v>
      </c>
      <c r="B44" s="90" t="s">
        <v>10</v>
      </c>
      <c r="C44" s="90" t="s">
        <v>54</v>
      </c>
      <c r="D44" s="90" t="s">
        <v>35</v>
      </c>
      <c r="E44" s="90" t="s">
        <v>107</v>
      </c>
      <c r="F44" s="91">
        <v>0.2</v>
      </c>
      <c r="G44" s="89">
        <v>1405</v>
      </c>
      <c r="H44" s="92">
        <v>24</v>
      </c>
      <c r="I44" s="93">
        <f t="shared" si="0"/>
        <v>7.6360000000000001</v>
      </c>
      <c r="J44" s="92">
        <f t="shared" si="4"/>
        <v>36.65</v>
      </c>
      <c r="K44" s="92">
        <f t="shared" si="2"/>
        <v>8.65</v>
      </c>
      <c r="L44" s="92">
        <f t="shared" si="3"/>
        <v>45.3</v>
      </c>
    </row>
    <row r="45" spans="1:12" ht="45">
      <c r="A45" s="89">
        <v>38</v>
      </c>
      <c r="B45" s="90" t="s">
        <v>10</v>
      </c>
      <c r="C45" s="90" t="s">
        <v>421</v>
      </c>
      <c r="D45" s="90" t="s">
        <v>422</v>
      </c>
      <c r="E45" s="90" t="s">
        <v>423</v>
      </c>
      <c r="F45" s="91">
        <v>0.18</v>
      </c>
      <c r="G45" s="89">
        <v>2575</v>
      </c>
      <c r="H45" s="92">
        <v>80</v>
      </c>
      <c r="I45" s="93">
        <f t="shared" si="0"/>
        <v>13.994999999999999</v>
      </c>
      <c r="J45" s="92">
        <f t="shared" si="4"/>
        <v>201.53</v>
      </c>
      <c r="K45" s="92">
        <f t="shared" si="2"/>
        <v>47.54</v>
      </c>
      <c r="L45" s="92">
        <f t="shared" si="3"/>
        <v>249.07</v>
      </c>
    </row>
    <row r="46" spans="1:12" ht="45">
      <c r="A46" s="89">
        <v>39</v>
      </c>
      <c r="B46" s="90" t="s">
        <v>10</v>
      </c>
      <c r="C46" s="90" t="s">
        <v>421</v>
      </c>
      <c r="D46" s="90" t="s">
        <v>422</v>
      </c>
      <c r="E46" s="90" t="s">
        <v>423</v>
      </c>
      <c r="F46" s="91">
        <v>0.18</v>
      </c>
      <c r="G46" s="89">
        <v>2575</v>
      </c>
      <c r="H46" s="92">
        <v>72</v>
      </c>
      <c r="I46" s="93">
        <f t="shared" si="0"/>
        <v>13.994999999999999</v>
      </c>
      <c r="J46" s="92">
        <f t="shared" si="4"/>
        <v>181.38</v>
      </c>
      <c r="K46" s="92">
        <f t="shared" si="2"/>
        <v>42.79</v>
      </c>
      <c r="L46" s="92">
        <f t="shared" si="3"/>
        <v>224.17</v>
      </c>
    </row>
    <row r="47" spans="1:12" ht="30">
      <c r="A47" s="89">
        <v>40</v>
      </c>
      <c r="B47" s="90" t="s">
        <v>10</v>
      </c>
      <c r="C47" s="90" t="s">
        <v>169</v>
      </c>
      <c r="D47" s="90" t="s">
        <v>167</v>
      </c>
      <c r="E47" s="90" t="s">
        <v>170</v>
      </c>
      <c r="F47" s="91">
        <v>0.18</v>
      </c>
      <c r="G47" s="89">
        <v>3055</v>
      </c>
      <c r="H47" s="92">
        <v>32</v>
      </c>
      <c r="I47" s="93">
        <f t="shared" si="0"/>
        <v>16.603000000000002</v>
      </c>
      <c r="J47" s="92">
        <f t="shared" si="4"/>
        <v>95.63</v>
      </c>
      <c r="K47" s="92">
        <f t="shared" si="2"/>
        <v>22.56</v>
      </c>
      <c r="L47" s="92">
        <f t="shared" si="3"/>
        <v>118.19</v>
      </c>
    </row>
    <row r="48" spans="1:12" ht="30">
      <c r="A48" s="89">
        <v>41</v>
      </c>
      <c r="B48" s="90" t="s">
        <v>10</v>
      </c>
      <c r="C48" s="90" t="s">
        <v>169</v>
      </c>
      <c r="D48" s="90" t="s">
        <v>167</v>
      </c>
      <c r="E48" s="90" t="s">
        <v>170</v>
      </c>
      <c r="F48" s="91">
        <v>0.18</v>
      </c>
      <c r="G48" s="89">
        <v>3055</v>
      </c>
      <c r="H48" s="92">
        <v>80</v>
      </c>
      <c r="I48" s="93">
        <f t="shared" si="0"/>
        <v>16.603000000000002</v>
      </c>
      <c r="J48" s="92">
        <f t="shared" si="4"/>
        <v>239.08</v>
      </c>
      <c r="K48" s="92">
        <f t="shared" si="2"/>
        <v>56.4</v>
      </c>
      <c r="L48" s="92">
        <f t="shared" si="3"/>
        <v>295.48</v>
      </c>
    </row>
    <row r="49" spans="1:12" ht="30">
      <c r="A49" s="89">
        <v>42</v>
      </c>
      <c r="B49" s="90" t="s">
        <v>10</v>
      </c>
      <c r="C49" s="90" t="s">
        <v>169</v>
      </c>
      <c r="D49" s="90" t="s">
        <v>167</v>
      </c>
      <c r="E49" s="90" t="s">
        <v>170</v>
      </c>
      <c r="F49" s="91">
        <v>0.18</v>
      </c>
      <c r="G49" s="89">
        <v>3055</v>
      </c>
      <c r="H49" s="92">
        <v>8</v>
      </c>
      <c r="I49" s="93">
        <f t="shared" si="0"/>
        <v>16.603000000000002</v>
      </c>
      <c r="J49" s="92">
        <f t="shared" si="4"/>
        <v>23.91</v>
      </c>
      <c r="K49" s="92">
        <f t="shared" si="2"/>
        <v>5.64</v>
      </c>
      <c r="L49" s="92">
        <f t="shared" si="3"/>
        <v>29.55</v>
      </c>
    </row>
    <row r="50" spans="1:12" ht="45">
      <c r="A50" s="89">
        <v>43</v>
      </c>
      <c r="B50" s="90" t="s">
        <v>10</v>
      </c>
      <c r="C50" s="90" t="s">
        <v>54</v>
      </c>
      <c r="D50" s="90" t="s">
        <v>5</v>
      </c>
      <c r="E50" s="90" t="s">
        <v>63</v>
      </c>
      <c r="F50" s="91">
        <v>0.2</v>
      </c>
      <c r="G50" s="89">
        <v>1565</v>
      </c>
      <c r="H50" s="92">
        <v>32</v>
      </c>
      <c r="I50" s="93">
        <f t="shared" si="0"/>
        <v>8.5050000000000008</v>
      </c>
      <c r="J50" s="92">
        <f t="shared" si="4"/>
        <v>54.43</v>
      </c>
      <c r="K50" s="92">
        <f t="shared" si="2"/>
        <v>12.84</v>
      </c>
      <c r="L50" s="92">
        <f t="shared" si="3"/>
        <v>67.27</v>
      </c>
    </row>
    <row r="51" spans="1:12" ht="45">
      <c r="A51" s="89">
        <v>44</v>
      </c>
      <c r="B51" s="90" t="s">
        <v>10</v>
      </c>
      <c r="C51" s="90" t="s">
        <v>54</v>
      </c>
      <c r="D51" s="90" t="s">
        <v>5</v>
      </c>
      <c r="E51" s="90" t="s">
        <v>66</v>
      </c>
      <c r="F51" s="91">
        <v>0.2</v>
      </c>
      <c r="G51" s="89">
        <v>1565</v>
      </c>
      <c r="H51" s="92">
        <v>184</v>
      </c>
      <c r="I51" s="93">
        <f t="shared" si="0"/>
        <v>8.5050000000000008</v>
      </c>
      <c r="J51" s="92">
        <f t="shared" si="4"/>
        <v>312.98</v>
      </c>
      <c r="K51" s="92">
        <f t="shared" si="2"/>
        <v>73.83</v>
      </c>
      <c r="L51" s="92">
        <f t="shared" si="3"/>
        <v>386.81</v>
      </c>
    </row>
    <row r="52" spans="1:12" ht="30" customHeight="1">
      <c r="A52" s="89">
        <v>45</v>
      </c>
      <c r="B52" s="90" t="s">
        <v>137</v>
      </c>
      <c r="C52" s="90" t="s">
        <v>119</v>
      </c>
      <c r="D52" s="90" t="s">
        <v>5</v>
      </c>
      <c r="E52" s="90" t="s">
        <v>499</v>
      </c>
      <c r="F52" s="91">
        <v>0.11</v>
      </c>
      <c r="G52" s="89">
        <v>2115</v>
      </c>
      <c r="H52" s="92">
        <v>16</v>
      </c>
      <c r="I52" s="93">
        <f t="shared" si="0"/>
        <v>11.494999999999999</v>
      </c>
      <c r="J52" s="92">
        <f t="shared" si="4"/>
        <v>20.23</v>
      </c>
      <c r="K52" s="92">
        <f t="shared" si="2"/>
        <v>4.7699999999999996</v>
      </c>
      <c r="L52" s="92">
        <f t="shared" si="3"/>
        <v>25</v>
      </c>
    </row>
    <row r="53" spans="1:12" ht="60">
      <c r="A53" s="89">
        <v>46</v>
      </c>
      <c r="B53" s="90" t="s">
        <v>137</v>
      </c>
      <c r="C53" s="90" t="s">
        <v>119</v>
      </c>
      <c r="D53" s="90" t="s">
        <v>5</v>
      </c>
      <c r="E53" s="90" t="s">
        <v>499</v>
      </c>
      <c r="F53" s="91">
        <v>9.9999999999999992E-2</v>
      </c>
      <c r="G53" s="89">
        <v>2115</v>
      </c>
      <c r="H53" s="92">
        <v>104</v>
      </c>
      <c r="I53" s="93">
        <f t="shared" si="0"/>
        <v>11.494999999999999</v>
      </c>
      <c r="J53" s="92">
        <f t="shared" si="4"/>
        <v>119.55</v>
      </c>
      <c r="K53" s="92">
        <f t="shared" si="2"/>
        <v>28.2</v>
      </c>
      <c r="L53" s="92">
        <f t="shared" si="3"/>
        <v>147.75</v>
      </c>
    </row>
    <row r="54" spans="1:12" ht="45">
      <c r="A54" s="89">
        <v>47</v>
      </c>
      <c r="B54" s="90" t="s">
        <v>10</v>
      </c>
      <c r="C54" s="90" t="s">
        <v>54</v>
      </c>
      <c r="D54" s="90" t="s">
        <v>5</v>
      </c>
      <c r="E54" s="90" t="s">
        <v>67</v>
      </c>
      <c r="F54" s="91">
        <v>0.2</v>
      </c>
      <c r="G54" s="89">
        <v>1545</v>
      </c>
      <c r="H54" s="92">
        <v>184</v>
      </c>
      <c r="I54" s="93">
        <f t="shared" si="0"/>
        <v>8.3970000000000002</v>
      </c>
      <c r="J54" s="92">
        <f t="shared" si="4"/>
        <v>309.01</v>
      </c>
      <c r="K54" s="92">
        <f t="shared" si="2"/>
        <v>72.900000000000006</v>
      </c>
      <c r="L54" s="92">
        <f t="shared" si="3"/>
        <v>381.90999999999997</v>
      </c>
    </row>
    <row r="55" spans="1:12" ht="45">
      <c r="A55" s="89">
        <v>48</v>
      </c>
      <c r="B55" s="90" t="s">
        <v>272</v>
      </c>
      <c r="C55" s="90" t="s">
        <v>273</v>
      </c>
      <c r="D55" s="90" t="s">
        <v>394</v>
      </c>
      <c r="E55" s="90" t="s">
        <v>395</v>
      </c>
      <c r="F55" s="91">
        <v>0.1</v>
      </c>
      <c r="G55" s="89">
        <v>1870</v>
      </c>
      <c r="H55" s="92">
        <v>128</v>
      </c>
      <c r="I55" s="93">
        <f t="shared" si="0"/>
        <v>10.163</v>
      </c>
      <c r="J55" s="92">
        <f t="shared" si="4"/>
        <v>130.09</v>
      </c>
      <c r="K55" s="92">
        <f t="shared" si="2"/>
        <v>30.69</v>
      </c>
      <c r="L55" s="92">
        <f t="shared" si="3"/>
        <v>160.78</v>
      </c>
    </row>
    <row r="56" spans="1:12" ht="45">
      <c r="A56" s="89">
        <v>49</v>
      </c>
      <c r="B56" s="90" t="s">
        <v>272</v>
      </c>
      <c r="C56" s="90" t="s">
        <v>273</v>
      </c>
      <c r="D56" s="90" t="s">
        <v>5</v>
      </c>
      <c r="E56" s="90" t="s">
        <v>396</v>
      </c>
      <c r="F56" s="91">
        <v>0.1</v>
      </c>
      <c r="G56" s="89">
        <v>1565</v>
      </c>
      <c r="H56" s="92">
        <v>112</v>
      </c>
      <c r="I56" s="93">
        <f t="shared" si="0"/>
        <v>8.5050000000000008</v>
      </c>
      <c r="J56" s="92">
        <f t="shared" si="4"/>
        <v>95.26</v>
      </c>
      <c r="K56" s="92">
        <f t="shared" si="2"/>
        <v>22.47</v>
      </c>
      <c r="L56" s="92">
        <f t="shared" si="3"/>
        <v>117.73</v>
      </c>
    </row>
    <row r="57" spans="1:12" ht="45">
      <c r="A57" s="89">
        <v>50</v>
      </c>
      <c r="B57" s="90" t="s">
        <v>272</v>
      </c>
      <c r="C57" s="90" t="s">
        <v>273</v>
      </c>
      <c r="D57" s="90" t="s">
        <v>5</v>
      </c>
      <c r="E57" s="90" t="s">
        <v>396</v>
      </c>
      <c r="F57" s="91">
        <v>0.1</v>
      </c>
      <c r="G57" s="89">
        <v>1565</v>
      </c>
      <c r="H57" s="92">
        <v>32</v>
      </c>
      <c r="I57" s="93">
        <f t="shared" si="0"/>
        <v>8.5050000000000008</v>
      </c>
      <c r="J57" s="92">
        <f t="shared" si="4"/>
        <v>27.22</v>
      </c>
      <c r="K57" s="92">
        <f t="shared" si="2"/>
        <v>6.42</v>
      </c>
      <c r="L57" s="92">
        <f t="shared" si="3"/>
        <v>33.64</v>
      </c>
    </row>
    <row r="58" spans="1:12" ht="28.15" customHeight="1">
      <c r="A58" s="89">
        <v>51</v>
      </c>
      <c r="B58" s="90" t="s">
        <v>10</v>
      </c>
      <c r="C58" s="90" t="s">
        <v>54</v>
      </c>
      <c r="D58" s="90" t="s">
        <v>5</v>
      </c>
      <c r="E58" s="90" t="s">
        <v>70</v>
      </c>
      <c r="F58" s="91">
        <v>0.2</v>
      </c>
      <c r="G58" s="89">
        <v>1565</v>
      </c>
      <c r="H58" s="92">
        <v>16</v>
      </c>
      <c r="I58" s="93">
        <f t="shared" si="0"/>
        <v>8.5050000000000008</v>
      </c>
      <c r="J58" s="92">
        <f t="shared" si="4"/>
        <v>27.22</v>
      </c>
      <c r="K58" s="92">
        <f t="shared" si="2"/>
        <v>6.42</v>
      </c>
      <c r="L58" s="92">
        <f t="shared" si="3"/>
        <v>33.64</v>
      </c>
    </row>
    <row r="59" spans="1:12" ht="45">
      <c r="A59" s="89">
        <v>52</v>
      </c>
      <c r="B59" s="90" t="s">
        <v>10</v>
      </c>
      <c r="C59" s="90" t="s">
        <v>54</v>
      </c>
      <c r="D59" s="90" t="s">
        <v>5</v>
      </c>
      <c r="E59" s="90" t="s">
        <v>70</v>
      </c>
      <c r="F59" s="91">
        <v>0.2</v>
      </c>
      <c r="G59" s="89">
        <v>1565</v>
      </c>
      <c r="H59" s="92">
        <v>104</v>
      </c>
      <c r="I59" s="93">
        <f t="shared" si="0"/>
        <v>8.5050000000000008</v>
      </c>
      <c r="J59" s="92">
        <f t="shared" si="4"/>
        <v>176.9</v>
      </c>
      <c r="K59" s="92">
        <f t="shared" si="2"/>
        <v>41.73</v>
      </c>
      <c r="L59" s="92">
        <f t="shared" si="3"/>
        <v>218.63</v>
      </c>
    </row>
    <row r="60" spans="1:12" ht="45">
      <c r="A60" s="89">
        <v>53</v>
      </c>
      <c r="B60" s="90" t="s">
        <v>10</v>
      </c>
      <c r="C60" s="90" t="s">
        <v>54</v>
      </c>
      <c r="D60" s="90" t="s">
        <v>35</v>
      </c>
      <c r="E60" s="90" t="s">
        <v>114</v>
      </c>
      <c r="F60" s="91">
        <v>0.2</v>
      </c>
      <c r="G60" s="89">
        <v>1385</v>
      </c>
      <c r="H60" s="92">
        <v>184</v>
      </c>
      <c r="I60" s="93">
        <f t="shared" si="0"/>
        <v>7.5270000000000001</v>
      </c>
      <c r="J60" s="92">
        <f t="shared" si="4"/>
        <v>276.99</v>
      </c>
      <c r="K60" s="92">
        <f t="shared" si="2"/>
        <v>65.34</v>
      </c>
      <c r="L60" s="92">
        <f t="shared" si="3"/>
        <v>342.33000000000004</v>
      </c>
    </row>
    <row r="61" spans="1:12" ht="27.6" customHeight="1">
      <c r="A61" s="89">
        <v>54</v>
      </c>
      <c r="B61" s="90" t="s">
        <v>272</v>
      </c>
      <c r="C61" s="90" t="s">
        <v>273</v>
      </c>
      <c r="D61" s="90" t="s">
        <v>5</v>
      </c>
      <c r="E61" s="90" t="s">
        <v>275</v>
      </c>
      <c r="F61" s="91">
        <v>0.05</v>
      </c>
      <c r="G61" s="89">
        <v>1565</v>
      </c>
      <c r="H61" s="92">
        <v>32</v>
      </c>
      <c r="I61" s="93">
        <f t="shared" si="0"/>
        <v>8.5050000000000008</v>
      </c>
      <c r="J61" s="92">
        <f t="shared" si="4"/>
        <v>13.61</v>
      </c>
      <c r="K61" s="92">
        <f t="shared" si="2"/>
        <v>3.21</v>
      </c>
      <c r="L61" s="92">
        <f t="shared" si="3"/>
        <v>16.82</v>
      </c>
    </row>
    <row r="62" spans="1:12" ht="45">
      <c r="A62" s="89">
        <v>55</v>
      </c>
      <c r="B62" s="90" t="s">
        <v>272</v>
      </c>
      <c r="C62" s="90" t="s">
        <v>273</v>
      </c>
      <c r="D62" s="90" t="s">
        <v>5</v>
      </c>
      <c r="E62" s="90" t="s">
        <v>275</v>
      </c>
      <c r="F62" s="91">
        <v>0.05</v>
      </c>
      <c r="G62" s="89">
        <v>1565</v>
      </c>
      <c r="H62" s="92">
        <v>72</v>
      </c>
      <c r="I62" s="93">
        <f t="shared" si="0"/>
        <v>8.5050000000000008</v>
      </c>
      <c r="J62" s="92">
        <f t="shared" si="4"/>
        <v>30.62</v>
      </c>
      <c r="K62" s="92">
        <f t="shared" si="2"/>
        <v>7.22</v>
      </c>
      <c r="L62" s="92">
        <f t="shared" si="3"/>
        <v>37.840000000000003</v>
      </c>
    </row>
    <row r="63" spans="1:12" ht="28.15" customHeight="1">
      <c r="A63" s="89">
        <v>56</v>
      </c>
      <c r="B63" s="90" t="s">
        <v>10</v>
      </c>
      <c r="C63" s="90" t="s">
        <v>158</v>
      </c>
      <c r="D63" s="90" t="s">
        <v>5</v>
      </c>
      <c r="E63" s="90" t="s">
        <v>171</v>
      </c>
      <c r="F63" s="91">
        <v>0.2</v>
      </c>
      <c r="G63" s="89">
        <v>1570</v>
      </c>
      <c r="H63" s="92">
        <v>112</v>
      </c>
      <c r="I63" s="93">
        <f t="shared" si="0"/>
        <v>8.5329999999999995</v>
      </c>
      <c r="J63" s="92">
        <f t="shared" si="4"/>
        <v>191.14</v>
      </c>
      <c r="K63" s="92">
        <f t="shared" si="2"/>
        <v>45.09</v>
      </c>
      <c r="L63" s="92">
        <f t="shared" si="3"/>
        <v>236.23</v>
      </c>
    </row>
    <row r="64" spans="1:12" ht="29.45" customHeight="1">
      <c r="A64" s="89">
        <v>57</v>
      </c>
      <c r="B64" s="90" t="s">
        <v>10</v>
      </c>
      <c r="C64" s="90" t="s">
        <v>172</v>
      </c>
      <c r="D64" s="90" t="s">
        <v>12</v>
      </c>
      <c r="E64" s="90" t="s">
        <v>173</v>
      </c>
      <c r="F64" s="91">
        <v>0.18</v>
      </c>
      <c r="G64" s="89">
        <v>2310</v>
      </c>
      <c r="H64" s="92">
        <v>184</v>
      </c>
      <c r="I64" s="93">
        <f t="shared" si="0"/>
        <v>12.554</v>
      </c>
      <c r="J64" s="92">
        <f t="shared" si="4"/>
        <v>415.79</v>
      </c>
      <c r="K64" s="92">
        <f t="shared" si="2"/>
        <v>98.08</v>
      </c>
      <c r="L64" s="92">
        <f t="shared" si="3"/>
        <v>513.87</v>
      </c>
    </row>
    <row r="65" spans="1:12" ht="42.6" customHeight="1">
      <c r="A65" s="89">
        <v>58</v>
      </c>
      <c r="B65" s="90" t="s">
        <v>10</v>
      </c>
      <c r="C65" s="90" t="s">
        <v>54</v>
      </c>
      <c r="D65" s="90" t="s">
        <v>35</v>
      </c>
      <c r="E65" s="90" t="s">
        <v>115</v>
      </c>
      <c r="F65" s="91">
        <v>0.2</v>
      </c>
      <c r="G65" s="89">
        <v>1365</v>
      </c>
      <c r="H65" s="92">
        <v>184</v>
      </c>
      <c r="I65" s="93">
        <f t="shared" si="0"/>
        <v>7.4180000000000001</v>
      </c>
      <c r="J65" s="92">
        <f t="shared" si="4"/>
        <v>272.98</v>
      </c>
      <c r="K65" s="92">
        <f t="shared" si="2"/>
        <v>64.400000000000006</v>
      </c>
      <c r="L65" s="92">
        <f t="shared" si="3"/>
        <v>337.38</v>
      </c>
    </row>
    <row r="66" spans="1:12" ht="60">
      <c r="A66" s="89">
        <v>59</v>
      </c>
      <c r="B66" s="90" t="s">
        <v>137</v>
      </c>
      <c r="C66" s="90" t="s">
        <v>129</v>
      </c>
      <c r="D66" s="90" t="s">
        <v>424</v>
      </c>
      <c r="E66" s="90" t="s">
        <v>425</v>
      </c>
      <c r="F66" s="91">
        <v>0.18</v>
      </c>
      <c r="G66" s="89">
        <v>2365</v>
      </c>
      <c r="H66" s="92">
        <v>184</v>
      </c>
      <c r="I66" s="93">
        <f t="shared" si="0"/>
        <v>12.853</v>
      </c>
      <c r="J66" s="92">
        <f t="shared" si="4"/>
        <v>425.69</v>
      </c>
      <c r="K66" s="92">
        <f t="shared" si="2"/>
        <v>100.42</v>
      </c>
      <c r="L66" s="92">
        <f t="shared" si="3"/>
        <v>526.11</v>
      </c>
    </row>
    <row r="67" spans="1:12" ht="28.9" customHeight="1">
      <c r="A67" s="89">
        <v>60</v>
      </c>
      <c r="B67" s="90" t="s">
        <v>29</v>
      </c>
      <c r="C67" s="90" t="s">
        <v>490</v>
      </c>
      <c r="D67" s="90" t="s">
        <v>500</v>
      </c>
      <c r="E67" s="90" t="s">
        <v>501</v>
      </c>
      <c r="F67" s="91">
        <v>0.2</v>
      </c>
      <c r="G67" s="89">
        <v>2015</v>
      </c>
      <c r="H67" s="92">
        <v>24</v>
      </c>
      <c r="I67" s="93">
        <f t="shared" si="0"/>
        <v>10.951000000000001</v>
      </c>
      <c r="J67" s="92">
        <f t="shared" si="4"/>
        <v>52.56</v>
      </c>
      <c r="K67" s="92">
        <f t="shared" si="2"/>
        <v>12.4</v>
      </c>
      <c r="L67" s="92">
        <f t="shared" si="3"/>
        <v>64.960000000000008</v>
      </c>
    </row>
    <row r="68" spans="1:12" ht="45">
      <c r="A68" s="89">
        <v>61</v>
      </c>
      <c r="B68" s="90" t="s">
        <v>29</v>
      </c>
      <c r="C68" s="90" t="s">
        <v>490</v>
      </c>
      <c r="D68" s="90" t="s">
        <v>500</v>
      </c>
      <c r="E68" s="90" t="s">
        <v>501</v>
      </c>
      <c r="F68" s="91">
        <v>0.2</v>
      </c>
      <c r="G68" s="89">
        <v>2015</v>
      </c>
      <c r="H68" s="92">
        <v>72</v>
      </c>
      <c r="I68" s="93">
        <f t="shared" si="0"/>
        <v>10.951000000000001</v>
      </c>
      <c r="J68" s="92">
        <f t="shared" si="4"/>
        <v>157.69</v>
      </c>
      <c r="K68" s="92">
        <f t="shared" si="2"/>
        <v>37.200000000000003</v>
      </c>
      <c r="L68" s="92">
        <f t="shared" si="3"/>
        <v>194.89</v>
      </c>
    </row>
    <row r="69" spans="1:12" ht="60">
      <c r="A69" s="89">
        <v>62</v>
      </c>
      <c r="B69" s="90" t="s">
        <v>10</v>
      </c>
      <c r="C69" s="90" t="s">
        <v>169</v>
      </c>
      <c r="D69" s="90" t="s">
        <v>175</v>
      </c>
      <c r="E69" s="90" t="s">
        <v>176</v>
      </c>
      <c r="F69" s="91">
        <v>0.18</v>
      </c>
      <c r="G69" s="89">
        <v>2770</v>
      </c>
      <c r="H69" s="92">
        <v>32</v>
      </c>
      <c r="I69" s="93">
        <f t="shared" si="0"/>
        <v>15.054</v>
      </c>
      <c r="J69" s="92">
        <f t="shared" si="4"/>
        <v>86.71</v>
      </c>
      <c r="K69" s="92">
        <f t="shared" si="2"/>
        <v>20.45</v>
      </c>
      <c r="L69" s="92">
        <f t="shared" si="3"/>
        <v>107.16</v>
      </c>
    </row>
    <row r="70" spans="1:12" ht="60">
      <c r="A70" s="89">
        <v>63</v>
      </c>
      <c r="B70" s="90" t="s">
        <v>10</v>
      </c>
      <c r="C70" s="90" t="s">
        <v>169</v>
      </c>
      <c r="D70" s="90" t="s">
        <v>175</v>
      </c>
      <c r="E70" s="90" t="s">
        <v>176</v>
      </c>
      <c r="F70" s="91">
        <v>0.1</v>
      </c>
      <c r="G70" s="89">
        <v>2770</v>
      </c>
      <c r="H70" s="92">
        <v>40</v>
      </c>
      <c r="I70" s="93">
        <f t="shared" si="0"/>
        <v>15.054</v>
      </c>
      <c r="J70" s="92">
        <f t="shared" si="4"/>
        <v>60.22</v>
      </c>
      <c r="K70" s="92">
        <f t="shared" si="2"/>
        <v>14.21</v>
      </c>
      <c r="L70" s="92">
        <f t="shared" si="3"/>
        <v>74.430000000000007</v>
      </c>
    </row>
    <row r="71" spans="1:12" ht="28.9" customHeight="1">
      <c r="A71" s="89">
        <v>64</v>
      </c>
      <c r="B71" s="90" t="s">
        <v>10</v>
      </c>
      <c r="C71" s="90" t="s">
        <v>169</v>
      </c>
      <c r="D71" s="90" t="s">
        <v>175</v>
      </c>
      <c r="E71" s="90" t="s">
        <v>176</v>
      </c>
      <c r="F71" s="91">
        <v>0.18</v>
      </c>
      <c r="G71" s="89">
        <v>2770</v>
      </c>
      <c r="H71" s="92">
        <v>80</v>
      </c>
      <c r="I71" s="93">
        <f t="shared" si="0"/>
        <v>15.054</v>
      </c>
      <c r="J71" s="92">
        <f t="shared" si="4"/>
        <v>216.78</v>
      </c>
      <c r="K71" s="92">
        <f t="shared" si="2"/>
        <v>51.14</v>
      </c>
      <c r="L71" s="92">
        <f t="shared" si="3"/>
        <v>267.92</v>
      </c>
    </row>
    <row r="72" spans="1:12" ht="28.15" customHeight="1">
      <c r="A72" s="89">
        <v>65</v>
      </c>
      <c r="B72" s="90" t="s">
        <v>10</v>
      </c>
      <c r="C72" s="90" t="s">
        <v>169</v>
      </c>
      <c r="D72" s="90" t="s">
        <v>175</v>
      </c>
      <c r="E72" s="90" t="s">
        <v>176</v>
      </c>
      <c r="F72" s="91">
        <v>0.1</v>
      </c>
      <c r="G72" s="89">
        <v>2770</v>
      </c>
      <c r="H72" s="92">
        <v>24</v>
      </c>
      <c r="I72" s="93">
        <f t="shared" ref="I72:I102" si="5">ROUND(G72/(184),3)</f>
        <v>15.054</v>
      </c>
      <c r="J72" s="92">
        <f t="shared" ref="J72:J103" si="6">ROUND(I72*H72*F72,2)</f>
        <v>36.130000000000003</v>
      </c>
      <c r="K72" s="92">
        <f t="shared" ref="K72:K102" si="7">ROUND(J72*0.2359,2)</f>
        <v>8.52</v>
      </c>
      <c r="L72" s="92">
        <f t="shared" ref="L72:L102" si="8">J72+K72</f>
        <v>44.650000000000006</v>
      </c>
    </row>
    <row r="73" spans="1:12" ht="30" customHeight="1">
      <c r="A73" s="89">
        <v>66</v>
      </c>
      <c r="B73" s="90" t="s">
        <v>10</v>
      </c>
      <c r="C73" s="90" t="s">
        <v>169</v>
      </c>
      <c r="D73" s="90" t="s">
        <v>175</v>
      </c>
      <c r="E73" s="90" t="s">
        <v>176</v>
      </c>
      <c r="F73" s="91">
        <v>0.18</v>
      </c>
      <c r="G73" s="89">
        <v>2770</v>
      </c>
      <c r="H73" s="92">
        <v>8</v>
      </c>
      <c r="I73" s="93">
        <f t="shared" si="5"/>
        <v>15.054</v>
      </c>
      <c r="J73" s="92">
        <f t="shared" si="6"/>
        <v>21.68</v>
      </c>
      <c r="K73" s="92">
        <f t="shared" si="7"/>
        <v>5.1100000000000003</v>
      </c>
      <c r="L73" s="92">
        <f t="shared" si="8"/>
        <v>26.79</v>
      </c>
    </row>
    <row r="74" spans="1:12" ht="30" customHeight="1">
      <c r="A74" s="89">
        <v>67</v>
      </c>
      <c r="B74" s="90" t="s">
        <v>272</v>
      </c>
      <c r="C74" s="90" t="s">
        <v>273</v>
      </c>
      <c r="D74" s="90" t="s">
        <v>5</v>
      </c>
      <c r="E74" s="90" t="s">
        <v>397</v>
      </c>
      <c r="F74" s="91">
        <v>0.1</v>
      </c>
      <c r="G74" s="89">
        <v>1525</v>
      </c>
      <c r="H74" s="92">
        <v>32</v>
      </c>
      <c r="I74" s="93">
        <f t="shared" si="5"/>
        <v>8.2880000000000003</v>
      </c>
      <c r="J74" s="92">
        <f t="shared" si="6"/>
        <v>26.52</v>
      </c>
      <c r="K74" s="92">
        <f t="shared" si="7"/>
        <v>6.26</v>
      </c>
      <c r="L74" s="92">
        <f t="shared" si="8"/>
        <v>32.78</v>
      </c>
    </row>
    <row r="75" spans="1:12" ht="30" customHeight="1">
      <c r="A75" s="89">
        <v>68</v>
      </c>
      <c r="B75" s="90" t="s">
        <v>10</v>
      </c>
      <c r="C75" s="90" t="s">
        <v>54</v>
      </c>
      <c r="D75" s="90" t="s">
        <v>28</v>
      </c>
      <c r="E75" s="90" t="s">
        <v>304</v>
      </c>
      <c r="F75" s="91">
        <v>0.2</v>
      </c>
      <c r="G75" s="89">
        <v>1160</v>
      </c>
      <c r="H75" s="92">
        <v>88</v>
      </c>
      <c r="I75" s="93">
        <f t="shared" si="5"/>
        <v>6.3040000000000003</v>
      </c>
      <c r="J75" s="92">
        <f t="shared" si="6"/>
        <v>110.95</v>
      </c>
      <c r="K75" s="92">
        <f t="shared" si="7"/>
        <v>26.17</v>
      </c>
      <c r="L75" s="92">
        <f t="shared" si="8"/>
        <v>137.12</v>
      </c>
    </row>
    <row r="76" spans="1:12" ht="45">
      <c r="A76" s="89">
        <v>69</v>
      </c>
      <c r="B76" s="90" t="s">
        <v>272</v>
      </c>
      <c r="C76" s="90" t="s">
        <v>273</v>
      </c>
      <c r="D76" s="90" t="s">
        <v>5</v>
      </c>
      <c r="E76" s="90" t="s">
        <v>276</v>
      </c>
      <c r="F76" s="91">
        <v>0.1</v>
      </c>
      <c r="G76" s="89">
        <v>1565</v>
      </c>
      <c r="H76" s="92">
        <v>72</v>
      </c>
      <c r="I76" s="93">
        <f t="shared" si="5"/>
        <v>8.5050000000000008</v>
      </c>
      <c r="J76" s="92">
        <f t="shared" si="6"/>
        <v>61.24</v>
      </c>
      <c r="K76" s="92">
        <f t="shared" si="7"/>
        <v>14.45</v>
      </c>
      <c r="L76" s="92">
        <f t="shared" si="8"/>
        <v>75.69</v>
      </c>
    </row>
    <row r="77" spans="1:12" ht="45">
      <c r="A77" s="89">
        <v>70</v>
      </c>
      <c r="B77" s="90" t="s">
        <v>272</v>
      </c>
      <c r="C77" s="90" t="s">
        <v>273</v>
      </c>
      <c r="D77" s="90" t="s">
        <v>5</v>
      </c>
      <c r="E77" s="90" t="s">
        <v>276</v>
      </c>
      <c r="F77" s="91">
        <v>0.15</v>
      </c>
      <c r="G77" s="89">
        <v>1565</v>
      </c>
      <c r="H77" s="92">
        <v>112</v>
      </c>
      <c r="I77" s="93">
        <f t="shared" si="5"/>
        <v>8.5050000000000008</v>
      </c>
      <c r="J77" s="92">
        <f t="shared" si="6"/>
        <v>142.88</v>
      </c>
      <c r="K77" s="92">
        <f t="shared" si="7"/>
        <v>33.71</v>
      </c>
      <c r="L77" s="92">
        <f t="shared" si="8"/>
        <v>176.59</v>
      </c>
    </row>
    <row r="78" spans="1:12" ht="45">
      <c r="A78" s="89">
        <v>71</v>
      </c>
      <c r="B78" s="90" t="s">
        <v>272</v>
      </c>
      <c r="C78" s="90" t="s">
        <v>273</v>
      </c>
      <c r="D78" s="90" t="s">
        <v>5</v>
      </c>
      <c r="E78" s="90" t="s">
        <v>276</v>
      </c>
      <c r="F78" s="91">
        <v>0.15</v>
      </c>
      <c r="G78" s="89">
        <v>1565</v>
      </c>
      <c r="H78" s="92">
        <v>184</v>
      </c>
      <c r="I78" s="93">
        <f t="shared" si="5"/>
        <v>8.5050000000000008</v>
      </c>
      <c r="J78" s="92">
        <f t="shared" si="6"/>
        <v>234.74</v>
      </c>
      <c r="K78" s="92">
        <f t="shared" si="7"/>
        <v>55.38</v>
      </c>
      <c r="L78" s="92">
        <f t="shared" si="8"/>
        <v>290.12</v>
      </c>
    </row>
    <row r="79" spans="1:12" ht="45">
      <c r="A79" s="89">
        <v>72</v>
      </c>
      <c r="B79" s="90" t="s">
        <v>10</v>
      </c>
      <c r="C79" s="90" t="s">
        <v>54</v>
      </c>
      <c r="D79" s="90" t="s">
        <v>5</v>
      </c>
      <c r="E79" s="90" t="s">
        <v>502</v>
      </c>
      <c r="F79" s="91">
        <v>0.2</v>
      </c>
      <c r="G79" s="89">
        <v>1545</v>
      </c>
      <c r="H79" s="92">
        <v>184</v>
      </c>
      <c r="I79" s="93">
        <f t="shared" si="5"/>
        <v>8.3970000000000002</v>
      </c>
      <c r="J79" s="92">
        <f t="shared" si="6"/>
        <v>309.01</v>
      </c>
      <c r="K79" s="92">
        <f t="shared" si="7"/>
        <v>72.900000000000006</v>
      </c>
      <c r="L79" s="92">
        <f t="shared" si="8"/>
        <v>381.90999999999997</v>
      </c>
    </row>
    <row r="80" spans="1:12" ht="60">
      <c r="A80" s="89">
        <v>73</v>
      </c>
      <c r="B80" s="90" t="s">
        <v>10</v>
      </c>
      <c r="C80" s="90" t="s">
        <v>158</v>
      </c>
      <c r="D80" s="90" t="s">
        <v>5</v>
      </c>
      <c r="E80" s="90" t="s">
        <v>226</v>
      </c>
      <c r="F80" s="91">
        <v>0.2</v>
      </c>
      <c r="G80" s="89">
        <v>1550</v>
      </c>
      <c r="H80" s="92">
        <v>184</v>
      </c>
      <c r="I80" s="93">
        <f t="shared" si="5"/>
        <v>8.4239999999999995</v>
      </c>
      <c r="J80" s="92">
        <f t="shared" si="6"/>
        <v>310</v>
      </c>
      <c r="K80" s="92">
        <f t="shared" si="7"/>
        <v>73.13</v>
      </c>
      <c r="L80" s="92">
        <f t="shared" si="8"/>
        <v>383.13</v>
      </c>
    </row>
    <row r="81" spans="1:12" ht="45">
      <c r="A81" s="89">
        <v>74</v>
      </c>
      <c r="B81" s="90" t="s">
        <v>10</v>
      </c>
      <c r="C81" s="90" t="s">
        <v>54</v>
      </c>
      <c r="D81" s="90" t="s">
        <v>35</v>
      </c>
      <c r="E81" s="90" t="s">
        <v>357</v>
      </c>
      <c r="F81" s="91">
        <v>0.2</v>
      </c>
      <c r="G81" s="89">
        <v>1365</v>
      </c>
      <c r="H81" s="92">
        <v>184</v>
      </c>
      <c r="I81" s="93">
        <f t="shared" si="5"/>
        <v>7.4180000000000001</v>
      </c>
      <c r="J81" s="92">
        <f t="shared" si="6"/>
        <v>272.98</v>
      </c>
      <c r="K81" s="92">
        <f t="shared" si="7"/>
        <v>64.400000000000006</v>
      </c>
      <c r="L81" s="92">
        <f t="shared" si="8"/>
        <v>337.38</v>
      </c>
    </row>
    <row r="82" spans="1:12" ht="45">
      <c r="A82" s="89">
        <v>75</v>
      </c>
      <c r="B82" s="90" t="s">
        <v>10</v>
      </c>
      <c r="C82" s="90" t="s">
        <v>169</v>
      </c>
      <c r="D82" s="90" t="s">
        <v>426</v>
      </c>
      <c r="E82" s="90" t="s">
        <v>427</v>
      </c>
      <c r="F82" s="91">
        <v>0.18</v>
      </c>
      <c r="G82" s="89">
        <v>2790</v>
      </c>
      <c r="H82" s="92">
        <v>32</v>
      </c>
      <c r="I82" s="93">
        <f t="shared" si="5"/>
        <v>15.163</v>
      </c>
      <c r="J82" s="92">
        <f t="shared" si="6"/>
        <v>87.34</v>
      </c>
      <c r="K82" s="92">
        <f t="shared" si="7"/>
        <v>20.6</v>
      </c>
      <c r="L82" s="92">
        <f t="shared" si="8"/>
        <v>107.94</v>
      </c>
    </row>
    <row r="83" spans="1:12" ht="60">
      <c r="A83" s="89">
        <v>76</v>
      </c>
      <c r="B83" s="90" t="s">
        <v>137</v>
      </c>
      <c r="C83" s="90" t="s">
        <v>129</v>
      </c>
      <c r="D83" s="90" t="s">
        <v>162</v>
      </c>
      <c r="E83" s="90" t="s">
        <v>177</v>
      </c>
      <c r="F83" s="91">
        <v>0.18</v>
      </c>
      <c r="G83" s="89">
        <v>2445</v>
      </c>
      <c r="H83" s="92">
        <v>72</v>
      </c>
      <c r="I83" s="93">
        <f t="shared" si="5"/>
        <v>13.288</v>
      </c>
      <c r="J83" s="92">
        <f t="shared" si="6"/>
        <v>172.21</v>
      </c>
      <c r="K83" s="92">
        <f t="shared" si="7"/>
        <v>40.619999999999997</v>
      </c>
      <c r="L83" s="92">
        <f t="shared" si="8"/>
        <v>212.83</v>
      </c>
    </row>
    <row r="84" spans="1:12" ht="42.6" customHeight="1">
      <c r="A84" s="89">
        <v>77</v>
      </c>
      <c r="B84" s="90" t="s">
        <v>137</v>
      </c>
      <c r="C84" s="90" t="s">
        <v>129</v>
      </c>
      <c r="D84" s="90" t="s">
        <v>162</v>
      </c>
      <c r="E84" s="90" t="s">
        <v>177</v>
      </c>
      <c r="F84" s="91">
        <v>0.1</v>
      </c>
      <c r="G84" s="89">
        <v>2445</v>
      </c>
      <c r="H84" s="92">
        <v>80</v>
      </c>
      <c r="I84" s="93">
        <f t="shared" si="5"/>
        <v>13.288</v>
      </c>
      <c r="J84" s="92">
        <f t="shared" si="6"/>
        <v>106.3</v>
      </c>
      <c r="K84" s="92">
        <f t="shared" si="7"/>
        <v>25.08</v>
      </c>
      <c r="L84" s="92">
        <f t="shared" si="8"/>
        <v>131.38</v>
      </c>
    </row>
    <row r="85" spans="1:12" ht="60">
      <c r="A85" s="89">
        <v>78</v>
      </c>
      <c r="B85" s="90" t="s">
        <v>137</v>
      </c>
      <c r="C85" s="90" t="s">
        <v>129</v>
      </c>
      <c r="D85" s="90" t="s">
        <v>162</v>
      </c>
      <c r="E85" s="90" t="s">
        <v>177</v>
      </c>
      <c r="F85" s="91">
        <v>0.18</v>
      </c>
      <c r="G85" s="89">
        <v>2445</v>
      </c>
      <c r="H85" s="92">
        <v>32</v>
      </c>
      <c r="I85" s="93">
        <f t="shared" si="5"/>
        <v>13.288</v>
      </c>
      <c r="J85" s="92">
        <f t="shared" si="6"/>
        <v>76.540000000000006</v>
      </c>
      <c r="K85" s="92">
        <f t="shared" si="7"/>
        <v>18.059999999999999</v>
      </c>
      <c r="L85" s="92">
        <f t="shared" si="8"/>
        <v>94.600000000000009</v>
      </c>
    </row>
    <row r="86" spans="1:12" ht="45">
      <c r="A86" s="89">
        <v>79</v>
      </c>
      <c r="B86" s="90" t="s">
        <v>29</v>
      </c>
      <c r="C86" s="90" t="s">
        <v>490</v>
      </c>
      <c r="D86" s="90" t="s">
        <v>5</v>
      </c>
      <c r="E86" s="90" t="s">
        <v>503</v>
      </c>
      <c r="F86" s="91">
        <v>0.2</v>
      </c>
      <c r="G86" s="89">
        <v>1617</v>
      </c>
      <c r="H86" s="92">
        <v>16</v>
      </c>
      <c r="I86" s="93">
        <f t="shared" si="5"/>
        <v>8.7880000000000003</v>
      </c>
      <c r="J86" s="92">
        <f t="shared" si="6"/>
        <v>28.12</v>
      </c>
      <c r="K86" s="92">
        <f t="shared" si="7"/>
        <v>6.63</v>
      </c>
      <c r="L86" s="92">
        <f t="shared" si="8"/>
        <v>34.75</v>
      </c>
    </row>
    <row r="87" spans="1:12" ht="45">
      <c r="A87" s="89">
        <v>80</v>
      </c>
      <c r="B87" s="90" t="s">
        <v>29</v>
      </c>
      <c r="C87" s="90" t="s">
        <v>490</v>
      </c>
      <c r="D87" s="90" t="s">
        <v>5</v>
      </c>
      <c r="E87" s="90" t="s">
        <v>503</v>
      </c>
      <c r="F87" s="91">
        <v>0.2</v>
      </c>
      <c r="G87" s="89">
        <v>1617</v>
      </c>
      <c r="H87" s="92">
        <v>32</v>
      </c>
      <c r="I87" s="93">
        <f t="shared" si="5"/>
        <v>8.7880000000000003</v>
      </c>
      <c r="J87" s="92">
        <f t="shared" si="6"/>
        <v>56.24</v>
      </c>
      <c r="K87" s="92">
        <f t="shared" si="7"/>
        <v>13.27</v>
      </c>
      <c r="L87" s="92">
        <f t="shared" si="8"/>
        <v>69.510000000000005</v>
      </c>
    </row>
    <row r="88" spans="1:12" ht="60">
      <c r="A88" s="89">
        <v>81</v>
      </c>
      <c r="B88" s="90" t="s">
        <v>137</v>
      </c>
      <c r="C88" s="90" t="s">
        <v>138</v>
      </c>
      <c r="D88" s="90" t="s">
        <v>35</v>
      </c>
      <c r="E88" s="90" t="s">
        <v>428</v>
      </c>
      <c r="F88" s="91">
        <v>0.12</v>
      </c>
      <c r="G88" s="89">
        <v>1775</v>
      </c>
      <c r="H88" s="92">
        <v>64</v>
      </c>
      <c r="I88" s="93">
        <f t="shared" si="5"/>
        <v>9.6470000000000002</v>
      </c>
      <c r="J88" s="92">
        <f t="shared" si="6"/>
        <v>74.09</v>
      </c>
      <c r="K88" s="92">
        <f t="shared" si="7"/>
        <v>17.48</v>
      </c>
      <c r="L88" s="92">
        <f t="shared" si="8"/>
        <v>91.570000000000007</v>
      </c>
    </row>
    <row r="89" spans="1:12" ht="60">
      <c r="A89" s="89">
        <v>82</v>
      </c>
      <c r="B89" s="90" t="s">
        <v>272</v>
      </c>
      <c r="C89" s="90" t="s">
        <v>274</v>
      </c>
      <c r="D89" s="90" t="s">
        <v>31</v>
      </c>
      <c r="E89" s="90" t="s">
        <v>277</v>
      </c>
      <c r="F89" s="91">
        <v>0.2</v>
      </c>
      <c r="G89" s="89">
        <v>1215</v>
      </c>
      <c r="H89" s="92">
        <v>184</v>
      </c>
      <c r="I89" s="93">
        <f t="shared" si="5"/>
        <v>6.6029999999999998</v>
      </c>
      <c r="J89" s="92">
        <f t="shared" si="6"/>
        <v>242.99</v>
      </c>
      <c r="K89" s="92">
        <f t="shared" si="7"/>
        <v>57.32</v>
      </c>
      <c r="L89" s="92">
        <f t="shared" si="8"/>
        <v>300.31</v>
      </c>
    </row>
    <row r="90" spans="1:12" ht="30">
      <c r="A90" s="89">
        <v>83</v>
      </c>
      <c r="B90" s="90" t="s">
        <v>29</v>
      </c>
      <c r="C90" s="90" t="s">
        <v>135</v>
      </c>
      <c r="D90" s="90" t="s">
        <v>28</v>
      </c>
      <c r="E90" s="90" t="s">
        <v>504</v>
      </c>
      <c r="F90" s="91">
        <v>0.2</v>
      </c>
      <c r="G90" s="89">
        <v>1290</v>
      </c>
      <c r="H90" s="92">
        <v>112</v>
      </c>
      <c r="I90" s="93">
        <f t="shared" si="5"/>
        <v>7.0110000000000001</v>
      </c>
      <c r="J90" s="92">
        <f t="shared" si="6"/>
        <v>157.05000000000001</v>
      </c>
      <c r="K90" s="92">
        <f t="shared" si="7"/>
        <v>37.049999999999997</v>
      </c>
      <c r="L90" s="92">
        <f t="shared" si="8"/>
        <v>194.10000000000002</v>
      </c>
    </row>
    <row r="91" spans="1:12" ht="60">
      <c r="A91" s="89">
        <v>84</v>
      </c>
      <c r="B91" s="90" t="s">
        <v>137</v>
      </c>
      <c r="C91" s="90" t="s">
        <v>119</v>
      </c>
      <c r="D91" s="90" t="s">
        <v>12</v>
      </c>
      <c r="E91" s="90" t="s">
        <v>398</v>
      </c>
      <c r="F91" s="91">
        <v>9.9999999999999992E-2</v>
      </c>
      <c r="G91" s="89">
        <v>2205</v>
      </c>
      <c r="H91" s="92">
        <v>144</v>
      </c>
      <c r="I91" s="93">
        <f t="shared" si="5"/>
        <v>11.984</v>
      </c>
      <c r="J91" s="92">
        <f t="shared" si="6"/>
        <v>172.57</v>
      </c>
      <c r="K91" s="92">
        <f t="shared" si="7"/>
        <v>40.71</v>
      </c>
      <c r="L91" s="92">
        <f t="shared" si="8"/>
        <v>213.28</v>
      </c>
    </row>
    <row r="92" spans="1:12" ht="42" customHeight="1">
      <c r="A92" s="89">
        <v>85</v>
      </c>
      <c r="B92" s="90" t="s">
        <v>137</v>
      </c>
      <c r="C92" s="90" t="s">
        <v>139</v>
      </c>
      <c r="D92" s="90" t="s">
        <v>31</v>
      </c>
      <c r="E92" s="90" t="s">
        <v>358</v>
      </c>
      <c r="F92" s="91">
        <v>0.11</v>
      </c>
      <c r="G92" s="89">
        <v>1560</v>
      </c>
      <c r="H92" s="92">
        <v>168</v>
      </c>
      <c r="I92" s="93">
        <f t="shared" si="5"/>
        <v>8.4779999999999998</v>
      </c>
      <c r="J92" s="92">
        <f t="shared" si="6"/>
        <v>156.66999999999999</v>
      </c>
      <c r="K92" s="92">
        <f t="shared" si="7"/>
        <v>36.96</v>
      </c>
      <c r="L92" s="92">
        <f t="shared" si="8"/>
        <v>193.63</v>
      </c>
    </row>
    <row r="93" spans="1:12" ht="41.45" customHeight="1">
      <c r="A93" s="89">
        <v>86</v>
      </c>
      <c r="B93" s="90" t="s">
        <v>272</v>
      </c>
      <c r="C93" s="90" t="s">
        <v>274</v>
      </c>
      <c r="D93" s="90" t="s">
        <v>31</v>
      </c>
      <c r="E93" s="90" t="s">
        <v>278</v>
      </c>
      <c r="F93" s="91">
        <v>0.15</v>
      </c>
      <c r="G93" s="89">
        <v>1255</v>
      </c>
      <c r="H93" s="92">
        <v>184</v>
      </c>
      <c r="I93" s="93">
        <f t="shared" si="5"/>
        <v>6.8209999999999997</v>
      </c>
      <c r="J93" s="92">
        <f t="shared" si="6"/>
        <v>188.26</v>
      </c>
      <c r="K93" s="92">
        <f t="shared" si="7"/>
        <v>44.41</v>
      </c>
      <c r="L93" s="92">
        <f t="shared" si="8"/>
        <v>232.67</v>
      </c>
    </row>
    <row r="94" spans="1:12" ht="45">
      <c r="A94" s="89">
        <v>87</v>
      </c>
      <c r="B94" s="90" t="s">
        <v>10</v>
      </c>
      <c r="C94" s="90" t="s">
        <v>54</v>
      </c>
      <c r="D94" s="90" t="s">
        <v>359</v>
      </c>
      <c r="E94" s="90" t="s">
        <v>360</v>
      </c>
      <c r="F94" s="91">
        <v>0.2</v>
      </c>
      <c r="G94" s="89">
        <v>2205</v>
      </c>
      <c r="H94" s="92">
        <v>72</v>
      </c>
      <c r="I94" s="93">
        <f t="shared" si="5"/>
        <v>11.984</v>
      </c>
      <c r="J94" s="92">
        <f t="shared" si="6"/>
        <v>172.57</v>
      </c>
      <c r="K94" s="92">
        <f t="shared" si="7"/>
        <v>40.71</v>
      </c>
      <c r="L94" s="92">
        <f t="shared" si="8"/>
        <v>213.28</v>
      </c>
    </row>
    <row r="95" spans="1:12" ht="45">
      <c r="A95" s="89">
        <v>88</v>
      </c>
      <c r="B95" s="90" t="s">
        <v>10</v>
      </c>
      <c r="C95" s="90" t="s">
        <v>54</v>
      </c>
      <c r="D95" s="90" t="s">
        <v>35</v>
      </c>
      <c r="E95" s="90" t="s">
        <v>259</v>
      </c>
      <c r="F95" s="91">
        <v>0.2</v>
      </c>
      <c r="G95" s="89">
        <v>1365</v>
      </c>
      <c r="H95" s="92">
        <v>152</v>
      </c>
      <c r="I95" s="93">
        <f t="shared" si="5"/>
        <v>7.4180000000000001</v>
      </c>
      <c r="J95" s="92">
        <f t="shared" si="6"/>
        <v>225.51</v>
      </c>
      <c r="K95" s="92">
        <f t="shared" si="7"/>
        <v>53.2</v>
      </c>
      <c r="L95" s="92">
        <f t="shared" si="8"/>
        <v>278.70999999999998</v>
      </c>
    </row>
    <row r="96" spans="1:12" ht="45">
      <c r="A96" s="89">
        <v>89</v>
      </c>
      <c r="B96" s="90" t="s">
        <v>10</v>
      </c>
      <c r="C96" s="90" t="s">
        <v>54</v>
      </c>
      <c r="D96" s="90" t="s">
        <v>5</v>
      </c>
      <c r="E96" s="90" t="s">
        <v>116</v>
      </c>
      <c r="F96" s="91">
        <v>0.2</v>
      </c>
      <c r="G96" s="89">
        <v>1505</v>
      </c>
      <c r="H96" s="92">
        <v>8</v>
      </c>
      <c r="I96" s="93">
        <f t="shared" si="5"/>
        <v>8.1790000000000003</v>
      </c>
      <c r="J96" s="92">
        <f t="shared" si="6"/>
        <v>13.09</v>
      </c>
      <c r="K96" s="92">
        <f t="shared" si="7"/>
        <v>3.09</v>
      </c>
      <c r="L96" s="92">
        <f t="shared" si="8"/>
        <v>16.18</v>
      </c>
    </row>
    <row r="97" spans="1:12" ht="45">
      <c r="A97" s="89">
        <v>90</v>
      </c>
      <c r="B97" s="90" t="s">
        <v>10</v>
      </c>
      <c r="C97" s="90" t="s">
        <v>54</v>
      </c>
      <c r="D97" s="90" t="s">
        <v>5</v>
      </c>
      <c r="E97" s="90" t="s">
        <v>116</v>
      </c>
      <c r="F97" s="91">
        <v>0.2</v>
      </c>
      <c r="G97" s="89">
        <v>1505</v>
      </c>
      <c r="H97" s="92">
        <v>32</v>
      </c>
      <c r="I97" s="93">
        <f t="shared" si="5"/>
        <v>8.1790000000000003</v>
      </c>
      <c r="J97" s="92">
        <f t="shared" si="6"/>
        <v>52.35</v>
      </c>
      <c r="K97" s="92">
        <f t="shared" si="7"/>
        <v>12.35</v>
      </c>
      <c r="L97" s="92">
        <f t="shared" si="8"/>
        <v>64.7</v>
      </c>
    </row>
    <row r="98" spans="1:12" ht="60">
      <c r="A98" s="89">
        <v>91</v>
      </c>
      <c r="B98" s="90" t="s">
        <v>10</v>
      </c>
      <c r="C98" s="90" t="s">
        <v>158</v>
      </c>
      <c r="D98" s="90" t="s">
        <v>5</v>
      </c>
      <c r="E98" s="90" t="s">
        <v>178</v>
      </c>
      <c r="F98" s="91">
        <v>0.2</v>
      </c>
      <c r="G98" s="89">
        <v>1590</v>
      </c>
      <c r="H98" s="92">
        <v>32</v>
      </c>
      <c r="I98" s="93">
        <f t="shared" si="5"/>
        <v>8.641</v>
      </c>
      <c r="J98" s="92">
        <f t="shared" si="6"/>
        <v>55.3</v>
      </c>
      <c r="K98" s="92">
        <f t="shared" si="7"/>
        <v>13.05</v>
      </c>
      <c r="L98" s="92">
        <f t="shared" si="8"/>
        <v>68.349999999999994</v>
      </c>
    </row>
    <row r="99" spans="1:12" ht="60">
      <c r="A99" s="89">
        <v>92</v>
      </c>
      <c r="B99" s="90" t="s">
        <v>10</v>
      </c>
      <c r="C99" s="90" t="s">
        <v>158</v>
      </c>
      <c r="D99" s="90" t="s">
        <v>5</v>
      </c>
      <c r="E99" s="90" t="s">
        <v>178</v>
      </c>
      <c r="F99" s="91">
        <v>0.2</v>
      </c>
      <c r="G99" s="89">
        <v>1590</v>
      </c>
      <c r="H99" s="92">
        <v>72</v>
      </c>
      <c r="I99" s="93">
        <f t="shared" si="5"/>
        <v>8.641</v>
      </c>
      <c r="J99" s="92">
        <f t="shared" si="6"/>
        <v>124.43</v>
      </c>
      <c r="K99" s="92">
        <f t="shared" si="7"/>
        <v>29.35</v>
      </c>
      <c r="L99" s="92">
        <f t="shared" si="8"/>
        <v>153.78</v>
      </c>
    </row>
    <row r="100" spans="1:12" ht="45">
      <c r="A100" s="89">
        <v>93</v>
      </c>
      <c r="B100" s="90" t="s">
        <v>272</v>
      </c>
      <c r="C100" s="90" t="s">
        <v>273</v>
      </c>
      <c r="D100" s="90" t="s">
        <v>5</v>
      </c>
      <c r="E100" s="90" t="s">
        <v>279</v>
      </c>
      <c r="F100" s="91">
        <v>0.15</v>
      </c>
      <c r="G100" s="89">
        <v>1545</v>
      </c>
      <c r="H100" s="92">
        <v>112</v>
      </c>
      <c r="I100" s="93">
        <f t="shared" si="5"/>
        <v>8.3970000000000002</v>
      </c>
      <c r="J100" s="92">
        <f t="shared" si="6"/>
        <v>141.07</v>
      </c>
      <c r="K100" s="92">
        <f t="shared" si="7"/>
        <v>33.28</v>
      </c>
      <c r="L100" s="92">
        <f t="shared" si="8"/>
        <v>174.35</v>
      </c>
    </row>
    <row r="101" spans="1:12" ht="45">
      <c r="A101" s="89">
        <v>94</v>
      </c>
      <c r="B101" s="90" t="s">
        <v>272</v>
      </c>
      <c r="C101" s="90" t="s">
        <v>273</v>
      </c>
      <c r="D101" s="90" t="s">
        <v>5</v>
      </c>
      <c r="E101" s="90" t="s">
        <v>399</v>
      </c>
      <c r="F101" s="91">
        <v>0.1</v>
      </c>
      <c r="G101" s="89">
        <v>1545</v>
      </c>
      <c r="H101" s="92">
        <v>96</v>
      </c>
      <c r="I101" s="93">
        <f t="shared" si="5"/>
        <v>8.3970000000000002</v>
      </c>
      <c r="J101" s="92">
        <f t="shared" si="6"/>
        <v>80.61</v>
      </c>
      <c r="K101" s="92">
        <f t="shared" si="7"/>
        <v>19.02</v>
      </c>
      <c r="L101" s="92">
        <f t="shared" si="8"/>
        <v>99.63</v>
      </c>
    </row>
    <row r="102" spans="1:12" ht="45">
      <c r="A102" s="89">
        <v>95</v>
      </c>
      <c r="B102" s="90" t="s">
        <v>10</v>
      </c>
      <c r="C102" s="90" t="s">
        <v>54</v>
      </c>
      <c r="D102" s="90" t="s">
        <v>5</v>
      </c>
      <c r="E102" s="90" t="s">
        <v>101</v>
      </c>
      <c r="F102" s="91">
        <v>0.2</v>
      </c>
      <c r="G102" s="89">
        <v>1525</v>
      </c>
      <c r="H102" s="92">
        <v>184</v>
      </c>
      <c r="I102" s="93">
        <f t="shared" si="5"/>
        <v>8.2880000000000003</v>
      </c>
      <c r="J102" s="92">
        <f t="shared" si="6"/>
        <v>305</v>
      </c>
      <c r="K102" s="92">
        <f t="shared" si="7"/>
        <v>71.95</v>
      </c>
      <c r="L102" s="92">
        <f t="shared" si="8"/>
        <v>376.95</v>
      </c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90903-BEFD-4566-80EF-61C975B4DD93}">
  <sheetPr>
    <tabColor theme="8" tint="0.79998168889431442"/>
    <pageSetUpPr fitToPage="1"/>
  </sheetPr>
  <dimension ref="A1:L30"/>
  <sheetViews>
    <sheetView zoomScaleNormal="100" workbookViewId="0">
      <selection activeCell="A4" sqref="A4:L4"/>
    </sheetView>
  </sheetViews>
  <sheetFormatPr defaultColWidth="9.140625" defaultRowHeight="12.75"/>
  <cols>
    <col min="1" max="1" width="5.5703125" style="19" customWidth="1"/>
    <col min="2" max="2" width="26.140625" style="19" customWidth="1"/>
    <col min="3" max="3" width="35.7109375" style="19" customWidth="1"/>
    <col min="4" max="4" width="26.140625" style="19" customWidth="1"/>
    <col min="5" max="5" width="9.140625" style="58"/>
    <col min="6" max="6" width="10.7109375" style="67" customWidth="1"/>
    <col min="7" max="7" width="9.140625" style="63" customWidth="1"/>
    <col min="8" max="8" width="10.140625" style="19" bestFit="1" customWidth="1"/>
    <col min="9" max="9" width="8" style="19" customWidth="1"/>
    <col min="10" max="10" width="11.28515625" style="63" customWidth="1"/>
    <col min="11" max="11" width="10.42578125" style="63" customWidth="1"/>
    <col min="12" max="12" width="11.7109375" style="63" customWidth="1"/>
    <col min="13" max="13" width="9.140625" style="58"/>
    <col min="14" max="15" width="10.5703125" style="58" bestFit="1" customWidth="1"/>
    <col min="16" max="16384" width="9.140625" style="58"/>
  </cols>
  <sheetData>
    <row r="1" spans="1:12" ht="15">
      <c r="A1" s="17"/>
      <c r="B1" s="17"/>
      <c r="C1" s="17"/>
      <c r="D1" s="17"/>
      <c r="F1" s="69"/>
      <c r="G1" s="64"/>
      <c r="H1" s="64"/>
      <c r="I1" s="64"/>
      <c r="J1" s="64"/>
      <c r="K1" s="34"/>
      <c r="L1" s="60" t="s">
        <v>181</v>
      </c>
    </row>
    <row r="2" spans="1:12" ht="18.75">
      <c r="A2" s="17"/>
      <c r="B2" s="114" t="s">
        <v>1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</row>
    <row r="3" spans="1:12">
      <c r="A3" s="17"/>
      <c r="B3" s="17"/>
      <c r="C3" s="17"/>
      <c r="D3" s="17"/>
      <c r="F3" s="74"/>
      <c r="G3" s="18"/>
      <c r="H3" s="18"/>
      <c r="I3" s="18"/>
      <c r="J3" s="34"/>
      <c r="K3" s="34"/>
      <c r="L3" s="34"/>
    </row>
    <row r="4" spans="1:12" ht="33.6" customHeight="1">
      <c r="A4" s="113" t="s">
        <v>512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2">
      <c r="A5" s="33"/>
      <c r="B5" s="33"/>
      <c r="C5" s="88"/>
      <c r="D5" s="18"/>
      <c r="E5" s="65"/>
      <c r="F5" s="75"/>
      <c r="G5" s="18"/>
      <c r="H5" s="66"/>
      <c r="I5" s="18"/>
      <c r="J5" s="34"/>
      <c r="K5" s="34"/>
      <c r="L5" s="34"/>
    </row>
    <row r="6" spans="1:12" ht="38.25">
      <c r="A6" s="40" t="s">
        <v>155</v>
      </c>
      <c r="B6" s="40" t="s">
        <v>6</v>
      </c>
      <c r="C6" s="40" t="s">
        <v>0</v>
      </c>
      <c r="D6" s="40" t="s">
        <v>4</v>
      </c>
      <c r="E6" s="52" t="s">
        <v>7</v>
      </c>
      <c r="F6" s="76" t="s">
        <v>8</v>
      </c>
      <c r="G6" s="41" t="s">
        <v>2</v>
      </c>
      <c r="H6" s="42" t="s">
        <v>11</v>
      </c>
      <c r="I6" s="41" t="s">
        <v>3</v>
      </c>
      <c r="J6" s="41" t="s">
        <v>156</v>
      </c>
      <c r="K6" s="41" t="s">
        <v>157</v>
      </c>
      <c r="L6" s="41" t="s">
        <v>9</v>
      </c>
    </row>
    <row r="7" spans="1:12" ht="14.25">
      <c r="A7" s="53"/>
      <c r="B7" s="53"/>
      <c r="C7" s="53"/>
      <c r="D7" s="53"/>
      <c r="E7" s="53"/>
      <c r="F7" s="73"/>
      <c r="G7" s="54"/>
      <c r="H7" s="55">
        <f>SUM(H8:H30)</f>
        <v>1136</v>
      </c>
      <c r="I7" s="55"/>
      <c r="J7" s="55">
        <f>SUM(J8:J30)</f>
        <v>1896.8500000000001</v>
      </c>
      <c r="K7" s="55">
        <f>SUM(K8:K30)</f>
        <v>447.5</v>
      </c>
      <c r="L7" s="55">
        <f>SUM(L8:L30)</f>
        <v>2344.35</v>
      </c>
    </row>
    <row r="8" spans="1:12" ht="27.6" customHeight="1">
      <c r="A8" s="90">
        <v>1</v>
      </c>
      <c r="B8" s="90" t="s">
        <v>29</v>
      </c>
      <c r="C8" s="90" t="s">
        <v>490</v>
      </c>
      <c r="D8" s="90" t="s">
        <v>35</v>
      </c>
      <c r="E8" s="90" t="s">
        <v>491</v>
      </c>
      <c r="F8" s="91">
        <v>0.2</v>
      </c>
      <c r="G8" s="89">
        <v>1310</v>
      </c>
      <c r="H8" s="92">
        <v>64</v>
      </c>
      <c r="I8" s="93">
        <f t="shared" ref="I8:I30" si="0">ROUND(G8/(168),3)</f>
        <v>7.798</v>
      </c>
      <c r="J8" s="92">
        <f t="shared" ref="J8:J30" si="1">ROUND(I8*H8*F8,2)</f>
        <v>99.81</v>
      </c>
      <c r="K8" s="92">
        <f t="shared" ref="K8:K30" si="2">ROUND(J8*0.2359,2)</f>
        <v>23.55</v>
      </c>
      <c r="L8" s="92">
        <f t="shared" ref="L8:L30" si="3">J8+K8</f>
        <v>123.36</v>
      </c>
    </row>
    <row r="9" spans="1:12" ht="45">
      <c r="A9" s="90">
        <v>2</v>
      </c>
      <c r="B9" s="90" t="s">
        <v>29</v>
      </c>
      <c r="C9" s="90" t="s">
        <v>490</v>
      </c>
      <c r="D9" s="90" t="s">
        <v>35</v>
      </c>
      <c r="E9" s="90" t="s">
        <v>491</v>
      </c>
      <c r="F9" s="91">
        <v>0.2</v>
      </c>
      <c r="G9" s="89">
        <v>1310</v>
      </c>
      <c r="H9" s="92">
        <v>16</v>
      </c>
      <c r="I9" s="93">
        <f t="shared" si="0"/>
        <v>7.798</v>
      </c>
      <c r="J9" s="92">
        <f t="shared" si="1"/>
        <v>24.95</v>
      </c>
      <c r="K9" s="92">
        <f t="shared" si="2"/>
        <v>5.89</v>
      </c>
      <c r="L9" s="92">
        <f t="shared" si="3"/>
        <v>30.84</v>
      </c>
    </row>
    <row r="10" spans="1:12" ht="45">
      <c r="A10" s="90">
        <v>3</v>
      </c>
      <c r="B10" s="90" t="s">
        <v>29</v>
      </c>
      <c r="C10" s="90" t="s">
        <v>490</v>
      </c>
      <c r="D10" s="90" t="s">
        <v>31</v>
      </c>
      <c r="E10" s="90" t="s">
        <v>492</v>
      </c>
      <c r="F10" s="91">
        <v>0.2</v>
      </c>
      <c r="G10" s="89">
        <v>1150</v>
      </c>
      <c r="H10" s="92">
        <v>104</v>
      </c>
      <c r="I10" s="93">
        <f t="shared" si="0"/>
        <v>6.8449999999999998</v>
      </c>
      <c r="J10" s="92">
        <f t="shared" si="1"/>
        <v>142.38</v>
      </c>
      <c r="K10" s="92">
        <f t="shared" si="2"/>
        <v>33.590000000000003</v>
      </c>
      <c r="L10" s="92">
        <f t="shared" si="3"/>
        <v>175.97</v>
      </c>
    </row>
    <row r="11" spans="1:12" ht="45">
      <c r="A11" s="90">
        <v>4</v>
      </c>
      <c r="B11" s="90" t="s">
        <v>29</v>
      </c>
      <c r="C11" s="90" t="s">
        <v>490</v>
      </c>
      <c r="D11" s="90" t="s">
        <v>31</v>
      </c>
      <c r="E11" s="90" t="s">
        <v>492</v>
      </c>
      <c r="F11" s="91">
        <v>0.2</v>
      </c>
      <c r="G11" s="89">
        <v>1150</v>
      </c>
      <c r="H11" s="92">
        <v>16</v>
      </c>
      <c r="I11" s="93">
        <f t="shared" si="0"/>
        <v>6.8449999999999998</v>
      </c>
      <c r="J11" s="92">
        <f t="shared" si="1"/>
        <v>21.9</v>
      </c>
      <c r="K11" s="92">
        <f t="shared" si="2"/>
        <v>5.17</v>
      </c>
      <c r="L11" s="92">
        <f t="shared" si="3"/>
        <v>27.07</v>
      </c>
    </row>
    <row r="12" spans="1:12" ht="45">
      <c r="A12" s="90">
        <v>5</v>
      </c>
      <c r="B12" s="90" t="s">
        <v>29</v>
      </c>
      <c r="C12" s="90" t="s">
        <v>490</v>
      </c>
      <c r="D12" s="90" t="s">
        <v>5</v>
      </c>
      <c r="E12" s="90" t="s">
        <v>493</v>
      </c>
      <c r="F12" s="91">
        <v>0.2</v>
      </c>
      <c r="G12" s="89">
        <v>1490</v>
      </c>
      <c r="H12" s="92">
        <v>16</v>
      </c>
      <c r="I12" s="93">
        <f t="shared" si="0"/>
        <v>8.8689999999999998</v>
      </c>
      <c r="J12" s="92">
        <f t="shared" si="1"/>
        <v>28.38</v>
      </c>
      <c r="K12" s="92">
        <f t="shared" si="2"/>
        <v>6.69</v>
      </c>
      <c r="L12" s="92">
        <f t="shared" si="3"/>
        <v>35.07</v>
      </c>
    </row>
    <row r="13" spans="1:12" ht="45">
      <c r="A13" s="90">
        <v>6</v>
      </c>
      <c r="B13" s="90" t="s">
        <v>29</v>
      </c>
      <c r="C13" s="90" t="s">
        <v>490</v>
      </c>
      <c r="D13" s="90" t="s">
        <v>5</v>
      </c>
      <c r="E13" s="90" t="s">
        <v>493</v>
      </c>
      <c r="F13" s="91">
        <v>0.1</v>
      </c>
      <c r="G13" s="89">
        <v>1490</v>
      </c>
      <c r="H13" s="92">
        <v>16</v>
      </c>
      <c r="I13" s="93">
        <f t="shared" si="0"/>
        <v>8.8689999999999998</v>
      </c>
      <c r="J13" s="92">
        <f t="shared" si="1"/>
        <v>14.19</v>
      </c>
      <c r="K13" s="92">
        <f t="shared" si="2"/>
        <v>3.35</v>
      </c>
      <c r="L13" s="92">
        <f t="shared" si="3"/>
        <v>17.54</v>
      </c>
    </row>
    <row r="14" spans="1:12" ht="45">
      <c r="A14" s="90">
        <v>7</v>
      </c>
      <c r="B14" s="90" t="s">
        <v>29</v>
      </c>
      <c r="C14" s="90" t="s">
        <v>490</v>
      </c>
      <c r="D14" s="90" t="s">
        <v>5</v>
      </c>
      <c r="E14" s="90" t="s">
        <v>493</v>
      </c>
      <c r="F14" s="91">
        <v>0.2</v>
      </c>
      <c r="G14" s="89">
        <v>1490</v>
      </c>
      <c r="H14" s="92">
        <v>64</v>
      </c>
      <c r="I14" s="93">
        <f t="shared" si="0"/>
        <v>8.8689999999999998</v>
      </c>
      <c r="J14" s="92">
        <f t="shared" si="1"/>
        <v>113.52</v>
      </c>
      <c r="K14" s="92">
        <f t="shared" si="2"/>
        <v>26.78</v>
      </c>
      <c r="L14" s="92">
        <f t="shared" si="3"/>
        <v>140.30000000000001</v>
      </c>
    </row>
    <row r="15" spans="1:12" ht="55.15" customHeight="1">
      <c r="A15" s="90">
        <v>8</v>
      </c>
      <c r="B15" s="90" t="s">
        <v>29</v>
      </c>
      <c r="C15" s="90" t="s">
        <v>490</v>
      </c>
      <c r="D15" s="90" t="s">
        <v>5</v>
      </c>
      <c r="E15" s="90" t="s">
        <v>493</v>
      </c>
      <c r="F15" s="91">
        <v>0.2</v>
      </c>
      <c r="G15" s="89">
        <v>1490</v>
      </c>
      <c r="H15" s="92">
        <v>8</v>
      </c>
      <c r="I15" s="93">
        <f t="shared" si="0"/>
        <v>8.8689999999999998</v>
      </c>
      <c r="J15" s="92">
        <f t="shared" si="1"/>
        <v>14.19</v>
      </c>
      <c r="K15" s="92">
        <f t="shared" si="2"/>
        <v>3.35</v>
      </c>
      <c r="L15" s="92">
        <f t="shared" si="3"/>
        <v>17.54</v>
      </c>
    </row>
    <row r="16" spans="1:12" ht="57" customHeight="1">
      <c r="A16" s="90">
        <v>9</v>
      </c>
      <c r="B16" s="90" t="s">
        <v>29</v>
      </c>
      <c r="C16" s="90" t="s">
        <v>490</v>
      </c>
      <c r="D16" s="90" t="s">
        <v>495</v>
      </c>
      <c r="E16" s="90" t="s">
        <v>496</v>
      </c>
      <c r="F16" s="95">
        <v>8.5000000000000006E-2</v>
      </c>
      <c r="G16" s="89">
        <v>1870.35</v>
      </c>
      <c r="H16" s="92">
        <v>24</v>
      </c>
      <c r="I16" s="93">
        <f t="shared" si="0"/>
        <v>11.132999999999999</v>
      </c>
      <c r="J16" s="92">
        <f t="shared" si="1"/>
        <v>22.71</v>
      </c>
      <c r="K16" s="92">
        <f t="shared" si="2"/>
        <v>5.36</v>
      </c>
      <c r="L16" s="92">
        <f t="shared" si="3"/>
        <v>28.07</v>
      </c>
    </row>
    <row r="17" spans="1:12" ht="42" customHeight="1">
      <c r="A17" s="90">
        <v>10</v>
      </c>
      <c r="B17" s="90" t="s">
        <v>29</v>
      </c>
      <c r="C17" s="90" t="s">
        <v>490</v>
      </c>
      <c r="D17" s="90" t="s">
        <v>495</v>
      </c>
      <c r="E17" s="90" t="s">
        <v>496</v>
      </c>
      <c r="F17" s="95">
        <v>8.5000000000000006E-2</v>
      </c>
      <c r="G17" s="89">
        <v>1870.35</v>
      </c>
      <c r="H17" s="92">
        <v>40</v>
      </c>
      <c r="I17" s="93">
        <f t="shared" si="0"/>
        <v>11.132999999999999</v>
      </c>
      <c r="J17" s="92">
        <f t="shared" si="1"/>
        <v>37.85</v>
      </c>
      <c r="K17" s="92">
        <f t="shared" si="2"/>
        <v>8.93</v>
      </c>
      <c r="L17" s="92">
        <f t="shared" si="3"/>
        <v>46.78</v>
      </c>
    </row>
    <row r="18" spans="1:12" ht="42.6" customHeight="1">
      <c r="A18" s="90">
        <v>11</v>
      </c>
      <c r="B18" s="90" t="s">
        <v>29</v>
      </c>
      <c r="C18" s="90" t="s">
        <v>490</v>
      </c>
      <c r="D18" s="90" t="s">
        <v>495</v>
      </c>
      <c r="E18" s="90" t="s">
        <v>496</v>
      </c>
      <c r="F18" s="91">
        <v>0.2</v>
      </c>
      <c r="G18" s="89">
        <v>1870.35</v>
      </c>
      <c r="H18" s="92">
        <v>24</v>
      </c>
      <c r="I18" s="93">
        <f t="shared" si="0"/>
        <v>11.132999999999999</v>
      </c>
      <c r="J18" s="92">
        <f t="shared" si="1"/>
        <v>53.44</v>
      </c>
      <c r="K18" s="92">
        <f t="shared" si="2"/>
        <v>12.61</v>
      </c>
      <c r="L18" s="92">
        <f t="shared" si="3"/>
        <v>66.05</v>
      </c>
    </row>
    <row r="19" spans="1:12" ht="40.9" customHeight="1">
      <c r="A19" s="90">
        <v>12</v>
      </c>
      <c r="B19" s="90" t="s">
        <v>29</v>
      </c>
      <c r="C19" s="90" t="s">
        <v>490</v>
      </c>
      <c r="D19" s="90" t="s">
        <v>495</v>
      </c>
      <c r="E19" s="90" t="s">
        <v>496</v>
      </c>
      <c r="F19" s="91">
        <v>0.2</v>
      </c>
      <c r="G19" s="89">
        <v>1870.35</v>
      </c>
      <c r="H19" s="92">
        <v>48</v>
      </c>
      <c r="I19" s="93">
        <f t="shared" si="0"/>
        <v>11.132999999999999</v>
      </c>
      <c r="J19" s="92">
        <f t="shared" si="1"/>
        <v>106.88</v>
      </c>
      <c r="K19" s="92">
        <f t="shared" si="2"/>
        <v>25.21</v>
      </c>
      <c r="L19" s="92">
        <f t="shared" si="3"/>
        <v>132.09</v>
      </c>
    </row>
    <row r="20" spans="1:12" ht="45">
      <c r="A20" s="90">
        <v>13</v>
      </c>
      <c r="B20" s="96" t="s">
        <v>29</v>
      </c>
      <c r="C20" s="96" t="s">
        <v>490</v>
      </c>
      <c r="D20" s="96" t="s">
        <v>5</v>
      </c>
      <c r="E20" s="96" t="s">
        <v>505</v>
      </c>
      <c r="F20" s="91">
        <v>0.2</v>
      </c>
      <c r="G20" s="89">
        <v>1470</v>
      </c>
      <c r="H20" s="92">
        <v>88</v>
      </c>
      <c r="I20" s="93">
        <f t="shared" si="0"/>
        <v>8.75</v>
      </c>
      <c r="J20" s="92">
        <f t="shared" si="1"/>
        <v>154</v>
      </c>
      <c r="K20" s="92">
        <f t="shared" si="2"/>
        <v>36.33</v>
      </c>
      <c r="L20" s="92">
        <f t="shared" si="3"/>
        <v>190.32999999999998</v>
      </c>
    </row>
    <row r="21" spans="1:12" ht="45">
      <c r="A21" s="90">
        <v>14</v>
      </c>
      <c r="B21" s="90" t="s">
        <v>29</v>
      </c>
      <c r="C21" s="90" t="s">
        <v>490</v>
      </c>
      <c r="D21" s="90" t="s">
        <v>35</v>
      </c>
      <c r="E21" s="90" t="s">
        <v>497</v>
      </c>
      <c r="F21" s="91">
        <v>0.2</v>
      </c>
      <c r="G21" s="89">
        <v>1370</v>
      </c>
      <c r="H21" s="92">
        <v>8</v>
      </c>
      <c r="I21" s="93">
        <f t="shared" si="0"/>
        <v>8.1549999999999994</v>
      </c>
      <c r="J21" s="92">
        <f t="shared" si="1"/>
        <v>13.05</v>
      </c>
      <c r="K21" s="92">
        <f t="shared" si="2"/>
        <v>3.08</v>
      </c>
      <c r="L21" s="92">
        <f t="shared" si="3"/>
        <v>16.130000000000003</v>
      </c>
    </row>
    <row r="22" spans="1:12" ht="15.6" customHeight="1">
      <c r="A22" s="90">
        <v>15</v>
      </c>
      <c r="B22" s="90" t="s">
        <v>29</v>
      </c>
      <c r="C22" s="90" t="s">
        <v>490</v>
      </c>
      <c r="D22" s="90" t="s">
        <v>35</v>
      </c>
      <c r="E22" s="90" t="s">
        <v>497</v>
      </c>
      <c r="F22" s="91">
        <v>0.2</v>
      </c>
      <c r="G22" s="89">
        <v>1370</v>
      </c>
      <c r="H22" s="92">
        <v>104</v>
      </c>
      <c r="I22" s="93">
        <f t="shared" si="0"/>
        <v>8.1549999999999994</v>
      </c>
      <c r="J22" s="92">
        <f t="shared" si="1"/>
        <v>169.62</v>
      </c>
      <c r="K22" s="92">
        <f t="shared" si="2"/>
        <v>40.01</v>
      </c>
      <c r="L22" s="92">
        <f t="shared" si="3"/>
        <v>209.63</v>
      </c>
    </row>
    <row r="23" spans="1:12" ht="41.45" customHeight="1">
      <c r="A23" s="90">
        <v>16</v>
      </c>
      <c r="B23" s="90" t="s">
        <v>29</v>
      </c>
      <c r="C23" s="90" t="s">
        <v>490</v>
      </c>
      <c r="D23" s="90" t="s">
        <v>35</v>
      </c>
      <c r="E23" s="90" t="s">
        <v>498</v>
      </c>
      <c r="F23" s="91">
        <v>0.2</v>
      </c>
      <c r="G23" s="89">
        <v>1350</v>
      </c>
      <c r="H23" s="92">
        <v>104</v>
      </c>
      <c r="I23" s="93">
        <f t="shared" si="0"/>
        <v>8.0359999999999996</v>
      </c>
      <c r="J23" s="92">
        <f t="shared" si="1"/>
        <v>167.15</v>
      </c>
      <c r="K23" s="92">
        <f t="shared" si="2"/>
        <v>39.43</v>
      </c>
      <c r="L23" s="92">
        <f t="shared" si="3"/>
        <v>206.58</v>
      </c>
    </row>
    <row r="24" spans="1:12" ht="45">
      <c r="A24" s="90">
        <v>17</v>
      </c>
      <c r="B24" s="90" t="s">
        <v>29</v>
      </c>
      <c r="C24" s="90" t="s">
        <v>490</v>
      </c>
      <c r="D24" s="90" t="s">
        <v>35</v>
      </c>
      <c r="E24" s="90" t="s">
        <v>498</v>
      </c>
      <c r="F24" s="91">
        <v>0.2</v>
      </c>
      <c r="G24" s="89">
        <v>1350</v>
      </c>
      <c r="H24" s="92">
        <v>48</v>
      </c>
      <c r="I24" s="93">
        <f t="shared" si="0"/>
        <v>8.0359999999999996</v>
      </c>
      <c r="J24" s="92">
        <f t="shared" si="1"/>
        <v>77.150000000000006</v>
      </c>
      <c r="K24" s="92">
        <f t="shared" si="2"/>
        <v>18.2</v>
      </c>
      <c r="L24" s="92">
        <f t="shared" si="3"/>
        <v>95.350000000000009</v>
      </c>
    </row>
    <row r="25" spans="1:12" ht="45">
      <c r="A25" s="90">
        <v>18</v>
      </c>
      <c r="B25" s="90" t="s">
        <v>29</v>
      </c>
      <c r="C25" s="90" t="s">
        <v>490</v>
      </c>
      <c r="D25" s="90" t="s">
        <v>5</v>
      </c>
      <c r="E25" s="90" t="s">
        <v>506</v>
      </c>
      <c r="F25" s="91">
        <v>0.2</v>
      </c>
      <c r="G25" s="89">
        <v>1470</v>
      </c>
      <c r="H25" s="92">
        <v>16</v>
      </c>
      <c r="I25" s="93">
        <f t="shared" si="0"/>
        <v>8.75</v>
      </c>
      <c r="J25" s="92">
        <f t="shared" si="1"/>
        <v>28</v>
      </c>
      <c r="K25" s="92">
        <f t="shared" si="2"/>
        <v>6.61</v>
      </c>
      <c r="L25" s="92">
        <f t="shared" si="3"/>
        <v>34.61</v>
      </c>
    </row>
    <row r="26" spans="1:12" ht="30" customHeight="1">
      <c r="A26" s="90">
        <v>19</v>
      </c>
      <c r="B26" s="90" t="s">
        <v>29</v>
      </c>
      <c r="C26" s="90" t="s">
        <v>490</v>
      </c>
      <c r="D26" s="90" t="s">
        <v>5</v>
      </c>
      <c r="E26" s="90" t="s">
        <v>506</v>
      </c>
      <c r="F26" s="91">
        <v>0.2</v>
      </c>
      <c r="G26" s="89">
        <v>1470</v>
      </c>
      <c r="H26" s="92">
        <v>56</v>
      </c>
      <c r="I26" s="93">
        <f t="shared" si="0"/>
        <v>8.75</v>
      </c>
      <c r="J26" s="92">
        <f t="shared" si="1"/>
        <v>98</v>
      </c>
      <c r="K26" s="92">
        <f t="shared" si="2"/>
        <v>23.12</v>
      </c>
      <c r="L26" s="92">
        <f t="shared" si="3"/>
        <v>121.12</v>
      </c>
    </row>
    <row r="27" spans="1:12" ht="45">
      <c r="A27" s="90">
        <v>20</v>
      </c>
      <c r="B27" s="96" t="s">
        <v>29</v>
      </c>
      <c r="C27" s="96" t="s">
        <v>490</v>
      </c>
      <c r="D27" s="96" t="s">
        <v>5</v>
      </c>
      <c r="E27" s="96" t="s">
        <v>507</v>
      </c>
      <c r="F27" s="91">
        <v>0.2</v>
      </c>
      <c r="G27" s="89">
        <v>1710</v>
      </c>
      <c r="H27" s="92">
        <v>32</v>
      </c>
      <c r="I27" s="93">
        <f t="shared" si="0"/>
        <v>10.179</v>
      </c>
      <c r="J27" s="92">
        <f t="shared" si="1"/>
        <v>65.150000000000006</v>
      </c>
      <c r="K27" s="92">
        <f t="shared" si="2"/>
        <v>15.37</v>
      </c>
      <c r="L27" s="92">
        <f t="shared" si="3"/>
        <v>80.52000000000001</v>
      </c>
    </row>
    <row r="28" spans="1:12" ht="30" customHeight="1">
      <c r="A28" s="90">
        <v>21</v>
      </c>
      <c r="B28" s="96" t="s">
        <v>29</v>
      </c>
      <c r="C28" s="96" t="s">
        <v>490</v>
      </c>
      <c r="D28" s="96" t="s">
        <v>500</v>
      </c>
      <c r="E28" s="96" t="s">
        <v>501</v>
      </c>
      <c r="F28" s="91">
        <v>0.2</v>
      </c>
      <c r="G28" s="89">
        <v>2015</v>
      </c>
      <c r="H28" s="92">
        <v>88</v>
      </c>
      <c r="I28" s="93">
        <f t="shared" si="0"/>
        <v>11.994</v>
      </c>
      <c r="J28" s="92">
        <f t="shared" si="1"/>
        <v>211.09</v>
      </c>
      <c r="K28" s="92">
        <f t="shared" si="2"/>
        <v>49.8</v>
      </c>
      <c r="L28" s="92">
        <f t="shared" si="3"/>
        <v>260.89</v>
      </c>
    </row>
    <row r="29" spans="1:12" ht="30" customHeight="1">
      <c r="A29" s="90">
        <v>22</v>
      </c>
      <c r="B29" s="90" t="s">
        <v>29</v>
      </c>
      <c r="C29" s="90" t="s">
        <v>135</v>
      </c>
      <c r="D29" s="90" t="s">
        <v>28</v>
      </c>
      <c r="E29" s="90" t="s">
        <v>504</v>
      </c>
      <c r="F29" s="91">
        <v>0.2</v>
      </c>
      <c r="G29" s="89">
        <v>1290</v>
      </c>
      <c r="H29" s="92">
        <v>112</v>
      </c>
      <c r="I29" s="93">
        <f t="shared" si="0"/>
        <v>7.6790000000000003</v>
      </c>
      <c r="J29" s="92">
        <f t="shared" si="1"/>
        <v>172.01</v>
      </c>
      <c r="K29" s="92">
        <f t="shared" si="2"/>
        <v>40.58</v>
      </c>
      <c r="L29" s="92">
        <f t="shared" si="3"/>
        <v>212.58999999999997</v>
      </c>
    </row>
    <row r="30" spans="1:12" ht="30" customHeight="1">
      <c r="A30" s="90">
        <v>23</v>
      </c>
      <c r="B30" s="90" t="s">
        <v>29</v>
      </c>
      <c r="C30" s="90" t="s">
        <v>135</v>
      </c>
      <c r="D30" s="90" t="s">
        <v>28</v>
      </c>
      <c r="E30" s="90" t="s">
        <v>504</v>
      </c>
      <c r="F30" s="91">
        <v>0.2</v>
      </c>
      <c r="G30" s="89">
        <v>1290</v>
      </c>
      <c r="H30" s="92">
        <v>40</v>
      </c>
      <c r="I30" s="93">
        <f t="shared" si="0"/>
        <v>7.6790000000000003</v>
      </c>
      <c r="J30" s="92">
        <f t="shared" si="1"/>
        <v>61.43</v>
      </c>
      <c r="K30" s="92">
        <f t="shared" si="2"/>
        <v>14.49</v>
      </c>
      <c r="L30" s="92">
        <f t="shared" si="3"/>
        <v>75.92</v>
      </c>
    </row>
  </sheetData>
  <mergeCells count="2">
    <mergeCell ref="B2:L2"/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VRS_okt</vt:lpstr>
      <vt:lpstr>1.tabula</vt:lpstr>
      <vt:lpstr>2.tabula</vt:lpstr>
      <vt:lpstr>3.tabula </vt:lpstr>
      <vt:lpstr>'1.tabula'!Print_Titles</vt:lpstr>
      <vt:lpstr>'2.tabula'!Print_Titles</vt:lpstr>
      <vt:lpstr>'3.tabula 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Inga Ošiņa</cp:lastModifiedBy>
  <cp:lastPrinted>2023-10-20T07:32:22Z</cp:lastPrinted>
  <dcterms:created xsi:type="dcterms:W3CDTF">2021-01-19T10:53:51Z</dcterms:created>
  <dcterms:modified xsi:type="dcterms:W3CDTF">2024-11-25T14:12:26Z</dcterms:modified>
</cp:coreProperties>
</file>