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vnozare.pri\vm\Redirect_profiles\VM_Ivita_Lazdina\Desktop\Korona_viruss_2022\2_ceturksnis\MAIJS_JUNIJS\Jūnijs\Testēšana\"/>
    </mc:Choice>
  </mc:AlternateContent>
  <xr:revisionPtr revIDLastSave="0" documentId="13_ncr:1_{CCDC47A0-963C-4005-972E-47A4D9DA1928}" xr6:coauthVersionLast="47" xr6:coauthVersionMax="47" xr10:uidLastSave="{00000000-0000-0000-0000-000000000000}"/>
  <bookViews>
    <workbookView xWindow="12405" yWindow="600" windowWidth="16125" windowHeight="15600" tabRatio="832" xr2:uid="{00000000-000D-0000-FFFF-FFFF00000000}"/>
  </bookViews>
  <sheets>
    <sheet name="Kopsavilkums" sheetId="1" r:id="rId1"/>
    <sheet name="ātrie_testi_stac_daļa" sheetId="167" r:id="rId2"/>
    <sheet name="ātrie_testi_amb_daļa" sheetId="166" r:id="rId3"/>
    <sheet name="Covid_pakalp_progr" sheetId="119" r:id="rId4"/>
    <sheet name="RAKUS_antivielu_testi" sheetId="120" r:id="rId5"/>
    <sheet name="Sekvencēšana" sheetId="145" r:id="rId6"/>
    <sheet name="VTMEC_test" sheetId="168" r:id="rId7"/>
  </sheets>
  <externalReferences>
    <externalReference r:id="rId8"/>
    <externalReference r:id="rId9"/>
  </externalReferences>
  <definedNames>
    <definedName name="_xlnm._FilterDatabase" localSheetId="2" hidden="1">ātrie_testi_amb_daļa!$A$4:$K$25</definedName>
    <definedName name="_xlnm._FilterDatabase" localSheetId="1" hidden="1">ātrie_testi_stac_daļa!$A$3:$P$60</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6" i="1" l="1"/>
  <c r="E26" i="1"/>
  <c r="F26" i="1"/>
  <c r="C26" i="1"/>
  <c r="F24" i="1"/>
  <c r="C24" i="1"/>
  <c r="D7" i="168"/>
  <c r="H6" i="168"/>
  <c r="F6" i="168"/>
  <c r="H5" i="168"/>
  <c r="F5" i="168"/>
  <c r="H4" i="168"/>
  <c r="H7" i="168" s="1"/>
  <c r="F4" i="168"/>
  <c r="F7" i="168" s="1"/>
  <c r="E24" i="1"/>
  <c r="D24" i="1"/>
  <c r="F21" i="1"/>
  <c r="F9" i="1"/>
  <c r="F7" i="1"/>
  <c r="F4" i="1"/>
  <c r="F3" i="1"/>
  <c r="D3" i="1"/>
  <c r="E3" i="1"/>
  <c r="C3" i="1"/>
  <c r="D4" i="1"/>
  <c r="E4" i="1"/>
  <c r="C4" i="1"/>
  <c r="C23" i="1"/>
  <c r="I11" i="119"/>
  <c r="E21" i="1" l="1"/>
  <c r="K59" i="167"/>
  <c r="K58" i="167"/>
  <c r="K57" i="167"/>
  <c r="K56" i="167"/>
  <c r="K55" i="167"/>
  <c r="K54" i="167"/>
  <c r="K53" i="167"/>
  <c r="K52" i="167"/>
  <c r="K51" i="167"/>
  <c r="K50" i="167"/>
  <c r="K49" i="167"/>
  <c r="K48" i="167"/>
  <c r="K47" i="167"/>
  <c r="K46" i="167"/>
  <c r="K45" i="167"/>
  <c r="K44" i="167"/>
  <c r="K43" i="167"/>
  <c r="K42" i="167"/>
  <c r="K41" i="167"/>
  <c r="K40" i="167"/>
  <c r="K39" i="167"/>
  <c r="K38" i="167"/>
  <c r="K37" i="167"/>
  <c r="K36" i="167"/>
  <c r="K35" i="167"/>
  <c r="K34" i="167"/>
  <c r="K33" i="167"/>
  <c r="K32" i="167"/>
  <c r="K31" i="167"/>
  <c r="K30" i="167"/>
  <c r="K29" i="167"/>
  <c r="K28" i="167"/>
  <c r="K27" i="167"/>
  <c r="K26" i="167"/>
  <c r="K25" i="167"/>
  <c r="K24" i="167"/>
  <c r="K23" i="167"/>
  <c r="K22" i="167"/>
  <c r="K21" i="167"/>
  <c r="K20" i="167"/>
  <c r="K19" i="167"/>
  <c r="K18" i="167"/>
  <c r="K17" i="167"/>
  <c r="K16" i="167"/>
  <c r="K15" i="167"/>
  <c r="K14" i="167"/>
  <c r="K13" i="167"/>
  <c r="K12" i="167"/>
  <c r="K11" i="167"/>
  <c r="K10" i="167"/>
  <c r="K9" i="167"/>
  <c r="K8" i="167"/>
  <c r="K7" i="167"/>
  <c r="K6" i="167"/>
  <c r="K5" i="167"/>
  <c r="K4" i="167"/>
  <c r="K60" i="167" l="1"/>
  <c r="K61" i="167" s="1"/>
  <c r="C5" i="1" s="1"/>
  <c r="D5" i="1" s="1"/>
  <c r="I116" i="119" l="1"/>
  <c r="I115" i="119"/>
  <c r="I114" i="119"/>
  <c r="I113" i="119"/>
  <c r="I108" i="119"/>
  <c r="I109" i="119" s="1"/>
  <c r="I110" i="119" s="1"/>
  <c r="C18" i="1" s="1"/>
  <c r="D18" i="1" s="1"/>
  <c r="I103" i="119"/>
  <c r="I102" i="119"/>
  <c r="I101" i="119"/>
  <c r="I100" i="119"/>
  <c r="I99" i="119"/>
  <c r="I94" i="119"/>
  <c r="I93" i="119"/>
  <c r="I92" i="119"/>
  <c r="I91" i="119"/>
  <c r="I86" i="119"/>
  <c r="I85" i="119"/>
  <c r="I84" i="119"/>
  <c r="I83" i="119"/>
  <c r="I78" i="119"/>
  <c r="I79" i="119" s="1"/>
  <c r="I80" i="119" s="1"/>
  <c r="C14" i="1" s="1"/>
  <c r="D14" i="1" s="1"/>
  <c r="I72" i="119"/>
  <c r="I71" i="119"/>
  <c r="I70" i="119"/>
  <c r="I65" i="119"/>
  <c r="I64" i="119"/>
  <c r="I63" i="119"/>
  <c r="I62" i="119"/>
  <c r="I61" i="119"/>
  <c r="I60" i="119"/>
  <c r="I55" i="119"/>
  <c r="I54" i="119"/>
  <c r="I53" i="119"/>
  <c r="I52" i="119"/>
  <c r="I51" i="119"/>
  <c r="I50" i="119"/>
  <c r="I49" i="119"/>
  <c r="I48" i="119"/>
  <c r="I47" i="119"/>
  <c r="I42" i="119"/>
  <c r="I41" i="119"/>
  <c r="I40" i="119"/>
  <c r="I39" i="119"/>
  <c r="I34" i="119"/>
  <c r="I33" i="119"/>
  <c r="I32" i="119"/>
  <c r="I31" i="119"/>
  <c r="I30" i="119"/>
  <c r="I29" i="119"/>
  <c r="I28" i="119"/>
  <c r="I27" i="119"/>
  <c r="I22" i="119"/>
  <c r="I21" i="119"/>
  <c r="I20" i="119"/>
  <c r="I19" i="119"/>
  <c r="I18" i="119"/>
  <c r="I10" i="119"/>
  <c r="I9" i="119"/>
  <c r="I8" i="119"/>
  <c r="I7" i="119"/>
  <c r="I6" i="119"/>
  <c r="I5" i="119"/>
  <c r="H6" i="166"/>
  <c r="H7" i="166"/>
  <c r="H8" i="166"/>
  <c r="H9" i="166"/>
  <c r="H10" i="166"/>
  <c r="H11" i="166"/>
  <c r="H12" i="166"/>
  <c r="H13" i="166"/>
  <c r="H14" i="166"/>
  <c r="H15" i="166"/>
  <c r="H16" i="166"/>
  <c r="H17" i="166"/>
  <c r="H18" i="166"/>
  <c r="H19" i="166"/>
  <c r="H20" i="166"/>
  <c r="H21" i="166"/>
  <c r="H22" i="166"/>
  <c r="H23" i="166"/>
  <c r="H5" i="166"/>
  <c r="H10" i="120"/>
  <c r="H9" i="120"/>
  <c r="H8" i="120"/>
  <c r="H7" i="120"/>
  <c r="H6" i="120"/>
  <c r="H5" i="120"/>
  <c r="H4" i="120"/>
  <c r="I12" i="119" l="1"/>
  <c r="I14" i="119" s="1"/>
  <c r="I15" i="119" s="1"/>
  <c r="I95" i="119"/>
  <c r="I96" i="119" s="1"/>
  <c r="C20" i="1" s="1"/>
  <c r="D20" i="1" s="1"/>
  <c r="I87" i="119"/>
  <c r="I88" i="119" s="1"/>
  <c r="C16" i="1" s="1"/>
  <c r="D16" i="1" s="1"/>
  <c r="I56" i="119"/>
  <c r="I57" i="119" s="1"/>
  <c r="C10" i="1" s="1"/>
  <c r="D10" i="1" s="1"/>
  <c r="I43" i="119"/>
  <c r="I44" i="119" s="1"/>
  <c r="C13" i="1" s="1"/>
  <c r="D13" i="1" s="1"/>
  <c r="I117" i="119"/>
  <c r="I118" i="119" s="1"/>
  <c r="C19" i="1" s="1"/>
  <c r="D19" i="1" s="1"/>
  <c r="I35" i="119"/>
  <c r="I36" i="119" s="1"/>
  <c r="C12" i="1" s="1"/>
  <c r="D12" i="1" s="1"/>
  <c r="I104" i="119"/>
  <c r="I105" i="119" s="1"/>
  <c r="C17" i="1" s="1"/>
  <c r="D17" i="1" s="1"/>
  <c r="I66" i="119"/>
  <c r="I67" i="119" s="1"/>
  <c r="C11" i="1" s="1"/>
  <c r="D11" i="1" s="1"/>
  <c r="I23" i="119"/>
  <c r="I24" i="119" s="1"/>
  <c r="C9" i="1" s="1"/>
  <c r="E9" i="1" s="1"/>
  <c r="E7" i="1" s="1"/>
  <c r="I73" i="119"/>
  <c r="I74" i="119" s="1"/>
  <c r="C15" i="1" s="1"/>
  <c r="D15" i="1" s="1"/>
  <c r="H24" i="166"/>
  <c r="H25" i="166" s="1"/>
  <c r="C6" i="1" s="1"/>
  <c r="D6" i="1" s="1"/>
  <c r="H11" i="120"/>
  <c r="H12" i="120" s="1"/>
  <c r="C22" i="1" s="1"/>
  <c r="D22" i="1" s="1"/>
  <c r="I120" i="119" l="1"/>
  <c r="C8" i="1"/>
  <c r="D8" i="1" s="1"/>
  <c r="D7" i="1" s="1"/>
  <c r="D12" i="145"/>
  <c r="E12" i="145" s="1"/>
  <c r="D10" i="145"/>
  <c r="E10" i="145" s="1"/>
  <c r="E6" i="145"/>
  <c r="E13" i="145" s="1"/>
  <c r="D23" i="1" l="1"/>
  <c r="D21" i="1" l="1"/>
  <c r="C7" i="1" l="1"/>
  <c r="C21" i="1" l="1"/>
</calcChain>
</file>

<file path=xl/sharedStrings.xml><?xml version="1.0" encoding="utf-8"?>
<sst xmlns="http://schemas.openxmlformats.org/spreadsheetml/2006/main" count="742" uniqueCount="184">
  <si>
    <t>EUR</t>
  </si>
  <si>
    <t>“E. Gulbja Laboratorija” SIA</t>
  </si>
  <si>
    <t>„Centrālā laboratorija” SIA</t>
  </si>
  <si>
    <t>Kopā:</t>
  </si>
  <si>
    <t>Rīgas Austrumu klīniskā universitātes slimnīca, SIA</t>
  </si>
  <si>
    <t>Dziedniecība, Sabiedrība ar ierobežotu atbildību</t>
  </si>
  <si>
    <t>Covid-19 pakalpojumu programma laboratorijām</t>
  </si>
  <si>
    <t>Pārtikas drošības, dzīvnieku veselības un vides zinātniskais institūts "BIOR"</t>
  </si>
  <si>
    <t>NMS Laboratorija, SIA</t>
  </si>
  <si>
    <t xml:space="preserve"> </t>
  </si>
  <si>
    <t>Paula Stradiņa klīniskā universitātes slimnīca, Valsts sabiedrība ar ierobežotu atbildību</t>
  </si>
  <si>
    <t>Ārstniecības iestādes nosaukums</t>
  </si>
  <si>
    <t>Manipulācijas kods</t>
  </si>
  <si>
    <t>NVD Kurzemes nodaļa</t>
  </si>
  <si>
    <t>NVD Latgales nodaļa</t>
  </si>
  <si>
    <t>Daugavpils reģionālā slimnīca, Sabiedrība ar ierobežotu atbildību</t>
  </si>
  <si>
    <t>NVD Rīgas nodaļa</t>
  </si>
  <si>
    <t>Veselības centru apvienība, AS</t>
  </si>
  <si>
    <t>NVD Vidzemes nodaļa</t>
  </si>
  <si>
    <t>CĒSU KLĪNIKA, Sabiedrība ar ierobežotu atbildību</t>
  </si>
  <si>
    <t>NVD Zemgales nodaļa</t>
  </si>
  <si>
    <t>Jēkabpils reģionālā slimnīca, Sabiedrība ar ierobežotu atbildību</t>
  </si>
  <si>
    <t>Vorkale Anita - ģimenes ārsta un arodveselības un arodslimību ārsta prakse</t>
  </si>
  <si>
    <t>Pokule Ineta - ģimenes ārsta prakse</t>
  </si>
  <si>
    <t>Pakalpojumu programma</t>
  </si>
  <si>
    <t>Kopā</t>
  </si>
  <si>
    <t>Dr. Būmanes ģimenes ārsta prakse, SIA</t>
  </si>
  <si>
    <t>VESELĪBAS CENTRS 4, Sabiedrība ar ierobežotu atbildību</t>
  </si>
  <si>
    <t>Bērziņa Anita - ģimenes ārsta prakse un ārsta prakse vispārējā ultrasonogrāfijas metodē</t>
  </si>
  <si>
    <t>Ziemeļkurzemes reģionālā slimnīca, SIA</t>
  </si>
  <si>
    <t>Tukuma slimnīca, Sabiedrība ar ierobežotu atbildību</t>
  </si>
  <si>
    <t>Voicehoviča Jekaterīna - ģimenes ārsta prakse</t>
  </si>
  <si>
    <t>Manipulācijas nosaukums</t>
  </si>
  <si>
    <t>Bērnu klīniskā universitātes slimnīca, Valsts sabiedrība ar ierobežotu atbildību</t>
  </si>
  <si>
    <t>Jūrmalas slimnīca, Sabiedrība ar ierobežotu atbildību</t>
  </si>
  <si>
    <t>Vidzemes slimnīca, Sabiedrība ar ierobežotu atbildību</t>
  </si>
  <si>
    <t>Aizkraukles slimnīca, Sabiedrība ar ierobežotu atbildību</t>
  </si>
  <si>
    <t>Bauskas slimnīca, SIA</t>
  </si>
  <si>
    <t>Ogres rajona slimnīca, Sabiedrība ar ierobežotu atbildību</t>
  </si>
  <si>
    <t>NVD TN (pakalpojumu sniedzēja)</t>
  </si>
  <si>
    <t xml:space="preserve">Manipulācijas nosaukums </t>
  </si>
  <si>
    <t>Manipulāciju skaits</t>
  </si>
  <si>
    <t>Tarifs</t>
  </si>
  <si>
    <t>Summa</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</si>
  <si>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</si>
  <si>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</si>
  <si>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</si>
  <si>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</si>
  <si>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</si>
  <si>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</si>
  <si>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Ceļa izdevumi par 10 minūtēm SARS-CoV-2 (COVID-19) parauga paņemšanai pacienta dzīvesvietā</t>
  </si>
  <si>
    <t>iVF Riga, SIA</t>
  </si>
  <si>
    <t>Citas saistītās Covid-19 izmeklējumu izmaksas</t>
  </si>
  <si>
    <t>47075R</t>
  </si>
  <si>
    <t>R SARS-CoV-2 RNS (COVID 19) apstiprināšana ar reālā laika PĶR (bez parauga paņemšanas)</t>
  </si>
  <si>
    <t>Nr.p.k.</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</si>
  <si>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</si>
  <si>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</si>
  <si>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</si>
  <si>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</si>
  <si>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</si>
  <si>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</si>
  <si>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</si>
  <si>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</si>
  <si>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</si>
  <si>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</si>
  <si>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</si>
  <si>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</si>
  <si>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</si>
  <si>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</si>
  <si>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</si>
  <si>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</si>
  <si>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</si>
  <si>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</si>
  <si>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</si>
  <si>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</si>
  <si>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</si>
  <si>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</si>
  <si>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</si>
  <si>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</si>
  <si>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</si>
  <si>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</si>
  <si>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</si>
  <si>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</si>
  <si>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</si>
  <si>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</si>
  <si>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</si>
  <si>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</si>
  <si>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</si>
  <si>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</si>
  <si>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</si>
  <si>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</si>
  <si>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</si>
  <si>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</si>
  <si>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</si>
  <si>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</si>
  <si>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</si>
  <si>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 xml:space="preserve">Otrais etaps - SEKVENCĒŠANA </t>
  </si>
  <si>
    <t>Kopā NRL (1.1+3.1+3.2.)</t>
  </si>
  <si>
    <t>*datu apstrādi veic NRL personāls - bioinformātikas speciālisti</t>
  </si>
  <si>
    <t>AP82 - Covid-19 laboratorijas pakalpojumi</t>
  </si>
  <si>
    <t>SARS-CoV-2 RNS (COVID-19) noteikšana ar "pooling" metodi (10 paraugi) (bez parauga paņemšanas)</t>
  </si>
  <si>
    <t>NVD TN (pakalpojuma sniedzēja)</t>
  </si>
  <si>
    <t>ĀI (pakalpojumu sniedzēja) kods</t>
  </si>
  <si>
    <t>ĀI (pakalpojumu sniedzēja) nosaukums</t>
  </si>
  <si>
    <t>COVID-19 transporta barotne ar diviem lokaniem tamponiem ātrajam molekulārajam testam</t>
  </si>
  <si>
    <t>EKK 3000</t>
  </si>
  <si>
    <t>EKK 7472</t>
  </si>
  <si>
    <t>Rīgas Austrumu klīniskā universitātes slimnīca SIA: Sekvencēšana</t>
  </si>
  <si>
    <t>Manupulācijas nosaukums</t>
  </si>
  <si>
    <t>Piemaksa par Covid-19 diagnostiku stacionāros</t>
  </si>
  <si>
    <t>SARS-CoV-2 vīrusa variantu skrīninga PĶR tests</t>
  </si>
  <si>
    <t>„Veselības centrs 4” SIA</t>
  </si>
  <si>
    <t>Janvāris</t>
  </si>
  <si>
    <t>Sendito, SIA</t>
  </si>
  <si>
    <t>Covid-19 pakalpojumu programma</t>
  </si>
  <si>
    <t>Alūksnes slimnīca, Sabiedrība ar ierobežotu atbildību</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</si>
  <si>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t>
  </si>
  <si>
    <t>Februāris</t>
  </si>
  <si>
    <t>Aprīlis</t>
  </si>
  <si>
    <t>Rīgas Austrumu klīniskā universitātes slimnīca SIA (11.pielikums: antivielas un ātrā diagnostika ar  Multiplex reaģentiem)</t>
  </si>
  <si>
    <t>Marts</t>
  </si>
  <si>
    <t>47073</t>
  </si>
  <si>
    <t>Alūksnes slimnīca SIA</t>
  </si>
  <si>
    <t>SARS-CoV-2 (COVID-19) ambulatora parauga (nazofaringeāla uztriepe) paņemšana pārvietojamā teltī, modulī vai izbraukumā</t>
  </si>
  <si>
    <t>Apotheka, SIA</t>
  </si>
  <si>
    <t>Paula Stradiņa klīniskā universitātes slimnīca, VSIA</t>
  </si>
  <si>
    <t>Maijs</t>
  </si>
  <si>
    <t>Ogres rajona slimnīca SIA</t>
  </si>
  <si>
    <t>Jūnijs</t>
  </si>
  <si>
    <t>Pārskata periods (mēnesis): JŪNIJS_2022</t>
  </si>
  <si>
    <t>Rīgas Austrumu klīniskā universitātes slimnīca SIA (11.pielikums: antivielas un ātrā diagnostika ar  Multiplex reaģentiem), Jūnijs</t>
  </si>
  <si>
    <t>ĀI kods (pakalpojuma sniedzēja)</t>
  </si>
  <si>
    <t>ĀI nosaukums (pakalpojuma sniedzēja)</t>
  </si>
  <si>
    <t>R Asins ņemšana ar slēgtu sistēmu vienā stobriņā antivielu pret SARS-CoV-2 (COVID-19) noteikšanai</t>
  </si>
  <si>
    <t>47076R</t>
  </si>
  <si>
    <t>R IgA klases antivielu pret SARS-CoV-2 (COVID-19) noteikšana ar imūnfermentatīvo metodi (ELISA, CMIA, ECLIA, CLIA)</t>
  </si>
  <si>
    <t>47046R</t>
  </si>
  <si>
    <t>R IgG klases antivielu pret SARS-CoV-2 (COVID-19) kvantitatīva noteikšana ar imūnfermentatīvo metodi (ELISA, CMIA, ECLIA, CLIA)</t>
  </si>
  <si>
    <t>47051R</t>
  </si>
  <si>
    <t>R IgG klases antivielu pret SARS-CoV-2 (COVID-19) noteikšana ar imūnfermentatīvo metodi (ELISA, CMIA, ECLIA, CLIA)</t>
  </si>
  <si>
    <t>47049R</t>
  </si>
  <si>
    <t>R IgM klases antivielu pret SARS-CoV-2 (COVID-19) noteikšana ar imūnfermentatīvo metodi (ELISA, CMIA, ECLIA, CLIA)</t>
  </si>
  <si>
    <t>47047R</t>
  </si>
  <si>
    <t>R Kopējo antivielu pret SARS-CoV-2 (COVID-19) noteikšana ar imūnfermentatīvo metodi (ELISA, CMIA, ECLIA, CLIA)</t>
  </si>
  <si>
    <t>47064R</t>
  </si>
  <si>
    <t>R SARS-CoV-2 RNS (COVID-19) noteikšana ar reālā laika PĶR (bez parauga paņemšanas) ātrai diagnostikai un diferenciāldiagnostikai - izmeklējums ar  Multiplex reaģentiem</t>
  </si>
  <si>
    <t>47077R</t>
  </si>
  <si>
    <r>
      <t>Rēķina mēnesis:</t>
    </r>
    <r>
      <rPr>
        <b/>
        <sz val="10"/>
        <rFont val="Times New Roman"/>
        <family val="1"/>
        <charset val="186"/>
      </rPr>
      <t xml:space="preserve"> jūnijs 2022</t>
    </r>
  </si>
  <si>
    <t>ĀI  kods (pakalpojumu sniedzēja)</t>
  </si>
  <si>
    <t>ĀI nosaukums (pakalpojumu sniedzēja)</t>
  </si>
  <si>
    <t>SARS-CoV-2 (COVID-19) ambulatora parauga (1 paraugs) (nazofaringeāla uztriepe) paņemšana laboratorijā</t>
  </si>
  <si>
    <t>Siekalu parauga paņemšanas komplekts un loģistika SARS-CoV-2 (COVID-19) izmeklējumam</t>
  </si>
  <si>
    <t>CENTRĀLĀ LABORATORIJA, Sabiedrība ar ierobežotu atbildību</t>
  </si>
  <si>
    <t>SARS-CoV-2 RNS (COVID-19) noteikšana ar "pooling" metodi (5 paraugi - par vienu paraugu) (bez parauga paņemšanas)</t>
  </si>
  <si>
    <t>E.GULBJA LABORATORIJA, Sabiedrība ar ierobežotu atbildību</t>
  </si>
  <si>
    <t>Sars-CoV-2 (COVID-19) transporta barotne ar diviem lokaniem tamponiem ātrajam molekulārajam testam</t>
  </si>
  <si>
    <t>Covid-19 diagnostika</t>
  </si>
  <si>
    <t>Summa, euro</t>
  </si>
  <si>
    <t>COVID-19 diagnostikas manipulācijas (ātrie testi, stacionārā daļa)*</t>
  </si>
  <si>
    <t>Tarifs, euro</t>
  </si>
  <si>
    <t xml:space="preserve">COVID-19 ātrie testi  (ambulatorā daļa) </t>
  </si>
  <si>
    <t>COVID-19 diagnostikas manipulācijas (ātrie testi, ambulatorā daļa)</t>
  </si>
  <si>
    <r>
      <t>Rēķina mēnesis:</t>
    </r>
    <r>
      <rPr>
        <b/>
        <sz val="10"/>
        <rFont val="Times New Roman"/>
        <family val="1"/>
      </rPr>
      <t xml:space="preserve"> jūnijs 2022</t>
    </r>
  </si>
  <si>
    <t>Pasākums</t>
  </si>
  <si>
    <t>Vienas vienības cena, euro</t>
  </si>
  <si>
    <t>Kopā, euro</t>
  </si>
  <si>
    <t>Izmaksas par Covid 19 izmeklējumiem (NVD)</t>
  </si>
  <si>
    <t>EKK 2000</t>
  </si>
  <si>
    <t>SIA "Rīgas Austrumu klīniskā universitātes slimnīca" veiktie laboratoriskie izmeklējumi Valsts tiesu medicīnas ekspertīzes centrā</t>
  </si>
  <si>
    <t>Mēnesis</t>
  </si>
  <si>
    <t>Analīzes nosaukums</t>
  </si>
  <si>
    <t>Manip.kods</t>
  </si>
  <si>
    <t>Skaits</t>
  </si>
  <si>
    <t>1 pakalpojuma cena</t>
  </si>
  <si>
    <t>Summa, atbilstoši RAKUS cenrādim, euro</t>
  </si>
  <si>
    <t>Attiecināmās izmaksas, atbilstoši valsts manipulāciju tarifam, euro</t>
  </si>
  <si>
    <t>Papildus nepieciešamais finansējums, euro</t>
  </si>
  <si>
    <t>SARS-CoV-2 RNS (COVID-19) noteikšana</t>
  </si>
  <si>
    <t>Pavisam kopā, t.sk.:</t>
  </si>
  <si>
    <t>Pavisam kopā, euro</t>
  </si>
  <si>
    <t>Izmaksas par Covid 19 izmeklējumiem (VTMEC)</t>
  </si>
  <si>
    <t>Pielikums Nr.93                                                                                                                                                                          Ministru kabineta rīkojuma "Par finanšu līdzekļu piešķiršanu no valsts budžeta programmas "Līdzekļi neparedzētiem gadījumiem"" projekta sākotnējās ietekmes novērtējuma ziņojumam (anotācijai)</t>
  </si>
  <si>
    <t>Turpinājums pielikumam Nr.93                                                                                                                                                                          Ministru kabineta rīkojuma "Par finanšu līdzekļu piešķiršanu no valsts budžeta programmas "Līdzekļi neparedzētiem gadījumiem"" projekta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</si>
</sst>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quot;€&quot;_-;\-* #,##0.00\ &quot;€&quot;_-;_-* &quot;-&quot;??\ &quot;€&quot;_-;_-@_-"/>
    <numFmt numFmtId="165" formatCode="_-* #,##0.00_-;\-* #,##0.00_-;_-*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_-* #,##0_-;\-* #,##0_-;_-* &quot;-&quot;??_-;_-@_-"/>
    <numFmt numFmtId="173" formatCode="#,##0.00_ ;\-#,##0.00\ "/>
  </numFmts>
  <fonts count="53"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name val="Times New Roman"/>
      <family val="1"/>
      <charset val="186"/>
    </font>
    <font>
      <sz val="11"/>
      <color rgb="FF000000"/>
      <name val="Arial"/>
      <family val="2"/>
    </font>
    <font>
      <sz val="11"/>
      <name val="Calibri"/>
      <family val="2"/>
      <charset val="186"/>
      <scheme val="minor"/>
    </font>
    <font>
      <sz val="11"/>
      <color rgb="FF000000"/>
      <name val="Calibri"/>
      <family val="2"/>
    </font>
    <font>
      <sz val="10"/>
      <name val="Arial"/>
      <family val="2"/>
    </font>
    <font>
      <b/>
      <sz val="10"/>
      <name val="Times New Roman"/>
      <family val="1"/>
      <charset val="186"/>
    </font>
    <font>
      <sz val="10"/>
      <name val="Times New Roman"/>
      <family val="1"/>
      <charset val="186"/>
    </font>
    <font>
      <sz val="11"/>
      <color indexed="8"/>
      <name val="Times New Roman"/>
      <family val="1"/>
      <charset val="186"/>
    </font>
    <font>
      <b/>
      <sz val="14"/>
      <color theme="1"/>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FF0000"/>
      <name val="Arial"/>
      <family val="2"/>
      <charset val="186"/>
    </font>
    <font>
      <sz val="11"/>
      <color rgb="FF000000"/>
      <name val="Times New Roman"/>
      <family val="1"/>
      <charset val="186"/>
    </font>
    <font>
      <b/>
      <sz val="12"/>
      <name val="Times New Roman"/>
      <family val="1"/>
      <charset val="186"/>
    </font>
    <font>
      <sz val="10"/>
      <color rgb="FF000000"/>
      <name val="Times New Roman"/>
      <family val="1"/>
      <charset val="186"/>
    </font>
    <font>
      <b/>
      <sz val="10"/>
      <color rgb="FF000000"/>
      <name val="Times New Roman"/>
      <family val="1"/>
      <charset val="186"/>
    </font>
    <font>
      <sz val="10"/>
      <color theme="1"/>
      <name val="Times New Roman"/>
      <family val="1"/>
      <charset val="186"/>
    </font>
    <font>
      <sz val="11"/>
      <color theme="1"/>
      <name val="Calibri"/>
      <family val="2"/>
      <charset val="204"/>
      <scheme val="minor"/>
    </font>
    <font>
      <sz val="11"/>
      <name val="Calibri"/>
      <family val="2"/>
    </font>
    <font>
      <sz val="11"/>
      <name val="Calibri"/>
      <family val="2"/>
      <charset val="186"/>
    </font>
    <font>
      <b/>
      <sz val="11"/>
      <name val="Times New Roman"/>
      <family val="1"/>
      <charset val="186"/>
    </font>
    <font>
      <i/>
      <sz val="10"/>
      <name val="Times New Roman"/>
      <family val="1"/>
      <charset val="186"/>
    </font>
    <font>
      <sz val="10"/>
      <color theme="1"/>
      <name val="Calibri"/>
      <family val="2"/>
      <charset val="186"/>
    </font>
    <font>
      <sz val="10"/>
      <color theme="1"/>
      <name val="Calibri"/>
      <family val="2"/>
      <charset val="186"/>
      <scheme val="minor"/>
    </font>
    <font>
      <sz val="10"/>
      <name val="Times New Roman"/>
      <family val="1"/>
    </font>
    <font>
      <b/>
      <sz val="10"/>
      <name val="Times New Roman"/>
      <family val="1"/>
    </font>
    <font>
      <sz val="11"/>
      <color theme="1"/>
      <name val="Times New Roman"/>
      <family val="1"/>
    </font>
    <font>
      <b/>
      <sz val="10"/>
      <color rgb="FF000000"/>
      <name val="Times New Roman"/>
      <family val="1"/>
    </font>
    <font>
      <sz val="10"/>
      <color theme="1"/>
      <name val="Times New Roman"/>
      <family val="1"/>
    </font>
    <font>
      <sz val="10"/>
      <color rgb="FF000000"/>
      <name val="Times New Roman"/>
      <family val="1"/>
    </font>
    <font>
      <sz val="10"/>
      <color rgb="FF00B0F0"/>
      <name val="Times New Roman"/>
      <family val="1"/>
    </font>
    <font>
      <b/>
      <sz val="10"/>
      <color theme="1"/>
      <name val="Times New Roman"/>
      <family val="1"/>
    </font>
    <font>
      <b/>
      <i/>
      <sz val="10"/>
      <name val="Times New Roman"/>
      <family val="1"/>
    </font>
    <font>
      <i/>
      <sz val="10"/>
      <name val="Times New Roman"/>
      <family val="1"/>
    </font>
    <font>
      <i/>
      <sz val="10"/>
      <color theme="1"/>
      <name val="Times New Roman"/>
      <family val="1"/>
    </font>
  </fonts>
  <fills count="17">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FFFF00"/>
        <bgColor rgb="FF000000"/>
      </patternFill>
    </fill>
    <fill>
      <patternFill patternType="solid">
        <fgColor rgb="FFE2EFDA"/>
        <bgColor rgb="FF000000"/>
      </patternFill>
    </fill>
    <fill>
      <patternFill patternType="solid">
        <fgColor theme="9" tint="0.59999389629810485"/>
        <bgColor rgb="FF000000"/>
      </patternFill>
    </fill>
    <fill>
      <patternFill patternType="solid">
        <fgColor theme="0"/>
        <bgColor rgb="FF000000"/>
      </patternFill>
    </fill>
    <fill>
      <patternFill patternType="solid">
        <fgColor theme="9" tint="0.59999389629810485"/>
        <bgColor indexed="64"/>
      </patternFill>
    </fill>
    <fill>
      <patternFill patternType="solid">
        <fgColor theme="9" tint="0.39997558519241921"/>
        <bgColor rgb="FF000000"/>
      </patternFill>
    </fill>
    <fill>
      <patternFill patternType="solid">
        <fgColor theme="9" tint="0.39997558519241921"/>
        <bgColor indexed="64"/>
      </patternFill>
    </fill>
    <fill>
      <patternFill patternType="solid">
        <fgColor rgb="FF33CC3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top style="thin">
        <color indexed="64"/>
      </top>
      <bottom/>
      <diagonal/>
    </border>
    <border>
      <left style="thin">
        <color indexed="64"/>
      </left>
      <right style="thin">
        <color indexed="64"/>
      </right>
      <top/>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5"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5" fillId="0" borderId="0" applyFont="0" applyBorder="0" applyProtection="0"/>
    <xf numFmtId="167" fontId="15" fillId="0" borderId="0"/>
    <xf numFmtId="168" fontId="17" fillId="0" borderId="0"/>
    <xf numFmtId="0" fontId="18"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3" fillId="0" borderId="0"/>
    <xf numFmtId="168" fontId="17" fillId="0" borderId="0"/>
    <xf numFmtId="168" fontId="17" fillId="0" borderId="0"/>
    <xf numFmtId="168" fontId="17" fillId="0" borderId="0"/>
    <xf numFmtId="0" fontId="24" fillId="0" borderId="0">
      <alignment horizontal="center"/>
    </xf>
    <xf numFmtId="0" fontId="24" fillId="0" borderId="0">
      <alignment horizontal="center" textRotation="90"/>
    </xf>
    <xf numFmtId="168" fontId="17" fillId="0" borderId="0"/>
    <xf numFmtId="0" fontId="25" fillId="0" borderId="0"/>
    <xf numFmtId="169" fontId="25" fillId="0" borderId="0"/>
    <xf numFmtId="0" fontId="15" fillId="0" borderId="0"/>
    <xf numFmtId="168" fontId="17" fillId="0" borderId="0" applyBorder="0" applyProtection="0"/>
    <xf numFmtId="168" fontId="17" fillId="0" borderId="0" applyBorder="0" applyProtection="0"/>
    <xf numFmtId="168" fontId="17" fillId="0" borderId="0" applyBorder="0" applyProtection="0"/>
    <xf numFmtId="168" fontId="17" fillId="0" borderId="0" applyBorder="0" applyProtection="0"/>
    <xf numFmtId="0" fontId="26" fillId="0" borderId="0" applyNumberFormat="0" applyBorder="0" applyProtection="0">
      <alignment horizontal="center"/>
    </xf>
    <xf numFmtId="0" fontId="26" fillId="0" borderId="0" applyNumberFormat="0" applyBorder="0" applyProtection="0">
      <alignment horizontal="center" textRotation="90"/>
    </xf>
    <xf numFmtId="168" fontId="17" fillId="0" borderId="0" applyBorder="0" applyProtection="0"/>
    <xf numFmtId="0" fontId="27" fillId="0" borderId="0" applyNumberFormat="0" applyBorder="0" applyProtection="0"/>
    <xf numFmtId="169" fontId="27" fillId="0" borderId="0" applyBorder="0" applyProtection="0"/>
    <xf numFmtId="165" fontId="1" fillId="0" borderId="0" applyFont="0" applyFill="0" applyBorder="0" applyAlignment="0" applyProtection="0"/>
    <xf numFmtId="0" fontId="20" fillId="0" borderId="0"/>
    <xf numFmtId="0" fontId="20" fillId="0" borderId="0"/>
    <xf numFmtId="0" fontId="28" fillId="0" borderId="0" applyNumberFormat="0" applyFill="0" applyBorder="0" applyAlignment="0" applyProtection="0"/>
    <xf numFmtId="165"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0" fontId="35" fillId="0" borderId="0"/>
    <xf numFmtId="0" fontId="6" fillId="0" borderId="0"/>
  </cellStyleXfs>
  <cellXfs count="151">
    <xf numFmtId="0" fontId="0" fillId="0" borderId="0" xfId="0"/>
    <xf numFmtId="0" fontId="20" fillId="0" borderId="0" xfId="6" applyFont="1"/>
    <xf numFmtId="0" fontId="20" fillId="0" borderId="0" xfId="6" applyFont="1" applyAlignment="1">
      <alignment horizontal="center"/>
    </xf>
    <xf numFmtId="4" fontId="20" fillId="0" borderId="0" xfId="6" applyNumberFormat="1" applyFont="1"/>
    <xf numFmtId="0" fontId="2" fillId="2" borderId="0" xfId="6" applyFill="1"/>
    <xf numFmtId="0" fontId="13" fillId="0" borderId="0" xfId="0" applyFont="1"/>
    <xf numFmtId="0" fontId="0" fillId="0" borderId="0" xfId="0"/>
    <xf numFmtId="0" fontId="29" fillId="2" borderId="0" xfId="6" applyFont="1" applyFill="1"/>
    <xf numFmtId="0" fontId="13" fillId="0" borderId="0" xfId="0" applyFont="1" applyAlignment="1">
      <alignment horizontal="center"/>
    </xf>
    <xf numFmtId="0" fontId="22" fillId="0" borderId="0" xfId="0" applyFont="1"/>
    <xf numFmtId="0" fontId="21" fillId="2" borderId="0" xfId="6" applyFont="1" applyFill="1" applyAlignment="1">
      <alignment horizontal="left" vertical="top"/>
    </xf>
    <xf numFmtId="170" fontId="21" fillId="2" borderId="0" xfId="6" applyNumberFormat="1" applyFont="1" applyFill="1" applyAlignment="1">
      <alignment horizontal="right" vertical="top"/>
    </xf>
    <xf numFmtId="0" fontId="13" fillId="0" borderId="0" xfId="0" applyFont="1" applyAlignment="1">
      <alignment horizontal="center"/>
    </xf>
    <xf numFmtId="0" fontId="0" fillId="0" borderId="0" xfId="0" applyBorder="1"/>
    <xf numFmtId="0" fontId="32" fillId="0" borderId="0" xfId="0" applyFont="1"/>
    <xf numFmtId="0" fontId="32" fillId="0" borderId="1" xfId="0" applyFont="1" applyBorder="1"/>
    <xf numFmtId="0" fontId="32" fillId="0" borderId="1" xfId="0" applyFont="1" applyBorder="1" applyAlignment="1">
      <alignment horizontal="center"/>
    </xf>
    <xf numFmtId="0" fontId="14" fillId="0" borderId="1" xfId="0" applyFont="1" applyBorder="1"/>
    <xf numFmtId="0" fontId="30" fillId="0" borderId="0" xfId="0" applyFont="1" applyAlignment="1">
      <alignment horizontal="center"/>
    </xf>
    <xf numFmtId="0" fontId="20" fillId="7" borderId="0" xfId="6" applyFont="1" applyFill="1"/>
    <xf numFmtId="2" fontId="32" fillId="0" borderId="1" xfId="0" applyNumberFormat="1" applyFont="1" applyBorder="1" applyAlignment="1">
      <alignment horizontal="center"/>
    </xf>
    <xf numFmtId="0" fontId="32" fillId="0" borderId="1" xfId="0" applyFont="1" applyBorder="1" applyAlignment="1">
      <alignment horizontal="left"/>
    </xf>
    <xf numFmtId="0" fontId="32" fillId="0" borderId="0" xfId="0" applyFont="1" applyAlignment="1">
      <alignment horizontal="center"/>
    </xf>
    <xf numFmtId="2" fontId="32" fillId="0" borderId="0" xfId="0" applyNumberFormat="1" applyFont="1" applyAlignment="1">
      <alignment horizontal="center"/>
    </xf>
    <xf numFmtId="0" fontId="19" fillId="2" borderId="0" xfId="0" applyFont="1" applyFill="1" applyBorder="1" applyAlignment="1">
      <alignment horizontal="left" vertical="center"/>
    </xf>
    <xf numFmtId="0" fontId="34" fillId="0" borderId="0" xfId="0" applyFont="1"/>
    <xf numFmtId="0" fontId="20" fillId="2" borderId="0" xfId="6" applyFont="1" applyFill="1"/>
    <xf numFmtId="0" fontId="20" fillId="7" borderId="1" xfId="6" applyFont="1" applyFill="1" applyBorder="1" applyAlignment="1">
      <alignment horizontal="left" vertical="top"/>
    </xf>
    <xf numFmtId="0" fontId="20" fillId="7" borderId="1" xfId="6" applyFont="1" applyFill="1" applyBorder="1" applyAlignment="1">
      <alignment horizontal="center" vertical="center"/>
    </xf>
    <xf numFmtId="170" fontId="20" fillId="7" borderId="1" xfId="6" applyNumberFormat="1" applyFont="1" applyFill="1" applyBorder="1" applyAlignment="1">
      <alignment horizontal="center" vertical="top"/>
    </xf>
    <xf numFmtId="0" fontId="20" fillId="7" borderId="0" xfId="6" applyFont="1" applyFill="1" applyAlignment="1">
      <alignment horizontal="left" vertical="top"/>
    </xf>
    <xf numFmtId="0" fontId="20" fillId="0" borderId="0" xfId="6" applyFont="1" applyAlignment="1">
      <alignment horizontal="left"/>
    </xf>
    <xf numFmtId="165" fontId="14" fillId="0" borderId="1" xfId="64" applyFont="1" applyFill="1" applyBorder="1"/>
    <xf numFmtId="0" fontId="31" fillId="0" borderId="0" xfId="0" applyFont="1"/>
    <xf numFmtId="0" fontId="36" fillId="0" borderId="0" xfId="0" applyFont="1"/>
    <xf numFmtId="0" fontId="37" fillId="0" borderId="0" xfId="0" applyFont="1"/>
    <xf numFmtId="165" fontId="37" fillId="0" borderId="0" xfId="64" applyFont="1" applyFill="1" applyBorder="1"/>
    <xf numFmtId="0" fontId="16" fillId="0" borderId="0" xfId="0" applyFont="1"/>
    <xf numFmtId="0" fontId="38" fillId="6" borderId="1" xfId="0" applyFont="1" applyFill="1" applyBorder="1" applyAlignment="1">
      <alignment vertical="center" wrapText="1"/>
    </xf>
    <xf numFmtId="172" fontId="14" fillId="0" borderId="1" xfId="64" applyNumberFormat="1" applyFont="1" applyFill="1" applyBorder="1"/>
    <xf numFmtId="165" fontId="38" fillId="10" borderId="1" xfId="64" applyFont="1" applyFill="1" applyBorder="1"/>
    <xf numFmtId="0" fontId="14" fillId="0" borderId="0" xfId="0" applyFont="1"/>
    <xf numFmtId="172" fontId="38" fillId="11" borderId="5" xfId="64" applyNumberFormat="1" applyFont="1" applyFill="1" applyBorder="1"/>
    <xf numFmtId="0" fontId="38" fillId="6" borderId="1" xfId="0" applyFont="1" applyFill="1" applyBorder="1" applyAlignment="1">
      <alignment horizontal="center" vertical="center" wrapText="1"/>
    </xf>
    <xf numFmtId="0" fontId="40" fillId="0" borderId="0" xfId="0" applyFont="1"/>
    <xf numFmtId="0" fontId="41" fillId="0" borderId="0" xfId="0" applyFont="1"/>
    <xf numFmtId="0" fontId="42" fillId="0" borderId="0" xfId="6" applyFont="1"/>
    <xf numFmtId="0" fontId="42" fillId="0" borderId="0" xfId="6" applyFont="1" applyAlignment="1">
      <alignment horizontal="center"/>
    </xf>
    <xf numFmtId="0" fontId="44" fillId="0" borderId="0" xfId="0" applyFont="1"/>
    <xf numFmtId="0" fontId="19" fillId="8" borderId="1" xfId="6" applyFont="1" applyFill="1" applyBorder="1" applyAlignment="1">
      <alignment horizontal="center" vertical="center" wrapText="1"/>
    </xf>
    <xf numFmtId="0" fontId="33" fillId="8" borderId="1" xfId="6" applyFont="1" applyFill="1" applyBorder="1" applyAlignment="1">
      <alignment horizontal="center" vertical="center" wrapText="1"/>
    </xf>
    <xf numFmtId="0" fontId="19" fillId="8" borderId="1" xfId="6" applyFont="1" applyFill="1" applyBorder="1" applyAlignment="1">
      <alignment horizontal="center" vertical="center" wrapText="1" shrinkToFit="1"/>
    </xf>
    <xf numFmtId="0" fontId="20" fillId="0" borderId="1" xfId="6" applyFont="1" applyBorder="1"/>
    <xf numFmtId="0" fontId="19" fillId="0" borderId="1" xfId="6" applyFont="1" applyBorder="1"/>
    <xf numFmtId="2" fontId="20" fillId="6" borderId="1" xfId="6" applyNumberFormat="1" applyFont="1" applyFill="1" applyBorder="1" applyAlignment="1">
      <alignment horizontal="center"/>
    </xf>
    <xf numFmtId="1" fontId="19" fillId="13" borderId="1" xfId="6" applyNumberFormat="1" applyFont="1" applyFill="1" applyBorder="1" applyAlignment="1">
      <alignment horizontal="center"/>
    </xf>
    <xf numFmtId="0" fontId="20" fillId="8" borderId="0" xfId="6" applyFont="1" applyFill="1" applyAlignment="1">
      <alignment horizontal="center"/>
    </xf>
    <xf numFmtId="0" fontId="20" fillId="10" borderId="1" xfId="6" applyFont="1" applyFill="1" applyBorder="1" applyAlignment="1">
      <alignment horizontal="center"/>
    </xf>
    <xf numFmtId="0" fontId="20" fillId="10" borderId="1" xfId="6" applyFont="1" applyFill="1" applyBorder="1"/>
    <xf numFmtId="0" fontId="30" fillId="10" borderId="1" xfId="0" applyFont="1" applyFill="1" applyBorder="1" applyAlignment="1">
      <alignment horizontal="center"/>
    </xf>
    <xf numFmtId="2" fontId="20" fillId="10" borderId="1" xfId="6" applyNumberFormat="1" applyFont="1" applyFill="1" applyBorder="1"/>
    <xf numFmtId="0" fontId="20" fillId="0" borderId="1" xfId="6" applyFont="1" applyBorder="1" applyAlignment="1">
      <alignment horizontal="left"/>
    </xf>
    <xf numFmtId="0" fontId="19" fillId="8" borderId="1" xfId="6" applyFont="1" applyFill="1" applyBorder="1" applyAlignment="1">
      <alignment horizontal="center" vertical="center"/>
    </xf>
    <xf numFmtId="4" fontId="19" fillId="8" borderId="1" xfId="6" applyNumberFormat="1" applyFont="1" applyFill="1" applyBorder="1" applyAlignment="1">
      <alignment horizontal="center" vertical="center" wrapText="1"/>
    </xf>
    <xf numFmtId="4" fontId="20" fillId="0" borderId="1" xfId="6" applyNumberFormat="1" applyFont="1" applyBorder="1"/>
    <xf numFmtId="4" fontId="20" fillId="8" borderId="1" xfId="6" applyNumberFormat="1" applyFont="1" applyFill="1" applyBorder="1"/>
    <xf numFmtId="4" fontId="19" fillId="11" borderId="1" xfId="6" applyNumberFormat="1" applyFont="1" applyFill="1" applyBorder="1"/>
    <xf numFmtId="4" fontId="19" fillId="14" borderId="1" xfId="6" applyNumberFormat="1" applyFont="1" applyFill="1" applyBorder="1"/>
    <xf numFmtId="4" fontId="43" fillId="15" borderId="1" xfId="6" applyNumberFormat="1" applyFont="1" applyFill="1" applyBorder="1"/>
    <xf numFmtId="2" fontId="20" fillId="12" borderId="1" xfId="6" applyNumberFormat="1" applyFont="1" applyFill="1" applyBorder="1" applyAlignment="1">
      <alignment horizontal="center" vertical="top"/>
    </xf>
    <xf numFmtId="0" fontId="20" fillId="0" borderId="1" xfId="6" applyFont="1" applyFill="1" applyBorder="1" applyAlignment="1">
      <alignment horizontal="center"/>
    </xf>
    <xf numFmtId="4" fontId="19" fillId="13" borderId="1" xfId="6" applyNumberFormat="1" applyFont="1" applyFill="1" applyBorder="1" applyAlignment="1">
      <alignment horizontal="center"/>
    </xf>
    <xf numFmtId="0" fontId="45" fillId="6" borderId="1" xfId="0" applyFont="1" applyFill="1" applyBorder="1" applyAlignment="1">
      <alignment horizontal="center" vertical="center" wrapText="1"/>
    </xf>
    <xf numFmtId="0" fontId="45" fillId="6" borderId="1" xfId="0" applyFont="1" applyFill="1" applyBorder="1" applyAlignment="1">
      <alignment horizontal="center" vertical="center"/>
    </xf>
    <xf numFmtId="173" fontId="43" fillId="2" borderId="0" xfId="6" applyNumberFormat="1" applyFont="1" applyFill="1" applyAlignment="1">
      <alignment horizontal="center"/>
    </xf>
    <xf numFmtId="0" fontId="46" fillId="0" borderId="0" xfId="0" applyFont="1"/>
    <xf numFmtId="0" fontId="45" fillId="0" borderId="0" xfId="0" applyFont="1" applyAlignment="1">
      <alignment vertical="center"/>
    </xf>
    <xf numFmtId="0" fontId="47" fillId="0" borderId="0" xfId="0" applyFont="1"/>
    <xf numFmtId="0" fontId="48" fillId="0" borderId="0" xfId="0" applyFont="1" applyAlignment="1">
      <alignment horizontal="center" vertical="center"/>
    </xf>
    <xf numFmtId="0" fontId="47" fillId="12" borderId="1" xfId="0" applyFont="1" applyFill="1" applyBorder="1" applyAlignment="1">
      <alignment vertical="top" wrapText="1"/>
    </xf>
    <xf numFmtId="164" fontId="45" fillId="12" borderId="1" xfId="63" applyFont="1" applyFill="1" applyBorder="1" applyAlignment="1">
      <alignment horizontal="center" vertical="center"/>
    </xf>
    <xf numFmtId="4" fontId="47" fillId="12" borderId="1" xfId="0" applyNumberFormat="1" applyFont="1" applyFill="1" applyBorder="1" applyAlignment="1">
      <alignment horizontal="center" vertical="center"/>
    </xf>
    <xf numFmtId="164" fontId="47" fillId="12" borderId="1" xfId="63" applyFont="1" applyFill="1" applyBorder="1" applyAlignment="1">
      <alignment horizontal="center" vertical="center"/>
    </xf>
    <xf numFmtId="4" fontId="47" fillId="12" borderId="1" xfId="63" applyNumberFormat="1" applyFont="1" applyFill="1" applyBorder="1" applyAlignment="1">
      <alignment horizontal="center" vertical="center"/>
    </xf>
    <xf numFmtId="0" fontId="42" fillId="12" borderId="1" xfId="0" applyFont="1" applyFill="1" applyBorder="1" applyAlignment="1">
      <alignment vertical="top" wrapText="1"/>
    </xf>
    <xf numFmtId="171" fontId="45" fillId="12" borderId="1" xfId="63" applyNumberFormat="1" applyFont="1" applyFill="1" applyBorder="1" applyAlignment="1">
      <alignment horizontal="center" vertical="center"/>
    </xf>
    <xf numFmtId="0" fontId="45" fillId="12" borderId="1" xfId="0" applyFont="1" applyFill="1" applyBorder="1" applyAlignment="1">
      <alignment horizontal="center" vertical="center"/>
    </xf>
    <xf numFmtId="4" fontId="45" fillId="12" borderId="1" xfId="63" applyNumberFormat="1" applyFont="1" applyFill="1" applyBorder="1" applyAlignment="1">
      <alignment horizontal="center" vertical="center"/>
    </xf>
    <xf numFmtId="0" fontId="46" fillId="9" borderId="0" xfId="0" applyFont="1" applyFill="1"/>
    <xf numFmtId="4" fontId="45" fillId="11" borderId="1" xfId="0" applyNumberFormat="1" applyFont="1" applyFill="1" applyBorder="1" applyAlignment="1">
      <alignment horizontal="center" vertical="center"/>
    </xf>
    <xf numFmtId="0" fontId="49" fillId="6" borderId="1" xfId="0" applyFont="1" applyFill="1" applyBorder="1" applyAlignment="1">
      <alignment horizontal="center" vertical="center" wrapText="1"/>
    </xf>
    <xf numFmtId="0" fontId="46" fillId="0" borderId="6" xfId="0" applyFont="1" applyBorder="1" applyAlignment="1">
      <alignment horizontal="center" wrapText="1"/>
    </xf>
    <xf numFmtId="0" fontId="46" fillId="0" borderId="1" xfId="0" applyFont="1" applyBorder="1" applyAlignment="1">
      <alignment wrapText="1"/>
    </xf>
    <xf numFmtId="2" fontId="46" fillId="0" borderId="1" xfId="0" applyNumberFormat="1" applyFont="1" applyBorder="1" applyAlignment="1">
      <alignment wrapText="1"/>
    </xf>
    <xf numFmtId="0" fontId="46" fillId="0" borderId="1" xfId="0" applyFont="1" applyBorder="1" applyAlignment="1">
      <alignment horizontal="center" vertical="center" wrapText="1"/>
    </xf>
    <xf numFmtId="0" fontId="46" fillId="0" borderId="9" xfId="0" applyFont="1" applyBorder="1" applyAlignment="1">
      <alignment horizontal="center" vertical="center" wrapText="1"/>
    </xf>
    <xf numFmtId="0" fontId="49" fillId="2" borderId="1" xfId="0" applyFont="1" applyFill="1" applyBorder="1" applyAlignment="1">
      <alignment wrapText="1"/>
    </xf>
    <xf numFmtId="2" fontId="49" fillId="2" borderId="1" xfId="0" applyNumberFormat="1" applyFont="1" applyFill="1" applyBorder="1" applyAlignment="1">
      <alignment wrapText="1"/>
    </xf>
    <xf numFmtId="2" fontId="49" fillId="13" borderId="1" xfId="0" applyNumberFormat="1" applyFont="1" applyFill="1" applyBorder="1" applyAlignment="1">
      <alignment wrapText="1"/>
    </xf>
    <xf numFmtId="0" fontId="39" fillId="0" borderId="0" xfId="62" applyFont="1" applyAlignment="1">
      <alignment horizontal="left" wrapText="1"/>
    </xf>
    <xf numFmtId="0" fontId="16" fillId="0" borderId="0" xfId="0" applyFont="1" applyAlignment="1">
      <alignment horizontal="left" vertical="center" wrapText="1"/>
    </xf>
    <xf numFmtId="0" fontId="34" fillId="0" borderId="0" xfId="0" applyFont="1" applyAlignment="1">
      <alignment horizontal="left" vertical="center" wrapText="1"/>
    </xf>
    <xf numFmtId="0" fontId="42" fillId="12" borderId="0" xfId="6" applyFont="1" applyFill="1" applyAlignment="1">
      <alignment horizontal="center"/>
    </xf>
    <xf numFmtId="0" fontId="43" fillId="12" borderId="0" xfId="6" applyFont="1" applyFill="1" applyAlignment="1">
      <alignment horizontal="left"/>
    </xf>
    <xf numFmtId="0" fontId="20" fillId="8" borderId="0" xfId="6" applyFont="1" applyFill="1" applyAlignment="1">
      <alignment horizontal="center"/>
    </xf>
    <xf numFmtId="0" fontId="20" fillId="0" borderId="0" xfId="6" applyFont="1" applyAlignment="1">
      <alignment horizontal="left" vertical="center" wrapText="1"/>
    </xf>
    <xf numFmtId="0" fontId="20" fillId="0" borderId="1" xfId="6" applyFont="1" applyBorder="1" applyAlignment="1">
      <alignment horizontal="center"/>
    </xf>
    <xf numFmtId="0" fontId="14" fillId="2" borderId="0" xfId="6" applyFont="1" applyFill="1" applyAlignment="1">
      <alignment horizontal="left" vertical="center" wrapText="1"/>
    </xf>
    <xf numFmtId="0" fontId="19" fillId="0" borderId="3" xfId="6" applyFont="1" applyBorder="1" applyAlignment="1">
      <alignment horizontal="center"/>
    </xf>
    <xf numFmtId="0" fontId="19" fillId="0" borderId="2" xfId="6" applyFont="1" applyBorder="1" applyAlignment="1">
      <alignment horizontal="center"/>
    </xf>
    <xf numFmtId="0" fontId="42" fillId="2" borderId="0" xfId="6" applyFont="1" applyFill="1" applyAlignment="1">
      <alignment horizontal="left" vertical="center" wrapText="1"/>
    </xf>
    <xf numFmtId="0" fontId="45" fillId="12" borderId="1" xfId="0" applyFont="1" applyFill="1" applyBorder="1" applyAlignment="1">
      <alignment horizontal="center" vertical="top" wrapText="1"/>
    </xf>
    <xf numFmtId="0" fontId="47" fillId="12" borderId="1" xfId="0" applyFont="1" applyFill="1" applyBorder="1" applyAlignment="1">
      <alignment horizontal="left" vertical="top" wrapText="1"/>
    </xf>
    <xf numFmtId="0" fontId="45" fillId="12" borderId="4" xfId="0" applyFont="1" applyFill="1" applyBorder="1" applyAlignment="1">
      <alignment horizontal="center" vertical="top"/>
    </xf>
    <xf numFmtId="0" fontId="45" fillId="12" borderId="6" xfId="0" applyFont="1" applyFill="1" applyBorder="1" applyAlignment="1">
      <alignment horizontal="center" vertical="top"/>
    </xf>
    <xf numFmtId="0" fontId="45" fillId="12" borderId="1" xfId="0" applyFont="1" applyFill="1" applyBorder="1" applyAlignment="1">
      <alignment horizontal="center" vertical="top"/>
    </xf>
    <xf numFmtId="0" fontId="47" fillId="12" borderId="1" xfId="0" applyFont="1" applyFill="1" applyBorder="1" applyAlignment="1">
      <alignment vertical="top" wrapText="1"/>
    </xf>
    <xf numFmtId="0" fontId="45" fillId="0" borderId="8" xfId="0" applyFont="1" applyFill="1" applyBorder="1" applyAlignment="1">
      <alignment horizontal="left" vertical="center" wrapText="1"/>
    </xf>
    <xf numFmtId="0" fontId="45" fillId="0" borderId="7" xfId="0" applyFont="1" applyFill="1" applyBorder="1" applyAlignment="1">
      <alignment horizontal="left" vertical="center" wrapText="1"/>
    </xf>
    <xf numFmtId="0" fontId="46" fillId="0" borderId="0" xfId="0" applyFont="1" applyAlignment="1">
      <alignment horizontal="left" vertical="center" wrapText="1"/>
    </xf>
    <xf numFmtId="0" fontId="49" fillId="0" borderId="0" xfId="0" applyFont="1" applyAlignment="1">
      <alignment horizontal="left" wrapText="1"/>
    </xf>
    <xf numFmtId="0" fontId="49" fillId="2" borderId="1" xfId="0" applyFont="1" applyFill="1" applyBorder="1" applyAlignment="1">
      <alignment horizontal="center" wrapText="1"/>
    </xf>
    <xf numFmtId="0" fontId="49" fillId="16" borderId="1" xfId="0" applyFont="1" applyFill="1" applyBorder="1" applyAlignment="1">
      <alignment horizontal="right" vertical="center"/>
    </xf>
    <xf numFmtId="4" fontId="49" fillId="16" borderId="1" xfId="0" applyNumberFormat="1" applyFont="1" applyFill="1" applyBorder="1" applyAlignment="1">
      <alignment horizontal="right" vertical="center"/>
    </xf>
    <xf numFmtId="0" fontId="46" fillId="0" borderId="0" xfId="0" applyFont="1" applyAlignment="1">
      <alignment vertical="center"/>
    </xf>
    <xf numFmtId="17" fontId="43" fillId="2" borderId="1" xfId="0" applyNumberFormat="1" applyFont="1" applyFill="1" applyBorder="1" applyAlignment="1">
      <alignment horizontal="right" vertical="center"/>
    </xf>
    <xf numFmtId="0" fontId="43" fillId="2" borderId="1" xfId="0" applyFont="1" applyFill="1" applyBorder="1" applyAlignment="1">
      <alignment horizontal="right" vertical="center"/>
    </xf>
    <xf numFmtId="0" fontId="50" fillId="2" borderId="1" xfId="0" applyFont="1" applyFill="1" applyBorder="1" applyAlignment="1">
      <alignment horizontal="center" vertical="center"/>
    </xf>
    <xf numFmtId="0" fontId="49" fillId="3" borderId="1" xfId="0" applyFont="1" applyFill="1" applyBorder="1" applyAlignment="1">
      <alignment horizontal="right" vertical="center"/>
    </xf>
    <xf numFmtId="4" fontId="43" fillId="3" borderId="1" xfId="0" applyNumberFormat="1" applyFont="1" applyFill="1" applyBorder="1" applyAlignment="1">
      <alignment horizontal="right" vertical="center"/>
    </xf>
    <xf numFmtId="0" fontId="43" fillId="4" borderId="1" xfId="22" applyFont="1" applyFill="1" applyBorder="1" applyAlignment="1">
      <alignment vertical="center"/>
    </xf>
    <xf numFmtId="4" fontId="43" fillId="4" borderId="1" xfId="0" applyNumberFormat="1" applyFont="1" applyFill="1" applyBorder="1" applyAlignment="1">
      <alignment horizontal="right" vertical="center"/>
    </xf>
    <xf numFmtId="0" fontId="42" fillId="2" borderId="1" xfId="22" applyFont="1" applyFill="1" applyBorder="1" applyAlignment="1">
      <alignment vertical="center"/>
    </xf>
    <xf numFmtId="4" fontId="42" fillId="2" borderId="1" xfId="0" applyNumberFormat="1" applyFont="1" applyFill="1" applyBorder="1" applyAlignment="1">
      <alignment horizontal="right" vertical="center"/>
    </xf>
    <xf numFmtId="4" fontId="51" fillId="2" borderId="1" xfId="0" applyNumberFormat="1" applyFont="1" applyFill="1" applyBorder="1" applyAlignment="1">
      <alignment vertical="center"/>
    </xf>
    <xf numFmtId="0" fontId="51" fillId="2" borderId="1" xfId="0" applyFont="1" applyFill="1" applyBorder="1" applyAlignment="1">
      <alignment vertical="center"/>
    </xf>
    <xf numFmtId="0" fontId="46" fillId="2" borderId="0" xfId="0" applyFont="1" applyFill="1" applyAlignment="1">
      <alignment vertical="center"/>
    </xf>
    <xf numFmtId="0" fontId="42" fillId="2" borderId="1" xfId="0" applyFont="1" applyFill="1" applyBorder="1" applyAlignment="1">
      <alignment horizontal="left" vertical="center" wrapText="1"/>
    </xf>
    <xf numFmtId="2" fontId="51" fillId="0" borderId="1" xfId="0" applyNumberFormat="1" applyFont="1" applyBorder="1" applyAlignment="1">
      <alignment vertical="center"/>
    </xf>
    <xf numFmtId="0" fontId="43" fillId="4" borderId="1" xfId="0" applyFont="1" applyFill="1" applyBorder="1" applyAlignment="1">
      <alignment vertical="center"/>
    </xf>
    <xf numFmtId="4" fontId="50" fillId="4" borderId="1" xfId="0" applyNumberFormat="1" applyFont="1" applyFill="1" applyBorder="1" applyAlignment="1">
      <alignment horizontal="right" vertical="center"/>
    </xf>
    <xf numFmtId="4" fontId="46" fillId="0" borderId="0" xfId="0" applyNumberFormat="1" applyFont="1"/>
    <xf numFmtId="0" fontId="42" fillId="2" borderId="1" xfId="0" applyFont="1" applyFill="1" applyBorder="1" applyAlignment="1">
      <alignment vertical="center"/>
    </xf>
    <xf numFmtId="4" fontId="51" fillId="0" borderId="1" xfId="0" applyNumberFormat="1" applyFont="1" applyBorder="1" applyAlignment="1">
      <alignment horizontal="right" vertical="center"/>
    </xf>
    <xf numFmtId="4" fontId="51" fillId="0" borderId="1" xfId="0" applyNumberFormat="1" applyFont="1" applyBorder="1" applyAlignment="1">
      <alignment vertical="center"/>
    </xf>
    <xf numFmtId="2" fontId="46" fillId="2" borderId="0" xfId="0" applyNumberFormat="1" applyFont="1" applyFill="1" applyAlignment="1">
      <alignment vertical="center"/>
    </xf>
    <xf numFmtId="4" fontId="51" fillId="2" borderId="1" xfId="0" applyNumberFormat="1" applyFont="1" applyFill="1" applyBorder="1" applyAlignment="1">
      <alignment horizontal="right" vertical="center"/>
    </xf>
    <xf numFmtId="4" fontId="42" fillId="0" borderId="1" xfId="0" applyNumberFormat="1" applyFont="1" applyFill="1" applyBorder="1" applyAlignment="1">
      <alignment horizontal="right" vertical="center"/>
    </xf>
    <xf numFmtId="4" fontId="51" fillId="0" borderId="1" xfId="0" applyNumberFormat="1" applyFont="1" applyFill="1" applyBorder="1" applyAlignment="1">
      <alignment horizontal="right" vertical="center"/>
    </xf>
    <xf numFmtId="0" fontId="46" fillId="0" borderId="0" xfId="0" applyFont="1" applyAlignment="1">
      <alignment horizontal="right" vertical="center"/>
    </xf>
    <xf numFmtId="0" fontId="52" fillId="0" borderId="0" xfId="0" applyFont="1" applyAlignment="1">
      <alignment vertical="center"/>
    </xf>
  </cellXfs>
  <cellStyles count="68">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urrency" xfId="63" builtinId="4"/>
    <cellStyle name="Currency 2" xfId="65"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6" xr:uid="{30FDC79E-1DA9-410E-9B19-1DB58F093D90}"/>
    <cellStyle name="Normal 3 3 2" xfId="67"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33CC33"/>
      <color rgb="FFFF00FF"/>
      <color rgb="FF00CC00"/>
      <color rgb="FF3399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M26"/>
  <sheetViews>
    <sheetView showGridLines="0" tabSelected="1" zoomScale="70" zoomScaleNormal="70" workbookViewId="0">
      <pane xSplit="2" ySplit="2" topLeftCell="C3" activePane="bottomRight" state="frozen"/>
      <selection pane="topRight" activeCell="C1" sqref="C1"/>
      <selection pane="bottomLeft" activeCell="A2" sqref="A2"/>
      <selection pane="bottomRight" sqref="A1:XFD1048576"/>
    </sheetView>
  </sheetViews>
  <sheetFormatPr defaultColWidth="9.28515625" defaultRowHeight="12.75" x14ac:dyDescent="0.25"/>
  <cols>
    <col min="1" max="1" width="4.28515625" style="124" customWidth="1"/>
    <col min="2" max="2" width="110.28515625" style="124" customWidth="1"/>
    <col min="3" max="3" width="17.85546875" style="149" customWidth="1"/>
    <col min="4" max="4" width="18.7109375" style="150" customWidth="1"/>
    <col min="5" max="5" width="16.28515625" style="150" customWidth="1"/>
    <col min="6" max="6" width="17.42578125" style="124" customWidth="1"/>
    <col min="7" max="7" width="52.5703125" style="124" customWidth="1"/>
    <col min="8" max="8" width="12.5703125" style="124" customWidth="1"/>
    <col min="9" max="9" width="13.42578125" style="124" customWidth="1"/>
    <col min="10" max="10" width="10.85546875" style="124" customWidth="1"/>
    <col min="11" max="11" width="9.28515625" style="124"/>
    <col min="12" max="12" width="9.5703125" style="124" bestFit="1" customWidth="1"/>
    <col min="13" max="16384" width="9.28515625" style="124"/>
  </cols>
  <sheetData>
    <row r="1" spans="2:13" ht="76.5" customHeight="1" x14ac:dyDescent="0.25">
      <c r="C1" s="119" t="s">
        <v>182</v>
      </c>
      <c r="D1" s="119"/>
      <c r="E1" s="119"/>
    </row>
    <row r="2" spans="2:13" ht="24" customHeight="1" x14ac:dyDescent="0.25">
      <c r="B2" s="125" t="s">
        <v>129</v>
      </c>
      <c r="C2" s="126" t="s">
        <v>0</v>
      </c>
      <c r="D2" s="127" t="s">
        <v>106</v>
      </c>
      <c r="E2" s="127" t="s">
        <v>107</v>
      </c>
      <c r="F2" s="127" t="s">
        <v>168</v>
      </c>
    </row>
    <row r="3" spans="2:13" x14ac:dyDescent="0.25">
      <c r="B3" s="128" t="s">
        <v>167</v>
      </c>
      <c r="C3" s="129">
        <f>C4+C7+C21</f>
        <v>1801981</v>
      </c>
      <c r="D3" s="129">
        <f t="shared" ref="D3:E3" si="0">D4+D7+D21</f>
        <v>1792822</v>
      </c>
      <c r="E3" s="129">
        <f t="shared" si="0"/>
        <v>9159</v>
      </c>
      <c r="F3" s="129">
        <f t="shared" ref="F3" si="1">F4+F7+F21</f>
        <v>0</v>
      </c>
    </row>
    <row r="4" spans="2:13" x14ac:dyDescent="0.25">
      <c r="B4" s="130" t="s">
        <v>157</v>
      </c>
      <c r="C4" s="131">
        <f>SUM(C5:C6)</f>
        <v>378050</v>
      </c>
      <c r="D4" s="131">
        <f t="shared" ref="D4:E4" si="2">SUM(D5:D6)</f>
        <v>378050</v>
      </c>
      <c r="E4" s="131">
        <f t="shared" si="2"/>
        <v>0</v>
      </c>
      <c r="F4" s="131">
        <f t="shared" ref="F4" si="3">SUM(F5:F6)</f>
        <v>0</v>
      </c>
    </row>
    <row r="5" spans="2:13" s="136" customFormat="1" x14ac:dyDescent="0.25">
      <c r="B5" s="132" t="s">
        <v>110</v>
      </c>
      <c r="C5" s="133">
        <f>ātrie_testi_stac_daļa!K61</f>
        <v>331239</v>
      </c>
      <c r="D5" s="134">
        <f>C5</f>
        <v>331239</v>
      </c>
      <c r="E5" s="135"/>
      <c r="F5" s="135"/>
    </row>
    <row r="6" spans="2:13" x14ac:dyDescent="0.25">
      <c r="B6" s="137" t="s">
        <v>161</v>
      </c>
      <c r="C6" s="133">
        <f>ātrie_testi_amb_daļa!H25</f>
        <v>46811</v>
      </c>
      <c r="D6" s="134">
        <f>C6</f>
        <v>46811</v>
      </c>
      <c r="E6" s="138"/>
      <c r="F6" s="138"/>
      <c r="K6" s="136"/>
      <c r="L6" s="136"/>
      <c r="M6" s="136"/>
    </row>
    <row r="7" spans="2:13" ht="13.5" x14ac:dyDescent="0.2">
      <c r="B7" s="139" t="s">
        <v>6</v>
      </c>
      <c r="C7" s="131">
        <f>SUM(C8:C20)</f>
        <v>1220231</v>
      </c>
      <c r="D7" s="140">
        <f>SUM(D8:D20)</f>
        <v>1211072</v>
      </c>
      <c r="E7" s="140">
        <f>SUM(E8:E20)</f>
        <v>9159</v>
      </c>
      <c r="F7" s="140">
        <f>SUM(F8:F20)</f>
        <v>0</v>
      </c>
      <c r="G7" s="141"/>
      <c r="H7" s="75"/>
      <c r="I7" s="75"/>
      <c r="J7" s="75"/>
    </row>
    <row r="8" spans="2:13" x14ac:dyDescent="0.2">
      <c r="B8" s="142" t="s">
        <v>4</v>
      </c>
      <c r="C8" s="133">
        <f>Covid_pakalp_progr!I15</f>
        <v>68205</v>
      </c>
      <c r="D8" s="143">
        <f t="shared" ref="D8:D20" si="4">C8</f>
        <v>68205</v>
      </c>
      <c r="E8" s="144"/>
      <c r="F8" s="144"/>
      <c r="G8" s="75"/>
      <c r="H8" s="75"/>
      <c r="I8" s="75"/>
      <c r="J8" s="75"/>
      <c r="K8" s="136"/>
      <c r="L8" s="145"/>
      <c r="M8" s="136"/>
    </row>
    <row r="9" spans="2:13" x14ac:dyDescent="0.25">
      <c r="B9" s="142" t="s">
        <v>7</v>
      </c>
      <c r="C9" s="133">
        <f>Covid_pakalp_progr!I24</f>
        <v>9159</v>
      </c>
      <c r="D9" s="143"/>
      <c r="E9" s="144">
        <f>C9</f>
        <v>9159</v>
      </c>
      <c r="F9" s="144">
        <f>D9</f>
        <v>0</v>
      </c>
      <c r="K9" s="136"/>
      <c r="L9" s="145"/>
      <c r="M9" s="136"/>
    </row>
    <row r="10" spans="2:13" x14ac:dyDescent="0.25">
      <c r="B10" s="142" t="s">
        <v>2</v>
      </c>
      <c r="C10" s="133">
        <f>Covid_pakalp_progr!I57</f>
        <v>526868</v>
      </c>
      <c r="D10" s="143">
        <f t="shared" si="4"/>
        <v>526868</v>
      </c>
      <c r="E10" s="144"/>
      <c r="F10" s="144"/>
      <c r="K10" s="136"/>
      <c r="L10" s="145"/>
      <c r="M10" s="136"/>
    </row>
    <row r="11" spans="2:13" x14ac:dyDescent="0.25">
      <c r="B11" s="142" t="s">
        <v>1</v>
      </c>
      <c r="C11" s="133">
        <f>Covid_pakalp_progr!I67</f>
        <v>480672</v>
      </c>
      <c r="D11" s="143">
        <f t="shared" si="4"/>
        <v>480672</v>
      </c>
      <c r="E11" s="144"/>
      <c r="F11" s="144"/>
      <c r="K11" s="136"/>
      <c r="L11" s="145"/>
      <c r="M11" s="136"/>
    </row>
    <row r="12" spans="2:13" x14ac:dyDescent="0.25">
      <c r="B12" s="142" t="s">
        <v>5</v>
      </c>
      <c r="C12" s="133">
        <f>Covid_pakalp_progr!I36</f>
        <v>62264</v>
      </c>
      <c r="D12" s="143">
        <f t="shared" si="4"/>
        <v>62264</v>
      </c>
      <c r="E12" s="144"/>
      <c r="F12" s="144"/>
      <c r="K12" s="136"/>
      <c r="L12" s="145"/>
      <c r="M12" s="136"/>
    </row>
    <row r="13" spans="2:13" x14ac:dyDescent="0.25">
      <c r="B13" s="142" t="s">
        <v>8</v>
      </c>
      <c r="C13" s="133">
        <f>Covid_pakalp_progr!I44</f>
        <v>20601</v>
      </c>
      <c r="D13" s="143">
        <f t="shared" si="4"/>
        <v>20601</v>
      </c>
      <c r="E13" s="144"/>
      <c r="F13" s="144"/>
      <c r="K13" s="136"/>
      <c r="L13" s="145"/>
      <c r="M13" s="136"/>
    </row>
    <row r="14" spans="2:13" x14ac:dyDescent="0.25">
      <c r="B14" s="142" t="s">
        <v>51</v>
      </c>
      <c r="C14" s="133">
        <f>Covid_pakalp_progr!I80</f>
        <v>91</v>
      </c>
      <c r="D14" s="143">
        <f t="shared" si="4"/>
        <v>91</v>
      </c>
      <c r="E14" s="144"/>
      <c r="F14" s="144"/>
      <c r="K14" s="136"/>
      <c r="L14" s="145"/>
      <c r="M14" s="136"/>
    </row>
    <row r="15" spans="2:13" x14ac:dyDescent="0.25">
      <c r="B15" s="142" t="s">
        <v>126</v>
      </c>
      <c r="C15" s="133">
        <f>Covid_pakalp_progr!I74</f>
        <v>29674</v>
      </c>
      <c r="D15" s="143">
        <f t="shared" si="4"/>
        <v>29674</v>
      </c>
      <c r="E15" s="144"/>
      <c r="F15" s="144"/>
      <c r="K15" s="136"/>
      <c r="L15" s="145"/>
      <c r="M15" s="136"/>
    </row>
    <row r="16" spans="2:13" x14ac:dyDescent="0.25">
      <c r="B16" s="142" t="s">
        <v>112</v>
      </c>
      <c r="C16" s="133">
        <f>Covid_pakalp_progr!I88</f>
        <v>8032</v>
      </c>
      <c r="D16" s="143">
        <f t="shared" si="4"/>
        <v>8032</v>
      </c>
      <c r="E16" s="144"/>
      <c r="F16" s="144"/>
      <c r="K16" s="136"/>
      <c r="L16" s="145"/>
      <c r="M16" s="136"/>
    </row>
    <row r="17" spans="2:13" x14ac:dyDescent="0.25">
      <c r="B17" s="142" t="s">
        <v>114</v>
      </c>
      <c r="C17" s="133">
        <f>Covid_pakalp_progr!I105</f>
        <v>2478</v>
      </c>
      <c r="D17" s="143">
        <f t="shared" si="4"/>
        <v>2478</v>
      </c>
      <c r="E17" s="144"/>
      <c r="F17" s="144"/>
      <c r="K17" s="136"/>
      <c r="L17" s="145"/>
      <c r="M17" s="136"/>
    </row>
    <row r="18" spans="2:13" x14ac:dyDescent="0.25">
      <c r="B18" s="142" t="s">
        <v>123</v>
      </c>
      <c r="C18" s="133">
        <f>Covid_pakalp_progr!I110</f>
        <v>186</v>
      </c>
      <c r="D18" s="143">
        <f t="shared" si="4"/>
        <v>186</v>
      </c>
      <c r="E18" s="144"/>
      <c r="F18" s="144"/>
      <c r="K18" s="136"/>
      <c r="L18" s="145"/>
      <c r="M18" s="136"/>
    </row>
    <row r="19" spans="2:13" x14ac:dyDescent="0.25">
      <c r="B19" s="142" t="s">
        <v>128</v>
      </c>
      <c r="C19" s="133">
        <f>Covid_pakalp_progr!I118</f>
        <v>5106</v>
      </c>
      <c r="D19" s="143">
        <f t="shared" si="4"/>
        <v>5106</v>
      </c>
      <c r="E19" s="144"/>
      <c r="F19" s="144"/>
      <c r="K19" s="136"/>
      <c r="L19" s="145"/>
      <c r="M19" s="136"/>
    </row>
    <row r="20" spans="2:13" x14ac:dyDescent="0.25">
      <c r="B20" s="142" t="s">
        <v>29</v>
      </c>
      <c r="C20" s="133">
        <f>Covid_pakalp_progr!I96</f>
        <v>6895</v>
      </c>
      <c r="D20" s="143">
        <f t="shared" si="4"/>
        <v>6895</v>
      </c>
      <c r="E20" s="144"/>
      <c r="F20" s="144"/>
      <c r="K20" s="136"/>
      <c r="L20" s="145"/>
      <c r="M20" s="136"/>
    </row>
    <row r="21" spans="2:13" ht="13.5" x14ac:dyDescent="0.25">
      <c r="B21" s="139" t="s">
        <v>52</v>
      </c>
      <c r="C21" s="131">
        <f>SUM(C22:C23)</f>
        <v>203700</v>
      </c>
      <c r="D21" s="140">
        <f>SUM(D22:D23)</f>
        <v>203700</v>
      </c>
      <c r="E21" s="140">
        <f>SUM(E22:E23)</f>
        <v>0</v>
      </c>
      <c r="F21" s="140">
        <f>SUM(F22:F23)</f>
        <v>0</v>
      </c>
      <c r="K21" s="136"/>
      <c r="L21" s="145"/>
      <c r="M21" s="136"/>
    </row>
    <row r="22" spans="2:13" x14ac:dyDescent="0.25">
      <c r="B22" s="137" t="s">
        <v>120</v>
      </c>
      <c r="C22" s="133">
        <f>RAKUS_antivielu_testi!H12</f>
        <v>37647</v>
      </c>
      <c r="D22" s="146">
        <f t="shared" ref="D22:D23" si="5">C22</f>
        <v>37647</v>
      </c>
      <c r="E22" s="138"/>
      <c r="F22" s="138"/>
      <c r="K22" s="136"/>
      <c r="L22" s="136"/>
      <c r="M22" s="136"/>
    </row>
    <row r="23" spans="2:13" x14ac:dyDescent="0.25">
      <c r="B23" s="137" t="s">
        <v>108</v>
      </c>
      <c r="C23" s="147">
        <f>Sekvencēšana!E13</f>
        <v>166053</v>
      </c>
      <c r="D23" s="148">
        <f t="shared" si="5"/>
        <v>166053</v>
      </c>
      <c r="E23" s="138"/>
      <c r="F23" s="138"/>
      <c r="K23" s="136"/>
      <c r="L23" s="136"/>
      <c r="M23" s="136"/>
    </row>
    <row r="24" spans="2:13" x14ac:dyDescent="0.25">
      <c r="B24" s="128" t="s">
        <v>181</v>
      </c>
      <c r="C24" s="129">
        <f>VTMEC_test!H7</f>
        <v>541</v>
      </c>
      <c r="D24" s="129">
        <f t="shared" ref="D24:E24" si="6">D25+D28+D42</f>
        <v>0</v>
      </c>
      <c r="E24" s="129">
        <f t="shared" si="6"/>
        <v>0</v>
      </c>
      <c r="F24" s="129">
        <f>C24</f>
        <v>541</v>
      </c>
    </row>
    <row r="26" spans="2:13" x14ac:dyDescent="0.25">
      <c r="B26" s="122" t="s">
        <v>180</v>
      </c>
      <c r="C26" s="123">
        <f>C3+C24</f>
        <v>1802522</v>
      </c>
      <c r="D26" s="123">
        <f t="shared" ref="D26:F26" si="7">D3+D24</f>
        <v>1792822</v>
      </c>
      <c r="E26" s="123">
        <f t="shared" si="7"/>
        <v>9159</v>
      </c>
      <c r="F26" s="123">
        <f t="shared" si="7"/>
        <v>541</v>
      </c>
    </row>
  </sheetData>
  <mergeCells count="1">
    <mergeCell ref="C1:E1"/>
  </mergeCells>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O316"/>
  <sheetViews>
    <sheetView zoomScale="71" zoomScaleNormal="71" workbookViewId="0">
      <selection activeCell="H1" sqref="H1:K1"/>
    </sheetView>
  </sheetViews>
  <sheetFormatPr defaultColWidth="9.140625" defaultRowHeight="15" x14ac:dyDescent="0.25"/>
  <cols>
    <col min="1" max="1" width="43.28515625" style="37" customWidth="1"/>
    <col min="2" max="2" width="15" style="37" customWidth="1"/>
    <col min="3" max="3" width="50.42578125" style="37" customWidth="1"/>
    <col min="4" max="4" width="9.140625" style="37"/>
    <col min="5" max="5" width="15.7109375" style="37" customWidth="1"/>
    <col min="6" max="6" width="16.42578125" style="37" customWidth="1"/>
    <col min="7" max="7" width="15.85546875" style="37" customWidth="1"/>
    <col min="8" max="8" width="14.5703125" style="37" customWidth="1"/>
    <col min="9" max="10" width="14.85546875" style="37" customWidth="1"/>
    <col min="11" max="11" width="15.28515625" style="37" customWidth="1"/>
    <col min="12" max="13" width="8.7109375" style="37" customWidth="1"/>
    <col min="14" max="14" width="11.140625" style="37" customWidth="1"/>
    <col min="15" max="15" width="12.42578125" style="37" customWidth="1"/>
    <col min="16" max="16" width="12.7109375" style="37" customWidth="1"/>
    <col min="17" max="16384" width="9.140625" style="37"/>
  </cols>
  <sheetData>
    <row r="1" spans="1:15" ht="74.25" customHeight="1" x14ac:dyDescent="0.25">
      <c r="H1" s="100" t="s">
        <v>183</v>
      </c>
      <c r="I1" s="100"/>
      <c r="J1" s="100"/>
      <c r="K1" s="100"/>
    </row>
    <row r="2" spans="1:15" ht="15.75" x14ac:dyDescent="0.25">
      <c r="A2" s="33" t="s">
        <v>159</v>
      </c>
      <c r="B2" s="34"/>
      <c r="C2" s="34"/>
      <c r="D2" s="34"/>
      <c r="E2" s="34"/>
      <c r="F2" s="34"/>
      <c r="G2" s="34"/>
      <c r="H2" s="34"/>
      <c r="I2" s="34"/>
      <c r="J2" s="34"/>
      <c r="K2" s="34"/>
      <c r="L2" s="34"/>
      <c r="M2" s="34"/>
      <c r="N2" s="35"/>
      <c r="O2" s="36"/>
    </row>
    <row r="3" spans="1:15" ht="14.45" customHeight="1" x14ac:dyDescent="0.25">
      <c r="A3" s="38" t="s">
        <v>11</v>
      </c>
      <c r="B3" s="38" t="s">
        <v>12</v>
      </c>
      <c r="C3" s="38" t="s">
        <v>109</v>
      </c>
      <c r="D3" s="38" t="s">
        <v>160</v>
      </c>
      <c r="E3" s="43" t="s">
        <v>113</v>
      </c>
      <c r="F3" s="43" t="s">
        <v>118</v>
      </c>
      <c r="G3" s="43" t="s">
        <v>121</v>
      </c>
      <c r="H3" s="43" t="s">
        <v>119</v>
      </c>
      <c r="I3" s="43" t="s">
        <v>127</v>
      </c>
      <c r="J3" s="43" t="s">
        <v>129</v>
      </c>
      <c r="K3" s="38" t="s">
        <v>158</v>
      </c>
      <c r="L3" s="34"/>
    </row>
    <row r="4" spans="1:15" x14ac:dyDescent="0.25">
      <c r="A4" s="17" t="s">
        <v>76</v>
      </c>
      <c r="B4" s="17" t="s">
        <v>87</v>
      </c>
      <c r="C4" s="17" t="s">
        <v>84</v>
      </c>
      <c r="D4" s="32">
        <v>4.5199999999999996</v>
      </c>
      <c r="E4" s="39"/>
      <c r="F4" s="39"/>
      <c r="G4" s="39"/>
      <c r="H4" s="39"/>
      <c r="I4" s="39">
        <v>47</v>
      </c>
      <c r="J4" s="39">
        <v>219</v>
      </c>
      <c r="K4" s="32">
        <f>ROUND(D4*E4+D4*F4+D4*G4+D4*H4+D4*I4+D4*J4,2)</f>
        <v>1202.32</v>
      </c>
      <c r="L4" s="34"/>
    </row>
    <row r="5" spans="1:15" ht="14.45" customHeight="1" x14ac:dyDescent="0.25">
      <c r="A5" s="17" t="s">
        <v>73</v>
      </c>
      <c r="B5" s="17" t="s">
        <v>87</v>
      </c>
      <c r="C5" s="17" t="s">
        <v>84</v>
      </c>
      <c r="D5" s="32">
        <v>4.5199999999999996</v>
      </c>
      <c r="E5" s="39"/>
      <c r="F5" s="39"/>
      <c r="G5" s="39"/>
      <c r="H5" s="39">
        <v>1</v>
      </c>
      <c r="I5" s="39">
        <v>40</v>
      </c>
      <c r="J5" s="39">
        <v>150</v>
      </c>
      <c r="K5" s="32">
        <f t="shared" ref="K5:K59" si="0">ROUND(D5*E5+D5*F5+D5*G5+D5*H5+D5*I5+D5*J5,2)</f>
        <v>863.32</v>
      </c>
      <c r="L5" s="34"/>
    </row>
    <row r="6" spans="1:15" x14ac:dyDescent="0.25">
      <c r="A6" s="17" t="s">
        <v>66</v>
      </c>
      <c r="B6" s="17" t="s">
        <v>90</v>
      </c>
      <c r="C6" s="17" t="s">
        <v>85</v>
      </c>
      <c r="D6" s="32">
        <v>3.83</v>
      </c>
      <c r="E6" s="39"/>
      <c r="F6" s="39"/>
      <c r="G6" s="39"/>
      <c r="H6" s="39"/>
      <c r="I6" s="39">
        <v>30</v>
      </c>
      <c r="J6" s="39">
        <v>124</v>
      </c>
      <c r="K6" s="32">
        <f t="shared" si="0"/>
        <v>589.82000000000005</v>
      </c>
      <c r="L6" s="34"/>
    </row>
    <row r="7" spans="1:15" x14ac:dyDescent="0.25">
      <c r="A7" s="17" t="s">
        <v>77</v>
      </c>
      <c r="B7" s="17" t="s">
        <v>90</v>
      </c>
      <c r="C7" s="17" t="s">
        <v>85</v>
      </c>
      <c r="D7" s="32">
        <v>3.83</v>
      </c>
      <c r="E7" s="39"/>
      <c r="F7" s="39"/>
      <c r="G7" s="39"/>
      <c r="H7" s="39"/>
      <c r="I7" s="39">
        <v>41</v>
      </c>
      <c r="J7" s="39">
        <v>35</v>
      </c>
      <c r="K7" s="32">
        <f t="shared" si="0"/>
        <v>291.08</v>
      </c>
      <c r="L7" s="34"/>
    </row>
    <row r="8" spans="1:15" x14ac:dyDescent="0.25">
      <c r="A8" s="17" t="s">
        <v>57</v>
      </c>
      <c r="B8" s="17" t="s">
        <v>88</v>
      </c>
      <c r="C8" s="17" t="s">
        <v>46</v>
      </c>
      <c r="D8" s="32">
        <v>44.25</v>
      </c>
      <c r="E8" s="39"/>
      <c r="F8" s="39"/>
      <c r="G8" s="39"/>
      <c r="H8" s="39">
        <v>5</v>
      </c>
      <c r="I8" s="39">
        <v>-2</v>
      </c>
      <c r="J8" s="39"/>
      <c r="K8" s="32">
        <f t="shared" si="0"/>
        <v>132.75</v>
      </c>
      <c r="L8" s="34"/>
    </row>
    <row r="9" spans="1:15" x14ac:dyDescent="0.25">
      <c r="A9" s="17" t="s">
        <v>57</v>
      </c>
      <c r="B9" s="17" t="s">
        <v>88</v>
      </c>
      <c r="C9" s="17" t="s">
        <v>46</v>
      </c>
      <c r="D9" s="32">
        <v>48.58</v>
      </c>
      <c r="E9" s="39">
        <v>2</v>
      </c>
      <c r="F9" s="39"/>
      <c r="G9" s="39"/>
      <c r="H9" s="39"/>
      <c r="I9" s="39"/>
      <c r="J9" s="39"/>
      <c r="K9" s="32">
        <f t="shared" si="0"/>
        <v>97.16</v>
      </c>
      <c r="L9" s="34"/>
    </row>
    <row r="10" spans="1:15" x14ac:dyDescent="0.25">
      <c r="A10" s="17" t="s">
        <v>67</v>
      </c>
      <c r="B10" s="17" t="s">
        <v>87</v>
      </c>
      <c r="C10" s="17" t="s">
        <v>84</v>
      </c>
      <c r="D10" s="32">
        <v>4.5199999999999996</v>
      </c>
      <c r="E10" s="39"/>
      <c r="F10" s="39"/>
      <c r="G10" s="39"/>
      <c r="H10" s="39"/>
      <c r="I10" s="39">
        <v>47</v>
      </c>
      <c r="J10" s="39">
        <v>208</v>
      </c>
      <c r="K10" s="32">
        <f t="shared" si="0"/>
        <v>1152.5999999999999</v>
      </c>
      <c r="L10" s="34"/>
    </row>
    <row r="11" spans="1:15" x14ac:dyDescent="0.25">
      <c r="A11" s="17" t="s">
        <v>81</v>
      </c>
      <c r="B11" s="17" t="s">
        <v>87</v>
      </c>
      <c r="C11" s="17" t="s">
        <v>84</v>
      </c>
      <c r="D11" s="32">
        <v>4.5199999999999996</v>
      </c>
      <c r="E11" s="39"/>
      <c r="F11" s="39"/>
      <c r="G11" s="39"/>
      <c r="H11" s="39">
        <v>4</v>
      </c>
      <c r="I11" s="39">
        <v>121</v>
      </c>
      <c r="J11" s="39">
        <v>102</v>
      </c>
      <c r="K11" s="32">
        <f t="shared" si="0"/>
        <v>1026.04</v>
      </c>
      <c r="L11" s="34"/>
    </row>
    <row r="12" spans="1:15" x14ac:dyDescent="0.25">
      <c r="A12" s="17" t="s">
        <v>81</v>
      </c>
      <c r="B12" s="17" t="s">
        <v>87</v>
      </c>
      <c r="C12" s="17" t="s">
        <v>84</v>
      </c>
      <c r="D12" s="32">
        <v>5.28</v>
      </c>
      <c r="E12" s="39"/>
      <c r="F12" s="39"/>
      <c r="G12" s="39">
        <v>1</v>
      </c>
      <c r="H12" s="39"/>
      <c r="I12" s="39"/>
      <c r="J12" s="39"/>
      <c r="K12" s="32">
        <f t="shared" si="0"/>
        <v>5.28</v>
      </c>
      <c r="L12" s="34"/>
    </row>
    <row r="13" spans="1:15" x14ac:dyDescent="0.25">
      <c r="A13" s="17" t="s">
        <v>60</v>
      </c>
      <c r="B13" s="17" t="s">
        <v>88</v>
      </c>
      <c r="C13" s="17" t="s">
        <v>46</v>
      </c>
      <c r="D13" s="32">
        <v>44.25</v>
      </c>
      <c r="E13" s="39"/>
      <c r="F13" s="39"/>
      <c r="G13" s="39"/>
      <c r="H13" s="39">
        <v>7</v>
      </c>
      <c r="I13" s="39">
        <v>199</v>
      </c>
      <c r="J13" s="39">
        <v>685</v>
      </c>
      <c r="K13" s="32">
        <f t="shared" si="0"/>
        <v>39426.75</v>
      </c>
      <c r="L13" s="34"/>
    </row>
    <row r="14" spans="1:15" x14ac:dyDescent="0.25">
      <c r="A14" s="17" t="s">
        <v>60</v>
      </c>
      <c r="B14" s="17" t="s">
        <v>88</v>
      </c>
      <c r="C14" s="17" t="s">
        <v>46</v>
      </c>
      <c r="D14" s="32">
        <v>48.58</v>
      </c>
      <c r="E14" s="39"/>
      <c r="F14" s="39"/>
      <c r="G14" s="39">
        <v>4</v>
      </c>
      <c r="H14" s="39"/>
      <c r="I14" s="39"/>
      <c r="J14" s="39"/>
      <c r="K14" s="32">
        <f t="shared" si="0"/>
        <v>194.32</v>
      </c>
      <c r="L14" s="34"/>
    </row>
    <row r="15" spans="1:15" x14ac:dyDescent="0.25">
      <c r="A15" s="17" t="s">
        <v>60</v>
      </c>
      <c r="B15" s="17" t="s">
        <v>87</v>
      </c>
      <c r="C15" s="17" t="s">
        <v>84</v>
      </c>
      <c r="D15" s="32">
        <v>4.5199999999999996</v>
      </c>
      <c r="E15" s="39"/>
      <c r="F15" s="39"/>
      <c r="G15" s="39"/>
      <c r="H15" s="39">
        <v>3</v>
      </c>
      <c r="I15" s="39">
        <v>15</v>
      </c>
      <c r="J15" s="39">
        <v>43</v>
      </c>
      <c r="K15" s="32">
        <f t="shared" si="0"/>
        <v>275.72000000000003</v>
      </c>
      <c r="L15" s="34"/>
    </row>
    <row r="16" spans="1:15" x14ac:dyDescent="0.25">
      <c r="A16" s="17" t="s">
        <v>60</v>
      </c>
      <c r="B16" s="17" t="s">
        <v>87</v>
      </c>
      <c r="C16" s="17" t="s">
        <v>84</v>
      </c>
      <c r="D16" s="32">
        <v>5.28</v>
      </c>
      <c r="E16" s="39"/>
      <c r="F16" s="39"/>
      <c r="G16" s="39">
        <v>22</v>
      </c>
      <c r="H16" s="39"/>
      <c r="I16" s="39"/>
      <c r="J16" s="39"/>
      <c r="K16" s="32">
        <f t="shared" si="0"/>
        <v>116.16</v>
      </c>
      <c r="L16" s="34"/>
    </row>
    <row r="17" spans="1:12" x14ac:dyDescent="0.25">
      <c r="A17" s="17" t="s">
        <v>68</v>
      </c>
      <c r="B17" s="17" t="s">
        <v>90</v>
      </c>
      <c r="C17" s="17" t="s">
        <v>85</v>
      </c>
      <c r="D17" s="32">
        <v>3.83</v>
      </c>
      <c r="E17" s="39"/>
      <c r="F17" s="39"/>
      <c r="G17" s="39"/>
      <c r="H17" s="39"/>
      <c r="I17" s="39">
        <v>35</v>
      </c>
      <c r="J17" s="39">
        <v>171</v>
      </c>
      <c r="K17" s="32">
        <f t="shared" si="0"/>
        <v>788.98</v>
      </c>
      <c r="L17" s="34"/>
    </row>
    <row r="18" spans="1:12" x14ac:dyDescent="0.25">
      <c r="A18" s="17" t="s">
        <v>56</v>
      </c>
      <c r="B18" s="17" t="s">
        <v>88</v>
      </c>
      <c r="C18" s="17" t="s">
        <v>46</v>
      </c>
      <c r="D18" s="32">
        <v>44.25</v>
      </c>
      <c r="E18" s="39"/>
      <c r="F18" s="39"/>
      <c r="G18" s="39"/>
      <c r="H18" s="39">
        <v>3</v>
      </c>
      <c r="I18" s="39">
        <v>42</v>
      </c>
      <c r="J18" s="39">
        <v>121</v>
      </c>
      <c r="K18" s="32">
        <f t="shared" si="0"/>
        <v>7345.5</v>
      </c>
      <c r="L18" s="34"/>
    </row>
    <row r="19" spans="1:12" x14ac:dyDescent="0.25">
      <c r="A19" s="17" t="s">
        <v>56</v>
      </c>
      <c r="B19" s="17" t="s">
        <v>88</v>
      </c>
      <c r="C19" s="17" t="s">
        <v>46</v>
      </c>
      <c r="D19" s="32">
        <v>48.58</v>
      </c>
      <c r="E19" s="39"/>
      <c r="F19" s="39"/>
      <c r="G19" s="39">
        <v>5</v>
      </c>
      <c r="H19" s="39"/>
      <c r="I19" s="39"/>
      <c r="J19" s="39"/>
      <c r="K19" s="32">
        <f t="shared" si="0"/>
        <v>242.9</v>
      </c>
      <c r="L19" s="34"/>
    </row>
    <row r="20" spans="1:12" x14ac:dyDescent="0.25">
      <c r="A20" s="17" t="s">
        <v>56</v>
      </c>
      <c r="B20" s="17" t="s">
        <v>90</v>
      </c>
      <c r="C20" s="17" t="s">
        <v>85</v>
      </c>
      <c r="D20" s="32">
        <v>3.83</v>
      </c>
      <c r="E20" s="39"/>
      <c r="F20" s="39"/>
      <c r="G20" s="39">
        <v>1</v>
      </c>
      <c r="H20" s="39"/>
      <c r="I20" s="39">
        <v>195</v>
      </c>
      <c r="J20" s="39">
        <v>856</v>
      </c>
      <c r="K20" s="32">
        <f t="shared" si="0"/>
        <v>4029.16</v>
      </c>
      <c r="L20" s="34"/>
    </row>
    <row r="21" spans="1:12" x14ac:dyDescent="0.25">
      <c r="A21" s="17" t="s">
        <v>61</v>
      </c>
      <c r="B21" s="17" t="s">
        <v>88</v>
      </c>
      <c r="C21" s="17" t="s">
        <v>46</v>
      </c>
      <c r="D21" s="32">
        <v>44.25</v>
      </c>
      <c r="E21" s="39"/>
      <c r="F21" s="39"/>
      <c r="G21" s="39"/>
      <c r="H21" s="39">
        <v>9</v>
      </c>
      <c r="I21" s="39">
        <v>73</v>
      </c>
      <c r="J21" s="39">
        <v>391</v>
      </c>
      <c r="K21" s="32">
        <f t="shared" si="0"/>
        <v>20930.25</v>
      </c>
      <c r="L21" s="34"/>
    </row>
    <row r="22" spans="1:12" x14ac:dyDescent="0.25">
      <c r="A22" s="17" t="s">
        <v>61</v>
      </c>
      <c r="B22" s="17" t="s">
        <v>87</v>
      </c>
      <c r="C22" s="17" t="s">
        <v>84</v>
      </c>
      <c r="D22" s="32">
        <v>4.5199999999999996</v>
      </c>
      <c r="E22" s="39"/>
      <c r="F22" s="39"/>
      <c r="G22" s="39"/>
      <c r="H22" s="39">
        <v>5</v>
      </c>
      <c r="I22" s="39">
        <v>78</v>
      </c>
      <c r="J22" s="39">
        <v>338</v>
      </c>
      <c r="K22" s="32">
        <f t="shared" si="0"/>
        <v>1902.92</v>
      </c>
      <c r="L22" s="34"/>
    </row>
    <row r="23" spans="1:12" x14ac:dyDescent="0.25">
      <c r="A23" s="17" t="s">
        <v>61</v>
      </c>
      <c r="B23" s="17" t="s">
        <v>87</v>
      </c>
      <c r="C23" s="17" t="s">
        <v>84</v>
      </c>
      <c r="D23" s="32">
        <v>5.28</v>
      </c>
      <c r="E23" s="39"/>
      <c r="F23" s="39"/>
      <c r="G23" s="39">
        <v>1</v>
      </c>
      <c r="H23" s="39"/>
      <c r="I23" s="39"/>
      <c r="J23" s="39"/>
      <c r="K23" s="32">
        <f t="shared" si="0"/>
        <v>5.28</v>
      </c>
      <c r="L23" s="34"/>
    </row>
    <row r="24" spans="1:12" x14ac:dyDescent="0.25">
      <c r="A24" s="17" t="s">
        <v>69</v>
      </c>
      <c r="B24" s="17" t="s">
        <v>90</v>
      </c>
      <c r="C24" s="17" t="s">
        <v>85</v>
      </c>
      <c r="D24" s="32">
        <v>3.83</v>
      </c>
      <c r="E24" s="39"/>
      <c r="F24" s="39"/>
      <c r="G24" s="39"/>
      <c r="H24" s="39"/>
      <c r="I24" s="39">
        <v>59</v>
      </c>
      <c r="J24" s="39">
        <v>303</v>
      </c>
      <c r="K24" s="32">
        <f t="shared" si="0"/>
        <v>1386.46</v>
      </c>
      <c r="L24" s="34"/>
    </row>
    <row r="25" spans="1:12" x14ac:dyDescent="0.25">
      <c r="A25" s="17" t="s">
        <v>70</v>
      </c>
      <c r="B25" s="17" t="s">
        <v>122</v>
      </c>
      <c r="C25" s="17" t="s">
        <v>44</v>
      </c>
      <c r="D25" s="32">
        <v>23.32</v>
      </c>
      <c r="E25" s="39"/>
      <c r="F25" s="39"/>
      <c r="G25" s="39"/>
      <c r="H25" s="39">
        <v>-172</v>
      </c>
      <c r="I25" s="39">
        <v>-152</v>
      </c>
      <c r="J25" s="39"/>
      <c r="K25" s="32">
        <f t="shared" si="0"/>
        <v>-7555.68</v>
      </c>
      <c r="L25" s="34"/>
    </row>
    <row r="26" spans="1:12" x14ac:dyDescent="0.25">
      <c r="A26" s="17" t="s">
        <v>70</v>
      </c>
      <c r="B26" s="17" t="s">
        <v>122</v>
      </c>
      <c r="C26" s="17" t="s">
        <v>44</v>
      </c>
      <c r="D26" s="32">
        <v>27.03</v>
      </c>
      <c r="E26" s="39">
        <v>-453</v>
      </c>
      <c r="F26" s="39">
        <v>-343</v>
      </c>
      <c r="G26" s="39">
        <v>-385</v>
      </c>
      <c r="H26" s="39"/>
      <c r="I26" s="39"/>
      <c r="J26" s="39"/>
      <c r="K26" s="32">
        <f t="shared" si="0"/>
        <v>-31922.43</v>
      </c>
      <c r="L26" s="34"/>
    </row>
    <row r="27" spans="1:12" x14ac:dyDescent="0.25">
      <c r="A27" s="17" t="s">
        <v>70</v>
      </c>
      <c r="B27" s="17" t="s">
        <v>88</v>
      </c>
      <c r="C27" s="17" t="s">
        <v>46</v>
      </c>
      <c r="D27" s="32">
        <v>44.25</v>
      </c>
      <c r="E27" s="39"/>
      <c r="F27" s="39"/>
      <c r="G27" s="39"/>
      <c r="H27" s="39">
        <v>-4</v>
      </c>
      <c r="I27" s="39"/>
      <c r="J27" s="39"/>
      <c r="K27" s="32">
        <f t="shared" si="0"/>
        <v>-177</v>
      </c>
      <c r="L27" s="34"/>
    </row>
    <row r="28" spans="1:12" x14ac:dyDescent="0.25">
      <c r="A28" s="17" t="s">
        <v>62</v>
      </c>
      <c r="B28" s="17" t="s">
        <v>87</v>
      </c>
      <c r="C28" s="17" t="s">
        <v>84</v>
      </c>
      <c r="D28" s="32">
        <v>4.5199999999999996</v>
      </c>
      <c r="E28" s="39"/>
      <c r="F28" s="39"/>
      <c r="G28" s="39"/>
      <c r="H28" s="39"/>
      <c r="I28" s="39">
        <v>163</v>
      </c>
      <c r="J28" s="39">
        <v>831</v>
      </c>
      <c r="K28" s="32">
        <f t="shared" si="0"/>
        <v>4492.88</v>
      </c>
      <c r="L28" s="34"/>
    </row>
    <row r="29" spans="1:12" x14ac:dyDescent="0.25">
      <c r="A29" s="17" t="s">
        <v>78</v>
      </c>
      <c r="B29" s="17" t="s">
        <v>87</v>
      </c>
      <c r="C29" s="17" t="s">
        <v>84</v>
      </c>
      <c r="D29" s="32">
        <v>4.5199999999999996</v>
      </c>
      <c r="E29" s="39"/>
      <c r="F29" s="39"/>
      <c r="G29" s="39"/>
      <c r="H29" s="39"/>
      <c r="I29" s="39">
        <v>69</v>
      </c>
      <c r="J29" s="39">
        <v>92</v>
      </c>
      <c r="K29" s="32">
        <f t="shared" si="0"/>
        <v>727.72</v>
      </c>
      <c r="L29" s="34"/>
    </row>
    <row r="30" spans="1:12" x14ac:dyDescent="0.25">
      <c r="A30" s="17" t="s">
        <v>78</v>
      </c>
      <c r="B30" s="17" t="s">
        <v>87</v>
      </c>
      <c r="C30" s="17" t="s">
        <v>84</v>
      </c>
      <c r="D30" s="32">
        <v>5.28</v>
      </c>
      <c r="E30" s="39"/>
      <c r="F30" s="39"/>
      <c r="G30" s="39">
        <v>1</v>
      </c>
      <c r="H30" s="39"/>
      <c r="I30" s="39"/>
      <c r="J30" s="39"/>
      <c r="K30" s="32">
        <f t="shared" si="0"/>
        <v>5.28</v>
      </c>
      <c r="L30" s="34"/>
    </row>
    <row r="31" spans="1:12" x14ac:dyDescent="0.25">
      <c r="A31" s="17" t="s">
        <v>83</v>
      </c>
      <c r="B31" s="17" t="s">
        <v>87</v>
      </c>
      <c r="C31" s="17" t="s">
        <v>84</v>
      </c>
      <c r="D31" s="32">
        <v>4.5199999999999996</v>
      </c>
      <c r="E31" s="39"/>
      <c r="F31" s="39"/>
      <c r="G31" s="39"/>
      <c r="H31" s="39"/>
      <c r="I31" s="39">
        <v>33</v>
      </c>
      <c r="J31" s="39">
        <v>57</v>
      </c>
      <c r="K31" s="32">
        <f t="shared" si="0"/>
        <v>406.8</v>
      </c>
      <c r="L31" s="34"/>
    </row>
    <row r="32" spans="1:12" x14ac:dyDescent="0.25">
      <c r="A32" s="17" t="s">
        <v>71</v>
      </c>
      <c r="B32" s="17" t="s">
        <v>87</v>
      </c>
      <c r="C32" s="17" t="s">
        <v>84</v>
      </c>
      <c r="D32" s="32">
        <v>4.5199999999999996</v>
      </c>
      <c r="E32" s="39"/>
      <c r="F32" s="39"/>
      <c r="G32" s="39"/>
      <c r="H32" s="39">
        <v>2</v>
      </c>
      <c r="I32" s="39">
        <v>11</v>
      </c>
      <c r="J32" s="39">
        <v>86</v>
      </c>
      <c r="K32" s="32">
        <f t="shared" si="0"/>
        <v>447.48</v>
      </c>
      <c r="L32" s="34"/>
    </row>
    <row r="33" spans="1:12" x14ac:dyDescent="0.25">
      <c r="A33" s="17" t="s">
        <v>72</v>
      </c>
      <c r="B33" s="17" t="s">
        <v>122</v>
      </c>
      <c r="C33" s="17" t="s">
        <v>44</v>
      </c>
      <c r="D33" s="32">
        <v>23.32</v>
      </c>
      <c r="E33" s="39"/>
      <c r="F33" s="39"/>
      <c r="G33" s="39"/>
      <c r="H33" s="39"/>
      <c r="I33" s="39">
        <v>62</v>
      </c>
      <c r="J33" s="39">
        <v>318</v>
      </c>
      <c r="K33" s="32">
        <f t="shared" si="0"/>
        <v>8861.6</v>
      </c>
      <c r="L33" s="34"/>
    </row>
    <row r="34" spans="1:12" x14ac:dyDescent="0.25">
      <c r="A34" s="17" t="s">
        <v>72</v>
      </c>
      <c r="B34" s="17" t="s">
        <v>87</v>
      </c>
      <c r="C34" s="17" t="s">
        <v>84</v>
      </c>
      <c r="D34" s="32">
        <v>4.5199999999999996</v>
      </c>
      <c r="E34" s="39"/>
      <c r="F34" s="39"/>
      <c r="G34" s="39"/>
      <c r="H34" s="39"/>
      <c r="I34" s="39">
        <v>27</v>
      </c>
      <c r="J34" s="39">
        <v>137</v>
      </c>
      <c r="K34" s="32">
        <f t="shared" si="0"/>
        <v>741.28</v>
      </c>
      <c r="L34" s="34"/>
    </row>
    <row r="35" spans="1:12" x14ac:dyDescent="0.25">
      <c r="A35" s="17" t="s">
        <v>72</v>
      </c>
      <c r="B35" s="17" t="s">
        <v>90</v>
      </c>
      <c r="C35" s="17" t="s">
        <v>85</v>
      </c>
      <c r="D35" s="32">
        <v>3.83</v>
      </c>
      <c r="E35" s="39"/>
      <c r="F35" s="39"/>
      <c r="G35" s="39"/>
      <c r="H35" s="39"/>
      <c r="I35" s="39">
        <v>15</v>
      </c>
      <c r="J35" s="39">
        <v>154</v>
      </c>
      <c r="K35" s="32">
        <f t="shared" si="0"/>
        <v>647.27</v>
      </c>
      <c r="L35" s="34"/>
    </row>
    <row r="36" spans="1:12" x14ac:dyDescent="0.25">
      <c r="A36" s="17" t="s">
        <v>58</v>
      </c>
      <c r="B36" s="17" t="s">
        <v>122</v>
      </c>
      <c r="C36" s="17" t="s">
        <v>44</v>
      </c>
      <c r="D36" s="32">
        <v>23.32</v>
      </c>
      <c r="E36" s="39"/>
      <c r="F36" s="39"/>
      <c r="G36" s="39"/>
      <c r="H36" s="39">
        <v>24</v>
      </c>
      <c r="I36" s="39">
        <v>371</v>
      </c>
      <c r="J36" s="39">
        <v>1489</v>
      </c>
      <c r="K36" s="32">
        <f t="shared" si="0"/>
        <v>43934.879999999997</v>
      </c>
      <c r="L36" s="34"/>
    </row>
    <row r="37" spans="1:12" x14ac:dyDescent="0.25">
      <c r="A37" s="17" t="s">
        <v>58</v>
      </c>
      <c r="B37" s="17" t="s">
        <v>122</v>
      </c>
      <c r="C37" s="17" t="s">
        <v>44</v>
      </c>
      <c r="D37" s="32">
        <v>27.03</v>
      </c>
      <c r="E37" s="39">
        <v>1</v>
      </c>
      <c r="F37" s="39">
        <v>1</v>
      </c>
      <c r="G37" s="39">
        <v>1</v>
      </c>
      <c r="H37" s="39"/>
      <c r="I37" s="39"/>
      <c r="J37" s="39"/>
      <c r="K37" s="32">
        <f t="shared" si="0"/>
        <v>81.09</v>
      </c>
      <c r="L37" s="34"/>
    </row>
    <row r="38" spans="1:12" x14ac:dyDescent="0.25">
      <c r="A38" s="17" t="s">
        <v>58</v>
      </c>
      <c r="B38" s="17" t="s">
        <v>88</v>
      </c>
      <c r="C38" s="17" t="s">
        <v>46</v>
      </c>
      <c r="D38" s="32">
        <v>44.25</v>
      </c>
      <c r="E38" s="39"/>
      <c r="F38" s="39"/>
      <c r="G38" s="39"/>
      <c r="H38" s="39">
        <v>5</v>
      </c>
      <c r="I38" s="39">
        <v>164</v>
      </c>
      <c r="J38" s="39">
        <v>498</v>
      </c>
      <c r="K38" s="32">
        <f t="shared" si="0"/>
        <v>29514.75</v>
      </c>
      <c r="L38" s="34"/>
    </row>
    <row r="39" spans="1:12" x14ac:dyDescent="0.25">
      <c r="A39" s="17" t="s">
        <v>58</v>
      </c>
      <c r="B39" s="17" t="s">
        <v>88</v>
      </c>
      <c r="C39" s="17" t="s">
        <v>46</v>
      </c>
      <c r="D39" s="32">
        <v>48.58</v>
      </c>
      <c r="E39" s="39">
        <v>1</v>
      </c>
      <c r="F39" s="39"/>
      <c r="G39" s="39">
        <v>2</v>
      </c>
      <c r="H39" s="39"/>
      <c r="I39" s="39"/>
      <c r="J39" s="39"/>
      <c r="K39" s="32">
        <f t="shared" si="0"/>
        <v>145.74</v>
      </c>
      <c r="L39" s="34"/>
    </row>
    <row r="40" spans="1:12" x14ac:dyDescent="0.25">
      <c r="A40" s="17" t="s">
        <v>58</v>
      </c>
      <c r="B40" s="17" t="s">
        <v>89</v>
      </c>
      <c r="C40" s="17" t="s">
        <v>105</v>
      </c>
      <c r="D40" s="32">
        <v>0.8</v>
      </c>
      <c r="E40" s="39"/>
      <c r="F40" s="39"/>
      <c r="G40" s="39"/>
      <c r="H40" s="39">
        <v>5</v>
      </c>
      <c r="I40" s="39">
        <v>163</v>
      </c>
      <c r="J40" s="39">
        <v>498</v>
      </c>
      <c r="K40" s="32">
        <f t="shared" si="0"/>
        <v>532.79999999999995</v>
      </c>
      <c r="L40" s="34"/>
    </row>
    <row r="41" spans="1:12" x14ac:dyDescent="0.25">
      <c r="A41" s="17" t="s">
        <v>58</v>
      </c>
      <c r="B41" s="17" t="s">
        <v>89</v>
      </c>
      <c r="C41" s="17" t="s">
        <v>105</v>
      </c>
      <c r="D41" s="32">
        <v>1.5</v>
      </c>
      <c r="E41" s="39">
        <v>1</v>
      </c>
      <c r="F41" s="39"/>
      <c r="G41" s="39">
        <v>2</v>
      </c>
      <c r="H41" s="39"/>
      <c r="I41" s="39"/>
      <c r="J41" s="39"/>
      <c r="K41" s="32">
        <f t="shared" si="0"/>
        <v>4.5</v>
      </c>
      <c r="L41" s="34"/>
    </row>
    <row r="42" spans="1:12" x14ac:dyDescent="0.25">
      <c r="A42" s="17" t="s">
        <v>74</v>
      </c>
      <c r="B42" s="17" t="s">
        <v>90</v>
      </c>
      <c r="C42" s="17" t="s">
        <v>85</v>
      </c>
      <c r="D42" s="32">
        <v>3.83</v>
      </c>
      <c r="E42" s="39"/>
      <c r="F42" s="39"/>
      <c r="G42" s="39"/>
      <c r="H42" s="39">
        <v>1</v>
      </c>
      <c r="I42" s="39">
        <v>2</v>
      </c>
      <c r="J42" s="39">
        <v>10</v>
      </c>
      <c r="K42" s="32">
        <f t="shared" si="0"/>
        <v>49.79</v>
      </c>
      <c r="L42" s="34"/>
    </row>
    <row r="43" spans="1:12" x14ac:dyDescent="0.25">
      <c r="A43" s="17" t="s">
        <v>63</v>
      </c>
      <c r="B43" s="17" t="s">
        <v>122</v>
      </c>
      <c r="C43" s="17" t="s">
        <v>44</v>
      </c>
      <c r="D43" s="32">
        <v>23.32</v>
      </c>
      <c r="E43" s="39"/>
      <c r="F43" s="39"/>
      <c r="G43" s="39"/>
      <c r="H43" s="39"/>
      <c r="I43" s="39"/>
      <c r="J43" s="39"/>
      <c r="K43" s="32">
        <f t="shared" si="0"/>
        <v>0</v>
      </c>
      <c r="L43" s="34"/>
    </row>
    <row r="44" spans="1:12" x14ac:dyDescent="0.25">
      <c r="A44" s="17" t="s">
        <v>63</v>
      </c>
      <c r="B44" s="17" t="s">
        <v>122</v>
      </c>
      <c r="C44" s="17" t="s">
        <v>44</v>
      </c>
      <c r="D44" s="32">
        <v>27.03</v>
      </c>
      <c r="E44" s="39">
        <v>-1</v>
      </c>
      <c r="F44" s="39"/>
      <c r="G44" s="39"/>
      <c r="H44" s="39"/>
      <c r="I44" s="39"/>
      <c r="J44" s="39"/>
      <c r="K44" s="32">
        <f t="shared" si="0"/>
        <v>-27.03</v>
      </c>
      <c r="L44" s="34"/>
    </row>
    <row r="45" spans="1:12" x14ac:dyDescent="0.25">
      <c r="A45" s="17" t="s">
        <v>63</v>
      </c>
      <c r="B45" s="17" t="s">
        <v>87</v>
      </c>
      <c r="C45" s="17" t="s">
        <v>84</v>
      </c>
      <c r="D45" s="32">
        <v>4.5199999999999996</v>
      </c>
      <c r="E45" s="39"/>
      <c r="F45" s="39"/>
      <c r="G45" s="39"/>
      <c r="H45" s="39">
        <v>5</v>
      </c>
      <c r="I45" s="39">
        <v>282</v>
      </c>
      <c r="J45" s="39">
        <v>998</v>
      </c>
      <c r="K45" s="32">
        <f t="shared" si="0"/>
        <v>5808.2</v>
      </c>
      <c r="L45" s="34"/>
    </row>
    <row r="46" spans="1:12" x14ac:dyDescent="0.25">
      <c r="A46" s="17" t="s">
        <v>86</v>
      </c>
      <c r="B46" s="17" t="s">
        <v>87</v>
      </c>
      <c r="C46" s="17" t="s">
        <v>84</v>
      </c>
      <c r="D46" s="32">
        <v>4.5199999999999996</v>
      </c>
      <c r="E46" s="39"/>
      <c r="F46" s="39"/>
      <c r="G46" s="39"/>
      <c r="H46" s="39">
        <v>28</v>
      </c>
      <c r="I46" s="39">
        <v>91</v>
      </c>
      <c r="J46" s="39">
        <v>33</v>
      </c>
      <c r="K46" s="32">
        <f t="shared" si="0"/>
        <v>687.04</v>
      </c>
      <c r="L46" s="34"/>
    </row>
    <row r="47" spans="1:12" x14ac:dyDescent="0.25">
      <c r="A47" s="17" t="s">
        <v>59</v>
      </c>
      <c r="B47" s="17" t="s">
        <v>122</v>
      </c>
      <c r="C47" s="17" t="s">
        <v>44</v>
      </c>
      <c r="D47" s="32">
        <v>23.32</v>
      </c>
      <c r="E47" s="39"/>
      <c r="F47" s="39"/>
      <c r="G47" s="39"/>
      <c r="H47" s="39">
        <v>88</v>
      </c>
      <c r="I47" s="39">
        <v>884</v>
      </c>
      <c r="J47" s="39">
        <v>2074</v>
      </c>
      <c r="K47" s="32">
        <f t="shared" si="0"/>
        <v>71032.72</v>
      </c>
      <c r="L47" s="34"/>
    </row>
    <row r="48" spans="1:12" x14ac:dyDescent="0.25">
      <c r="A48" s="17" t="s">
        <v>59</v>
      </c>
      <c r="B48" s="17" t="s">
        <v>122</v>
      </c>
      <c r="C48" s="17" t="s">
        <v>44</v>
      </c>
      <c r="D48" s="32">
        <v>27.03</v>
      </c>
      <c r="E48" s="39"/>
      <c r="F48" s="39">
        <v>10</v>
      </c>
      <c r="G48" s="39">
        <v>28</v>
      </c>
      <c r="H48" s="39"/>
      <c r="I48" s="39"/>
      <c r="J48" s="39"/>
      <c r="K48" s="32">
        <f t="shared" si="0"/>
        <v>1027.1400000000001</v>
      </c>
      <c r="L48" s="34"/>
    </row>
    <row r="49" spans="1:12" x14ac:dyDescent="0.25">
      <c r="A49" s="17" t="s">
        <v>59</v>
      </c>
      <c r="B49" s="17" t="s">
        <v>88</v>
      </c>
      <c r="C49" s="17" t="s">
        <v>46</v>
      </c>
      <c r="D49" s="32">
        <v>44.25</v>
      </c>
      <c r="E49" s="39"/>
      <c r="F49" s="39"/>
      <c r="G49" s="39"/>
      <c r="H49" s="39">
        <v>22</v>
      </c>
      <c r="I49" s="39">
        <v>617</v>
      </c>
      <c r="J49" s="39">
        <v>1519</v>
      </c>
      <c r="K49" s="32">
        <f t="shared" si="0"/>
        <v>95491.5</v>
      </c>
      <c r="L49" s="34"/>
    </row>
    <row r="50" spans="1:12" x14ac:dyDescent="0.25">
      <c r="A50" s="17" t="s">
        <v>59</v>
      </c>
      <c r="B50" s="17" t="s">
        <v>88</v>
      </c>
      <c r="C50" s="17" t="s">
        <v>46</v>
      </c>
      <c r="D50" s="32">
        <v>48.58</v>
      </c>
      <c r="E50" s="39"/>
      <c r="F50" s="39"/>
      <c r="G50" s="39">
        <v>8</v>
      </c>
      <c r="H50" s="39"/>
      <c r="I50" s="39"/>
      <c r="J50" s="39"/>
      <c r="K50" s="32">
        <f t="shared" si="0"/>
        <v>388.64</v>
      </c>
      <c r="L50" s="34"/>
    </row>
    <row r="51" spans="1:12" x14ac:dyDescent="0.25">
      <c r="A51" s="17" t="s">
        <v>79</v>
      </c>
      <c r="B51" s="17" t="s">
        <v>87</v>
      </c>
      <c r="C51" s="17" t="s">
        <v>84</v>
      </c>
      <c r="D51" s="32">
        <v>4.5199999999999996</v>
      </c>
      <c r="E51" s="39"/>
      <c r="F51" s="39"/>
      <c r="G51" s="39"/>
      <c r="H51" s="39"/>
      <c r="I51" s="39">
        <v>11</v>
      </c>
      <c r="J51" s="39">
        <v>81</v>
      </c>
      <c r="K51" s="32">
        <f t="shared" si="0"/>
        <v>415.84</v>
      </c>
      <c r="L51" s="34"/>
    </row>
    <row r="52" spans="1:12" x14ac:dyDescent="0.25">
      <c r="A52" s="17" t="s">
        <v>80</v>
      </c>
      <c r="B52" s="17" t="s">
        <v>87</v>
      </c>
      <c r="C52" s="17" t="s">
        <v>84</v>
      </c>
      <c r="D52" s="32">
        <v>4.5199999999999996</v>
      </c>
      <c r="E52" s="39"/>
      <c r="F52" s="39"/>
      <c r="G52" s="39"/>
      <c r="H52" s="39">
        <v>4</v>
      </c>
      <c r="I52" s="39">
        <v>130</v>
      </c>
      <c r="J52" s="39">
        <v>48</v>
      </c>
      <c r="K52" s="32">
        <f t="shared" si="0"/>
        <v>822.64</v>
      </c>
      <c r="L52" s="34"/>
    </row>
    <row r="53" spans="1:12" x14ac:dyDescent="0.25">
      <c r="A53" s="17" t="s">
        <v>82</v>
      </c>
      <c r="B53" s="17" t="s">
        <v>87</v>
      </c>
      <c r="C53" s="17" t="s">
        <v>84</v>
      </c>
      <c r="D53" s="32">
        <v>4.5199999999999996</v>
      </c>
      <c r="E53" s="39"/>
      <c r="F53" s="39"/>
      <c r="G53" s="39"/>
      <c r="H53" s="39"/>
      <c r="I53" s="39">
        <v>80</v>
      </c>
      <c r="J53" s="39">
        <v>120</v>
      </c>
      <c r="K53" s="32">
        <f t="shared" si="0"/>
        <v>904</v>
      </c>
      <c r="L53" s="34"/>
    </row>
    <row r="54" spans="1:12" x14ac:dyDescent="0.25">
      <c r="A54" s="17" t="s">
        <v>75</v>
      </c>
      <c r="B54" s="17" t="s">
        <v>90</v>
      </c>
      <c r="C54" s="17" t="s">
        <v>85</v>
      </c>
      <c r="D54" s="32">
        <v>3.83</v>
      </c>
      <c r="E54" s="39"/>
      <c r="F54" s="39"/>
      <c r="G54" s="39"/>
      <c r="H54" s="39">
        <v>1</v>
      </c>
      <c r="I54" s="39">
        <v>39</v>
      </c>
      <c r="J54" s="39">
        <v>113</v>
      </c>
      <c r="K54" s="32">
        <f t="shared" si="0"/>
        <v>585.99</v>
      </c>
      <c r="L54" s="34"/>
    </row>
    <row r="55" spans="1:12" x14ac:dyDescent="0.25">
      <c r="A55" s="17" t="s">
        <v>64</v>
      </c>
      <c r="B55" s="17" t="s">
        <v>88</v>
      </c>
      <c r="C55" s="17" t="s">
        <v>46</v>
      </c>
      <c r="D55" s="32">
        <v>44.25</v>
      </c>
      <c r="E55" s="39"/>
      <c r="F55" s="39"/>
      <c r="G55" s="39"/>
      <c r="H55" s="39">
        <v>1</v>
      </c>
      <c r="I55" s="39">
        <v>54</v>
      </c>
      <c r="J55" s="39">
        <v>201</v>
      </c>
      <c r="K55" s="32">
        <f t="shared" si="0"/>
        <v>11328</v>
      </c>
      <c r="L55" s="34"/>
    </row>
    <row r="56" spans="1:12" x14ac:dyDescent="0.25">
      <c r="A56" s="17" t="s">
        <v>64</v>
      </c>
      <c r="B56" s="17" t="s">
        <v>87</v>
      </c>
      <c r="C56" s="17" t="s">
        <v>84</v>
      </c>
      <c r="D56" s="32">
        <v>4.5199999999999996</v>
      </c>
      <c r="E56" s="39"/>
      <c r="F56" s="39"/>
      <c r="G56" s="39"/>
      <c r="H56" s="39">
        <v>1</v>
      </c>
      <c r="I56" s="39">
        <v>242</v>
      </c>
      <c r="J56" s="39">
        <v>656</v>
      </c>
      <c r="K56" s="32">
        <f t="shared" si="0"/>
        <v>4063.48</v>
      </c>
      <c r="L56" s="34"/>
    </row>
    <row r="57" spans="1:12" x14ac:dyDescent="0.25">
      <c r="A57" s="17" t="s">
        <v>64</v>
      </c>
      <c r="B57" s="17" t="s">
        <v>90</v>
      </c>
      <c r="C57" s="17" t="s">
        <v>85</v>
      </c>
      <c r="D57" s="32">
        <v>3.83</v>
      </c>
      <c r="E57" s="39"/>
      <c r="F57" s="39"/>
      <c r="G57" s="39"/>
      <c r="H57" s="39"/>
      <c r="I57" s="39"/>
      <c r="J57" s="39">
        <v>1</v>
      </c>
      <c r="K57" s="32">
        <f t="shared" si="0"/>
        <v>3.83</v>
      </c>
      <c r="L57" s="34"/>
    </row>
    <row r="58" spans="1:12" x14ac:dyDescent="0.25">
      <c r="A58" s="17" t="s">
        <v>65</v>
      </c>
      <c r="B58" s="17" t="s">
        <v>122</v>
      </c>
      <c r="C58" s="17" t="s">
        <v>44</v>
      </c>
      <c r="D58" s="32">
        <v>23.32</v>
      </c>
      <c r="E58" s="39"/>
      <c r="F58" s="39"/>
      <c r="G58" s="39"/>
      <c r="H58" s="39"/>
      <c r="I58" s="39">
        <v>15</v>
      </c>
      <c r="J58" s="39">
        <v>86</v>
      </c>
      <c r="K58" s="32">
        <f t="shared" si="0"/>
        <v>2355.3200000000002</v>
      </c>
      <c r="L58" s="34"/>
    </row>
    <row r="59" spans="1:12" x14ac:dyDescent="0.25">
      <c r="A59" s="17" t="s">
        <v>65</v>
      </c>
      <c r="B59" s="17" t="s">
        <v>88</v>
      </c>
      <c r="C59" s="17" t="s">
        <v>46</v>
      </c>
      <c r="D59" s="32">
        <v>44.25</v>
      </c>
      <c r="E59" s="39"/>
      <c r="F59" s="39"/>
      <c r="G59" s="39"/>
      <c r="H59" s="39"/>
      <c r="I59" s="39">
        <v>16</v>
      </c>
      <c r="J59" s="39">
        <v>61</v>
      </c>
      <c r="K59" s="32">
        <f t="shared" si="0"/>
        <v>3407.25</v>
      </c>
      <c r="L59" s="34"/>
    </row>
    <row r="60" spans="1:12" ht="15.75" thickBot="1" x14ac:dyDescent="0.3">
      <c r="A60" s="17" t="s">
        <v>3</v>
      </c>
      <c r="B60" s="17"/>
      <c r="C60" s="17"/>
      <c r="D60" s="32"/>
      <c r="E60" s="39"/>
      <c r="F60" s="39"/>
      <c r="G60" s="39"/>
      <c r="H60" s="39"/>
      <c r="I60" s="39"/>
      <c r="J60" s="39"/>
      <c r="K60" s="40">
        <f>SUM(K4:K59)</f>
        <v>331238.08000000007</v>
      </c>
      <c r="L60" s="34"/>
    </row>
    <row r="61" spans="1:12" ht="15.75" thickBot="1" x14ac:dyDescent="0.3">
      <c r="A61" s="34"/>
      <c r="B61" s="34"/>
      <c r="C61" s="34"/>
      <c r="D61" s="34"/>
      <c r="E61" s="34"/>
      <c r="F61" s="34"/>
      <c r="G61" s="34"/>
      <c r="H61" s="34"/>
      <c r="I61" s="34"/>
      <c r="J61" s="34"/>
      <c r="K61" s="42">
        <f>ROUNDUP(K60,0)</f>
        <v>331239</v>
      </c>
      <c r="L61" s="34"/>
    </row>
    <row r="62" spans="1:12" ht="60" customHeight="1" x14ac:dyDescent="0.25">
      <c r="A62" s="99" t="s">
        <v>117</v>
      </c>
      <c r="B62" s="99"/>
      <c r="C62" s="99"/>
      <c r="D62" s="99"/>
      <c r="E62" s="99"/>
      <c r="F62" s="99"/>
      <c r="G62" s="99"/>
      <c r="H62" s="34"/>
      <c r="I62" s="34"/>
      <c r="J62" s="34"/>
      <c r="K62" s="34"/>
      <c r="L62" s="34"/>
    </row>
    <row r="76" ht="14.45" customHeight="1" x14ac:dyDescent="0.25"/>
    <row r="156" spans="14:15" x14ac:dyDescent="0.25">
      <c r="N156" s="41"/>
      <c r="O156" s="41"/>
    </row>
    <row r="157" spans="14:15" x14ac:dyDescent="0.25">
      <c r="N157" s="41"/>
      <c r="O157" s="41"/>
    </row>
    <row r="158" spans="14:15" x14ac:dyDescent="0.25">
      <c r="N158" s="41"/>
      <c r="O158" s="41"/>
    </row>
    <row r="159" spans="14:15" x14ac:dyDescent="0.25">
      <c r="N159" s="41"/>
      <c r="O159" s="41"/>
    </row>
    <row r="160" spans="14:15" x14ac:dyDescent="0.25">
      <c r="N160" s="41"/>
      <c r="O160" s="41"/>
    </row>
    <row r="161" spans="14:15" x14ac:dyDescent="0.25">
      <c r="N161" s="41"/>
      <c r="O161" s="41"/>
    </row>
    <row r="162" spans="14:15" x14ac:dyDescent="0.25">
      <c r="N162" s="41"/>
      <c r="O162" s="41"/>
    </row>
    <row r="163" spans="14:15" x14ac:dyDescent="0.25">
      <c r="N163" s="41"/>
      <c r="O163" s="41"/>
    </row>
    <row r="164" spans="14:15" x14ac:dyDescent="0.25">
      <c r="N164" s="41"/>
      <c r="O164" s="41"/>
    </row>
    <row r="165" spans="14:15" x14ac:dyDescent="0.25">
      <c r="N165" s="41"/>
      <c r="O165" s="41"/>
    </row>
    <row r="166" spans="14:15" x14ac:dyDescent="0.25">
      <c r="N166" s="41"/>
      <c r="O166" s="41"/>
    </row>
    <row r="269" spans="1:13" x14ac:dyDescent="0.25">
      <c r="A269" s="34"/>
      <c r="B269" s="34"/>
      <c r="C269" s="34"/>
      <c r="D269" s="34"/>
      <c r="E269" s="34"/>
      <c r="F269" s="34"/>
      <c r="G269" s="34"/>
      <c r="H269" s="34"/>
      <c r="I269" s="34"/>
      <c r="J269" s="34"/>
      <c r="K269" s="34"/>
      <c r="L269" s="34"/>
      <c r="M269" s="34"/>
    </row>
    <row r="270" spans="1:13" x14ac:dyDescent="0.25">
      <c r="A270" s="34"/>
      <c r="B270" s="34"/>
      <c r="C270" s="34"/>
      <c r="D270" s="34"/>
      <c r="E270" s="34"/>
      <c r="F270" s="34"/>
      <c r="G270" s="34"/>
      <c r="H270" s="34"/>
      <c r="I270" s="34"/>
      <c r="J270" s="34"/>
      <c r="K270" s="34"/>
      <c r="L270" s="34"/>
      <c r="M270" s="34"/>
    </row>
    <row r="271" spans="1:13" x14ac:dyDescent="0.25">
      <c r="A271" s="34"/>
      <c r="B271" s="34"/>
      <c r="C271" s="34"/>
      <c r="D271" s="34"/>
      <c r="E271" s="34"/>
      <c r="F271" s="34"/>
      <c r="G271" s="34"/>
      <c r="H271" s="34"/>
      <c r="I271" s="34"/>
      <c r="J271" s="34"/>
      <c r="K271" s="34"/>
      <c r="L271" s="34"/>
      <c r="M271" s="34"/>
    </row>
    <row r="272" spans="1:13" x14ac:dyDescent="0.25">
      <c r="A272" s="34"/>
      <c r="B272" s="34"/>
      <c r="C272" s="34"/>
      <c r="D272" s="34"/>
      <c r="E272" s="34"/>
      <c r="F272" s="34"/>
      <c r="G272" s="34"/>
      <c r="H272" s="34"/>
      <c r="I272" s="34"/>
      <c r="J272" s="34"/>
      <c r="K272" s="34"/>
      <c r="L272" s="34"/>
      <c r="M272" s="34"/>
    </row>
    <row r="273" spans="1:11" x14ac:dyDescent="0.25">
      <c r="A273" s="34"/>
      <c r="B273" s="34"/>
      <c r="C273" s="34"/>
      <c r="D273" s="34"/>
      <c r="E273" s="34"/>
      <c r="F273" s="34"/>
      <c r="G273" s="34"/>
      <c r="H273" s="34"/>
      <c r="I273" s="34"/>
      <c r="J273" s="34"/>
      <c r="K273" s="34"/>
    </row>
    <row r="274" spans="1:11" x14ac:dyDescent="0.25">
      <c r="A274" s="34"/>
      <c r="B274" s="34"/>
      <c r="C274" s="34"/>
      <c r="D274" s="34"/>
      <c r="E274" s="34"/>
      <c r="F274" s="34"/>
      <c r="G274" s="34"/>
      <c r="H274" s="34"/>
      <c r="I274" s="34"/>
      <c r="J274" s="34"/>
      <c r="K274" s="34"/>
    </row>
    <row r="275" spans="1:11" x14ac:dyDescent="0.25">
      <c r="A275" s="34"/>
      <c r="B275" s="34"/>
      <c r="C275" s="34"/>
      <c r="D275" s="34"/>
      <c r="E275" s="34"/>
      <c r="F275" s="34"/>
      <c r="G275" s="34"/>
      <c r="H275" s="34"/>
      <c r="I275" s="34"/>
      <c r="J275" s="34"/>
      <c r="K275" s="34"/>
    </row>
    <row r="276" spans="1:11" x14ac:dyDescent="0.25">
      <c r="A276" s="34"/>
      <c r="B276" s="34"/>
      <c r="C276" s="34"/>
      <c r="D276" s="34"/>
      <c r="E276" s="34"/>
      <c r="F276" s="34"/>
      <c r="G276" s="34"/>
      <c r="H276" s="34"/>
      <c r="I276" s="34"/>
      <c r="J276" s="34"/>
      <c r="K276" s="34"/>
    </row>
    <row r="277" spans="1:11" x14ac:dyDescent="0.25">
      <c r="A277" s="34"/>
      <c r="B277" s="34"/>
      <c r="C277" s="34"/>
      <c r="D277" s="34"/>
      <c r="E277" s="34"/>
      <c r="F277" s="34"/>
      <c r="G277" s="34"/>
      <c r="H277" s="34"/>
      <c r="I277" s="34"/>
      <c r="J277" s="34"/>
      <c r="K277" s="34"/>
    </row>
    <row r="278" spans="1:11" x14ac:dyDescent="0.25">
      <c r="A278" s="34"/>
      <c r="B278" s="34"/>
      <c r="C278" s="34"/>
      <c r="D278" s="34"/>
      <c r="E278" s="34"/>
      <c r="F278" s="34"/>
      <c r="G278" s="34"/>
      <c r="H278" s="34"/>
      <c r="I278" s="34"/>
      <c r="J278" s="34"/>
      <c r="K278" s="34"/>
    </row>
    <row r="279" spans="1:11" x14ac:dyDescent="0.25">
      <c r="A279" s="34"/>
      <c r="B279" s="34"/>
      <c r="C279" s="34"/>
      <c r="D279" s="34"/>
      <c r="E279" s="34"/>
      <c r="F279" s="34"/>
      <c r="G279" s="34"/>
      <c r="H279" s="34"/>
      <c r="I279" s="34"/>
      <c r="J279" s="34"/>
      <c r="K279" s="34"/>
    </row>
    <row r="280" spans="1:11" x14ac:dyDescent="0.25">
      <c r="A280" s="34"/>
      <c r="B280" s="34"/>
      <c r="C280" s="34"/>
      <c r="D280" s="34"/>
      <c r="E280" s="34"/>
      <c r="F280" s="34"/>
      <c r="G280" s="34"/>
      <c r="H280" s="34"/>
      <c r="I280" s="34"/>
      <c r="J280" s="34"/>
      <c r="K280" s="34"/>
    </row>
    <row r="281" spans="1:11" x14ac:dyDescent="0.25">
      <c r="A281" s="34"/>
      <c r="B281" s="34"/>
      <c r="C281" s="34"/>
      <c r="D281" s="34"/>
      <c r="E281" s="34"/>
      <c r="F281" s="34"/>
      <c r="G281" s="34"/>
      <c r="H281" s="34"/>
      <c r="I281" s="34"/>
      <c r="J281" s="34"/>
      <c r="K281" s="34"/>
    </row>
    <row r="282" spans="1:11" x14ac:dyDescent="0.25">
      <c r="A282" s="34"/>
      <c r="B282" s="34"/>
      <c r="C282" s="34"/>
      <c r="D282" s="34"/>
      <c r="E282" s="34"/>
      <c r="F282" s="34"/>
      <c r="G282" s="34"/>
      <c r="H282" s="34"/>
      <c r="I282" s="34"/>
      <c r="J282" s="34"/>
      <c r="K282" s="34"/>
    </row>
    <row r="283" spans="1:11" x14ac:dyDescent="0.25">
      <c r="A283" s="34"/>
      <c r="B283" s="34"/>
      <c r="C283" s="34"/>
      <c r="D283" s="34"/>
      <c r="E283" s="34"/>
      <c r="F283" s="34"/>
      <c r="G283" s="34"/>
      <c r="H283" s="34"/>
      <c r="I283" s="34"/>
      <c r="J283" s="34"/>
      <c r="K283" s="34"/>
    </row>
    <row r="284" spans="1:11" x14ac:dyDescent="0.25">
      <c r="A284" s="34"/>
      <c r="B284" s="34"/>
      <c r="C284" s="34"/>
      <c r="D284" s="34"/>
      <c r="E284" s="34"/>
      <c r="F284" s="34"/>
      <c r="G284" s="34"/>
      <c r="H284" s="34"/>
      <c r="I284" s="34"/>
      <c r="J284" s="34"/>
      <c r="K284" s="34"/>
    </row>
    <row r="285" spans="1:11" x14ac:dyDescent="0.25">
      <c r="A285" s="34"/>
      <c r="B285" s="34"/>
      <c r="C285" s="34"/>
      <c r="D285" s="34"/>
      <c r="E285" s="34"/>
      <c r="F285" s="34"/>
      <c r="G285" s="34"/>
      <c r="H285" s="34"/>
      <c r="I285" s="34"/>
      <c r="J285" s="34"/>
      <c r="K285" s="34"/>
    </row>
    <row r="286" spans="1:11" x14ac:dyDescent="0.25">
      <c r="A286" s="34"/>
      <c r="B286" s="34"/>
      <c r="C286" s="34"/>
      <c r="D286" s="34"/>
      <c r="E286" s="34"/>
      <c r="F286" s="34"/>
      <c r="G286" s="34"/>
      <c r="H286" s="34"/>
      <c r="I286" s="34"/>
      <c r="J286" s="34"/>
      <c r="K286" s="34"/>
    </row>
    <row r="287" spans="1:11" x14ac:dyDescent="0.25">
      <c r="A287" s="34"/>
      <c r="B287" s="34"/>
      <c r="C287" s="34"/>
      <c r="D287" s="34"/>
      <c r="E287" s="34"/>
      <c r="F287" s="34"/>
      <c r="G287" s="34"/>
      <c r="H287" s="34"/>
      <c r="I287" s="34"/>
      <c r="J287" s="34"/>
      <c r="K287" s="34"/>
    </row>
    <row r="288" spans="1:11" x14ac:dyDescent="0.25">
      <c r="A288" s="34"/>
      <c r="B288" s="34"/>
      <c r="C288" s="34"/>
      <c r="D288" s="34"/>
      <c r="E288" s="34"/>
      <c r="F288" s="34"/>
      <c r="G288" s="34"/>
      <c r="H288" s="34"/>
      <c r="I288" s="34"/>
      <c r="J288" s="34"/>
      <c r="K288" s="34"/>
    </row>
    <row r="289" spans="1:11" x14ac:dyDescent="0.25">
      <c r="A289" s="34"/>
      <c r="B289" s="34"/>
      <c r="C289" s="34"/>
      <c r="D289" s="34"/>
      <c r="E289" s="34"/>
      <c r="F289" s="34"/>
      <c r="G289" s="34"/>
      <c r="H289" s="34"/>
      <c r="I289" s="34"/>
      <c r="J289" s="34"/>
      <c r="K289" s="34"/>
    </row>
    <row r="290" spans="1:11" x14ac:dyDescent="0.25">
      <c r="A290" s="34"/>
      <c r="B290" s="34"/>
      <c r="C290" s="34"/>
      <c r="D290" s="34"/>
      <c r="E290" s="34"/>
      <c r="F290" s="34"/>
      <c r="G290" s="34"/>
      <c r="H290" s="34"/>
      <c r="I290" s="34"/>
      <c r="J290" s="34"/>
      <c r="K290" s="34"/>
    </row>
    <row r="291" spans="1:11" x14ac:dyDescent="0.25">
      <c r="A291" s="34"/>
      <c r="B291" s="34"/>
      <c r="C291" s="34"/>
      <c r="D291" s="34"/>
      <c r="E291" s="34"/>
      <c r="F291" s="34"/>
      <c r="G291" s="34"/>
      <c r="H291" s="34"/>
      <c r="I291" s="34"/>
      <c r="J291" s="34"/>
      <c r="K291" s="34"/>
    </row>
    <row r="292" spans="1:11" x14ac:dyDescent="0.25">
      <c r="A292" s="34"/>
      <c r="B292" s="34"/>
      <c r="C292" s="34"/>
      <c r="D292" s="34"/>
      <c r="E292" s="34"/>
      <c r="F292" s="34"/>
      <c r="G292" s="34"/>
      <c r="H292" s="34"/>
      <c r="I292" s="34"/>
      <c r="J292" s="34"/>
      <c r="K292" s="34"/>
    </row>
    <row r="293" spans="1:11" x14ac:dyDescent="0.25">
      <c r="A293" s="34"/>
      <c r="B293" s="34"/>
      <c r="C293" s="34"/>
      <c r="D293" s="34"/>
      <c r="E293" s="34"/>
      <c r="F293" s="34"/>
      <c r="G293" s="34"/>
      <c r="H293" s="34"/>
      <c r="I293" s="34"/>
      <c r="J293" s="34"/>
      <c r="K293" s="34"/>
    </row>
    <row r="294" spans="1:11" x14ac:dyDescent="0.25">
      <c r="A294" s="34"/>
      <c r="B294" s="34"/>
      <c r="C294" s="34"/>
      <c r="D294" s="34"/>
      <c r="E294" s="34"/>
      <c r="F294" s="34"/>
      <c r="G294" s="34"/>
      <c r="H294" s="34"/>
      <c r="I294" s="34"/>
      <c r="J294" s="34"/>
      <c r="K294" s="34"/>
    </row>
    <row r="295" spans="1:11" x14ac:dyDescent="0.25">
      <c r="A295" s="34"/>
      <c r="B295" s="34"/>
      <c r="C295" s="34"/>
      <c r="D295" s="34"/>
      <c r="E295" s="34"/>
      <c r="F295" s="34"/>
      <c r="G295" s="34"/>
      <c r="H295" s="34"/>
      <c r="I295" s="34"/>
      <c r="J295" s="34"/>
      <c r="K295" s="34"/>
    </row>
    <row r="296" spans="1:11" x14ac:dyDescent="0.25">
      <c r="A296" s="34"/>
      <c r="B296" s="34"/>
      <c r="C296" s="34"/>
      <c r="D296" s="34"/>
      <c r="E296" s="34"/>
      <c r="F296" s="34"/>
      <c r="G296" s="34"/>
      <c r="H296" s="34"/>
      <c r="I296" s="34"/>
      <c r="J296" s="34"/>
      <c r="K296" s="34"/>
    </row>
    <row r="297" spans="1:11" x14ac:dyDescent="0.25">
      <c r="A297" s="34"/>
      <c r="B297" s="34"/>
      <c r="C297" s="34"/>
      <c r="D297" s="34"/>
      <c r="E297" s="34"/>
      <c r="F297" s="34"/>
      <c r="G297" s="34"/>
      <c r="H297" s="34"/>
      <c r="I297" s="34"/>
      <c r="J297" s="34"/>
      <c r="K297" s="34"/>
    </row>
    <row r="298" spans="1:11" x14ac:dyDescent="0.25">
      <c r="A298" s="34"/>
      <c r="B298" s="34"/>
      <c r="C298" s="34"/>
      <c r="D298" s="34"/>
      <c r="E298" s="34"/>
      <c r="F298" s="34"/>
      <c r="G298" s="34"/>
      <c r="H298" s="34"/>
      <c r="I298" s="34"/>
      <c r="J298" s="34"/>
      <c r="K298" s="34"/>
    </row>
    <row r="299" spans="1:11" x14ac:dyDescent="0.25">
      <c r="A299" s="34"/>
      <c r="B299" s="34"/>
      <c r="C299" s="34"/>
      <c r="D299" s="34"/>
      <c r="E299" s="34"/>
      <c r="F299" s="34"/>
      <c r="G299" s="34"/>
      <c r="H299" s="34"/>
      <c r="I299" s="34"/>
      <c r="J299" s="34"/>
      <c r="K299" s="34"/>
    </row>
    <row r="300" spans="1:11" x14ac:dyDescent="0.25">
      <c r="A300" s="34"/>
      <c r="B300" s="34"/>
      <c r="C300" s="34"/>
      <c r="D300" s="34"/>
      <c r="E300" s="34"/>
      <c r="F300" s="34"/>
      <c r="G300" s="34"/>
      <c r="H300" s="34"/>
      <c r="I300" s="34"/>
      <c r="J300" s="34"/>
      <c r="K300" s="34"/>
    </row>
    <row r="301" spans="1:11" x14ac:dyDescent="0.25">
      <c r="A301" s="34"/>
      <c r="B301" s="34"/>
      <c r="C301" s="34"/>
      <c r="D301" s="34"/>
      <c r="E301" s="34"/>
      <c r="F301" s="34"/>
      <c r="G301" s="34"/>
      <c r="H301" s="34"/>
      <c r="I301" s="34"/>
      <c r="J301" s="34"/>
      <c r="K301" s="34"/>
    </row>
    <row r="302" spans="1:11" x14ac:dyDescent="0.25">
      <c r="A302" s="34"/>
      <c r="B302" s="34"/>
      <c r="C302" s="34"/>
      <c r="D302" s="34"/>
      <c r="E302" s="34"/>
      <c r="F302" s="34"/>
      <c r="G302" s="34"/>
      <c r="H302" s="34"/>
      <c r="I302" s="34"/>
      <c r="J302" s="34"/>
      <c r="K302" s="34"/>
    </row>
    <row r="303" spans="1:11" x14ac:dyDescent="0.25">
      <c r="A303" s="34"/>
      <c r="B303" s="34"/>
      <c r="C303" s="34"/>
      <c r="D303" s="34"/>
      <c r="E303" s="34"/>
      <c r="F303" s="34"/>
      <c r="G303" s="34"/>
      <c r="H303" s="34"/>
      <c r="I303" s="34"/>
      <c r="J303" s="34"/>
      <c r="K303" s="34"/>
    </row>
    <row r="304" spans="1:11" x14ac:dyDescent="0.25">
      <c r="A304" s="34"/>
      <c r="B304" s="34"/>
      <c r="C304" s="34"/>
      <c r="D304" s="34"/>
      <c r="E304" s="34"/>
      <c r="F304" s="34"/>
      <c r="G304" s="34"/>
      <c r="H304" s="34"/>
      <c r="I304" s="34"/>
      <c r="J304" s="34"/>
      <c r="K304" s="34"/>
    </row>
    <row r="305" spans="1:11" x14ac:dyDescent="0.25">
      <c r="A305" s="34"/>
      <c r="B305" s="34"/>
      <c r="C305" s="34"/>
      <c r="D305" s="34"/>
      <c r="E305" s="34"/>
      <c r="F305" s="34"/>
      <c r="G305" s="34"/>
      <c r="H305" s="34"/>
      <c r="I305" s="34"/>
      <c r="J305" s="34"/>
      <c r="K305" s="34"/>
    </row>
    <row r="306" spans="1:11" x14ac:dyDescent="0.25">
      <c r="A306" s="34"/>
      <c r="B306" s="34"/>
      <c r="C306" s="34"/>
      <c r="D306" s="34"/>
      <c r="E306" s="34"/>
      <c r="F306" s="34"/>
      <c r="G306" s="34"/>
      <c r="H306" s="34"/>
      <c r="I306" s="34"/>
      <c r="J306" s="34"/>
      <c r="K306" s="34"/>
    </row>
    <row r="307" spans="1:11" x14ac:dyDescent="0.25">
      <c r="A307" s="34"/>
      <c r="B307" s="34"/>
      <c r="C307" s="34"/>
      <c r="D307" s="34"/>
      <c r="E307" s="34"/>
      <c r="F307" s="34"/>
      <c r="G307" s="34"/>
      <c r="H307" s="34"/>
      <c r="I307" s="34"/>
      <c r="J307" s="34"/>
      <c r="K307" s="34"/>
    </row>
    <row r="308" spans="1:11" x14ac:dyDescent="0.25">
      <c r="A308" s="34"/>
      <c r="B308" s="34"/>
      <c r="C308" s="34"/>
      <c r="D308" s="34"/>
      <c r="E308" s="34"/>
      <c r="F308" s="34"/>
      <c r="G308" s="34"/>
      <c r="H308" s="34"/>
      <c r="I308" s="34"/>
      <c r="J308" s="34"/>
      <c r="K308" s="34"/>
    </row>
    <row r="309" spans="1:11" x14ac:dyDescent="0.25">
      <c r="A309" s="34"/>
      <c r="B309" s="34"/>
      <c r="C309" s="34"/>
      <c r="D309" s="34"/>
      <c r="E309" s="34"/>
      <c r="F309" s="34"/>
      <c r="G309" s="34"/>
      <c r="H309" s="34"/>
      <c r="I309" s="34"/>
      <c r="J309" s="34"/>
      <c r="K309" s="34"/>
    </row>
    <row r="310" spans="1:11" x14ac:dyDescent="0.25">
      <c r="A310" s="34"/>
      <c r="B310" s="34"/>
      <c r="C310" s="34"/>
      <c r="D310" s="34"/>
      <c r="E310" s="34"/>
      <c r="F310" s="34"/>
      <c r="G310" s="34"/>
      <c r="H310" s="34"/>
      <c r="I310" s="34"/>
      <c r="J310" s="34"/>
      <c r="K310" s="34"/>
    </row>
    <row r="311" spans="1:11" x14ac:dyDescent="0.25">
      <c r="A311" s="34"/>
      <c r="B311" s="34"/>
      <c r="C311" s="34"/>
      <c r="D311" s="34"/>
      <c r="E311" s="34"/>
      <c r="F311" s="34"/>
      <c r="G311" s="34"/>
      <c r="H311" s="34"/>
      <c r="I311" s="34"/>
      <c r="J311" s="34"/>
      <c r="K311" s="34"/>
    </row>
    <row r="312" spans="1:11" x14ac:dyDescent="0.25">
      <c r="A312" s="34"/>
      <c r="B312" s="34"/>
      <c r="C312" s="34"/>
      <c r="D312" s="34"/>
      <c r="E312" s="34"/>
      <c r="F312" s="34"/>
      <c r="G312" s="34"/>
      <c r="H312" s="34"/>
      <c r="I312" s="34"/>
      <c r="J312" s="34"/>
      <c r="K312" s="34"/>
    </row>
    <row r="313" spans="1:11" x14ac:dyDescent="0.25">
      <c r="A313" s="34"/>
      <c r="B313" s="34"/>
      <c r="C313" s="34"/>
      <c r="D313" s="34"/>
      <c r="E313" s="34"/>
      <c r="F313" s="34"/>
      <c r="G313" s="34"/>
      <c r="H313" s="34"/>
      <c r="I313" s="34"/>
      <c r="J313" s="34"/>
      <c r="K313" s="34"/>
    </row>
    <row r="314" spans="1:11" x14ac:dyDescent="0.25">
      <c r="A314" s="34"/>
      <c r="B314" s="34"/>
      <c r="C314" s="34"/>
      <c r="D314" s="34"/>
      <c r="E314" s="34"/>
      <c r="F314" s="34"/>
      <c r="G314" s="34"/>
      <c r="H314" s="34"/>
      <c r="I314" s="34"/>
      <c r="J314" s="34"/>
      <c r="K314" s="34"/>
    </row>
    <row r="315" spans="1:11" x14ac:dyDescent="0.25">
      <c r="A315" s="34"/>
      <c r="B315" s="34"/>
      <c r="C315" s="34"/>
      <c r="D315" s="34"/>
      <c r="E315" s="34"/>
      <c r="F315" s="34"/>
      <c r="G315" s="34"/>
      <c r="H315" s="34"/>
      <c r="I315" s="34"/>
      <c r="J315" s="34"/>
      <c r="K315" s="34"/>
    </row>
    <row r="316" spans="1:11" x14ac:dyDescent="0.25">
      <c r="A316" s="34"/>
      <c r="B316" s="34"/>
      <c r="C316" s="34"/>
      <c r="D316" s="34"/>
      <c r="E316" s="34"/>
      <c r="F316" s="34"/>
      <c r="G316" s="34"/>
      <c r="H316" s="34"/>
      <c r="I316" s="34"/>
      <c r="J316" s="34"/>
      <c r="K316" s="34"/>
    </row>
  </sheetData>
  <mergeCells count="2">
    <mergeCell ref="A62:G62"/>
    <mergeCell ref="H1:K1"/>
  </mergeCells>
  <pageMargins left="0.15748031496063" right="0.15748031496063" top="0.15748031496063" bottom="0.15748031496063" header="0.31496062992126" footer="0.31496062992126"/>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K35"/>
  <sheetViews>
    <sheetView zoomScale="82" zoomScaleNormal="82" workbookViewId="0">
      <selection activeCell="F1" sqref="F1:H1"/>
    </sheetView>
  </sheetViews>
  <sheetFormatPr defaultRowHeight="12.75" x14ac:dyDescent="0.2"/>
  <cols>
    <col min="1" max="1" width="18.85546875" style="45" customWidth="1"/>
    <col min="2" max="2" width="14" style="45" customWidth="1"/>
    <col min="3" max="3" width="49" style="45" customWidth="1"/>
    <col min="4" max="4" width="12.42578125" style="45" customWidth="1"/>
    <col min="5" max="5" width="47.140625" style="45" customWidth="1"/>
    <col min="6" max="6" width="11.5703125" style="45" customWidth="1"/>
    <col min="7" max="7" width="12.85546875" style="45" customWidth="1"/>
    <col min="8" max="8" width="11.140625" style="45" customWidth="1"/>
    <col min="9" max="16384" width="9.140625" style="45"/>
  </cols>
  <sheetData>
    <row r="1" spans="1:11" ht="59.25" customHeight="1" x14ac:dyDescent="0.2">
      <c r="A1" s="25"/>
      <c r="B1" s="25"/>
      <c r="C1" s="25"/>
      <c r="D1" s="25"/>
      <c r="E1" s="25"/>
      <c r="F1" s="101" t="s">
        <v>183</v>
      </c>
      <c r="G1" s="101"/>
      <c r="H1" s="101"/>
      <c r="I1" s="25"/>
      <c r="J1" s="25"/>
      <c r="K1" s="44"/>
    </row>
    <row r="2" spans="1:11" ht="18" customHeight="1" x14ac:dyDescent="0.25">
      <c r="A2" s="102" t="s">
        <v>163</v>
      </c>
      <c r="B2" s="102"/>
      <c r="C2" s="46"/>
      <c r="D2" s="47"/>
      <c r="E2" s="46"/>
      <c r="F2" s="46"/>
      <c r="G2" s="48"/>
      <c r="H2" s="48"/>
      <c r="I2" s="25"/>
      <c r="J2" s="25"/>
      <c r="K2" s="44"/>
    </row>
    <row r="3" spans="1:11" ht="13.5" customHeight="1" x14ac:dyDescent="0.2">
      <c r="A3" s="103" t="s">
        <v>162</v>
      </c>
      <c r="B3" s="103"/>
      <c r="C3" s="103"/>
      <c r="D3" s="103"/>
      <c r="E3" s="103"/>
      <c r="F3" s="103"/>
      <c r="G3" s="103"/>
      <c r="H3" s="103"/>
      <c r="I3" s="25"/>
      <c r="J3" s="25"/>
      <c r="K3" s="44"/>
    </row>
    <row r="4" spans="1:11" ht="38.25" x14ac:dyDescent="0.2">
      <c r="A4" s="49" t="s">
        <v>39</v>
      </c>
      <c r="B4" s="49" t="s">
        <v>103</v>
      </c>
      <c r="C4" s="49" t="s">
        <v>104</v>
      </c>
      <c r="D4" s="49" t="s">
        <v>12</v>
      </c>
      <c r="E4" s="49" t="s">
        <v>40</v>
      </c>
      <c r="F4" s="50" t="s">
        <v>41</v>
      </c>
      <c r="G4" s="49" t="s">
        <v>160</v>
      </c>
      <c r="H4" s="51" t="s">
        <v>158</v>
      </c>
      <c r="I4" s="25"/>
      <c r="J4" s="25"/>
      <c r="K4" s="44"/>
    </row>
    <row r="5" spans="1:11" ht="15.75" customHeight="1" x14ac:dyDescent="0.2">
      <c r="A5" s="15" t="s">
        <v>13</v>
      </c>
      <c r="B5" s="21">
        <v>640800004</v>
      </c>
      <c r="C5" s="15" t="s">
        <v>26</v>
      </c>
      <c r="D5" s="16">
        <v>47268</v>
      </c>
      <c r="E5" s="15" t="s">
        <v>84</v>
      </c>
      <c r="F5" s="16">
        <v>2</v>
      </c>
      <c r="G5" s="20">
        <v>4.5199999999999996</v>
      </c>
      <c r="H5" s="20">
        <f>F5*G5</f>
        <v>9.0399999999999991</v>
      </c>
      <c r="I5" s="25"/>
      <c r="J5" s="25"/>
      <c r="K5" s="44"/>
    </row>
    <row r="6" spans="1:11" x14ac:dyDescent="0.2">
      <c r="A6" s="15" t="s">
        <v>13</v>
      </c>
      <c r="B6" s="21">
        <v>900200046</v>
      </c>
      <c r="C6" s="15" t="s">
        <v>30</v>
      </c>
      <c r="D6" s="16">
        <v>47328</v>
      </c>
      <c r="E6" s="15" t="s">
        <v>85</v>
      </c>
      <c r="F6" s="16">
        <v>98</v>
      </c>
      <c r="G6" s="20">
        <v>3.83</v>
      </c>
      <c r="H6" s="20">
        <f t="shared" ref="H6:H23" si="0">F6*G6</f>
        <v>375.34000000000003</v>
      </c>
      <c r="I6" s="25"/>
      <c r="J6" s="25"/>
      <c r="K6" s="44"/>
    </row>
    <row r="7" spans="1:11" x14ac:dyDescent="0.2">
      <c r="A7" s="15" t="s">
        <v>14</v>
      </c>
      <c r="B7" s="21">
        <v>50020401</v>
      </c>
      <c r="C7" s="15" t="s">
        <v>15</v>
      </c>
      <c r="D7" s="16">
        <v>47078</v>
      </c>
      <c r="E7" s="15" t="s">
        <v>46</v>
      </c>
      <c r="F7" s="16">
        <v>412</v>
      </c>
      <c r="G7" s="20">
        <v>44.25</v>
      </c>
      <c r="H7" s="20">
        <f t="shared" si="0"/>
        <v>18231</v>
      </c>
      <c r="I7" s="25"/>
      <c r="J7" s="25"/>
      <c r="K7" s="44"/>
    </row>
    <row r="8" spans="1:11" x14ac:dyDescent="0.2">
      <c r="A8" s="15" t="s">
        <v>14</v>
      </c>
      <c r="B8" s="21">
        <v>50075422</v>
      </c>
      <c r="C8" s="15" t="s">
        <v>31</v>
      </c>
      <c r="D8" s="16">
        <v>47268</v>
      </c>
      <c r="E8" s="15" t="s">
        <v>84</v>
      </c>
      <c r="F8" s="16">
        <v>1</v>
      </c>
      <c r="G8" s="20">
        <v>4.5199999999999996</v>
      </c>
      <c r="H8" s="20">
        <f t="shared" si="0"/>
        <v>4.5199999999999996</v>
      </c>
      <c r="I8" s="25"/>
      <c r="J8" s="25"/>
      <c r="K8" s="44"/>
    </row>
    <row r="9" spans="1:11" x14ac:dyDescent="0.2">
      <c r="A9" s="15" t="s">
        <v>14</v>
      </c>
      <c r="B9" s="21">
        <v>681000006</v>
      </c>
      <c r="C9" s="15" t="s">
        <v>22</v>
      </c>
      <c r="D9" s="16">
        <v>47268</v>
      </c>
      <c r="E9" s="15" t="s">
        <v>84</v>
      </c>
      <c r="F9" s="16">
        <v>1</v>
      </c>
      <c r="G9" s="20">
        <v>4.5199999999999996</v>
      </c>
      <c r="H9" s="20">
        <f t="shared" si="0"/>
        <v>4.5199999999999996</v>
      </c>
      <c r="I9" s="25"/>
      <c r="J9" s="25"/>
      <c r="K9" s="44"/>
    </row>
    <row r="10" spans="1:11" x14ac:dyDescent="0.2">
      <c r="A10" s="15" t="s">
        <v>16</v>
      </c>
      <c r="B10" s="21">
        <v>1000043</v>
      </c>
      <c r="C10" s="15" t="s">
        <v>125</v>
      </c>
      <c r="D10" s="16">
        <v>47268</v>
      </c>
      <c r="E10" s="15" t="s">
        <v>84</v>
      </c>
      <c r="F10" s="16">
        <v>24</v>
      </c>
      <c r="G10" s="20">
        <v>4.5199999999999996</v>
      </c>
      <c r="H10" s="20">
        <f t="shared" si="0"/>
        <v>108.47999999999999</v>
      </c>
      <c r="I10" s="25"/>
      <c r="J10" s="25"/>
      <c r="K10" s="44"/>
    </row>
    <row r="11" spans="1:11" x14ac:dyDescent="0.2">
      <c r="A11" s="15" t="s">
        <v>16</v>
      </c>
      <c r="B11" s="21">
        <v>10011804</v>
      </c>
      <c r="C11" s="15" t="s">
        <v>33</v>
      </c>
      <c r="D11" s="16">
        <v>47078</v>
      </c>
      <c r="E11" s="15" t="s">
        <v>46</v>
      </c>
      <c r="F11" s="16">
        <v>485</v>
      </c>
      <c r="G11" s="20">
        <v>44.25</v>
      </c>
      <c r="H11" s="20">
        <f t="shared" si="0"/>
        <v>21461.25</v>
      </c>
      <c r="I11" s="25"/>
      <c r="J11" s="25"/>
      <c r="K11" s="44"/>
    </row>
    <row r="12" spans="1:11" x14ac:dyDescent="0.2">
      <c r="A12" s="15" t="s">
        <v>16</v>
      </c>
      <c r="B12" s="21">
        <v>10064120</v>
      </c>
      <c r="C12" s="15" t="s">
        <v>17</v>
      </c>
      <c r="D12" s="16">
        <v>47268</v>
      </c>
      <c r="E12" s="15" t="s">
        <v>84</v>
      </c>
      <c r="F12" s="16">
        <v>218</v>
      </c>
      <c r="G12" s="20">
        <v>4.5199999999999996</v>
      </c>
      <c r="H12" s="20">
        <f t="shared" si="0"/>
        <v>985.3599999999999</v>
      </c>
      <c r="I12" s="25"/>
      <c r="J12" s="25"/>
      <c r="K12" s="44"/>
    </row>
    <row r="13" spans="1:11" x14ac:dyDescent="0.2">
      <c r="A13" s="15" t="s">
        <v>16</v>
      </c>
      <c r="B13" s="21">
        <v>130020302</v>
      </c>
      <c r="C13" s="15" t="s">
        <v>34</v>
      </c>
      <c r="D13" s="16">
        <v>47268</v>
      </c>
      <c r="E13" s="15" t="s">
        <v>84</v>
      </c>
      <c r="F13" s="16">
        <v>5</v>
      </c>
      <c r="G13" s="20">
        <v>4.5199999999999996</v>
      </c>
      <c r="H13" s="20">
        <f t="shared" si="0"/>
        <v>22.599999999999998</v>
      </c>
      <c r="I13" s="25"/>
      <c r="J13" s="25"/>
      <c r="K13" s="44"/>
    </row>
    <row r="14" spans="1:11" x14ac:dyDescent="0.2">
      <c r="A14" s="15" t="s">
        <v>16</v>
      </c>
      <c r="B14" s="21">
        <v>130020302</v>
      </c>
      <c r="C14" s="15" t="s">
        <v>34</v>
      </c>
      <c r="D14" s="16">
        <v>47328</v>
      </c>
      <c r="E14" s="15" t="s">
        <v>85</v>
      </c>
      <c r="F14" s="16">
        <v>138</v>
      </c>
      <c r="G14" s="20">
        <v>3.83</v>
      </c>
      <c r="H14" s="20">
        <f t="shared" si="0"/>
        <v>528.54</v>
      </c>
      <c r="I14" s="25"/>
      <c r="J14" s="25"/>
      <c r="K14" s="44"/>
    </row>
    <row r="15" spans="1:11" x14ac:dyDescent="0.2">
      <c r="A15" s="15" t="s">
        <v>18</v>
      </c>
      <c r="B15" s="21">
        <v>250000092</v>
      </c>
      <c r="C15" s="15" t="s">
        <v>35</v>
      </c>
      <c r="D15" s="16">
        <v>47078</v>
      </c>
      <c r="E15" s="15" t="s">
        <v>46</v>
      </c>
      <c r="F15" s="16">
        <v>33</v>
      </c>
      <c r="G15" s="20">
        <v>44.25</v>
      </c>
      <c r="H15" s="20">
        <f t="shared" si="0"/>
        <v>1460.25</v>
      </c>
      <c r="I15" s="25"/>
      <c r="J15" s="25"/>
      <c r="K15" s="44"/>
    </row>
    <row r="16" spans="1:11" x14ac:dyDescent="0.2">
      <c r="A16" s="15" t="s">
        <v>18</v>
      </c>
      <c r="B16" s="21">
        <v>250000092</v>
      </c>
      <c r="C16" s="15" t="s">
        <v>35</v>
      </c>
      <c r="D16" s="16">
        <v>47268</v>
      </c>
      <c r="E16" s="15" t="s">
        <v>84</v>
      </c>
      <c r="F16" s="16">
        <v>191</v>
      </c>
      <c r="G16" s="20">
        <v>4.5199999999999996</v>
      </c>
      <c r="H16" s="20">
        <f t="shared" si="0"/>
        <v>863.31999999999994</v>
      </c>
      <c r="I16" s="25"/>
      <c r="J16" s="25"/>
      <c r="K16" s="44"/>
    </row>
    <row r="17" spans="1:11" x14ac:dyDescent="0.2">
      <c r="A17" s="15" t="s">
        <v>18</v>
      </c>
      <c r="B17" s="21">
        <v>250000092</v>
      </c>
      <c r="C17" s="15" t="s">
        <v>35</v>
      </c>
      <c r="D17" s="16">
        <v>47328</v>
      </c>
      <c r="E17" s="15" t="s">
        <v>85</v>
      </c>
      <c r="F17" s="16">
        <v>76</v>
      </c>
      <c r="G17" s="20">
        <v>3.83</v>
      </c>
      <c r="H17" s="20">
        <f t="shared" si="0"/>
        <v>291.08</v>
      </c>
      <c r="I17" s="25"/>
      <c r="J17" s="25"/>
      <c r="K17" s="44"/>
    </row>
    <row r="18" spans="1:11" x14ac:dyDescent="0.2">
      <c r="A18" s="15" t="s">
        <v>18</v>
      </c>
      <c r="B18" s="21">
        <v>420200052</v>
      </c>
      <c r="C18" s="15" t="s">
        <v>19</v>
      </c>
      <c r="D18" s="16">
        <v>47268</v>
      </c>
      <c r="E18" s="15" t="s">
        <v>84</v>
      </c>
      <c r="F18" s="16">
        <v>1</v>
      </c>
      <c r="G18" s="20">
        <v>4.5199999999999996</v>
      </c>
      <c r="H18" s="20">
        <f t="shared" si="0"/>
        <v>4.5199999999999996</v>
      </c>
      <c r="I18" s="25"/>
      <c r="J18" s="25"/>
      <c r="K18" s="44"/>
    </row>
    <row r="19" spans="1:11" x14ac:dyDescent="0.2">
      <c r="A19" s="15" t="s">
        <v>18</v>
      </c>
      <c r="B19" s="21">
        <v>660200032</v>
      </c>
      <c r="C19" s="15" t="s">
        <v>28</v>
      </c>
      <c r="D19" s="16">
        <v>47268</v>
      </c>
      <c r="E19" s="15" t="s">
        <v>84</v>
      </c>
      <c r="F19" s="16">
        <v>2</v>
      </c>
      <c r="G19" s="20">
        <v>4.5199999999999996</v>
      </c>
      <c r="H19" s="20">
        <f t="shared" si="0"/>
        <v>9.0399999999999991</v>
      </c>
      <c r="I19" s="25"/>
      <c r="J19" s="25"/>
      <c r="K19" s="44"/>
    </row>
    <row r="20" spans="1:11" x14ac:dyDescent="0.2">
      <c r="A20" s="15" t="s">
        <v>20</v>
      </c>
      <c r="B20" s="21">
        <v>110000048</v>
      </c>
      <c r="C20" s="15" t="s">
        <v>21</v>
      </c>
      <c r="D20" s="16">
        <v>47078</v>
      </c>
      <c r="E20" s="15" t="s">
        <v>46</v>
      </c>
      <c r="F20" s="16">
        <v>39</v>
      </c>
      <c r="G20" s="20">
        <v>44.25</v>
      </c>
      <c r="H20" s="20">
        <f t="shared" si="0"/>
        <v>1725.75</v>
      </c>
      <c r="I20" s="25"/>
      <c r="J20" s="25"/>
      <c r="K20" s="44"/>
    </row>
    <row r="21" spans="1:11" x14ac:dyDescent="0.2">
      <c r="A21" s="15" t="s">
        <v>20</v>
      </c>
      <c r="B21" s="21">
        <v>320200001</v>
      </c>
      <c r="C21" s="15" t="s">
        <v>36</v>
      </c>
      <c r="D21" s="16">
        <v>47268</v>
      </c>
      <c r="E21" s="15" t="s">
        <v>84</v>
      </c>
      <c r="F21" s="16">
        <v>106</v>
      </c>
      <c r="G21" s="20">
        <v>4.5199999999999996</v>
      </c>
      <c r="H21" s="20">
        <f t="shared" si="0"/>
        <v>479.11999999999995</v>
      </c>
      <c r="I21" s="25"/>
      <c r="J21" s="25"/>
      <c r="K21" s="44"/>
    </row>
    <row r="22" spans="1:11" x14ac:dyDescent="0.2">
      <c r="A22" s="15" t="s">
        <v>20</v>
      </c>
      <c r="B22" s="21">
        <v>400200024</v>
      </c>
      <c r="C22" s="15" t="s">
        <v>37</v>
      </c>
      <c r="D22" s="16">
        <v>47328</v>
      </c>
      <c r="E22" s="15" t="s">
        <v>85</v>
      </c>
      <c r="F22" s="16">
        <v>62</v>
      </c>
      <c r="G22" s="20">
        <v>3.83</v>
      </c>
      <c r="H22" s="20">
        <f t="shared" si="0"/>
        <v>237.46</v>
      </c>
      <c r="I22" s="25"/>
      <c r="J22" s="25"/>
      <c r="K22" s="44"/>
    </row>
    <row r="23" spans="1:11" x14ac:dyDescent="0.2">
      <c r="A23" s="15" t="s">
        <v>20</v>
      </c>
      <c r="B23" s="21">
        <v>741400024</v>
      </c>
      <c r="C23" s="15" t="s">
        <v>23</v>
      </c>
      <c r="D23" s="16">
        <v>47268</v>
      </c>
      <c r="E23" s="15" t="s">
        <v>84</v>
      </c>
      <c r="F23" s="16">
        <v>2</v>
      </c>
      <c r="G23" s="20">
        <v>4.5199999999999996</v>
      </c>
      <c r="H23" s="20">
        <f t="shared" si="0"/>
        <v>9.0399999999999991</v>
      </c>
      <c r="I23" s="25"/>
      <c r="J23" s="25"/>
      <c r="K23" s="44"/>
    </row>
    <row r="24" spans="1:11" x14ac:dyDescent="0.2">
      <c r="A24" s="25"/>
      <c r="B24" s="25"/>
      <c r="C24" s="25"/>
      <c r="D24" s="25"/>
      <c r="E24" s="25"/>
      <c r="F24" s="25"/>
      <c r="G24" s="52" t="s">
        <v>49</v>
      </c>
      <c r="H24" s="54">
        <f>SUM(H5:H23)</f>
        <v>46810.23</v>
      </c>
      <c r="I24" s="25"/>
      <c r="J24" s="25"/>
      <c r="K24" s="44"/>
    </row>
    <row r="25" spans="1:11" x14ac:dyDescent="0.2">
      <c r="A25" s="25"/>
      <c r="B25" s="25"/>
      <c r="C25" s="25"/>
      <c r="D25" s="25"/>
      <c r="E25" s="25"/>
      <c r="F25" s="25"/>
      <c r="G25" s="53" t="s">
        <v>25</v>
      </c>
      <c r="H25" s="55">
        <f>ROUNDUP(H24,0)</f>
        <v>46811</v>
      </c>
      <c r="I25" s="25"/>
      <c r="J25" s="25"/>
      <c r="K25" s="44"/>
    </row>
    <row r="26" spans="1:11" x14ac:dyDescent="0.2">
      <c r="A26" s="14"/>
      <c r="B26" s="14"/>
      <c r="C26" s="14"/>
      <c r="D26" s="22"/>
      <c r="E26" s="14"/>
      <c r="F26" s="14"/>
      <c r="G26" s="23"/>
      <c r="H26" s="23"/>
      <c r="I26" s="25"/>
      <c r="J26" s="25"/>
      <c r="K26" s="44"/>
    </row>
    <row r="27" spans="1:11" x14ac:dyDescent="0.2">
      <c r="A27" s="14"/>
      <c r="B27" s="14"/>
      <c r="C27" s="14"/>
      <c r="D27" s="22"/>
      <c r="E27" s="14"/>
      <c r="F27" s="14"/>
      <c r="G27" s="23"/>
      <c r="H27" s="23"/>
      <c r="I27" s="25"/>
      <c r="J27" s="25"/>
      <c r="K27" s="44"/>
    </row>
    <row r="28" spans="1:11" x14ac:dyDescent="0.2">
      <c r="A28" s="14"/>
      <c r="B28" s="14"/>
      <c r="C28" s="14"/>
      <c r="D28" s="22"/>
      <c r="E28" s="14"/>
      <c r="F28" s="14"/>
      <c r="G28" s="23"/>
      <c r="H28" s="23"/>
      <c r="I28" s="25"/>
      <c r="J28" s="25"/>
      <c r="K28" s="44"/>
    </row>
    <row r="29" spans="1:11" x14ac:dyDescent="0.2">
      <c r="A29" s="25"/>
      <c r="B29" s="25"/>
      <c r="C29" s="25"/>
      <c r="D29" s="25"/>
      <c r="E29" s="25"/>
      <c r="F29" s="25"/>
      <c r="G29" s="25"/>
      <c r="H29" s="25"/>
      <c r="I29" s="25"/>
      <c r="J29" s="25"/>
      <c r="K29" s="44"/>
    </row>
    <row r="30" spans="1:11" x14ac:dyDescent="0.2">
      <c r="A30" s="25"/>
      <c r="B30" s="25"/>
      <c r="C30" s="25"/>
      <c r="D30" s="25"/>
      <c r="E30" s="25"/>
      <c r="F30" s="25"/>
      <c r="G30" s="25"/>
      <c r="H30" s="25"/>
      <c r="I30" s="25"/>
      <c r="J30" s="25"/>
      <c r="K30" s="44"/>
    </row>
    <row r="31" spans="1:11" x14ac:dyDescent="0.2">
      <c r="A31" s="25"/>
      <c r="B31" s="25"/>
      <c r="C31" s="25"/>
      <c r="D31" s="25"/>
      <c r="E31" s="25"/>
      <c r="F31" s="25"/>
      <c r="G31" s="25"/>
      <c r="H31" s="25"/>
      <c r="I31" s="25"/>
      <c r="J31" s="25"/>
      <c r="K31" s="44"/>
    </row>
    <row r="32" spans="1:11" x14ac:dyDescent="0.2">
      <c r="A32" s="25"/>
      <c r="B32" s="25"/>
      <c r="C32" s="25"/>
      <c r="D32" s="25"/>
      <c r="E32" s="25"/>
      <c r="F32" s="25"/>
      <c r="G32" s="25"/>
      <c r="H32" s="25"/>
      <c r="I32" s="25"/>
      <c r="J32" s="25"/>
      <c r="K32" s="44"/>
    </row>
    <row r="33" spans="1:11" x14ac:dyDescent="0.2">
      <c r="A33" s="25"/>
      <c r="B33" s="25"/>
      <c r="C33" s="25"/>
      <c r="D33" s="25"/>
      <c r="E33" s="25"/>
      <c r="F33" s="25"/>
      <c r="G33" s="25"/>
      <c r="H33" s="25"/>
      <c r="I33" s="25"/>
      <c r="J33" s="25"/>
      <c r="K33" s="44"/>
    </row>
    <row r="34" spans="1:11" x14ac:dyDescent="0.2">
      <c r="A34" s="44"/>
      <c r="B34" s="44"/>
      <c r="C34" s="44"/>
      <c r="D34" s="44"/>
      <c r="E34" s="44"/>
      <c r="F34" s="44"/>
      <c r="G34" s="44"/>
      <c r="H34" s="44"/>
      <c r="I34" s="44"/>
      <c r="J34" s="44"/>
      <c r="K34" s="44"/>
    </row>
    <row r="35" spans="1:11" x14ac:dyDescent="0.2">
      <c r="J35" s="44"/>
    </row>
  </sheetData>
  <mergeCells count="3">
    <mergeCell ref="F1:H1"/>
    <mergeCell ref="A2:B2"/>
    <mergeCell ref="A3:H3"/>
  </mergeCells>
  <pageMargins left="0.7" right="0.7" top="0.75" bottom="0.75" header="0.3" footer="0.3"/>
  <pageSetup scale="65" orientation="landscape"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6"/>
  <sheetViews>
    <sheetView showGridLines="0" zoomScale="78" zoomScaleNormal="78" workbookViewId="0">
      <selection activeCell="H1" sqref="H1:I1"/>
    </sheetView>
  </sheetViews>
  <sheetFormatPr defaultColWidth="9.140625" defaultRowHeight="12.75" x14ac:dyDescent="0.2"/>
  <cols>
    <col min="1" max="1" width="20.28515625" style="1" customWidth="1"/>
    <col min="2" max="2" width="16" style="1" customWidth="1"/>
    <col min="3" max="3" width="27" style="1" customWidth="1"/>
    <col min="4" max="4" width="18.140625" style="1" customWidth="1"/>
    <col min="5" max="5" width="12" style="2" customWidth="1"/>
    <col min="6" max="6" width="34.7109375" style="1" customWidth="1"/>
    <col min="7" max="7" width="12.7109375" style="1" customWidth="1"/>
    <col min="8" max="8" width="15.42578125" style="1" customWidth="1"/>
    <col min="9" max="9" width="18" style="3" customWidth="1"/>
    <col min="10" max="16384" width="9.140625" style="1"/>
  </cols>
  <sheetData>
    <row r="1" spans="1:32" ht="46.5" customHeight="1" x14ac:dyDescent="0.2">
      <c r="H1" s="105" t="s">
        <v>183</v>
      </c>
      <c r="I1" s="105"/>
    </row>
    <row r="2" spans="1:32" ht="18.75" x14ac:dyDescent="0.3">
      <c r="A2" s="9" t="s">
        <v>115</v>
      </c>
      <c r="B2" s="5"/>
      <c r="C2" s="5"/>
      <c r="D2" s="5"/>
      <c r="E2" s="5"/>
      <c r="F2" s="8"/>
      <c r="G2" s="8"/>
      <c r="H2" s="12"/>
      <c r="I2" s="5"/>
      <c r="J2"/>
      <c r="K2"/>
    </row>
    <row r="3" spans="1:32" ht="15" customHeight="1" x14ac:dyDescent="0.25">
      <c r="A3" s="104" t="s">
        <v>148</v>
      </c>
      <c r="B3" s="104"/>
      <c r="C3" s="56"/>
      <c r="I3" s="1"/>
      <c r="K3"/>
      <c r="L3"/>
      <c r="M3"/>
    </row>
    <row r="4" spans="1:32" ht="38.25" x14ac:dyDescent="0.25">
      <c r="A4" s="49" t="s">
        <v>39</v>
      </c>
      <c r="B4" s="49" t="s">
        <v>149</v>
      </c>
      <c r="C4" s="49" t="s">
        <v>150</v>
      </c>
      <c r="D4" s="49" t="s">
        <v>24</v>
      </c>
      <c r="E4" s="49" t="s">
        <v>12</v>
      </c>
      <c r="F4" s="49" t="s">
        <v>40</v>
      </c>
      <c r="G4" s="49" t="s">
        <v>41</v>
      </c>
      <c r="H4" s="49" t="s">
        <v>42</v>
      </c>
      <c r="I4" s="63" t="s">
        <v>43</v>
      </c>
      <c r="K4"/>
      <c r="L4"/>
      <c r="M4"/>
      <c r="N4"/>
      <c r="O4"/>
      <c r="P4"/>
      <c r="Q4"/>
      <c r="R4"/>
      <c r="S4"/>
      <c r="T4"/>
      <c r="U4"/>
      <c r="V4"/>
      <c r="W4"/>
      <c r="X4"/>
      <c r="Y4"/>
      <c r="Z4"/>
      <c r="AA4"/>
      <c r="AB4"/>
      <c r="AC4"/>
      <c r="AD4"/>
      <c r="AE4"/>
      <c r="AF4"/>
    </row>
    <row r="5" spans="1:32" ht="15" x14ac:dyDescent="0.25">
      <c r="A5" s="52" t="s">
        <v>16</v>
      </c>
      <c r="B5" s="61">
        <v>10000234</v>
      </c>
      <c r="C5" s="52" t="s">
        <v>4</v>
      </c>
      <c r="D5" s="52" t="s">
        <v>100</v>
      </c>
      <c r="E5" s="57">
        <v>47060</v>
      </c>
      <c r="F5" s="58" t="s">
        <v>124</v>
      </c>
      <c r="G5" s="59">
        <v>505</v>
      </c>
      <c r="H5" s="60">
        <v>3.2399999999999998</v>
      </c>
      <c r="I5" s="64">
        <f>G5*H5</f>
        <v>1636.1999999999998</v>
      </c>
      <c r="K5"/>
      <c r="L5"/>
      <c r="M5"/>
      <c r="N5"/>
      <c r="O5"/>
      <c r="P5"/>
      <c r="Q5"/>
      <c r="R5"/>
      <c r="S5"/>
      <c r="T5"/>
      <c r="U5"/>
      <c r="V5"/>
      <c r="W5"/>
      <c r="X5"/>
      <c r="Y5"/>
      <c r="Z5"/>
      <c r="AA5"/>
      <c r="AB5"/>
      <c r="AC5"/>
      <c r="AD5"/>
      <c r="AE5"/>
      <c r="AF5"/>
    </row>
    <row r="6" spans="1:32" ht="15" x14ac:dyDescent="0.25">
      <c r="A6" s="52" t="s">
        <v>16</v>
      </c>
      <c r="B6" s="61">
        <v>10000234</v>
      </c>
      <c r="C6" s="52" t="s">
        <v>4</v>
      </c>
      <c r="D6" s="52" t="s">
        <v>100</v>
      </c>
      <c r="E6" s="57">
        <v>47073</v>
      </c>
      <c r="F6" s="58" t="s">
        <v>44</v>
      </c>
      <c r="G6" s="59">
        <v>938</v>
      </c>
      <c r="H6" s="60">
        <v>23.32</v>
      </c>
      <c r="I6" s="64">
        <f t="shared" ref="I6:I11" si="0">G6*H6</f>
        <v>21874.16</v>
      </c>
      <c r="K6"/>
      <c r="L6"/>
      <c r="M6"/>
      <c r="N6"/>
      <c r="O6"/>
      <c r="P6"/>
      <c r="Q6"/>
      <c r="R6"/>
      <c r="S6"/>
      <c r="T6"/>
      <c r="U6"/>
      <c r="V6"/>
      <c r="W6"/>
      <c r="X6"/>
      <c r="Y6"/>
      <c r="Z6"/>
      <c r="AA6"/>
      <c r="AB6"/>
      <c r="AC6"/>
      <c r="AD6"/>
      <c r="AE6"/>
      <c r="AF6"/>
    </row>
    <row r="7" spans="1:32" ht="15" x14ac:dyDescent="0.25">
      <c r="A7" s="52" t="s">
        <v>16</v>
      </c>
      <c r="B7" s="61">
        <v>10000234</v>
      </c>
      <c r="C7" s="52" t="s">
        <v>4</v>
      </c>
      <c r="D7" s="52" t="s">
        <v>100</v>
      </c>
      <c r="E7" s="57">
        <v>47075</v>
      </c>
      <c r="F7" s="58" t="s">
        <v>45</v>
      </c>
      <c r="G7" s="59">
        <v>3</v>
      </c>
      <c r="H7" s="60">
        <v>24.59</v>
      </c>
      <c r="I7" s="64">
        <f t="shared" si="0"/>
        <v>73.77</v>
      </c>
      <c r="K7"/>
      <c r="L7"/>
      <c r="M7"/>
      <c r="N7"/>
      <c r="O7"/>
      <c r="P7"/>
      <c r="Q7"/>
      <c r="R7"/>
      <c r="S7"/>
      <c r="T7"/>
      <c r="U7"/>
      <c r="V7"/>
      <c r="W7"/>
      <c r="X7"/>
      <c r="Y7"/>
      <c r="Z7"/>
      <c r="AA7"/>
      <c r="AB7"/>
      <c r="AC7"/>
      <c r="AD7"/>
      <c r="AE7"/>
      <c r="AF7"/>
    </row>
    <row r="8" spans="1:32" ht="15" x14ac:dyDescent="0.25">
      <c r="A8" s="52" t="s">
        <v>16</v>
      </c>
      <c r="B8" s="61">
        <v>10000234</v>
      </c>
      <c r="C8" s="52" t="s">
        <v>4</v>
      </c>
      <c r="D8" s="52" t="s">
        <v>100</v>
      </c>
      <c r="E8" s="57">
        <v>47078</v>
      </c>
      <c r="F8" s="58" t="s">
        <v>46</v>
      </c>
      <c r="G8" s="59">
        <v>605</v>
      </c>
      <c r="H8" s="60">
        <v>44.25</v>
      </c>
      <c r="I8" s="64">
        <f t="shared" si="0"/>
        <v>26771.25</v>
      </c>
      <c r="K8"/>
      <c r="L8"/>
      <c r="M8"/>
      <c r="N8"/>
      <c r="O8"/>
      <c r="P8"/>
      <c r="Q8"/>
      <c r="R8"/>
      <c r="S8"/>
      <c r="T8"/>
      <c r="U8"/>
      <c r="V8"/>
      <c r="W8"/>
      <c r="X8"/>
      <c r="Y8"/>
      <c r="Z8"/>
      <c r="AA8"/>
      <c r="AB8"/>
      <c r="AC8"/>
      <c r="AD8"/>
      <c r="AE8"/>
      <c r="AF8"/>
    </row>
    <row r="9" spans="1:32" ht="15" x14ac:dyDescent="0.25">
      <c r="A9" s="52" t="s">
        <v>16</v>
      </c>
      <c r="B9" s="61">
        <v>10000234</v>
      </c>
      <c r="C9" s="52" t="s">
        <v>4</v>
      </c>
      <c r="D9" s="52" t="s">
        <v>100</v>
      </c>
      <c r="E9" s="57">
        <v>47079</v>
      </c>
      <c r="F9" s="58" t="s">
        <v>47</v>
      </c>
      <c r="G9" s="59">
        <v>3972</v>
      </c>
      <c r="H9" s="60">
        <v>0.79999999999999982</v>
      </c>
      <c r="I9" s="64">
        <f t="shared" si="0"/>
        <v>3177.5999999999995</v>
      </c>
      <c r="K9"/>
      <c r="L9"/>
      <c r="M9"/>
      <c r="N9"/>
      <c r="O9"/>
      <c r="P9"/>
      <c r="Q9"/>
      <c r="R9"/>
      <c r="S9"/>
      <c r="T9"/>
      <c r="U9"/>
      <c r="V9"/>
      <c r="W9"/>
      <c r="X9"/>
      <c r="Y9"/>
      <c r="Z9"/>
      <c r="AA9"/>
      <c r="AB9"/>
      <c r="AC9"/>
      <c r="AD9"/>
      <c r="AE9"/>
      <c r="AF9"/>
    </row>
    <row r="10" spans="1:32" ht="15" x14ac:dyDescent="0.25">
      <c r="A10" s="52" t="s">
        <v>16</v>
      </c>
      <c r="B10" s="61">
        <v>10000234</v>
      </c>
      <c r="C10" s="52" t="s">
        <v>4</v>
      </c>
      <c r="D10" s="52" t="s">
        <v>100</v>
      </c>
      <c r="E10" s="57">
        <v>47416</v>
      </c>
      <c r="F10" s="58" t="s">
        <v>151</v>
      </c>
      <c r="G10" s="59">
        <v>82</v>
      </c>
      <c r="H10" s="60">
        <v>2.29</v>
      </c>
      <c r="I10" s="64">
        <f t="shared" si="0"/>
        <v>187.78</v>
      </c>
      <c r="K10"/>
      <c r="L10"/>
      <c r="M10"/>
      <c r="N10"/>
      <c r="O10"/>
      <c r="P10"/>
      <c r="Q10"/>
      <c r="R10"/>
      <c r="S10"/>
      <c r="T10"/>
      <c r="U10"/>
      <c r="V10"/>
      <c r="W10"/>
      <c r="X10"/>
      <c r="Y10"/>
      <c r="Z10"/>
      <c r="AA10"/>
      <c r="AB10"/>
      <c r="AC10"/>
      <c r="AD10"/>
      <c r="AE10"/>
      <c r="AF10"/>
    </row>
    <row r="11" spans="1:32" ht="15" x14ac:dyDescent="0.25">
      <c r="A11" s="52" t="s">
        <v>16</v>
      </c>
      <c r="B11" s="61">
        <v>10000234</v>
      </c>
      <c r="C11" s="52" t="s">
        <v>4</v>
      </c>
      <c r="D11" s="52" t="s">
        <v>100</v>
      </c>
      <c r="E11" s="57" t="s">
        <v>53</v>
      </c>
      <c r="F11" s="58" t="s">
        <v>54</v>
      </c>
      <c r="G11" s="59">
        <v>589</v>
      </c>
      <c r="H11" s="60">
        <v>24.59</v>
      </c>
      <c r="I11" s="64">
        <f t="shared" si="0"/>
        <v>14483.51</v>
      </c>
      <c r="K11" s="6"/>
      <c r="L11" s="6"/>
      <c r="M11" s="6"/>
      <c r="N11" s="6"/>
      <c r="O11" s="6"/>
      <c r="P11" s="6"/>
      <c r="Q11" s="6"/>
      <c r="R11" s="6"/>
      <c r="S11" s="6"/>
      <c r="T11" s="6"/>
      <c r="U11" s="6"/>
      <c r="V11" s="6"/>
      <c r="W11" s="6"/>
      <c r="X11" s="6"/>
      <c r="Y11" s="6"/>
      <c r="Z11" s="6"/>
      <c r="AA11" s="6"/>
      <c r="AB11" s="6"/>
      <c r="AC11" s="6"/>
      <c r="AD11" s="6"/>
      <c r="AE11" s="6"/>
      <c r="AF11" s="6"/>
    </row>
    <row r="12" spans="1:32" ht="15" x14ac:dyDescent="0.25">
      <c r="H12" s="52" t="s">
        <v>3</v>
      </c>
      <c r="I12" s="64">
        <f>SUM(I5:I11)</f>
        <v>68204.27</v>
      </c>
      <c r="K12"/>
      <c r="L12"/>
      <c r="M12"/>
      <c r="N12"/>
      <c r="O12"/>
      <c r="P12"/>
      <c r="Q12"/>
      <c r="R12"/>
      <c r="S12"/>
      <c r="T12"/>
      <c r="U12"/>
      <c r="V12"/>
      <c r="W12"/>
      <c r="X12"/>
      <c r="Y12"/>
      <c r="Z12"/>
      <c r="AA12"/>
      <c r="AB12"/>
      <c r="AC12"/>
      <c r="AD12"/>
      <c r="AE12"/>
      <c r="AF12"/>
    </row>
    <row r="13" spans="1:32" ht="15" x14ac:dyDescent="0.25">
      <c r="H13" s="52" t="s">
        <v>48</v>
      </c>
      <c r="I13" s="64">
        <v>0</v>
      </c>
      <c r="K13"/>
      <c r="L13"/>
      <c r="M13"/>
      <c r="N13"/>
      <c r="O13"/>
      <c r="P13"/>
      <c r="Q13"/>
      <c r="R13"/>
      <c r="S13"/>
      <c r="T13"/>
      <c r="U13"/>
      <c r="V13"/>
      <c r="W13"/>
      <c r="X13"/>
      <c r="Y13"/>
      <c r="Z13"/>
      <c r="AA13"/>
      <c r="AB13"/>
      <c r="AC13"/>
      <c r="AD13"/>
      <c r="AE13"/>
      <c r="AF13"/>
    </row>
    <row r="14" spans="1:32" ht="15" x14ac:dyDescent="0.25">
      <c r="H14" s="52" t="s">
        <v>49</v>
      </c>
      <c r="I14" s="65">
        <f>I12+I13</f>
        <v>68204.27</v>
      </c>
      <c r="K14"/>
      <c r="L14"/>
      <c r="M14"/>
      <c r="N14"/>
      <c r="O14"/>
      <c r="P14"/>
      <c r="Q14"/>
      <c r="R14"/>
      <c r="S14"/>
      <c r="T14"/>
      <c r="U14"/>
      <c r="V14"/>
      <c r="W14"/>
      <c r="X14"/>
      <c r="Y14"/>
      <c r="Z14"/>
      <c r="AA14"/>
      <c r="AB14"/>
      <c r="AC14"/>
      <c r="AD14"/>
      <c r="AE14"/>
      <c r="AF14"/>
    </row>
    <row r="15" spans="1:32" ht="15" x14ac:dyDescent="0.25">
      <c r="H15" s="52"/>
      <c r="I15" s="66">
        <f>ROUNDUP(I14,0)</f>
        <v>68205</v>
      </c>
      <c r="K15"/>
      <c r="L15"/>
      <c r="M15"/>
      <c r="N15"/>
      <c r="O15"/>
      <c r="P15"/>
      <c r="Q15"/>
      <c r="R15"/>
      <c r="S15"/>
      <c r="T15"/>
      <c r="U15"/>
      <c r="V15"/>
      <c r="W15"/>
      <c r="X15"/>
      <c r="Y15"/>
      <c r="Z15"/>
      <c r="AA15"/>
      <c r="AB15"/>
      <c r="AC15"/>
      <c r="AD15"/>
      <c r="AE15"/>
      <c r="AF15"/>
    </row>
    <row r="16" spans="1:32" ht="15" x14ac:dyDescent="0.25">
      <c r="K16"/>
      <c r="L16"/>
      <c r="M16"/>
      <c r="N16"/>
      <c r="O16"/>
      <c r="P16"/>
      <c r="Q16"/>
      <c r="R16"/>
      <c r="S16"/>
      <c r="T16"/>
      <c r="U16"/>
      <c r="V16"/>
      <c r="W16"/>
      <c r="X16"/>
      <c r="Y16"/>
      <c r="Z16"/>
      <c r="AA16"/>
      <c r="AB16"/>
      <c r="AC16"/>
      <c r="AD16"/>
      <c r="AE16"/>
      <c r="AF16"/>
    </row>
    <row r="17" spans="1:32" ht="38.25" x14ac:dyDescent="0.25">
      <c r="A17" s="49" t="s">
        <v>39</v>
      </c>
      <c r="B17" s="49" t="s">
        <v>149</v>
      </c>
      <c r="C17" s="49" t="s">
        <v>150</v>
      </c>
      <c r="D17" s="49" t="s">
        <v>24</v>
      </c>
      <c r="E17" s="49" t="s">
        <v>12</v>
      </c>
      <c r="F17" s="49" t="s">
        <v>40</v>
      </c>
      <c r="G17" s="49" t="s">
        <v>41</v>
      </c>
      <c r="H17" s="49" t="s">
        <v>42</v>
      </c>
      <c r="I17" s="63" t="s">
        <v>43</v>
      </c>
      <c r="K17"/>
      <c r="L17"/>
      <c r="M17"/>
      <c r="N17"/>
      <c r="O17"/>
      <c r="P17"/>
      <c r="Q17"/>
      <c r="R17"/>
      <c r="S17"/>
      <c r="T17"/>
      <c r="U17"/>
      <c r="V17"/>
      <c r="W17"/>
      <c r="X17"/>
      <c r="Y17"/>
      <c r="Z17"/>
      <c r="AA17"/>
      <c r="AB17"/>
      <c r="AC17"/>
      <c r="AD17"/>
      <c r="AE17"/>
      <c r="AF17"/>
    </row>
    <row r="18" spans="1:32" ht="15" x14ac:dyDescent="0.25">
      <c r="A18" s="52" t="s">
        <v>16</v>
      </c>
      <c r="B18" s="61">
        <v>10000297</v>
      </c>
      <c r="C18" s="52" t="s">
        <v>7</v>
      </c>
      <c r="D18" s="52" t="s">
        <v>100</v>
      </c>
      <c r="E18" s="57">
        <v>47060</v>
      </c>
      <c r="F18" s="58" t="s">
        <v>124</v>
      </c>
      <c r="G18" s="59">
        <v>253</v>
      </c>
      <c r="H18" s="60">
        <v>3.2399999999999998</v>
      </c>
      <c r="I18" s="64">
        <f>G18*H18</f>
        <v>819.71999999999991</v>
      </c>
      <c r="K18"/>
      <c r="L18"/>
      <c r="M18"/>
      <c r="N18"/>
      <c r="O18"/>
      <c r="P18"/>
      <c r="Q18"/>
      <c r="R18"/>
      <c r="S18"/>
      <c r="T18"/>
      <c r="U18"/>
      <c r="V18"/>
      <c r="W18"/>
      <c r="X18"/>
      <c r="Y18"/>
      <c r="Z18"/>
      <c r="AA18"/>
      <c r="AB18"/>
      <c r="AC18"/>
      <c r="AD18"/>
      <c r="AE18"/>
      <c r="AF18"/>
    </row>
    <row r="19" spans="1:32" ht="15" x14ac:dyDescent="0.25">
      <c r="A19" s="52" t="s">
        <v>16</v>
      </c>
      <c r="B19" s="61">
        <v>10000297</v>
      </c>
      <c r="C19" s="52" t="s">
        <v>7</v>
      </c>
      <c r="D19" s="52" t="s">
        <v>100</v>
      </c>
      <c r="E19" s="57">
        <v>47073</v>
      </c>
      <c r="F19" s="58" t="s">
        <v>44</v>
      </c>
      <c r="G19" s="59">
        <v>320</v>
      </c>
      <c r="H19" s="60">
        <v>23.32</v>
      </c>
      <c r="I19" s="64">
        <f t="shared" ref="I19:I22" si="1">G19*H19</f>
        <v>7462.4</v>
      </c>
      <c r="K19"/>
      <c r="L19"/>
      <c r="M19"/>
      <c r="N19"/>
      <c r="O19"/>
      <c r="P19"/>
      <c r="Q19"/>
      <c r="R19"/>
      <c r="S19"/>
      <c r="T19"/>
      <c r="U19"/>
      <c r="V19"/>
      <c r="W19"/>
      <c r="X19"/>
      <c r="Y19"/>
      <c r="Z19"/>
      <c r="AA19"/>
      <c r="AB19"/>
      <c r="AC19"/>
      <c r="AD19"/>
      <c r="AE19"/>
      <c r="AF19"/>
    </row>
    <row r="20" spans="1:32" ht="15" x14ac:dyDescent="0.25">
      <c r="A20" s="52" t="s">
        <v>16</v>
      </c>
      <c r="B20" s="61">
        <v>10000297</v>
      </c>
      <c r="C20" s="52" t="s">
        <v>7</v>
      </c>
      <c r="D20" s="52" t="s">
        <v>100</v>
      </c>
      <c r="E20" s="57">
        <v>47079</v>
      </c>
      <c r="F20" s="58" t="s">
        <v>47</v>
      </c>
      <c r="G20" s="59">
        <v>253</v>
      </c>
      <c r="H20" s="60">
        <v>0.8</v>
      </c>
      <c r="I20" s="64">
        <f t="shared" si="1"/>
        <v>202.4</v>
      </c>
      <c r="K20"/>
      <c r="L20"/>
      <c r="M20"/>
      <c r="N20"/>
      <c r="O20"/>
      <c r="P20"/>
      <c r="Q20"/>
      <c r="R20"/>
      <c r="S20"/>
      <c r="T20"/>
      <c r="U20"/>
      <c r="V20"/>
      <c r="W20"/>
      <c r="X20"/>
      <c r="Y20"/>
      <c r="Z20"/>
      <c r="AA20"/>
      <c r="AB20"/>
      <c r="AC20"/>
      <c r="AD20"/>
      <c r="AE20"/>
      <c r="AF20"/>
    </row>
    <row r="21" spans="1:32" ht="15" x14ac:dyDescent="0.25">
      <c r="A21" s="52" t="s">
        <v>16</v>
      </c>
      <c r="B21" s="61">
        <v>10000297</v>
      </c>
      <c r="C21" s="52" t="s">
        <v>7</v>
      </c>
      <c r="D21" s="52" t="s">
        <v>100</v>
      </c>
      <c r="E21" s="57">
        <v>47268</v>
      </c>
      <c r="F21" s="58" t="s">
        <v>84</v>
      </c>
      <c r="G21" s="59">
        <v>124</v>
      </c>
      <c r="H21" s="60">
        <v>4.5200000000000005</v>
      </c>
      <c r="I21" s="64">
        <f t="shared" si="1"/>
        <v>560.48</v>
      </c>
      <c r="K21"/>
      <c r="L21"/>
      <c r="M21"/>
      <c r="N21"/>
      <c r="O21"/>
      <c r="P21"/>
      <c r="Q21"/>
      <c r="R21"/>
      <c r="S21"/>
      <c r="T21"/>
      <c r="U21"/>
      <c r="V21"/>
      <c r="W21"/>
      <c r="X21"/>
      <c r="Y21"/>
      <c r="Z21"/>
      <c r="AA21"/>
      <c r="AB21"/>
      <c r="AC21"/>
      <c r="AD21"/>
      <c r="AE21"/>
      <c r="AF21"/>
    </row>
    <row r="22" spans="1:32" ht="15" x14ac:dyDescent="0.25">
      <c r="A22" s="52" t="s">
        <v>16</v>
      </c>
      <c r="B22" s="61">
        <v>10000297</v>
      </c>
      <c r="C22" s="52" t="s">
        <v>7</v>
      </c>
      <c r="D22" s="52" t="s">
        <v>100</v>
      </c>
      <c r="E22" s="57">
        <v>47405</v>
      </c>
      <c r="F22" s="58" t="s">
        <v>152</v>
      </c>
      <c r="G22" s="59">
        <v>67</v>
      </c>
      <c r="H22" s="60">
        <v>1.7</v>
      </c>
      <c r="I22" s="64">
        <f t="shared" si="1"/>
        <v>113.89999999999999</v>
      </c>
      <c r="K22"/>
      <c r="L22"/>
      <c r="M22"/>
      <c r="N22"/>
      <c r="O22"/>
      <c r="P22"/>
      <c r="Q22"/>
      <c r="R22"/>
      <c r="S22"/>
      <c r="T22"/>
      <c r="U22"/>
      <c r="V22"/>
      <c r="W22"/>
      <c r="X22"/>
      <c r="Y22"/>
      <c r="Z22"/>
      <c r="AA22"/>
      <c r="AB22"/>
      <c r="AC22"/>
      <c r="AD22"/>
      <c r="AE22"/>
      <c r="AF22"/>
    </row>
    <row r="23" spans="1:32" ht="15" x14ac:dyDescent="0.25">
      <c r="H23" s="52" t="s">
        <v>49</v>
      </c>
      <c r="I23" s="65">
        <f>SUM(I18:I22)</f>
        <v>9158.8999999999978</v>
      </c>
      <c r="K23"/>
      <c r="L23"/>
      <c r="M23"/>
      <c r="N23"/>
      <c r="O23"/>
      <c r="P23"/>
      <c r="Q23"/>
      <c r="R23"/>
      <c r="S23"/>
      <c r="T23"/>
      <c r="U23"/>
      <c r="V23"/>
      <c r="W23"/>
      <c r="X23"/>
      <c r="Y23"/>
      <c r="Z23"/>
      <c r="AA23"/>
      <c r="AB23"/>
      <c r="AC23"/>
      <c r="AD23"/>
      <c r="AE23"/>
      <c r="AF23"/>
    </row>
    <row r="24" spans="1:32" ht="15" x14ac:dyDescent="0.25">
      <c r="H24" s="52"/>
      <c r="I24" s="66">
        <f>ROUNDUP(I23,0)</f>
        <v>9159</v>
      </c>
      <c r="K24"/>
      <c r="L24"/>
      <c r="M24"/>
      <c r="N24"/>
      <c r="O24"/>
      <c r="P24"/>
      <c r="Q24"/>
      <c r="R24"/>
      <c r="S24"/>
      <c r="T24"/>
      <c r="U24"/>
      <c r="V24"/>
      <c r="W24"/>
      <c r="X24"/>
      <c r="Y24"/>
      <c r="Z24"/>
      <c r="AA24"/>
      <c r="AB24"/>
      <c r="AC24"/>
      <c r="AD24"/>
      <c r="AE24"/>
      <c r="AF24"/>
    </row>
    <row r="25" spans="1:32" ht="15" x14ac:dyDescent="0.25">
      <c r="K25"/>
      <c r="L25"/>
      <c r="M25"/>
      <c r="N25"/>
      <c r="O25"/>
      <c r="P25"/>
      <c r="Q25"/>
      <c r="R25"/>
      <c r="S25"/>
      <c r="T25"/>
      <c r="U25"/>
      <c r="V25"/>
      <c r="W25"/>
      <c r="X25"/>
      <c r="Y25"/>
      <c r="Z25"/>
      <c r="AA25"/>
      <c r="AB25"/>
      <c r="AC25"/>
      <c r="AD25"/>
      <c r="AE25"/>
      <c r="AF25"/>
    </row>
    <row r="26" spans="1:32" ht="38.25" x14ac:dyDescent="0.25">
      <c r="A26" s="49" t="s">
        <v>39</v>
      </c>
      <c r="B26" s="49" t="s">
        <v>149</v>
      </c>
      <c r="C26" s="49" t="s">
        <v>150</v>
      </c>
      <c r="D26" s="49" t="s">
        <v>24</v>
      </c>
      <c r="E26" s="49" t="s">
        <v>12</v>
      </c>
      <c r="F26" s="49" t="s">
        <v>40</v>
      </c>
      <c r="G26" s="49" t="s">
        <v>41</v>
      </c>
      <c r="H26" s="49" t="s">
        <v>42</v>
      </c>
      <c r="I26" s="63" t="s">
        <v>43</v>
      </c>
      <c r="K26"/>
      <c r="L26"/>
      <c r="M26"/>
      <c r="N26"/>
      <c r="O26"/>
      <c r="P26"/>
      <c r="Q26"/>
      <c r="R26"/>
      <c r="S26"/>
      <c r="T26"/>
      <c r="U26"/>
      <c r="V26"/>
      <c r="W26"/>
      <c r="X26"/>
      <c r="Y26"/>
      <c r="Z26"/>
      <c r="AA26"/>
      <c r="AB26"/>
      <c r="AC26"/>
      <c r="AD26"/>
      <c r="AE26"/>
      <c r="AF26"/>
    </row>
    <row r="27" spans="1:32" ht="15" x14ac:dyDescent="0.25">
      <c r="A27" s="52" t="s">
        <v>16</v>
      </c>
      <c r="B27" s="61">
        <v>10064111</v>
      </c>
      <c r="C27" s="52" t="s">
        <v>5</v>
      </c>
      <c r="D27" s="52" t="s">
        <v>100</v>
      </c>
      <c r="E27" s="57">
        <v>47060</v>
      </c>
      <c r="F27" s="58" t="s">
        <v>124</v>
      </c>
      <c r="G27" s="59">
        <v>1373</v>
      </c>
      <c r="H27" s="60">
        <v>3.2407356154406406</v>
      </c>
      <c r="I27" s="64">
        <f>G27*H27</f>
        <v>4449.53</v>
      </c>
      <c r="K27"/>
      <c r="L27"/>
      <c r="M27"/>
      <c r="N27"/>
      <c r="O27"/>
      <c r="P27"/>
      <c r="Q27"/>
      <c r="R27"/>
      <c r="S27"/>
      <c r="T27"/>
      <c r="U27"/>
      <c r="V27"/>
      <c r="W27"/>
      <c r="X27"/>
      <c r="Y27"/>
      <c r="Z27"/>
      <c r="AA27"/>
      <c r="AB27"/>
      <c r="AC27"/>
      <c r="AD27"/>
      <c r="AE27"/>
      <c r="AF27"/>
    </row>
    <row r="28" spans="1:32" ht="15" x14ac:dyDescent="0.25">
      <c r="A28" s="52" t="s">
        <v>16</v>
      </c>
      <c r="B28" s="61">
        <v>10064111</v>
      </c>
      <c r="C28" s="52" t="s">
        <v>5</v>
      </c>
      <c r="D28" s="52" t="s">
        <v>100</v>
      </c>
      <c r="E28" s="57">
        <v>47073</v>
      </c>
      <c r="F28" s="58" t="s">
        <v>44</v>
      </c>
      <c r="G28" s="59">
        <v>1373</v>
      </c>
      <c r="H28" s="60">
        <v>23.322702112163146</v>
      </c>
      <c r="I28" s="64">
        <f t="shared" ref="I28:I34" si="2">G28*H28</f>
        <v>32022.07</v>
      </c>
      <c r="K28"/>
      <c r="L28"/>
      <c r="M28"/>
      <c r="N28"/>
      <c r="O28"/>
      <c r="P28"/>
      <c r="Q28"/>
      <c r="R28"/>
      <c r="S28"/>
      <c r="T28"/>
      <c r="U28"/>
      <c r="V28"/>
      <c r="W28"/>
      <c r="X28"/>
      <c r="Y28"/>
      <c r="Z28"/>
      <c r="AA28"/>
      <c r="AB28"/>
      <c r="AC28"/>
      <c r="AD28"/>
      <c r="AE28"/>
      <c r="AF28"/>
    </row>
    <row r="29" spans="1:32" ht="15" x14ac:dyDescent="0.25">
      <c r="A29" s="52" t="s">
        <v>16</v>
      </c>
      <c r="B29" s="61">
        <v>10064111</v>
      </c>
      <c r="C29" s="52" t="s">
        <v>5</v>
      </c>
      <c r="D29" s="52" t="s">
        <v>100</v>
      </c>
      <c r="E29" s="57">
        <v>47075</v>
      </c>
      <c r="F29" s="58" t="s">
        <v>45</v>
      </c>
      <c r="G29" s="59">
        <v>406</v>
      </c>
      <c r="H29" s="60">
        <v>24.59</v>
      </c>
      <c r="I29" s="64">
        <f t="shared" si="2"/>
        <v>9983.5399999999991</v>
      </c>
      <c r="K29"/>
      <c r="L29"/>
      <c r="M29"/>
      <c r="N29"/>
      <c r="O29"/>
      <c r="P29"/>
      <c r="Q29"/>
      <c r="R29"/>
      <c r="S29"/>
      <c r="T29"/>
      <c r="U29"/>
      <c r="V29"/>
      <c r="W29"/>
      <c r="X29"/>
      <c r="Y29"/>
      <c r="Z29"/>
      <c r="AA29"/>
      <c r="AB29"/>
      <c r="AC29"/>
      <c r="AD29"/>
      <c r="AE29"/>
      <c r="AF29"/>
    </row>
    <row r="30" spans="1:32" ht="15" x14ac:dyDescent="0.25">
      <c r="A30" s="52" t="s">
        <v>16</v>
      </c>
      <c r="B30" s="61">
        <v>10064111</v>
      </c>
      <c r="C30" s="52" t="s">
        <v>5</v>
      </c>
      <c r="D30" s="52" t="s">
        <v>100</v>
      </c>
      <c r="E30" s="57">
        <v>47079</v>
      </c>
      <c r="F30" s="58" t="s">
        <v>47</v>
      </c>
      <c r="G30" s="59">
        <v>1373</v>
      </c>
      <c r="H30" s="60">
        <v>0.80050983248361252</v>
      </c>
      <c r="I30" s="64">
        <f t="shared" si="2"/>
        <v>1099.0999999999999</v>
      </c>
      <c r="K30"/>
      <c r="L30"/>
      <c r="M30"/>
      <c r="N30"/>
      <c r="O30"/>
      <c r="P30"/>
      <c r="Q30"/>
      <c r="R30"/>
      <c r="S30"/>
      <c r="T30"/>
      <c r="U30"/>
      <c r="V30"/>
      <c r="W30"/>
      <c r="X30"/>
      <c r="Y30"/>
      <c r="Z30"/>
      <c r="AA30"/>
      <c r="AB30"/>
      <c r="AC30"/>
      <c r="AD30"/>
      <c r="AE30"/>
      <c r="AF30"/>
    </row>
    <row r="31" spans="1:32" ht="15" x14ac:dyDescent="0.25">
      <c r="A31" s="52" t="s">
        <v>16</v>
      </c>
      <c r="B31" s="61">
        <v>10064111</v>
      </c>
      <c r="C31" s="52" t="s">
        <v>5</v>
      </c>
      <c r="D31" s="52" t="s">
        <v>100</v>
      </c>
      <c r="E31" s="57">
        <v>47268</v>
      </c>
      <c r="F31" s="58" t="s">
        <v>84</v>
      </c>
      <c r="G31" s="59">
        <v>286</v>
      </c>
      <c r="H31" s="60">
        <v>4.5199999999999996</v>
      </c>
      <c r="I31" s="64">
        <f t="shared" si="2"/>
        <v>1292.7199999999998</v>
      </c>
      <c r="K31"/>
      <c r="L31"/>
      <c r="M31"/>
      <c r="N31"/>
      <c r="O31"/>
      <c r="P31"/>
      <c r="Q31"/>
      <c r="R31"/>
      <c r="S31"/>
      <c r="T31"/>
      <c r="U31"/>
      <c r="V31"/>
      <c r="W31"/>
      <c r="X31"/>
      <c r="Y31"/>
      <c r="Z31"/>
      <c r="AA31"/>
      <c r="AB31"/>
      <c r="AC31"/>
      <c r="AD31"/>
      <c r="AE31"/>
      <c r="AF31"/>
    </row>
    <row r="32" spans="1:32" ht="15" x14ac:dyDescent="0.25">
      <c r="A32" s="52" t="s">
        <v>16</v>
      </c>
      <c r="B32" s="61">
        <v>10064111</v>
      </c>
      <c r="C32" s="52" t="s">
        <v>5</v>
      </c>
      <c r="D32" s="52" t="s">
        <v>100</v>
      </c>
      <c r="E32" s="57">
        <v>47403</v>
      </c>
      <c r="F32" s="58" t="s">
        <v>101</v>
      </c>
      <c r="G32" s="59">
        <v>2</v>
      </c>
      <c r="H32" s="60">
        <v>6.37</v>
      </c>
      <c r="I32" s="64">
        <f t="shared" si="2"/>
        <v>12.74</v>
      </c>
      <c r="K32"/>
      <c r="L32"/>
      <c r="M32"/>
      <c r="N32"/>
      <c r="O32"/>
      <c r="P32"/>
      <c r="Q32"/>
      <c r="R32"/>
      <c r="S32"/>
      <c r="T32"/>
      <c r="U32"/>
      <c r="V32"/>
      <c r="W32"/>
      <c r="X32"/>
      <c r="Y32"/>
      <c r="Z32"/>
      <c r="AA32"/>
      <c r="AB32"/>
      <c r="AC32"/>
      <c r="AD32"/>
      <c r="AE32"/>
      <c r="AF32"/>
    </row>
    <row r="33" spans="1:32" ht="15" x14ac:dyDescent="0.25">
      <c r="A33" s="52" t="s">
        <v>16</v>
      </c>
      <c r="B33" s="61">
        <v>10064111</v>
      </c>
      <c r="C33" s="52" t="s">
        <v>5</v>
      </c>
      <c r="D33" s="52" t="s">
        <v>100</v>
      </c>
      <c r="E33" s="57">
        <v>47405</v>
      </c>
      <c r="F33" s="58" t="s">
        <v>152</v>
      </c>
      <c r="G33" s="59">
        <v>2</v>
      </c>
      <c r="H33" s="60">
        <v>1.7</v>
      </c>
      <c r="I33" s="64">
        <f t="shared" si="2"/>
        <v>3.4</v>
      </c>
      <c r="K33"/>
      <c r="L33"/>
      <c r="M33"/>
      <c r="N33"/>
      <c r="O33"/>
      <c r="P33"/>
      <c r="Q33"/>
      <c r="R33"/>
      <c r="S33"/>
      <c r="T33"/>
      <c r="U33"/>
      <c r="V33"/>
      <c r="W33"/>
      <c r="X33"/>
      <c r="Y33"/>
      <c r="Z33"/>
      <c r="AA33"/>
      <c r="AB33"/>
      <c r="AC33"/>
      <c r="AD33"/>
      <c r="AE33"/>
      <c r="AF33"/>
    </row>
    <row r="34" spans="1:32" ht="15" x14ac:dyDescent="0.25">
      <c r="A34" s="52" t="s">
        <v>16</v>
      </c>
      <c r="B34" s="61">
        <v>10064111</v>
      </c>
      <c r="C34" s="52" t="s">
        <v>5</v>
      </c>
      <c r="D34" s="52" t="s">
        <v>100</v>
      </c>
      <c r="E34" s="57">
        <v>47417</v>
      </c>
      <c r="F34" s="58" t="s">
        <v>111</v>
      </c>
      <c r="G34" s="59">
        <v>394</v>
      </c>
      <c r="H34" s="60">
        <v>34.010000000000005</v>
      </c>
      <c r="I34" s="64">
        <f t="shared" si="2"/>
        <v>13399.940000000002</v>
      </c>
      <c r="K34"/>
      <c r="L34"/>
      <c r="M34"/>
      <c r="N34"/>
      <c r="O34"/>
      <c r="P34"/>
      <c r="Q34"/>
      <c r="R34"/>
      <c r="S34"/>
      <c r="T34"/>
      <c r="U34"/>
      <c r="V34"/>
      <c r="W34"/>
      <c r="X34"/>
      <c r="Y34"/>
      <c r="Z34"/>
      <c r="AA34"/>
      <c r="AB34"/>
      <c r="AC34"/>
      <c r="AD34"/>
      <c r="AE34"/>
      <c r="AF34"/>
    </row>
    <row r="35" spans="1:32" ht="15" x14ac:dyDescent="0.25">
      <c r="H35" s="52" t="s">
        <v>49</v>
      </c>
      <c r="I35" s="65">
        <f>SUM(I27:I34)</f>
        <v>62263.040000000001</v>
      </c>
      <c r="K35"/>
      <c r="L35"/>
      <c r="M35"/>
      <c r="N35"/>
      <c r="O35"/>
      <c r="P35"/>
      <c r="Q35"/>
      <c r="R35"/>
      <c r="S35"/>
      <c r="T35"/>
      <c r="U35"/>
      <c r="V35"/>
      <c r="W35"/>
      <c r="X35"/>
      <c r="Y35"/>
      <c r="Z35"/>
      <c r="AA35"/>
      <c r="AB35"/>
      <c r="AC35"/>
      <c r="AD35"/>
      <c r="AE35"/>
      <c r="AF35"/>
    </row>
    <row r="36" spans="1:32" ht="15" x14ac:dyDescent="0.25">
      <c r="H36" s="52"/>
      <c r="I36" s="66">
        <f>ROUNDUP(I35,0)</f>
        <v>62264</v>
      </c>
      <c r="K36"/>
      <c r="L36"/>
      <c r="M36"/>
      <c r="N36"/>
      <c r="O36"/>
      <c r="P36"/>
      <c r="Q36"/>
      <c r="R36"/>
      <c r="S36"/>
      <c r="T36"/>
      <c r="U36"/>
      <c r="V36"/>
      <c r="W36"/>
      <c r="X36"/>
      <c r="Y36"/>
      <c r="Z36"/>
      <c r="AA36"/>
      <c r="AB36"/>
      <c r="AC36"/>
      <c r="AD36"/>
      <c r="AE36"/>
      <c r="AF36"/>
    </row>
    <row r="37" spans="1:32" ht="15" x14ac:dyDescent="0.25">
      <c r="K37"/>
      <c r="L37"/>
      <c r="M37"/>
      <c r="N37"/>
      <c r="O37"/>
      <c r="P37"/>
      <c r="Q37"/>
      <c r="R37"/>
      <c r="S37"/>
      <c r="T37"/>
      <c r="U37"/>
      <c r="V37"/>
      <c r="W37"/>
      <c r="X37"/>
      <c r="Y37"/>
      <c r="Z37"/>
      <c r="AA37"/>
      <c r="AB37"/>
      <c r="AC37"/>
      <c r="AD37"/>
      <c r="AE37"/>
      <c r="AF37"/>
    </row>
    <row r="38" spans="1:32" ht="38.25" x14ac:dyDescent="0.25">
      <c r="A38" s="62" t="s">
        <v>39</v>
      </c>
      <c r="B38" s="49" t="s">
        <v>149</v>
      </c>
      <c r="C38" s="49" t="s">
        <v>150</v>
      </c>
      <c r="D38" s="49" t="s">
        <v>24</v>
      </c>
      <c r="E38" s="49" t="s">
        <v>12</v>
      </c>
      <c r="F38" s="49" t="s">
        <v>40</v>
      </c>
      <c r="G38" s="49" t="s">
        <v>41</v>
      </c>
      <c r="H38" s="49" t="s">
        <v>42</v>
      </c>
      <c r="I38" s="63" t="s">
        <v>43</v>
      </c>
      <c r="K38"/>
      <c r="L38"/>
      <c r="M38"/>
      <c r="N38"/>
      <c r="O38"/>
      <c r="P38"/>
      <c r="Q38"/>
      <c r="R38"/>
      <c r="S38"/>
      <c r="T38"/>
      <c r="U38"/>
      <c r="V38"/>
      <c r="W38"/>
      <c r="X38"/>
      <c r="Y38"/>
      <c r="Z38"/>
      <c r="AA38"/>
      <c r="AB38"/>
      <c r="AC38"/>
      <c r="AD38"/>
      <c r="AE38"/>
      <c r="AF38"/>
    </row>
    <row r="39" spans="1:32" ht="15" x14ac:dyDescent="0.25">
      <c r="A39" s="52" t="s">
        <v>16</v>
      </c>
      <c r="B39" s="61">
        <v>10068301</v>
      </c>
      <c r="C39" s="52" t="s">
        <v>8</v>
      </c>
      <c r="D39" s="52" t="s">
        <v>100</v>
      </c>
      <c r="E39" s="57">
        <v>47073</v>
      </c>
      <c r="F39" s="58" t="s">
        <v>44</v>
      </c>
      <c r="G39" s="59">
        <v>768</v>
      </c>
      <c r="H39" s="60">
        <v>23.32</v>
      </c>
      <c r="I39" s="64">
        <f>G39*H39</f>
        <v>17909.760000000002</v>
      </c>
      <c r="K39"/>
      <c r="L39"/>
      <c r="M39"/>
      <c r="N39"/>
      <c r="O39"/>
      <c r="P39"/>
      <c r="Q39"/>
      <c r="R39"/>
      <c r="S39"/>
      <c r="T39"/>
      <c r="U39"/>
      <c r="V39"/>
      <c r="W39"/>
      <c r="X39"/>
      <c r="Y39"/>
      <c r="Z39"/>
      <c r="AA39"/>
      <c r="AB39"/>
      <c r="AC39"/>
      <c r="AD39"/>
      <c r="AE39"/>
      <c r="AF39"/>
    </row>
    <row r="40" spans="1:32" ht="15" x14ac:dyDescent="0.25">
      <c r="A40" s="52" t="s">
        <v>16</v>
      </c>
      <c r="B40" s="61">
        <v>10068301</v>
      </c>
      <c r="C40" s="52" t="s">
        <v>8</v>
      </c>
      <c r="D40" s="52" t="s">
        <v>100</v>
      </c>
      <c r="E40" s="57">
        <v>47079</v>
      </c>
      <c r="F40" s="58" t="s">
        <v>47</v>
      </c>
      <c r="G40" s="59">
        <v>767</v>
      </c>
      <c r="H40" s="60">
        <v>0.8</v>
      </c>
      <c r="I40" s="64">
        <f t="shared" ref="I40:I42" si="3">G40*H40</f>
        <v>613.6</v>
      </c>
      <c r="K40"/>
      <c r="L40"/>
      <c r="M40"/>
      <c r="N40"/>
      <c r="O40"/>
      <c r="P40"/>
      <c r="Q40"/>
      <c r="R40"/>
      <c r="S40"/>
      <c r="T40"/>
      <c r="U40"/>
      <c r="V40"/>
      <c r="W40"/>
      <c r="X40"/>
      <c r="Y40"/>
      <c r="Z40"/>
      <c r="AA40"/>
      <c r="AB40"/>
      <c r="AC40"/>
      <c r="AD40"/>
      <c r="AE40"/>
      <c r="AF40"/>
    </row>
    <row r="41" spans="1:32" ht="15" x14ac:dyDescent="0.25">
      <c r="A41" s="52" t="s">
        <v>16</v>
      </c>
      <c r="B41" s="61">
        <v>10068301</v>
      </c>
      <c r="C41" s="52" t="s">
        <v>8</v>
      </c>
      <c r="D41" s="52" t="s">
        <v>100</v>
      </c>
      <c r="E41" s="57">
        <v>47268</v>
      </c>
      <c r="F41" s="58" t="s">
        <v>84</v>
      </c>
      <c r="G41" s="59">
        <v>82</v>
      </c>
      <c r="H41" s="60">
        <v>4.5199999999999996</v>
      </c>
      <c r="I41" s="64">
        <f t="shared" si="3"/>
        <v>370.64</v>
      </c>
      <c r="K41"/>
      <c r="L41"/>
      <c r="M41"/>
      <c r="N41"/>
      <c r="O41"/>
      <c r="P41"/>
      <c r="Q41"/>
      <c r="R41"/>
      <c r="S41"/>
      <c r="T41"/>
      <c r="U41"/>
      <c r="V41"/>
      <c r="W41"/>
      <c r="X41"/>
      <c r="Y41"/>
      <c r="Z41"/>
      <c r="AA41"/>
      <c r="AB41"/>
      <c r="AC41"/>
      <c r="AD41"/>
      <c r="AE41"/>
      <c r="AF41"/>
    </row>
    <row r="42" spans="1:32" ht="15" x14ac:dyDescent="0.25">
      <c r="A42" s="52" t="s">
        <v>16</v>
      </c>
      <c r="B42" s="61">
        <v>10068301</v>
      </c>
      <c r="C42" s="52" t="s">
        <v>8</v>
      </c>
      <c r="D42" s="52" t="s">
        <v>100</v>
      </c>
      <c r="E42" s="57">
        <v>47416</v>
      </c>
      <c r="F42" s="58" t="s">
        <v>151</v>
      </c>
      <c r="G42" s="59">
        <v>745</v>
      </c>
      <c r="H42" s="60">
        <v>2.29</v>
      </c>
      <c r="I42" s="64">
        <f t="shared" si="3"/>
        <v>1706.05</v>
      </c>
      <c r="K42"/>
      <c r="L42"/>
      <c r="M42"/>
      <c r="N42"/>
      <c r="O42"/>
      <c r="P42"/>
      <c r="Q42"/>
      <c r="R42"/>
      <c r="S42"/>
      <c r="T42"/>
      <c r="U42"/>
      <c r="V42"/>
      <c r="W42"/>
      <c r="X42"/>
      <c r="Y42"/>
      <c r="Z42"/>
      <c r="AA42"/>
      <c r="AB42"/>
      <c r="AC42"/>
      <c r="AD42"/>
      <c r="AE42"/>
      <c r="AF42"/>
    </row>
    <row r="43" spans="1:32" ht="15" x14ac:dyDescent="0.25">
      <c r="H43" s="52" t="s">
        <v>49</v>
      </c>
      <c r="I43" s="65">
        <f>SUM(I39:I42)</f>
        <v>20600.05</v>
      </c>
      <c r="K43"/>
      <c r="L43"/>
      <c r="M43"/>
      <c r="N43"/>
      <c r="O43"/>
      <c r="P43"/>
      <c r="Q43"/>
      <c r="R43"/>
      <c r="S43"/>
      <c r="T43"/>
      <c r="U43"/>
      <c r="V43"/>
      <c r="W43"/>
      <c r="X43"/>
      <c r="Y43"/>
      <c r="Z43"/>
      <c r="AA43"/>
      <c r="AB43"/>
      <c r="AC43"/>
      <c r="AD43"/>
      <c r="AE43"/>
      <c r="AF43"/>
    </row>
    <row r="44" spans="1:32" ht="15" x14ac:dyDescent="0.25">
      <c r="H44" s="52"/>
      <c r="I44" s="67">
        <f>ROUNDUP(I43,0)</f>
        <v>20601</v>
      </c>
      <c r="K44"/>
      <c r="L44"/>
      <c r="M44"/>
      <c r="N44"/>
      <c r="O44"/>
      <c r="P44"/>
      <c r="Q44"/>
      <c r="R44"/>
      <c r="S44"/>
      <c r="T44"/>
      <c r="U44"/>
      <c r="V44"/>
      <c r="W44"/>
      <c r="X44"/>
      <c r="Y44"/>
      <c r="Z44"/>
      <c r="AA44"/>
      <c r="AB44"/>
      <c r="AC44"/>
      <c r="AD44"/>
      <c r="AE44"/>
      <c r="AF44"/>
    </row>
    <row r="45" spans="1:32" ht="15" x14ac:dyDescent="0.25">
      <c r="K45"/>
      <c r="L45"/>
      <c r="M45"/>
      <c r="N45"/>
      <c r="O45"/>
      <c r="P45"/>
      <c r="Q45"/>
      <c r="R45"/>
      <c r="S45"/>
      <c r="T45"/>
      <c r="U45"/>
      <c r="V45"/>
      <c r="W45"/>
      <c r="X45"/>
      <c r="Y45"/>
      <c r="Z45"/>
      <c r="AA45"/>
      <c r="AB45"/>
      <c r="AC45"/>
      <c r="AD45"/>
      <c r="AE45"/>
      <c r="AF45"/>
    </row>
    <row r="46" spans="1:32" ht="38.25" x14ac:dyDescent="0.25">
      <c r="A46" s="49" t="s">
        <v>39</v>
      </c>
      <c r="B46" s="49" t="s">
        <v>149</v>
      </c>
      <c r="C46" s="49" t="s">
        <v>150</v>
      </c>
      <c r="D46" s="49" t="s">
        <v>24</v>
      </c>
      <c r="E46" s="49" t="s">
        <v>12</v>
      </c>
      <c r="F46" s="49" t="s">
        <v>40</v>
      </c>
      <c r="G46" s="49" t="s">
        <v>41</v>
      </c>
      <c r="H46" s="49" t="s">
        <v>42</v>
      </c>
      <c r="I46" s="63" t="s">
        <v>43</v>
      </c>
      <c r="K46"/>
      <c r="L46"/>
      <c r="M46"/>
      <c r="N46"/>
      <c r="O46"/>
      <c r="P46"/>
      <c r="Q46"/>
      <c r="R46"/>
      <c r="S46"/>
      <c r="T46"/>
      <c r="U46"/>
      <c r="V46"/>
      <c r="W46"/>
      <c r="X46"/>
      <c r="Y46"/>
      <c r="Z46"/>
      <c r="AA46"/>
      <c r="AB46"/>
      <c r="AC46"/>
      <c r="AD46"/>
      <c r="AE46"/>
      <c r="AF46"/>
    </row>
    <row r="47" spans="1:32" ht="15" x14ac:dyDescent="0.25">
      <c r="A47" s="52" t="s">
        <v>16</v>
      </c>
      <c r="B47" s="61">
        <v>10068302</v>
      </c>
      <c r="C47" s="52" t="s">
        <v>153</v>
      </c>
      <c r="D47" s="52" t="s">
        <v>100</v>
      </c>
      <c r="E47" s="57">
        <v>47060</v>
      </c>
      <c r="F47" s="58" t="s">
        <v>124</v>
      </c>
      <c r="G47" s="59">
        <v>4696</v>
      </c>
      <c r="H47" s="60">
        <v>3.24</v>
      </c>
      <c r="I47" s="64">
        <f>G47*H47</f>
        <v>15215.04</v>
      </c>
      <c r="K47"/>
      <c r="L47"/>
      <c r="M47"/>
      <c r="N47"/>
      <c r="O47"/>
      <c r="P47"/>
      <c r="Q47"/>
      <c r="R47"/>
      <c r="S47"/>
      <c r="T47"/>
      <c r="U47"/>
      <c r="V47"/>
      <c r="W47"/>
      <c r="X47"/>
      <c r="Y47"/>
      <c r="Z47"/>
      <c r="AA47"/>
      <c r="AB47"/>
      <c r="AC47"/>
      <c r="AD47"/>
      <c r="AE47"/>
      <c r="AF47"/>
    </row>
    <row r="48" spans="1:32" ht="15" x14ac:dyDescent="0.25">
      <c r="A48" s="52" t="s">
        <v>16</v>
      </c>
      <c r="B48" s="61">
        <v>10068302</v>
      </c>
      <c r="C48" s="52" t="s">
        <v>153</v>
      </c>
      <c r="D48" s="52" t="s">
        <v>100</v>
      </c>
      <c r="E48" s="57">
        <v>47073</v>
      </c>
      <c r="F48" s="58" t="s">
        <v>44</v>
      </c>
      <c r="G48" s="59">
        <v>17551</v>
      </c>
      <c r="H48" s="60">
        <v>23.320000000000004</v>
      </c>
      <c r="I48" s="64">
        <f t="shared" ref="I48:I55" si="4">G48*H48</f>
        <v>409289.32000000007</v>
      </c>
      <c r="K48"/>
      <c r="L48"/>
      <c r="M48"/>
      <c r="N48"/>
      <c r="O48"/>
      <c r="P48"/>
      <c r="Q48"/>
      <c r="R48"/>
      <c r="S48"/>
      <c r="T48"/>
      <c r="U48"/>
      <c r="V48"/>
      <c r="W48"/>
      <c r="X48"/>
      <c r="Y48"/>
      <c r="Z48"/>
      <c r="AA48"/>
      <c r="AB48"/>
      <c r="AC48"/>
      <c r="AD48"/>
      <c r="AE48"/>
      <c r="AF48"/>
    </row>
    <row r="49" spans="1:32" ht="15" x14ac:dyDescent="0.25">
      <c r="A49" s="52" t="s">
        <v>16</v>
      </c>
      <c r="B49" s="61">
        <v>10068302</v>
      </c>
      <c r="C49" s="52" t="s">
        <v>153</v>
      </c>
      <c r="D49" s="52" t="s">
        <v>100</v>
      </c>
      <c r="E49" s="57">
        <v>47075</v>
      </c>
      <c r="F49" s="58" t="s">
        <v>45</v>
      </c>
      <c r="G49" s="59">
        <v>2227</v>
      </c>
      <c r="H49" s="60">
        <v>24.589999999999993</v>
      </c>
      <c r="I49" s="64">
        <f t="shared" si="4"/>
        <v>54761.929999999986</v>
      </c>
      <c r="K49"/>
      <c r="L49"/>
      <c r="M49"/>
      <c r="N49"/>
      <c r="O49"/>
      <c r="P49"/>
      <c r="Q49"/>
      <c r="R49"/>
      <c r="S49"/>
      <c r="T49"/>
      <c r="U49"/>
      <c r="V49"/>
      <c r="W49"/>
      <c r="X49"/>
      <c r="Y49"/>
      <c r="Z49"/>
      <c r="AA49"/>
      <c r="AB49"/>
      <c r="AC49"/>
      <c r="AD49"/>
      <c r="AE49"/>
      <c r="AF49"/>
    </row>
    <row r="50" spans="1:32" ht="15" x14ac:dyDescent="0.25">
      <c r="A50" s="52" t="s">
        <v>16</v>
      </c>
      <c r="B50" s="61">
        <v>10068302</v>
      </c>
      <c r="C50" s="52" t="s">
        <v>153</v>
      </c>
      <c r="D50" s="52" t="s">
        <v>100</v>
      </c>
      <c r="E50" s="57">
        <v>47078</v>
      </c>
      <c r="F50" s="58" t="s">
        <v>46</v>
      </c>
      <c r="G50" s="59">
        <v>329</v>
      </c>
      <c r="H50" s="60">
        <v>44.25</v>
      </c>
      <c r="I50" s="64">
        <f t="shared" si="4"/>
        <v>14558.25</v>
      </c>
      <c r="K50"/>
      <c r="L50"/>
      <c r="M50"/>
      <c r="N50"/>
      <c r="O50"/>
      <c r="P50"/>
      <c r="Q50"/>
      <c r="R50"/>
      <c r="S50"/>
      <c r="T50"/>
      <c r="U50"/>
      <c r="V50"/>
      <c r="W50"/>
      <c r="X50"/>
      <c r="Y50"/>
      <c r="Z50"/>
      <c r="AA50"/>
      <c r="AB50"/>
      <c r="AC50"/>
      <c r="AD50"/>
      <c r="AE50"/>
      <c r="AF50"/>
    </row>
    <row r="51" spans="1:32" ht="15" x14ac:dyDescent="0.25">
      <c r="A51" s="52" t="s">
        <v>16</v>
      </c>
      <c r="B51" s="61">
        <v>10068302</v>
      </c>
      <c r="C51" s="52" t="s">
        <v>153</v>
      </c>
      <c r="D51" s="52" t="s">
        <v>100</v>
      </c>
      <c r="E51" s="57">
        <v>47079</v>
      </c>
      <c r="F51" s="58" t="s">
        <v>47</v>
      </c>
      <c r="G51" s="59">
        <v>12604</v>
      </c>
      <c r="H51" s="60">
        <v>0.8</v>
      </c>
      <c r="I51" s="64">
        <f t="shared" si="4"/>
        <v>10083.200000000001</v>
      </c>
      <c r="K51"/>
      <c r="L51"/>
      <c r="M51"/>
      <c r="N51"/>
      <c r="O51"/>
      <c r="P51"/>
      <c r="Q51"/>
      <c r="R51"/>
      <c r="S51"/>
      <c r="T51"/>
      <c r="U51"/>
      <c r="V51"/>
      <c r="W51"/>
      <c r="X51"/>
      <c r="Y51"/>
      <c r="Z51"/>
      <c r="AA51"/>
      <c r="AB51"/>
      <c r="AC51"/>
      <c r="AD51"/>
      <c r="AE51"/>
      <c r="AF51"/>
    </row>
    <row r="52" spans="1:32" ht="15" x14ac:dyDescent="0.25">
      <c r="A52" s="52" t="s">
        <v>16</v>
      </c>
      <c r="B52" s="61">
        <v>10068302</v>
      </c>
      <c r="C52" s="52" t="s">
        <v>153</v>
      </c>
      <c r="D52" s="52" t="s">
        <v>100</v>
      </c>
      <c r="E52" s="57">
        <v>47268</v>
      </c>
      <c r="F52" s="58" t="s">
        <v>84</v>
      </c>
      <c r="G52" s="59">
        <v>2341</v>
      </c>
      <c r="H52" s="60">
        <v>4.5199999999999996</v>
      </c>
      <c r="I52" s="64">
        <f t="shared" si="4"/>
        <v>10581.32</v>
      </c>
      <c r="K52"/>
      <c r="L52"/>
      <c r="M52"/>
      <c r="N52"/>
      <c r="O52"/>
      <c r="P52"/>
      <c r="Q52"/>
      <c r="R52"/>
      <c r="S52"/>
      <c r="T52"/>
      <c r="U52"/>
      <c r="V52"/>
      <c r="W52"/>
      <c r="X52"/>
      <c r="Y52"/>
      <c r="Z52"/>
      <c r="AA52"/>
      <c r="AB52"/>
      <c r="AC52"/>
      <c r="AD52"/>
      <c r="AE52"/>
      <c r="AF52"/>
    </row>
    <row r="53" spans="1:32" ht="15" x14ac:dyDescent="0.25">
      <c r="A53" s="52" t="s">
        <v>16</v>
      </c>
      <c r="B53" s="61">
        <v>10068302</v>
      </c>
      <c r="C53" s="52" t="s">
        <v>153</v>
      </c>
      <c r="D53" s="52" t="s">
        <v>100</v>
      </c>
      <c r="E53" s="57">
        <v>47405</v>
      </c>
      <c r="F53" s="58" t="s">
        <v>152</v>
      </c>
      <c r="G53" s="59">
        <v>878</v>
      </c>
      <c r="H53" s="60">
        <v>1.7000000000000002</v>
      </c>
      <c r="I53" s="64">
        <f>G53*H53</f>
        <v>1492.6000000000001</v>
      </c>
      <c r="K53"/>
      <c r="L53"/>
      <c r="M53"/>
      <c r="N53"/>
      <c r="O53"/>
      <c r="P53"/>
      <c r="Q53"/>
      <c r="R53"/>
      <c r="S53"/>
      <c r="T53"/>
      <c r="U53"/>
      <c r="V53"/>
      <c r="W53"/>
      <c r="X53"/>
      <c r="Y53"/>
      <c r="Z53"/>
      <c r="AA53"/>
      <c r="AB53"/>
      <c r="AC53"/>
      <c r="AD53"/>
      <c r="AE53"/>
      <c r="AF53"/>
    </row>
    <row r="54" spans="1:32" ht="15" x14ac:dyDescent="0.25">
      <c r="A54" s="52" t="s">
        <v>16</v>
      </c>
      <c r="B54" s="61">
        <v>10068302</v>
      </c>
      <c r="C54" s="52" t="s">
        <v>153</v>
      </c>
      <c r="D54" s="52" t="s">
        <v>100</v>
      </c>
      <c r="E54" s="57">
        <v>47409</v>
      </c>
      <c r="F54" s="58" t="s">
        <v>154</v>
      </c>
      <c r="G54" s="59">
        <v>878</v>
      </c>
      <c r="H54" s="60">
        <v>8.0299999999999994</v>
      </c>
      <c r="I54" s="64">
        <f t="shared" si="4"/>
        <v>7050.3399999999992</v>
      </c>
      <c r="K54"/>
      <c r="L54"/>
      <c r="M54"/>
      <c r="N54"/>
      <c r="O54"/>
      <c r="P54"/>
      <c r="Q54"/>
      <c r="R54"/>
      <c r="S54"/>
      <c r="T54"/>
      <c r="U54"/>
      <c r="V54"/>
      <c r="W54"/>
      <c r="X54"/>
      <c r="Y54"/>
      <c r="Z54"/>
      <c r="AA54"/>
      <c r="AB54"/>
      <c r="AC54"/>
      <c r="AD54"/>
      <c r="AE54"/>
      <c r="AF54"/>
    </row>
    <row r="55" spans="1:32" ht="15" x14ac:dyDescent="0.25">
      <c r="A55" s="52" t="s">
        <v>16</v>
      </c>
      <c r="B55" s="61">
        <v>10068302</v>
      </c>
      <c r="C55" s="52" t="s">
        <v>153</v>
      </c>
      <c r="D55" s="52" t="s">
        <v>100</v>
      </c>
      <c r="E55" s="57">
        <v>60173</v>
      </c>
      <c r="F55" s="58" t="s">
        <v>50</v>
      </c>
      <c r="G55" s="59">
        <v>1012</v>
      </c>
      <c r="H55" s="60">
        <v>3.7900000000000009</v>
      </c>
      <c r="I55" s="64">
        <f t="shared" si="4"/>
        <v>3835.4800000000009</v>
      </c>
      <c r="K55"/>
      <c r="L55"/>
      <c r="M55"/>
      <c r="N55"/>
      <c r="O55"/>
      <c r="P55"/>
      <c r="Q55"/>
      <c r="R55"/>
      <c r="S55"/>
      <c r="T55"/>
      <c r="U55"/>
      <c r="V55"/>
      <c r="W55"/>
      <c r="X55"/>
      <c r="Y55"/>
      <c r="Z55"/>
      <c r="AA55"/>
      <c r="AB55"/>
      <c r="AC55"/>
      <c r="AD55"/>
      <c r="AE55"/>
      <c r="AF55"/>
    </row>
    <row r="56" spans="1:32" ht="15" x14ac:dyDescent="0.25">
      <c r="B56" s="31"/>
      <c r="G56" s="18"/>
      <c r="H56" s="52" t="s">
        <v>49</v>
      </c>
      <c r="I56" s="65">
        <f>SUM(I47:I55)</f>
        <v>526867.4800000001</v>
      </c>
      <c r="K56"/>
      <c r="L56"/>
      <c r="M56"/>
      <c r="N56"/>
      <c r="O56"/>
      <c r="P56"/>
      <c r="Q56"/>
      <c r="R56"/>
      <c r="S56"/>
      <c r="T56"/>
      <c r="U56"/>
      <c r="V56"/>
      <c r="W56"/>
      <c r="X56"/>
      <c r="Y56"/>
      <c r="Z56"/>
      <c r="AA56"/>
      <c r="AB56"/>
      <c r="AC56"/>
      <c r="AD56"/>
      <c r="AE56"/>
      <c r="AF56"/>
    </row>
    <row r="57" spans="1:32" ht="15" x14ac:dyDescent="0.25">
      <c r="H57" s="52"/>
      <c r="I57" s="66">
        <f>ROUNDUP(I56,0)</f>
        <v>526868</v>
      </c>
      <c r="K57"/>
      <c r="L57"/>
      <c r="M57"/>
      <c r="N57"/>
      <c r="O57"/>
      <c r="P57"/>
      <c r="Q57"/>
      <c r="R57"/>
      <c r="S57"/>
      <c r="T57"/>
      <c r="U57"/>
      <c r="V57"/>
      <c r="W57"/>
      <c r="X57"/>
      <c r="Y57"/>
      <c r="Z57"/>
      <c r="AA57"/>
      <c r="AB57"/>
      <c r="AC57"/>
      <c r="AD57"/>
      <c r="AE57"/>
      <c r="AF57"/>
    </row>
    <row r="58" spans="1:32" ht="15" x14ac:dyDescent="0.25">
      <c r="K58"/>
      <c r="L58"/>
      <c r="M58"/>
      <c r="N58"/>
      <c r="O58"/>
      <c r="P58"/>
      <c r="Q58"/>
      <c r="R58"/>
      <c r="S58"/>
      <c r="T58"/>
      <c r="U58"/>
      <c r="V58"/>
      <c r="W58"/>
      <c r="X58"/>
      <c r="Y58"/>
      <c r="Z58"/>
      <c r="AA58"/>
      <c r="AB58"/>
      <c r="AC58"/>
      <c r="AD58"/>
      <c r="AE58"/>
      <c r="AF58"/>
    </row>
    <row r="59" spans="1:32" ht="38.25" x14ac:dyDescent="0.25">
      <c r="A59" s="49" t="s">
        <v>39</v>
      </c>
      <c r="B59" s="49" t="s">
        <v>149</v>
      </c>
      <c r="C59" s="49" t="s">
        <v>150</v>
      </c>
      <c r="D59" s="49" t="s">
        <v>24</v>
      </c>
      <c r="E59" s="49" t="s">
        <v>12</v>
      </c>
      <c r="F59" s="49" t="s">
        <v>40</v>
      </c>
      <c r="G59" s="49" t="s">
        <v>41</v>
      </c>
      <c r="H59" s="49" t="s">
        <v>42</v>
      </c>
      <c r="I59" s="63" t="s">
        <v>43</v>
      </c>
      <c r="K59"/>
      <c r="L59"/>
      <c r="M59"/>
      <c r="N59"/>
      <c r="O59"/>
      <c r="P59"/>
      <c r="Q59"/>
      <c r="R59"/>
      <c r="S59"/>
      <c r="T59"/>
      <c r="U59"/>
      <c r="V59"/>
      <c r="W59"/>
      <c r="X59"/>
      <c r="Y59"/>
      <c r="Z59"/>
      <c r="AA59"/>
      <c r="AB59"/>
      <c r="AC59"/>
      <c r="AD59"/>
      <c r="AE59"/>
      <c r="AF59"/>
    </row>
    <row r="60" spans="1:32" ht="15" x14ac:dyDescent="0.25">
      <c r="A60" s="52" t="s">
        <v>16</v>
      </c>
      <c r="B60" s="61">
        <v>10068303</v>
      </c>
      <c r="C60" s="52" t="s">
        <v>155</v>
      </c>
      <c r="D60" s="52" t="s">
        <v>100</v>
      </c>
      <c r="E60" s="57">
        <v>47060</v>
      </c>
      <c r="F60" s="58" t="s">
        <v>124</v>
      </c>
      <c r="G60" s="59">
        <v>7347</v>
      </c>
      <c r="H60" s="60">
        <v>3.24</v>
      </c>
      <c r="I60" s="64">
        <f>G60*H60</f>
        <v>23804.280000000002</v>
      </c>
      <c r="K60"/>
      <c r="L60"/>
      <c r="M60"/>
      <c r="N60"/>
      <c r="O60"/>
      <c r="P60"/>
      <c r="Q60"/>
      <c r="R60"/>
      <c r="S60"/>
      <c r="T60"/>
      <c r="U60"/>
      <c r="V60"/>
      <c r="W60"/>
      <c r="X60"/>
      <c r="Y60"/>
      <c r="Z60"/>
      <c r="AA60"/>
      <c r="AB60"/>
      <c r="AC60"/>
      <c r="AD60"/>
      <c r="AE60"/>
      <c r="AF60"/>
    </row>
    <row r="61" spans="1:32" ht="15" x14ac:dyDescent="0.25">
      <c r="A61" s="52" t="s">
        <v>16</v>
      </c>
      <c r="B61" s="61">
        <v>10068303</v>
      </c>
      <c r="C61" s="52" t="s">
        <v>155</v>
      </c>
      <c r="D61" s="52" t="s">
        <v>100</v>
      </c>
      <c r="E61" s="57">
        <v>47073</v>
      </c>
      <c r="F61" s="58" t="s">
        <v>44</v>
      </c>
      <c r="G61" s="59">
        <v>17248</v>
      </c>
      <c r="H61" s="60">
        <v>23.32</v>
      </c>
      <c r="I61" s="64">
        <f t="shared" ref="I61:I64" si="5">G61*H61</f>
        <v>402223.35999999999</v>
      </c>
      <c r="K61"/>
      <c r="L61"/>
      <c r="M61"/>
      <c r="N61"/>
      <c r="O61"/>
      <c r="P61"/>
      <c r="Q61"/>
      <c r="R61"/>
      <c r="S61"/>
      <c r="T61"/>
      <c r="U61"/>
      <c r="V61"/>
      <c r="W61"/>
      <c r="X61"/>
      <c r="Y61"/>
      <c r="Z61"/>
      <c r="AA61"/>
      <c r="AB61"/>
      <c r="AC61"/>
      <c r="AD61"/>
      <c r="AE61"/>
      <c r="AF61"/>
    </row>
    <row r="62" spans="1:32" ht="15" x14ac:dyDescent="0.25">
      <c r="A62" s="52" t="s">
        <v>16</v>
      </c>
      <c r="B62" s="61">
        <v>10068303</v>
      </c>
      <c r="C62" s="52" t="s">
        <v>155</v>
      </c>
      <c r="D62" s="52" t="s">
        <v>100</v>
      </c>
      <c r="E62" s="57">
        <v>47075</v>
      </c>
      <c r="F62" s="58" t="s">
        <v>45</v>
      </c>
      <c r="G62" s="59">
        <v>1565</v>
      </c>
      <c r="H62" s="60">
        <v>24.59</v>
      </c>
      <c r="I62" s="64">
        <f t="shared" si="5"/>
        <v>38483.35</v>
      </c>
      <c r="K62"/>
      <c r="L62"/>
      <c r="M62"/>
      <c r="N62"/>
      <c r="O62"/>
      <c r="P62"/>
      <c r="Q62"/>
      <c r="R62"/>
      <c r="S62"/>
      <c r="T62"/>
      <c r="U62"/>
      <c r="V62"/>
      <c r="W62"/>
      <c r="X62"/>
      <c r="Y62"/>
      <c r="Z62"/>
      <c r="AA62"/>
      <c r="AB62"/>
      <c r="AC62"/>
      <c r="AD62"/>
      <c r="AE62"/>
      <c r="AF62"/>
    </row>
    <row r="63" spans="1:32" ht="15" x14ac:dyDescent="0.25">
      <c r="A63" s="52" t="s">
        <v>16</v>
      </c>
      <c r="B63" s="61">
        <v>10068303</v>
      </c>
      <c r="C63" s="52" t="s">
        <v>155</v>
      </c>
      <c r="D63" s="52" t="s">
        <v>100</v>
      </c>
      <c r="E63" s="57">
        <v>47079</v>
      </c>
      <c r="F63" s="58" t="s">
        <v>47</v>
      </c>
      <c r="G63" s="59">
        <v>7777</v>
      </c>
      <c r="H63" s="60">
        <v>0.8</v>
      </c>
      <c r="I63" s="64">
        <f t="shared" si="5"/>
        <v>6221.6</v>
      </c>
      <c r="K63"/>
      <c r="L63"/>
      <c r="M63"/>
      <c r="N63"/>
      <c r="O63"/>
      <c r="P63"/>
      <c r="Q63"/>
      <c r="R63"/>
      <c r="S63"/>
      <c r="T63"/>
      <c r="U63"/>
      <c r="V63"/>
      <c r="W63"/>
      <c r="X63"/>
      <c r="Y63"/>
      <c r="Z63"/>
      <c r="AA63"/>
      <c r="AB63"/>
      <c r="AC63"/>
      <c r="AD63"/>
      <c r="AE63"/>
      <c r="AF63"/>
    </row>
    <row r="64" spans="1:32" ht="15" x14ac:dyDescent="0.25">
      <c r="A64" s="52" t="s">
        <v>16</v>
      </c>
      <c r="B64" s="61">
        <v>10068303</v>
      </c>
      <c r="C64" s="52" t="s">
        <v>155</v>
      </c>
      <c r="D64" s="52" t="s">
        <v>100</v>
      </c>
      <c r="E64" s="57">
        <v>47268</v>
      </c>
      <c r="F64" s="58" t="s">
        <v>84</v>
      </c>
      <c r="G64" s="59">
        <v>1400</v>
      </c>
      <c r="H64" s="60">
        <v>4.5199999999999996</v>
      </c>
      <c r="I64" s="64">
        <f t="shared" si="5"/>
        <v>6327.9999999999991</v>
      </c>
      <c r="K64"/>
      <c r="L64"/>
      <c r="M64"/>
      <c r="N64"/>
      <c r="O64"/>
      <c r="P64"/>
      <c r="Q64"/>
      <c r="R64"/>
      <c r="S64"/>
      <c r="T64"/>
      <c r="U64"/>
      <c r="V64"/>
      <c r="W64"/>
      <c r="X64"/>
      <c r="Y64"/>
      <c r="Z64"/>
      <c r="AA64"/>
      <c r="AB64"/>
      <c r="AC64"/>
      <c r="AD64"/>
      <c r="AE64"/>
      <c r="AF64"/>
    </row>
    <row r="65" spans="1:32" ht="15" x14ac:dyDescent="0.25">
      <c r="A65" s="52" t="s">
        <v>16</v>
      </c>
      <c r="B65" s="61">
        <v>10068303</v>
      </c>
      <c r="C65" s="52" t="s">
        <v>155</v>
      </c>
      <c r="D65" s="52" t="s">
        <v>100</v>
      </c>
      <c r="E65" s="57">
        <v>47405</v>
      </c>
      <c r="F65" s="58" t="s">
        <v>152</v>
      </c>
      <c r="G65" s="59">
        <v>2124</v>
      </c>
      <c r="H65" s="60">
        <v>1.7</v>
      </c>
      <c r="I65" s="64">
        <f>G65*H65</f>
        <v>3610.7999999999997</v>
      </c>
      <c r="K65"/>
      <c r="L65"/>
      <c r="M65"/>
      <c r="N65"/>
      <c r="O65"/>
      <c r="P65"/>
      <c r="Q65"/>
      <c r="R65"/>
      <c r="S65"/>
      <c r="T65"/>
      <c r="U65"/>
      <c r="V65"/>
      <c r="W65"/>
      <c r="X65"/>
      <c r="Y65"/>
      <c r="Z65"/>
      <c r="AA65"/>
      <c r="AB65"/>
      <c r="AC65"/>
      <c r="AD65"/>
      <c r="AE65"/>
      <c r="AF65"/>
    </row>
    <row r="66" spans="1:32" ht="15" x14ac:dyDescent="0.25">
      <c r="H66" s="52" t="s">
        <v>49</v>
      </c>
      <c r="I66" s="65">
        <f>SUM(I60:I65)</f>
        <v>480671.38999999996</v>
      </c>
      <c r="K66"/>
      <c r="L66"/>
      <c r="M66"/>
      <c r="N66"/>
      <c r="O66"/>
      <c r="P66"/>
      <c r="Q66"/>
      <c r="R66"/>
      <c r="S66"/>
      <c r="T66"/>
      <c r="U66"/>
      <c r="V66"/>
      <c r="W66"/>
      <c r="X66"/>
      <c r="Y66"/>
      <c r="Z66"/>
      <c r="AA66"/>
      <c r="AB66"/>
      <c r="AC66"/>
      <c r="AD66"/>
      <c r="AE66"/>
      <c r="AF66"/>
    </row>
    <row r="67" spans="1:32" ht="15" x14ac:dyDescent="0.25">
      <c r="H67" s="52"/>
      <c r="I67" s="66">
        <f>ROUNDUP(I66,0)</f>
        <v>480672</v>
      </c>
      <c r="K67"/>
      <c r="L67"/>
      <c r="M67"/>
      <c r="N67"/>
      <c r="O67"/>
      <c r="P67"/>
      <c r="Q67"/>
      <c r="R67"/>
      <c r="S67"/>
      <c r="T67"/>
      <c r="U67"/>
      <c r="V67"/>
      <c r="W67"/>
      <c r="X67"/>
      <c r="Y67"/>
      <c r="Z67"/>
      <c r="AA67"/>
      <c r="AB67"/>
      <c r="AC67"/>
      <c r="AD67"/>
      <c r="AE67"/>
      <c r="AF67"/>
    </row>
    <row r="68" spans="1:32" ht="15" x14ac:dyDescent="0.25">
      <c r="K68"/>
      <c r="L68"/>
      <c r="M68"/>
      <c r="N68"/>
      <c r="O68"/>
      <c r="P68"/>
      <c r="Q68"/>
      <c r="R68"/>
      <c r="S68"/>
      <c r="T68"/>
      <c r="U68"/>
      <c r="V68"/>
      <c r="W68"/>
      <c r="X68"/>
      <c r="Y68"/>
      <c r="Z68"/>
      <c r="AA68"/>
      <c r="AB68"/>
      <c r="AC68"/>
      <c r="AD68"/>
      <c r="AE68"/>
      <c r="AF68"/>
    </row>
    <row r="69" spans="1:32" ht="38.25" x14ac:dyDescent="0.25">
      <c r="A69" s="49" t="s">
        <v>39</v>
      </c>
      <c r="B69" s="49" t="s">
        <v>149</v>
      </c>
      <c r="C69" s="49" t="s">
        <v>150</v>
      </c>
      <c r="D69" s="49" t="s">
        <v>24</v>
      </c>
      <c r="E69" s="49" t="s">
        <v>12</v>
      </c>
      <c r="F69" s="49" t="s">
        <v>40</v>
      </c>
      <c r="G69" s="49" t="s">
        <v>41</v>
      </c>
      <c r="H69" s="49" t="s">
        <v>42</v>
      </c>
      <c r="I69" s="63" t="s">
        <v>43</v>
      </c>
      <c r="K69"/>
      <c r="L69"/>
      <c r="M69"/>
      <c r="N69"/>
      <c r="O69"/>
      <c r="P69"/>
      <c r="Q69"/>
      <c r="R69"/>
      <c r="S69"/>
      <c r="T69"/>
      <c r="U69"/>
      <c r="V69"/>
      <c r="W69"/>
      <c r="X69"/>
      <c r="Y69"/>
      <c r="Z69"/>
      <c r="AA69"/>
      <c r="AB69"/>
      <c r="AC69"/>
      <c r="AD69"/>
      <c r="AE69"/>
      <c r="AF69"/>
    </row>
    <row r="70" spans="1:32" ht="15" x14ac:dyDescent="0.25">
      <c r="A70" s="52" t="s">
        <v>16</v>
      </c>
      <c r="B70" s="21">
        <v>10011803</v>
      </c>
      <c r="C70" s="15" t="s">
        <v>10</v>
      </c>
      <c r="D70" s="52" t="s">
        <v>100</v>
      </c>
      <c r="E70" s="57">
        <v>47073</v>
      </c>
      <c r="F70" s="58" t="s">
        <v>44</v>
      </c>
      <c r="G70" s="59">
        <v>1110</v>
      </c>
      <c r="H70" s="60">
        <v>23.32</v>
      </c>
      <c r="I70" s="64">
        <f>G70*H70</f>
        <v>25885.200000000001</v>
      </c>
      <c r="K70"/>
      <c r="L70"/>
      <c r="M70"/>
      <c r="N70"/>
      <c r="O70"/>
      <c r="P70"/>
      <c r="Q70"/>
      <c r="R70"/>
      <c r="S70"/>
      <c r="T70"/>
      <c r="U70"/>
      <c r="V70"/>
      <c r="W70"/>
      <c r="X70"/>
      <c r="Y70"/>
      <c r="Z70"/>
      <c r="AA70"/>
      <c r="AB70"/>
      <c r="AC70"/>
      <c r="AD70"/>
      <c r="AE70"/>
      <c r="AF70"/>
    </row>
    <row r="71" spans="1:32" ht="15" x14ac:dyDescent="0.25">
      <c r="A71" s="52" t="s">
        <v>16</v>
      </c>
      <c r="B71" s="21">
        <v>10011803</v>
      </c>
      <c r="C71" s="15" t="s">
        <v>10</v>
      </c>
      <c r="D71" s="52" t="s">
        <v>100</v>
      </c>
      <c r="E71" s="57">
        <v>47078</v>
      </c>
      <c r="F71" s="58" t="s">
        <v>46</v>
      </c>
      <c r="G71" s="59">
        <v>84</v>
      </c>
      <c r="H71" s="60">
        <v>44.25</v>
      </c>
      <c r="I71" s="64">
        <f>G71*H71</f>
        <v>3717</v>
      </c>
      <c r="K71"/>
      <c r="L71"/>
      <c r="M71"/>
      <c r="N71"/>
      <c r="O71"/>
      <c r="P71"/>
      <c r="Q71"/>
      <c r="R71"/>
      <c r="S71"/>
      <c r="T71"/>
      <c r="U71"/>
      <c r="V71"/>
      <c r="W71"/>
      <c r="X71"/>
      <c r="Y71"/>
      <c r="Z71"/>
      <c r="AA71"/>
      <c r="AB71"/>
      <c r="AC71"/>
      <c r="AD71"/>
      <c r="AE71"/>
      <c r="AF71"/>
    </row>
    <row r="72" spans="1:32" ht="15" x14ac:dyDescent="0.25">
      <c r="A72" s="52" t="s">
        <v>16</v>
      </c>
      <c r="B72" s="21">
        <v>10011803</v>
      </c>
      <c r="C72" s="15" t="s">
        <v>10</v>
      </c>
      <c r="D72" s="52" t="s">
        <v>100</v>
      </c>
      <c r="E72" s="57">
        <v>60046</v>
      </c>
      <c r="F72" s="58" t="s">
        <v>156</v>
      </c>
      <c r="G72" s="59">
        <v>89</v>
      </c>
      <c r="H72" s="60">
        <v>0.8</v>
      </c>
      <c r="I72" s="64">
        <f>G72*H72</f>
        <v>71.2</v>
      </c>
      <c r="K72"/>
      <c r="L72"/>
      <c r="M72"/>
      <c r="N72"/>
      <c r="O72"/>
      <c r="P72"/>
      <c r="Q72"/>
      <c r="R72"/>
      <c r="S72"/>
      <c r="T72"/>
      <c r="U72"/>
      <c r="V72"/>
      <c r="W72"/>
      <c r="X72"/>
      <c r="Y72"/>
      <c r="Z72"/>
      <c r="AA72"/>
      <c r="AB72"/>
      <c r="AC72"/>
      <c r="AD72"/>
      <c r="AE72"/>
      <c r="AF72"/>
    </row>
    <row r="73" spans="1:32" ht="15" x14ac:dyDescent="0.25">
      <c r="H73" s="52" t="s">
        <v>49</v>
      </c>
      <c r="I73" s="65">
        <f>SUM(I70:I72)</f>
        <v>29673.4</v>
      </c>
      <c r="K73"/>
      <c r="L73"/>
      <c r="M73"/>
      <c r="N73"/>
      <c r="O73"/>
      <c r="P73"/>
      <c r="Q73"/>
      <c r="R73"/>
      <c r="S73"/>
      <c r="T73"/>
      <c r="U73"/>
      <c r="V73"/>
      <c r="W73"/>
      <c r="X73"/>
      <c r="Y73"/>
      <c r="Z73"/>
      <c r="AA73"/>
      <c r="AB73"/>
      <c r="AC73"/>
      <c r="AD73"/>
      <c r="AE73"/>
      <c r="AF73"/>
    </row>
    <row r="74" spans="1:32" ht="15" x14ac:dyDescent="0.25">
      <c r="H74" s="52"/>
      <c r="I74" s="66">
        <f>ROUNDUP(I73,0)</f>
        <v>29674</v>
      </c>
      <c r="K74"/>
      <c r="L74"/>
      <c r="M74"/>
      <c r="N74"/>
      <c r="O74"/>
      <c r="P74"/>
      <c r="Q74"/>
      <c r="R74"/>
      <c r="S74"/>
      <c r="T74"/>
      <c r="U74"/>
      <c r="V74"/>
      <c r="W74"/>
      <c r="X74"/>
      <c r="Y74"/>
      <c r="Z74"/>
      <c r="AA74"/>
      <c r="AB74"/>
      <c r="AC74"/>
      <c r="AD74"/>
      <c r="AE74"/>
      <c r="AF74"/>
    </row>
    <row r="75" spans="1:32" ht="15" x14ac:dyDescent="0.25">
      <c r="K75"/>
      <c r="L75"/>
      <c r="M75"/>
      <c r="N75"/>
      <c r="O75"/>
      <c r="P75"/>
      <c r="Q75"/>
      <c r="R75"/>
      <c r="S75"/>
      <c r="T75"/>
      <c r="U75"/>
      <c r="V75"/>
      <c r="W75"/>
      <c r="X75"/>
      <c r="Y75"/>
      <c r="Z75"/>
      <c r="AA75"/>
      <c r="AB75"/>
      <c r="AC75"/>
      <c r="AD75"/>
      <c r="AE75"/>
      <c r="AF75"/>
    </row>
    <row r="76" spans="1:32" ht="15" x14ac:dyDescent="0.25">
      <c r="K76"/>
      <c r="L76"/>
      <c r="M76"/>
      <c r="N76"/>
      <c r="O76"/>
      <c r="P76"/>
      <c r="Q76"/>
      <c r="R76"/>
      <c r="S76"/>
      <c r="T76"/>
      <c r="U76"/>
      <c r="V76"/>
      <c r="W76"/>
      <c r="X76"/>
      <c r="Y76"/>
      <c r="Z76"/>
      <c r="AA76"/>
      <c r="AB76"/>
      <c r="AC76"/>
      <c r="AD76"/>
      <c r="AE76"/>
      <c r="AF76"/>
    </row>
    <row r="77" spans="1:32" ht="38.25" x14ac:dyDescent="0.25">
      <c r="A77" s="49" t="s">
        <v>39</v>
      </c>
      <c r="B77" s="49" t="s">
        <v>149</v>
      </c>
      <c r="C77" s="49" t="s">
        <v>150</v>
      </c>
      <c r="D77" s="49" t="s">
        <v>24</v>
      </c>
      <c r="E77" s="49" t="s">
        <v>12</v>
      </c>
      <c r="F77" s="49" t="s">
        <v>40</v>
      </c>
      <c r="G77" s="49" t="s">
        <v>41</v>
      </c>
      <c r="H77" s="49" t="s">
        <v>42</v>
      </c>
      <c r="I77" s="63" t="s">
        <v>43</v>
      </c>
      <c r="K77"/>
      <c r="L77"/>
      <c r="M77"/>
      <c r="N77"/>
      <c r="O77"/>
      <c r="P77"/>
      <c r="Q77"/>
      <c r="R77"/>
      <c r="S77"/>
      <c r="T77"/>
      <c r="U77"/>
      <c r="V77"/>
      <c r="W77"/>
      <c r="X77"/>
      <c r="Y77"/>
      <c r="Z77"/>
      <c r="AA77"/>
      <c r="AB77"/>
      <c r="AC77"/>
      <c r="AD77"/>
      <c r="AE77"/>
      <c r="AF77"/>
    </row>
    <row r="78" spans="1:32" ht="15" x14ac:dyDescent="0.25">
      <c r="A78" s="52" t="s">
        <v>16</v>
      </c>
      <c r="B78" s="61">
        <v>10001433</v>
      </c>
      <c r="C78" s="52" t="s">
        <v>51</v>
      </c>
      <c r="D78" s="52" t="s">
        <v>100</v>
      </c>
      <c r="E78" s="57">
        <v>47268</v>
      </c>
      <c r="F78" s="58" t="s">
        <v>84</v>
      </c>
      <c r="G78" s="59">
        <v>20</v>
      </c>
      <c r="H78" s="60">
        <v>4.5199999999999996</v>
      </c>
      <c r="I78" s="64">
        <f t="shared" ref="I78" si="6">G78*H78</f>
        <v>90.399999999999991</v>
      </c>
      <c r="K78"/>
      <c r="L78"/>
      <c r="M78"/>
      <c r="N78"/>
      <c r="O78"/>
      <c r="P78"/>
      <c r="Q78"/>
      <c r="R78"/>
      <c r="S78"/>
      <c r="T78"/>
      <c r="U78"/>
      <c r="V78"/>
      <c r="W78"/>
      <c r="X78"/>
      <c r="Y78"/>
      <c r="Z78"/>
      <c r="AA78"/>
      <c r="AB78"/>
      <c r="AC78"/>
      <c r="AD78"/>
      <c r="AE78"/>
      <c r="AF78"/>
    </row>
    <row r="79" spans="1:32" ht="15" x14ac:dyDescent="0.25">
      <c r="H79" s="52" t="s">
        <v>49</v>
      </c>
      <c r="I79" s="65">
        <f>SUM(I78:I78)</f>
        <v>90.399999999999991</v>
      </c>
      <c r="K79"/>
      <c r="L79"/>
      <c r="M79"/>
      <c r="N79"/>
      <c r="O79"/>
      <c r="P79"/>
      <c r="Q79"/>
      <c r="R79"/>
      <c r="S79"/>
      <c r="T79"/>
      <c r="U79"/>
      <c r="V79"/>
      <c r="W79"/>
      <c r="X79"/>
      <c r="Y79"/>
      <c r="Z79"/>
      <c r="AA79"/>
      <c r="AB79"/>
      <c r="AC79"/>
      <c r="AD79"/>
      <c r="AE79"/>
      <c r="AF79"/>
    </row>
    <row r="80" spans="1:32" ht="15" x14ac:dyDescent="0.25">
      <c r="H80" s="52"/>
      <c r="I80" s="66">
        <f>ROUNDUP(I79,0)</f>
        <v>91</v>
      </c>
      <c r="K80"/>
      <c r="L80"/>
      <c r="M80"/>
      <c r="N80"/>
      <c r="O80"/>
      <c r="P80"/>
      <c r="Q80"/>
      <c r="R80"/>
      <c r="S80"/>
      <c r="T80"/>
      <c r="U80"/>
      <c r="V80"/>
      <c r="W80"/>
      <c r="X80"/>
      <c r="Y80"/>
      <c r="Z80"/>
      <c r="AA80"/>
      <c r="AB80"/>
      <c r="AC80"/>
      <c r="AD80"/>
      <c r="AE80"/>
      <c r="AF80"/>
    </row>
    <row r="81" spans="1:32" ht="15" x14ac:dyDescent="0.25">
      <c r="K81"/>
      <c r="L81"/>
      <c r="M81"/>
      <c r="N81"/>
      <c r="O81"/>
      <c r="P81"/>
      <c r="Q81"/>
      <c r="R81"/>
      <c r="S81"/>
      <c r="T81"/>
      <c r="U81"/>
      <c r="V81"/>
      <c r="W81"/>
      <c r="X81"/>
      <c r="Y81"/>
      <c r="Z81"/>
      <c r="AA81"/>
      <c r="AB81"/>
      <c r="AC81"/>
      <c r="AD81"/>
      <c r="AE81"/>
      <c r="AF81"/>
    </row>
    <row r="82" spans="1:32" ht="38.25" x14ac:dyDescent="0.25">
      <c r="A82" s="49" t="s">
        <v>39</v>
      </c>
      <c r="B82" s="49" t="s">
        <v>149</v>
      </c>
      <c r="C82" s="49" t="s">
        <v>150</v>
      </c>
      <c r="D82" s="49" t="s">
        <v>24</v>
      </c>
      <c r="E82" s="49" t="s">
        <v>12</v>
      </c>
      <c r="F82" s="49" t="s">
        <v>40</v>
      </c>
      <c r="G82" s="49" t="s">
        <v>41</v>
      </c>
      <c r="H82" s="49" t="s">
        <v>42</v>
      </c>
      <c r="I82" s="63" t="s">
        <v>43</v>
      </c>
      <c r="K82"/>
      <c r="L82"/>
      <c r="M82"/>
      <c r="N82"/>
      <c r="O82"/>
      <c r="P82"/>
      <c r="Q82"/>
      <c r="R82"/>
      <c r="S82"/>
      <c r="T82"/>
      <c r="U82"/>
      <c r="V82"/>
      <c r="W82"/>
      <c r="X82"/>
      <c r="Y82"/>
      <c r="Z82"/>
      <c r="AA82"/>
      <c r="AB82"/>
      <c r="AC82"/>
      <c r="AD82"/>
      <c r="AE82"/>
      <c r="AF82"/>
    </row>
    <row r="83" spans="1:32" ht="15" x14ac:dyDescent="0.25">
      <c r="A83" s="52" t="s">
        <v>16</v>
      </c>
      <c r="B83" s="61">
        <v>10064114</v>
      </c>
      <c r="C83" s="52" t="s">
        <v>27</v>
      </c>
      <c r="D83" s="52" t="s">
        <v>100</v>
      </c>
      <c r="E83" s="57">
        <v>47060</v>
      </c>
      <c r="F83" s="58" t="s">
        <v>124</v>
      </c>
      <c r="G83" s="59">
        <v>263</v>
      </c>
      <c r="H83" s="60">
        <v>3.24</v>
      </c>
      <c r="I83" s="64">
        <f>G83*H83</f>
        <v>852.12</v>
      </c>
      <c r="K83"/>
      <c r="L83"/>
      <c r="M83"/>
      <c r="N83"/>
      <c r="O83"/>
      <c r="P83"/>
      <c r="Q83"/>
      <c r="R83"/>
      <c r="S83"/>
      <c r="T83"/>
      <c r="U83"/>
      <c r="V83"/>
      <c r="W83"/>
      <c r="X83"/>
      <c r="Y83"/>
      <c r="Z83"/>
      <c r="AA83"/>
      <c r="AB83"/>
      <c r="AC83"/>
      <c r="AD83"/>
      <c r="AE83"/>
      <c r="AF83"/>
    </row>
    <row r="84" spans="1:32" ht="15" x14ac:dyDescent="0.25">
      <c r="A84" s="52" t="s">
        <v>16</v>
      </c>
      <c r="B84" s="61">
        <v>10064114</v>
      </c>
      <c r="C84" s="52" t="s">
        <v>27</v>
      </c>
      <c r="D84" s="52" t="s">
        <v>100</v>
      </c>
      <c r="E84" s="57">
        <v>47073</v>
      </c>
      <c r="F84" s="58" t="s">
        <v>44</v>
      </c>
      <c r="G84" s="59">
        <v>263</v>
      </c>
      <c r="H84" s="60">
        <v>23.32</v>
      </c>
      <c r="I84" s="64">
        <f t="shared" ref="I84:I86" si="7">G84*H84</f>
        <v>6133.16</v>
      </c>
      <c r="K84"/>
      <c r="L84"/>
      <c r="M84"/>
      <c r="N84"/>
      <c r="O84"/>
      <c r="P84"/>
      <c r="Q84"/>
      <c r="R84"/>
      <c r="S84"/>
      <c r="T84"/>
      <c r="U84"/>
      <c r="V84"/>
      <c r="W84"/>
      <c r="X84"/>
      <c r="Y84"/>
      <c r="Z84"/>
      <c r="AA84"/>
      <c r="AB84"/>
      <c r="AC84"/>
      <c r="AD84"/>
      <c r="AE84"/>
      <c r="AF84"/>
    </row>
    <row r="85" spans="1:32" ht="15" x14ac:dyDescent="0.25">
      <c r="A85" s="52" t="s">
        <v>16</v>
      </c>
      <c r="B85" s="61">
        <v>10064114</v>
      </c>
      <c r="C85" s="52" t="s">
        <v>27</v>
      </c>
      <c r="D85" s="52" t="s">
        <v>100</v>
      </c>
      <c r="E85" s="57">
        <v>47079</v>
      </c>
      <c r="F85" s="58" t="s">
        <v>47</v>
      </c>
      <c r="G85" s="59">
        <v>263</v>
      </c>
      <c r="H85" s="60">
        <v>0.8</v>
      </c>
      <c r="I85" s="64">
        <f t="shared" si="7"/>
        <v>210.4</v>
      </c>
      <c r="K85"/>
      <c r="L85"/>
      <c r="M85"/>
      <c r="N85"/>
      <c r="O85"/>
      <c r="P85"/>
      <c r="Q85"/>
      <c r="R85"/>
      <c r="S85"/>
      <c r="T85"/>
      <c r="U85"/>
      <c r="V85"/>
      <c r="W85"/>
      <c r="X85"/>
      <c r="Y85"/>
      <c r="Z85"/>
      <c r="AA85"/>
      <c r="AB85"/>
      <c r="AC85"/>
      <c r="AD85"/>
      <c r="AE85"/>
      <c r="AF85"/>
    </row>
    <row r="86" spans="1:32" ht="15" x14ac:dyDescent="0.25">
      <c r="A86" s="52" t="s">
        <v>16</v>
      </c>
      <c r="B86" s="61">
        <v>10064114</v>
      </c>
      <c r="C86" s="52" t="s">
        <v>27</v>
      </c>
      <c r="D86" s="52" t="s">
        <v>100</v>
      </c>
      <c r="E86" s="57">
        <v>47268</v>
      </c>
      <c r="F86" s="58" t="s">
        <v>84</v>
      </c>
      <c r="G86" s="59">
        <v>185</v>
      </c>
      <c r="H86" s="60">
        <v>4.5199999999999996</v>
      </c>
      <c r="I86" s="64">
        <f t="shared" si="7"/>
        <v>836.19999999999993</v>
      </c>
      <c r="K86"/>
      <c r="L86"/>
      <c r="M86"/>
      <c r="N86"/>
      <c r="O86"/>
      <c r="P86"/>
      <c r="Q86"/>
      <c r="R86"/>
      <c r="S86"/>
      <c r="T86"/>
      <c r="U86"/>
      <c r="V86"/>
      <c r="W86"/>
      <c r="X86"/>
      <c r="Y86"/>
      <c r="Z86"/>
      <c r="AA86"/>
      <c r="AB86"/>
      <c r="AC86"/>
      <c r="AD86"/>
      <c r="AE86"/>
      <c r="AF86"/>
    </row>
    <row r="87" spans="1:32" ht="15" x14ac:dyDescent="0.25">
      <c r="H87" s="52" t="s">
        <v>49</v>
      </c>
      <c r="I87" s="65">
        <f>SUM(I83:I86)</f>
        <v>8031.8799999999992</v>
      </c>
      <c r="K87"/>
      <c r="L87"/>
      <c r="M87"/>
      <c r="N87"/>
      <c r="O87"/>
      <c r="P87"/>
      <c r="Q87"/>
      <c r="R87"/>
      <c r="S87"/>
      <c r="T87"/>
      <c r="U87"/>
      <c r="V87"/>
      <c r="W87"/>
      <c r="X87"/>
      <c r="Y87"/>
      <c r="Z87"/>
      <c r="AA87"/>
      <c r="AB87"/>
      <c r="AC87"/>
      <c r="AD87"/>
      <c r="AE87"/>
      <c r="AF87"/>
    </row>
    <row r="88" spans="1:32" ht="15" x14ac:dyDescent="0.25">
      <c r="H88" s="52"/>
      <c r="I88" s="66">
        <f>ROUNDUP(I87,0)</f>
        <v>8032</v>
      </c>
      <c r="K88"/>
      <c r="L88"/>
      <c r="M88"/>
      <c r="N88"/>
      <c r="O88"/>
      <c r="P88"/>
      <c r="Q88"/>
      <c r="R88"/>
      <c r="S88"/>
      <c r="T88"/>
      <c r="U88"/>
      <c r="V88"/>
      <c r="W88"/>
      <c r="X88"/>
      <c r="Y88"/>
      <c r="Z88"/>
      <c r="AA88"/>
      <c r="AB88"/>
      <c r="AC88"/>
      <c r="AD88"/>
      <c r="AE88"/>
      <c r="AF88"/>
    </row>
    <row r="89" spans="1:32" ht="15" x14ac:dyDescent="0.25">
      <c r="K89"/>
      <c r="L89"/>
      <c r="M89"/>
      <c r="N89"/>
      <c r="O89"/>
      <c r="P89"/>
      <c r="Q89"/>
      <c r="R89"/>
      <c r="S89"/>
      <c r="T89"/>
      <c r="U89"/>
      <c r="V89"/>
      <c r="W89"/>
      <c r="X89"/>
      <c r="Y89"/>
      <c r="Z89"/>
      <c r="AA89"/>
      <c r="AB89"/>
      <c r="AC89"/>
      <c r="AD89"/>
      <c r="AE89"/>
      <c r="AF89"/>
    </row>
    <row r="90" spans="1:32" ht="38.25" x14ac:dyDescent="0.25">
      <c r="A90" s="49" t="s">
        <v>39</v>
      </c>
      <c r="B90" s="49" t="s">
        <v>149</v>
      </c>
      <c r="C90" s="49" t="s">
        <v>150</v>
      </c>
      <c r="D90" s="49" t="s">
        <v>24</v>
      </c>
      <c r="E90" s="49" t="s">
        <v>12</v>
      </c>
      <c r="F90" s="49" t="s">
        <v>40</v>
      </c>
      <c r="G90" s="49" t="s">
        <v>41</v>
      </c>
      <c r="H90" s="49" t="s">
        <v>42</v>
      </c>
      <c r="I90" s="63" t="s">
        <v>43</v>
      </c>
      <c r="K90"/>
      <c r="L90"/>
      <c r="M90"/>
      <c r="N90"/>
      <c r="O90"/>
      <c r="P90"/>
      <c r="Q90"/>
      <c r="R90"/>
      <c r="S90"/>
      <c r="T90"/>
      <c r="U90"/>
      <c r="V90"/>
      <c r="W90"/>
      <c r="X90"/>
      <c r="Y90"/>
      <c r="Z90"/>
      <c r="AA90"/>
      <c r="AB90"/>
      <c r="AC90"/>
      <c r="AD90"/>
      <c r="AE90"/>
      <c r="AF90"/>
    </row>
    <row r="91" spans="1:32" ht="15" x14ac:dyDescent="0.25">
      <c r="A91" s="52" t="s">
        <v>13</v>
      </c>
      <c r="B91" s="61">
        <v>270020302</v>
      </c>
      <c r="C91" s="52" t="s">
        <v>29</v>
      </c>
      <c r="D91" s="52" t="s">
        <v>100</v>
      </c>
      <c r="E91" s="57">
        <v>47073</v>
      </c>
      <c r="F91" s="58" t="s">
        <v>44</v>
      </c>
      <c r="G91" s="59">
        <v>277</v>
      </c>
      <c r="H91" s="60">
        <v>23.32</v>
      </c>
      <c r="I91" s="64">
        <f>G91*H91</f>
        <v>6459.64</v>
      </c>
      <c r="K91"/>
      <c r="L91"/>
      <c r="M91"/>
      <c r="N91"/>
      <c r="O91"/>
      <c r="P91"/>
      <c r="Q91"/>
      <c r="R91"/>
      <c r="S91"/>
      <c r="T91"/>
      <c r="U91"/>
      <c r="V91"/>
      <c r="W91"/>
      <c r="X91"/>
      <c r="Y91"/>
      <c r="Z91"/>
      <c r="AA91"/>
      <c r="AB91"/>
      <c r="AC91"/>
      <c r="AD91"/>
      <c r="AE91"/>
      <c r="AF91"/>
    </row>
    <row r="92" spans="1:32" ht="15" x14ac:dyDescent="0.25">
      <c r="A92" s="52" t="s">
        <v>13</v>
      </c>
      <c r="B92" s="61">
        <v>270020302</v>
      </c>
      <c r="C92" s="52" t="s">
        <v>29</v>
      </c>
      <c r="D92" s="52" t="s">
        <v>100</v>
      </c>
      <c r="E92" s="57">
        <v>47078</v>
      </c>
      <c r="F92" s="58" t="s">
        <v>46</v>
      </c>
      <c r="G92" s="59">
        <v>4</v>
      </c>
      <c r="H92" s="60">
        <v>44.25</v>
      </c>
      <c r="I92" s="64">
        <f>G92*H92</f>
        <v>177</v>
      </c>
      <c r="K92"/>
      <c r="L92"/>
      <c r="M92"/>
      <c r="N92"/>
      <c r="O92"/>
      <c r="P92"/>
      <c r="Q92"/>
      <c r="R92"/>
      <c r="S92"/>
      <c r="T92"/>
      <c r="U92"/>
      <c r="V92"/>
      <c r="W92"/>
      <c r="X92"/>
      <c r="Y92"/>
      <c r="Z92"/>
      <c r="AA92"/>
      <c r="AB92"/>
      <c r="AC92"/>
      <c r="AD92"/>
      <c r="AE92"/>
      <c r="AF92"/>
    </row>
    <row r="93" spans="1:32" ht="15" x14ac:dyDescent="0.25">
      <c r="A93" s="52" t="s">
        <v>13</v>
      </c>
      <c r="B93" s="61">
        <v>270020302</v>
      </c>
      <c r="C93" s="52" t="s">
        <v>29</v>
      </c>
      <c r="D93" s="52" t="s">
        <v>100</v>
      </c>
      <c r="E93" s="57">
        <v>47079</v>
      </c>
      <c r="F93" s="58" t="s">
        <v>47</v>
      </c>
      <c r="G93" s="59">
        <v>277</v>
      </c>
      <c r="H93" s="60">
        <v>0.8</v>
      </c>
      <c r="I93" s="64">
        <f>G93*H93</f>
        <v>221.60000000000002</v>
      </c>
      <c r="K93"/>
      <c r="L93"/>
      <c r="M93"/>
      <c r="N93"/>
      <c r="O93"/>
      <c r="P93"/>
      <c r="Q93"/>
      <c r="R93"/>
      <c r="S93"/>
      <c r="T93"/>
      <c r="U93"/>
      <c r="V93"/>
      <c r="W93"/>
      <c r="X93"/>
      <c r="Y93"/>
      <c r="Z93"/>
      <c r="AA93"/>
      <c r="AB93"/>
      <c r="AC93"/>
      <c r="AD93"/>
      <c r="AE93"/>
      <c r="AF93"/>
    </row>
    <row r="94" spans="1:32" ht="15" x14ac:dyDescent="0.25">
      <c r="A94" s="52" t="s">
        <v>13</v>
      </c>
      <c r="B94" s="61">
        <v>270020302</v>
      </c>
      <c r="C94" s="52" t="s">
        <v>29</v>
      </c>
      <c r="D94" s="52" t="s">
        <v>100</v>
      </c>
      <c r="E94" s="57">
        <v>47268</v>
      </c>
      <c r="F94" s="58" t="s">
        <v>84</v>
      </c>
      <c r="G94" s="59">
        <v>8</v>
      </c>
      <c r="H94" s="60">
        <v>4.5199999999999996</v>
      </c>
      <c r="I94" s="64">
        <f>G94*H94</f>
        <v>36.159999999999997</v>
      </c>
      <c r="K94"/>
      <c r="L94"/>
      <c r="M94"/>
      <c r="N94"/>
      <c r="O94"/>
      <c r="P94"/>
      <c r="Q94"/>
      <c r="R94"/>
      <c r="S94"/>
      <c r="T94"/>
      <c r="U94"/>
      <c r="V94"/>
      <c r="W94"/>
      <c r="X94"/>
      <c r="Y94"/>
      <c r="Z94"/>
      <c r="AA94"/>
      <c r="AB94"/>
      <c r="AC94"/>
      <c r="AD94"/>
      <c r="AE94"/>
      <c r="AF94"/>
    </row>
    <row r="95" spans="1:32" ht="15" x14ac:dyDescent="0.25">
      <c r="H95" s="52" t="s">
        <v>49</v>
      </c>
      <c r="I95" s="65">
        <f>SUM(I91:I94)</f>
        <v>6894.4000000000005</v>
      </c>
      <c r="K95"/>
      <c r="L95"/>
      <c r="M95"/>
      <c r="N95"/>
      <c r="O95"/>
      <c r="P95"/>
      <c r="Q95"/>
      <c r="R95"/>
      <c r="S95"/>
      <c r="T95"/>
      <c r="U95"/>
      <c r="V95"/>
      <c r="W95"/>
      <c r="X95"/>
      <c r="Y95"/>
      <c r="Z95"/>
      <c r="AA95"/>
      <c r="AB95"/>
      <c r="AC95"/>
      <c r="AD95"/>
      <c r="AE95"/>
      <c r="AF95"/>
    </row>
    <row r="96" spans="1:32" ht="15" x14ac:dyDescent="0.25">
      <c r="H96" s="52"/>
      <c r="I96" s="66">
        <f>ROUNDUP(I95,0)</f>
        <v>6895</v>
      </c>
      <c r="K96"/>
      <c r="L96"/>
      <c r="M96"/>
      <c r="N96"/>
      <c r="O96"/>
      <c r="P96"/>
      <c r="Q96"/>
      <c r="R96"/>
      <c r="S96"/>
      <c r="T96"/>
      <c r="U96"/>
      <c r="V96"/>
      <c r="W96"/>
      <c r="X96"/>
      <c r="Y96"/>
      <c r="Z96"/>
      <c r="AA96"/>
      <c r="AB96"/>
      <c r="AC96"/>
      <c r="AD96"/>
      <c r="AE96"/>
      <c r="AF96"/>
    </row>
    <row r="97" spans="1:32" ht="15" x14ac:dyDescent="0.25">
      <c r="K97"/>
      <c r="L97"/>
      <c r="M97"/>
      <c r="N97"/>
      <c r="O97"/>
      <c r="P97"/>
      <c r="Q97"/>
      <c r="R97"/>
      <c r="S97"/>
      <c r="T97"/>
      <c r="U97"/>
      <c r="V97"/>
      <c r="W97"/>
      <c r="X97"/>
      <c r="Y97"/>
      <c r="Z97"/>
      <c r="AA97"/>
      <c r="AB97"/>
      <c r="AC97"/>
      <c r="AD97"/>
      <c r="AE97"/>
      <c r="AF97"/>
    </row>
    <row r="98" spans="1:32" ht="38.25" x14ac:dyDescent="0.25">
      <c r="A98" s="49" t="s">
        <v>39</v>
      </c>
      <c r="B98" s="49" t="s">
        <v>149</v>
      </c>
      <c r="C98" s="49" t="s">
        <v>150</v>
      </c>
      <c r="D98" s="49" t="s">
        <v>24</v>
      </c>
      <c r="E98" s="49" t="s">
        <v>12</v>
      </c>
      <c r="F98" s="49" t="s">
        <v>40</v>
      </c>
      <c r="G98" s="49" t="s">
        <v>41</v>
      </c>
      <c r="H98" s="49" t="s">
        <v>42</v>
      </c>
      <c r="I98" s="63" t="s">
        <v>43</v>
      </c>
      <c r="K98"/>
      <c r="L98"/>
      <c r="M98"/>
      <c r="N98"/>
      <c r="O98"/>
      <c r="P98"/>
      <c r="Q98"/>
      <c r="R98"/>
      <c r="S98"/>
      <c r="T98"/>
      <c r="U98"/>
      <c r="V98"/>
      <c r="W98"/>
      <c r="X98"/>
      <c r="Y98"/>
      <c r="Z98"/>
      <c r="AA98"/>
      <c r="AB98"/>
      <c r="AC98"/>
      <c r="AD98"/>
      <c r="AE98"/>
      <c r="AF98"/>
    </row>
    <row r="99" spans="1:32" ht="15" x14ac:dyDescent="0.25">
      <c r="A99" s="52" t="s">
        <v>16</v>
      </c>
      <c r="B99" s="61">
        <v>1000032</v>
      </c>
      <c r="C99" s="52" t="s">
        <v>114</v>
      </c>
      <c r="D99" s="52" t="s">
        <v>100</v>
      </c>
      <c r="E99" s="57">
        <v>47073</v>
      </c>
      <c r="F99" s="58" t="s">
        <v>44</v>
      </c>
      <c r="G99" s="59">
        <v>77</v>
      </c>
      <c r="H99" s="60">
        <v>23.32</v>
      </c>
      <c r="I99" s="64">
        <f>G99*H99</f>
        <v>1795.64</v>
      </c>
      <c r="K99"/>
      <c r="L99"/>
      <c r="M99"/>
      <c r="N99"/>
      <c r="O99"/>
      <c r="P99"/>
      <c r="Q99"/>
      <c r="R99"/>
      <c r="S99"/>
      <c r="T99"/>
      <c r="U99"/>
      <c r="V99"/>
      <c r="W99"/>
      <c r="X99"/>
      <c r="Y99"/>
      <c r="Z99"/>
      <c r="AA99"/>
      <c r="AB99"/>
      <c r="AC99"/>
      <c r="AD99"/>
      <c r="AE99"/>
      <c r="AF99"/>
    </row>
    <row r="100" spans="1:32" ht="15" x14ac:dyDescent="0.25">
      <c r="A100" s="52" t="s">
        <v>16</v>
      </c>
      <c r="B100" s="61">
        <v>1000032</v>
      </c>
      <c r="C100" s="52" t="s">
        <v>114</v>
      </c>
      <c r="D100" s="52" t="s">
        <v>100</v>
      </c>
      <c r="E100" s="57">
        <v>47079</v>
      </c>
      <c r="F100" s="58" t="s">
        <v>47</v>
      </c>
      <c r="G100" s="59">
        <v>77</v>
      </c>
      <c r="H100" s="60">
        <v>0.8</v>
      </c>
      <c r="I100" s="64">
        <f t="shared" ref="I100:I103" si="8">G100*H100</f>
        <v>61.6</v>
      </c>
      <c r="K100"/>
      <c r="L100"/>
      <c r="M100"/>
      <c r="N100"/>
      <c r="O100"/>
      <c r="P100"/>
      <c r="Q100"/>
      <c r="R100"/>
      <c r="S100"/>
      <c r="T100"/>
      <c r="U100"/>
      <c r="V100"/>
      <c r="W100"/>
      <c r="X100"/>
      <c r="Y100"/>
      <c r="Z100"/>
      <c r="AA100"/>
      <c r="AB100"/>
      <c r="AC100"/>
      <c r="AD100"/>
      <c r="AE100"/>
      <c r="AF100"/>
    </row>
    <row r="101" spans="1:32" ht="15" x14ac:dyDescent="0.25">
      <c r="A101" s="52" t="s">
        <v>16</v>
      </c>
      <c r="B101" s="61">
        <v>1000032</v>
      </c>
      <c r="C101" s="52" t="s">
        <v>114</v>
      </c>
      <c r="D101" s="52" t="s">
        <v>100</v>
      </c>
      <c r="E101" s="57">
        <v>47268</v>
      </c>
      <c r="F101" s="58" t="s">
        <v>84</v>
      </c>
      <c r="G101" s="59">
        <v>8</v>
      </c>
      <c r="H101" s="60">
        <v>4.5199999999999996</v>
      </c>
      <c r="I101" s="64">
        <f t="shared" si="8"/>
        <v>36.159999999999997</v>
      </c>
      <c r="K101"/>
      <c r="L101"/>
      <c r="M101"/>
      <c r="N101"/>
      <c r="O101"/>
      <c r="P101"/>
      <c r="Q101"/>
      <c r="R101"/>
      <c r="S101"/>
      <c r="T101"/>
      <c r="U101"/>
      <c r="V101"/>
      <c r="W101"/>
      <c r="X101"/>
      <c r="Y101"/>
      <c r="Z101"/>
      <c r="AA101"/>
      <c r="AB101"/>
      <c r="AC101"/>
      <c r="AD101"/>
      <c r="AE101"/>
      <c r="AF101"/>
    </row>
    <row r="102" spans="1:32" ht="15" x14ac:dyDescent="0.25">
      <c r="A102" s="52" t="s">
        <v>16</v>
      </c>
      <c r="B102" s="61">
        <v>1000032</v>
      </c>
      <c r="C102" s="52" t="s">
        <v>114</v>
      </c>
      <c r="D102" s="52" t="s">
        <v>100</v>
      </c>
      <c r="E102" s="57">
        <v>47416</v>
      </c>
      <c r="F102" s="58" t="s">
        <v>151</v>
      </c>
      <c r="G102" s="59">
        <v>77</v>
      </c>
      <c r="H102" s="60">
        <v>2.2899999999999996</v>
      </c>
      <c r="I102" s="64">
        <f t="shared" si="8"/>
        <v>176.32999999999996</v>
      </c>
      <c r="K102"/>
      <c r="L102"/>
      <c r="M102"/>
      <c r="N102"/>
      <c r="O102"/>
      <c r="P102"/>
      <c r="Q102"/>
      <c r="R102"/>
      <c r="S102"/>
      <c r="T102"/>
      <c r="U102"/>
      <c r="V102"/>
      <c r="W102"/>
      <c r="X102"/>
      <c r="Y102"/>
      <c r="Z102"/>
      <c r="AA102"/>
      <c r="AB102"/>
      <c r="AC102"/>
      <c r="AD102"/>
      <c r="AE102"/>
      <c r="AF102"/>
    </row>
    <row r="103" spans="1:32" ht="15" x14ac:dyDescent="0.25">
      <c r="A103" s="52" t="s">
        <v>16</v>
      </c>
      <c r="B103" s="61">
        <v>1000032</v>
      </c>
      <c r="C103" s="52" t="s">
        <v>114</v>
      </c>
      <c r="D103" s="52" t="s">
        <v>100</v>
      </c>
      <c r="E103" s="57">
        <v>47417</v>
      </c>
      <c r="F103" s="58" t="s">
        <v>111</v>
      </c>
      <c r="G103" s="59">
        <v>12</v>
      </c>
      <c r="H103" s="60">
        <v>34.01</v>
      </c>
      <c r="I103" s="64">
        <f t="shared" si="8"/>
        <v>408.12</v>
      </c>
      <c r="K103"/>
      <c r="L103"/>
      <c r="M103"/>
      <c r="N103"/>
      <c r="O103"/>
      <c r="P103"/>
      <c r="Q103"/>
      <c r="R103"/>
      <c r="S103"/>
      <c r="T103"/>
      <c r="U103"/>
      <c r="V103"/>
      <c r="W103"/>
      <c r="X103"/>
      <c r="Y103"/>
      <c r="Z103"/>
      <c r="AA103"/>
      <c r="AB103"/>
      <c r="AC103"/>
      <c r="AD103"/>
      <c r="AE103"/>
      <c r="AF103"/>
    </row>
    <row r="104" spans="1:32" ht="15" x14ac:dyDescent="0.25">
      <c r="H104" s="52" t="s">
        <v>49</v>
      </c>
      <c r="I104" s="65">
        <f>SUM(I99:I103)</f>
        <v>2477.85</v>
      </c>
      <c r="K104"/>
      <c r="L104"/>
      <c r="M104"/>
      <c r="N104"/>
      <c r="O104"/>
      <c r="P104"/>
      <c r="Q104"/>
      <c r="R104"/>
      <c r="S104"/>
      <c r="T104"/>
      <c r="U104"/>
      <c r="V104"/>
      <c r="W104"/>
      <c r="X104"/>
      <c r="Y104"/>
      <c r="Z104"/>
      <c r="AA104"/>
      <c r="AB104"/>
      <c r="AC104"/>
      <c r="AD104"/>
      <c r="AE104"/>
      <c r="AF104"/>
    </row>
    <row r="105" spans="1:32" ht="15" x14ac:dyDescent="0.25">
      <c r="H105" s="52"/>
      <c r="I105" s="66">
        <f>ROUNDUP(I104,0)</f>
        <v>2478</v>
      </c>
      <c r="K105"/>
      <c r="L105"/>
      <c r="M105"/>
      <c r="N105"/>
      <c r="O105"/>
      <c r="P105"/>
      <c r="Q105"/>
      <c r="R105"/>
      <c r="S105"/>
      <c r="T105"/>
      <c r="U105"/>
      <c r="V105"/>
      <c r="W105"/>
      <c r="X105"/>
      <c r="Y105"/>
      <c r="Z105"/>
      <c r="AA105"/>
      <c r="AB105"/>
      <c r="AC105"/>
      <c r="AD105"/>
      <c r="AE105"/>
      <c r="AF105"/>
    </row>
    <row r="106" spans="1:32" ht="15" x14ac:dyDescent="0.25">
      <c r="K106"/>
      <c r="L106"/>
      <c r="M106"/>
      <c r="N106"/>
      <c r="O106"/>
      <c r="P106"/>
      <c r="Q106"/>
      <c r="R106"/>
      <c r="S106"/>
      <c r="T106"/>
      <c r="U106"/>
      <c r="V106"/>
      <c r="W106"/>
      <c r="X106"/>
      <c r="Y106"/>
      <c r="Z106"/>
      <c r="AA106"/>
      <c r="AB106"/>
      <c r="AC106"/>
      <c r="AD106"/>
      <c r="AE106"/>
      <c r="AF106"/>
    </row>
    <row r="107" spans="1:32" ht="38.25" x14ac:dyDescent="0.25">
      <c r="A107" s="49" t="s">
        <v>39</v>
      </c>
      <c r="B107" s="49" t="s">
        <v>149</v>
      </c>
      <c r="C107" s="49" t="s">
        <v>150</v>
      </c>
      <c r="D107" s="49" t="s">
        <v>24</v>
      </c>
      <c r="E107" s="49" t="s">
        <v>12</v>
      </c>
      <c r="F107" s="49" t="s">
        <v>40</v>
      </c>
      <c r="G107" s="49" t="s">
        <v>41</v>
      </c>
      <c r="H107" s="49" t="s">
        <v>42</v>
      </c>
      <c r="I107" s="63" t="s">
        <v>43</v>
      </c>
      <c r="K107"/>
      <c r="L107"/>
      <c r="M107"/>
      <c r="N107"/>
      <c r="O107"/>
      <c r="P107"/>
      <c r="Q107"/>
      <c r="R107"/>
      <c r="S107"/>
      <c r="T107"/>
      <c r="U107"/>
      <c r="V107"/>
      <c r="W107"/>
      <c r="X107"/>
      <c r="Y107"/>
      <c r="Z107"/>
      <c r="AA107"/>
      <c r="AB107"/>
      <c r="AC107"/>
      <c r="AD107"/>
      <c r="AE107"/>
      <c r="AF107"/>
    </row>
    <row r="108" spans="1:32" ht="15" x14ac:dyDescent="0.25">
      <c r="A108" s="52" t="s">
        <v>18</v>
      </c>
      <c r="B108" s="61">
        <v>360200027</v>
      </c>
      <c r="C108" s="52" t="s">
        <v>116</v>
      </c>
      <c r="D108" s="52" t="s">
        <v>100</v>
      </c>
      <c r="E108" s="57">
        <v>47268</v>
      </c>
      <c r="F108" s="58" t="s">
        <v>84</v>
      </c>
      <c r="G108" s="59">
        <v>41</v>
      </c>
      <c r="H108" s="60">
        <v>4.5199999999999996</v>
      </c>
      <c r="I108" s="64">
        <f>G108*H108</f>
        <v>185.32</v>
      </c>
      <c r="K108"/>
      <c r="L108"/>
      <c r="M108"/>
      <c r="N108"/>
      <c r="O108"/>
      <c r="P108"/>
      <c r="Q108"/>
      <c r="R108"/>
      <c r="S108"/>
      <c r="T108"/>
      <c r="U108"/>
      <c r="V108"/>
      <c r="W108"/>
      <c r="X108"/>
      <c r="Y108"/>
      <c r="Z108"/>
      <c r="AA108"/>
      <c r="AB108"/>
      <c r="AC108"/>
      <c r="AD108"/>
      <c r="AE108"/>
      <c r="AF108"/>
    </row>
    <row r="109" spans="1:32" ht="15" x14ac:dyDescent="0.25">
      <c r="H109" s="52" t="s">
        <v>49</v>
      </c>
      <c r="I109" s="65">
        <f>SUM(I108:I108)</f>
        <v>185.32</v>
      </c>
      <c r="K109"/>
      <c r="L109"/>
      <c r="M109"/>
      <c r="N109"/>
      <c r="O109"/>
      <c r="P109"/>
      <c r="Q109"/>
      <c r="R109"/>
      <c r="S109"/>
      <c r="T109"/>
      <c r="U109"/>
      <c r="V109"/>
      <c r="W109"/>
      <c r="X109"/>
      <c r="Y109"/>
      <c r="Z109"/>
      <c r="AA109"/>
      <c r="AB109"/>
      <c r="AC109"/>
      <c r="AD109"/>
      <c r="AE109"/>
      <c r="AF109"/>
    </row>
    <row r="110" spans="1:32" ht="15" x14ac:dyDescent="0.25">
      <c r="H110" s="52"/>
      <c r="I110" s="66">
        <f>ROUNDUP(I109,0)</f>
        <v>186</v>
      </c>
      <c r="K110"/>
      <c r="L110"/>
      <c r="M110"/>
      <c r="N110"/>
      <c r="O110"/>
      <c r="P110"/>
      <c r="Q110"/>
      <c r="R110"/>
      <c r="S110"/>
      <c r="T110"/>
      <c r="U110"/>
      <c r="V110"/>
      <c r="W110"/>
      <c r="X110"/>
      <c r="Y110"/>
      <c r="Z110"/>
      <c r="AA110"/>
      <c r="AB110"/>
      <c r="AC110"/>
      <c r="AD110"/>
      <c r="AE110"/>
      <c r="AF110"/>
    </row>
    <row r="111" spans="1:32" ht="15" x14ac:dyDescent="0.25">
      <c r="K111"/>
      <c r="L111"/>
      <c r="M111"/>
      <c r="N111"/>
      <c r="O111"/>
      <c r="P111"/>
      <c r="Q111"/>
      <c r="R111"/>
      <c r="S111"/>
      <c r="T111"/>
      <c r="U111"/>
      <c r="V111"/>
      <c r="W111"/>
      <c r="X111"/>
      <c r="Y111"/>
      <c r="Z111"/>
      <c r="AA111"/>
      <c r="AB111"/>
      <c r="AC111"/>
      <c r="AD111"/>
      <c r="AE111"/>
      <c r="AF111"/>
    </row>
    <row r="112" spans="1:32" ht="38.25" x14ac:dyDescent="0.25">
      <c r="A112" s="49" t="s">
        <v>39</v>
      </c>
      <c r="B112" s="49" t="s">
        <v>149</v>
      </c>
      <c r="C112" s="49" t="s">
        <v>150</v>
      </c>
      <c r="D112" s="49" t="s">
        <v>24</v>
      </c>
      <c r="E112" s="49" t="s">
        <v>12</v>
      </c>
      <c r="F112" s="49" t="s">
        <v>40</v>
      </c>
      <c r="G112" s="49" t="s">
        <v>41</v>
      </c>
      <c r="H112" s="49" t="s">
        <v>42</v>
      </c>
      <c r="I112" s="63" t="s">
        <v>43</v>
      </c>
      <c r="K112"/>
      <c r="L112"/>
      <c r="M112"/>
      <c r="N112"/>
      <c r="O112"/>
      <c r="P112"/>
      <c r="Q112"/>
      <c r="R112"/>
      <c r="S112"/>
      <c r="T112"/>
      <c r="U112"/>
      <c r="V112"/>
      <c r="W112"/>
      <c r="X112"/>
      <c r="Y112"/>
      <c r="Z112"/>
      <c r="AA112"/>
      <c r="AB112"/>
      <c r="AC112"/>
      <c r="AD112"/>
      <c r="AE112"/>
      <c r="AF112"/>
    </row>
    <row r="113" spans="1:32" ht="15" x14ac:dyDescent="0.25">
      <c r="A113" s="52" t="s">
        <v>20</v>
      </c>
      <c r="B113" s="61">
        <v>740200008</v>
      </c>
      <c r="C113" s="52" t="s">
        <v>38</v>
      </c>
      <c r="D113" s="52" t="s">
        <v>100</v>
      </c>
      <c r="E113" s="57">
        <v>47060</v>
      </c>
      <c r="F113" s="58" t="s">
        <v>124</v>
      </c>
      <c r="G113" s="59">
        <v>175</v>
      </c>
      <c r="H113" s="60">
        <v>3.2399999999999993</v>
      </c>
      <c r="I113" s="64">
        <f>G113*H113</f>
        <v>566.99999999999989</v>
      </c>
      <c r="K113"/>
      <c r="L113"/>
      <c r="M113"/>
      <c r="N113"/>
      <c r="O113"/>
      <c r="P113"/>
      <c r="Q113"/>
      <c r="R113"/>
      <c r="S113"/>
      <c r="T113"/>
      <c r="U113"/>
      <c r="V113"/>
      <c r="W113"/>
      <c r="X113"/>
      <c r="Y113"/>
      <c r="Z113"/>
      <c r="AA113"/>
      <c r="AB113"/>
      <c r="AC113"/>
      <c r="AD113"/>
      <c r="AE113"/>
      <c r="AF113"/>
    </row>
    <row r="114" spans="1:32" ht="15" x14ac:dyDescent="0.25">
      <c r="A114" s="52" t="s">
        <v>20</v>
      </c>
      <c r="B114" s="61">
        <v>740200008</v>
      </c>
      <c r="C114" s="52" t="s">
        <v>38</v>
      </c>
      <c r="D114" s="52" t="s">
        <v>100</v>
      </c>
      <c r="E114" s="57">
        <v>47073</v>
      </c>
      <c r="F114" s="58" t="s">
        <v>44</v>
      </c>
      <c r="G114" s="59">
        <v>185</v>
      </c>
      <c r="H114" s="60">
        <v>23.319999999999997</v>
      </c>
      <c r="I114" s="64">
        <f t="shared" ref="I114:I116" si="9">G114*H114</f>
        <v>4314.2</v>
      </c>
      <c r="K114"/>
      <c r="L114"/>
      <c r="M114"/>
      <c r="N114"/>
      <c r="O114"/>
      <c r="P114"/>
      <c r="Q114"/>
      <c r="R114"/>
      <c r="S114"/>
      <c r="T114"/>
      <c r="U114"/>
      <c r="V114"/>
      <c r="W114"/>
      <c r="X114"/>
      <c r="Y114"/>
      <c r="Z114"/>
      <c r="AA114"/>
      <c r="AB114"/>
      <c r="AC114"/>
      <c r="AD114"/>
      <c r="AE114"/>
      <c r="AF114"/>
    </row>
    <row r="115" spans="1:32" ht="15" x14ac:dyDescent="0.25">
      <c r="A115" s="52" t="s">
        <v>20</v>
      </c>
      <c r="B115" s="61">
        <v>740200008</v>
      </c>
      <c r="C115" s="52" t="s">
        <v>38</v>
      </c>
      <c r="D115" s="52" t="s">
        <v>100</v>
      </c>
      <c r="E115" s="57">
        <v>47079</v>
      </c>
      <c r="F115" s="58" t="s">
        <v>47</v>
      </c>
      <c r="G115" s="59">
        <v>179</v>
      </c>
      <c r="H115" s="60">
        <v>0.80000000000000016</v>
      </c>
      <c r="I115" s="64">
        <f t="shared" si="9"/>
        <v>143.20000000000002</v>
      </c>
      <c r="K115"/>
      <c r="L115"/>
      <c r="M115"/>
      <c r="N115"/>
      <c r="O115"/>
      <c r="P115"/>
      <c r="Q115"/>
      <c r="R115"/>
      <c r="S115"/>
      <c r="T115"/>
      <c r="U115"/>
      <c r="V115"/>
      <c r="W115"/>
      <c r="X115"/>
      <c r="Y115"/>
      <c r="Z115"/>
      <c r="AA115"/>
      <c r="AB115"/>
      <c r="AC115"/>
      <c r="AD115"/>
      <c r="AE115"/>
      <c r="AF115"/>
    </row>
    <row r="116" spans="1:32" ht="15" x14ac:dyDescent="0.25">
      <c r="A116" s="52" t="s">
        <v>20</v>
      </c>
      <c r="B116" s="61">
        <v>740200008</v>
      </c>
      <c r="C116" s="52" t="s">
        <v>38</v>
      </c>
      <c r="D116" s="52" t="s">
        <v>100</v>
      </c>
      <c r="E116" s="57">
        <v>47268</v>
      </c>
      <c r="F116" s="58" t="s">
        <v>84</v>
      </c>
      <c r="G116" s="59">
        <v>18</v>
      </c>
      <c r="H116" s="60">
        <v>4.5199999999999996</v>
      </c>
      <c r="I116" s="64">
        <f t="shared" si="9"/>
        <v>81.359999999999985</v>
      </c>
      <c r="K116"/>
      <c r="L116"/>
      <c r="M116"/>
      <c r="N116"/>
      <c r="O116"/>
      <c r="P116"/>
      <c r="Q116"/>
      <c r="R116"/>
      <c r="S116"/>
      <c r="T116"/>
      <c r="U116"/>
      <c r="V116"/>
      <c r="W116"/>
      <c r="X116"/>
      <c r="Y116"/>
      <c r="Z116"/>
      <c r="AA116"/>
      <c r="AB116"/>
      <c r="AC116"/>
      <c r="AD116"/>
      <c r="AE116"/>
      <c r="AF116"/>
    </row>
    <row r="117" spans="1:32" ht="15" x14ac:dyDescent="0.25">
      <c r="H117" s="52" t="s">
        <v>49</v>
      </c>
      <c r="I117" s="65">
        <f>SUM(I113:I116)</f>
        <v>5105.7599999999993</v>
      </c>
      <c r="K117"/>
      <c r="L117"/>
      <c r="M117"/>
      <c r="N117"/>
      <c r="O117"/>
      <c r="P117"/>
      <c r="Q117"/>
      <c r="R117"/>
      <c r="S117"/>
      <c r="T117"/>
      <c r="U117"/>
      <c r="V117"/>
      <c r="W117"/>
      <c r="X117"/>
      <c r="Y117"/>
      <c r="Z117"/>
      <c r="AA117"/>
      <c r="AB117"/>
      <c r="AC117"/>
      <c r="AD117"/>
      <c r="AE117"/>
      <c r="AF117"/>
    </row>
    <row r="118" spans="1:32" ht="15" x14ac:dyDescent="0.25">
      <c r="H118" s="52"/>
      <c r="I118" s="66">
        <f>ROUNDUP(I117,0)</f>
        <v>5106</v>
      </c>
      <c r="K118"/>
      <c r="L118"/>
      <c r="M118"/>
      <c r="N118"/>
      <c r="O118"/>
      <c r="P118"/>
      <c r="Q118"/>
      <c r="R118"/>
      <c r="S118"/>
      <c r="T118"/>
      <c r="U118"/>
      <c r="V118"/>
      <c r="W118"/>
      <c r="X118"/>
      <c r="Y118"/>
      <c r="Z118"/>
      <c r="AA118"/>
      <c r="AB118"/>
      <c r="AC118"/>
      <c r="AD118"/>
      <c r="AE118"/>
      <c r="AF118"/>
    </row>
    <row r="119" spans="1:32" ht="15" x14ac:dyDescent="0.25">
      <c r="K119"/>
      <c r="L119"/>
      <c r="M119"/>
      <c r="N119"/>
      <c r="O119"/>
      <c r="P119"/>
      <c r="Q119"/>
      <c r="R119"/>
      <c r="S119"/>
      <c r="T119"/>
      <c r="U119"/>
      <c r="V119"/>
      <c r="W119"/>
      <c r="X119"/>
      <c r="Y119"/>
      <c r="Z119"/>
      <c r="AA119"/>
      <c r="AB119"/>
      <c r="AC119"/>
      <c r="AD119"/>
      <c r="AE119"/>
      <c r="AF119"/>
    </row>
    <row r="120" spans="1:32" ht="15" x14ac:dyDescent="0.25">
      <c r="I120" s="68">
        <f>I15+I24+I36+I44+I57+I67+I74+I80+I88+I96+I105+I110+I118</f>
        <v>1220231</v>
      </c>
      <c r="K120"/>
      <c r="L120"/>
      <c r="M120"/>
      <c r="N120"/>
      <c r="O120"/>
      <c r="P120"/>
      <c r="Q120"/>
      <c r="R120"/>
      <c r="S120"/>
      <c r="T120"/>
      <c r="U120"/>
      <c r="V120"/>
      <c r="W120"/>
      <c r="X120"/>
      <c r="Y120"/>
      <c r="Z120"/>
      <c r="AA120"/>
      <c r="AB120"/>
      <c r="AC120"/>
      <c r="AD120"/>
      <c r="AE120"/>
      <c r="AF120"/>
    </row>
    <row r="121" spans="1:32" ht="15" x14ac:dyDescent="0.25">
      <c r="I121" s="1"/>
      <c r="K121"/>
      <c r="L121"/>
      <c r="M121"/>
      <c r="N121"/>
      <c r="O121"/>
      <c r="P121"/>
      <c r="Q121"/>
      <c r="R121"/>
      <c r="S121"/>
      <c r="T121"/>
      <c r="U121"/>
      <c r="V121"/>
      <c r="W121"/>
      <c r="X121"/>
      <c r="Y121"/>
      <c r="Z121"/>
      <c r="AA121"/>
      <c r="AB121"/>
      <c r="AC121"/>
      <c r="AD121"/>
      <c r="AE121"/>
      <c r="AF121"/>
    </row>
    <row r="122" spans="1:32" ht="15" x14ac:dyDescent="0.25">
      <c r="I122" s="1"/>
      <c r="K122"/>
      <c r="L122"/>
      <c r="M122"/>
      <c r="N122"/>
      <c r="O122"/>
      <c r="P122"/>
      <c r="Q122"/>
      <c r="R122"/>
      <c r="S122"/>
      <c r="T122"/>
      <c r="U122"/>
      <c r="V122"/>
      <c r="W122"/>
      <c r="X122"/>
      <c r="Y122"/>
      <c r="Z122"/>
      <c r="AA122"/>
      <c r="AB122"/>
      <c r="AC122"/>
      <c r="AD122"/>
      <c r="AE122"/>
      <c r="AF122"/>
    </row>
    <row r="123" spans="1:32" ht="15" x14ac:dyDescent="0.25">
      <c r="A123"/>
      <c r="B123"/>
      <c r="C123"/>
      <c r="D123"/>
      <c r="E123"/>
      <c r="F123"/>
      <c r="G123"/>
      <c r="H123"/>
      <c r="I123"/>
      <c r="J123"/>
      <c r="K123"/>
      <c r="L123"/>
      <c r="M123"/>
      <c r="N123"/>
      <c r="O123"/>
      <c r="P123"/>
      <c r="Q123"/>
      <c r="R123"/>
      <c r="S123"/>
      <c r="T123"/>
      <c r="U123"/>
      <c r="V123"/>
      <c r="W123"/>
      <c r="X123"/>
      <c r="Y123"/>
      <c r="Z123"/>
      <c r="AA123"/>
      <c r="AB123"/>
      <c r="AC123"/>
      <c r="AD123"/>
      <c r="AE123"/>
      <c r="AF123"/>
    </row>
    <row r="124" spans="1:32" ht="15" x14ac:dyDescent="0.25">
      <c r="A124"/>
      <c r="B124"/>
      <c r="C124"/>
      <c r="D124"/>
      <c r="E124"/>
      <c r="F124"/>
      <c r="G124"/>
      <c r="H124"/>
      <c r="I124"/>
      <c r="J124"/>
      <c r="K124"/>
      <c r="L124"/>
      <c r="M124"/>
      <c r="N124"/>
      <c r="O124"/>
      <c r="P124"/>
      <c r="Q124"/>
      <c r="R124"/>
      <c r="S124"/>
      <c r="T124"/>
      <c r="U124"/>
      <c r="V124"/>
      <c r="W124"/>
      <c r="X124"/>
      <c r="Y124"/>
      <c r="Z124"/>
      <c r="AA124"/>
      <c r="AB124"/>
      <c r="AC124"/>
      <c r="AD124"/>
      <c r="AE124"/>
      <c r="AF124"/>
    </row>
    <row r="125" spans="1:32" ht="15" x14ac:dyDescent="0.25">
      <c r="A125"/>
      <c r="B125"/>
      <c r="C125"/>
      <c r="D125"/>
      <c r="E125"/>
      <c r="F125"/>
      <c r="G125"/>
      <c r="H125"/>
      <c r="I125"/>
      <c r="J125"/>
      <c r="K125"/>
      <c r="L125"/>
      <c r="M125"/>
      <c r="N125"/>
      <c r="O125"/>
      <c r="P125"/>
      <c r="Q125"/>
      <c r="R125"/>
      <c r="S125"/>
      <c r="T125"/>
      <c r="U125"/>
      <c r="V125"/>
      <c r="W125"/>
      <c r="X125"/>
      <c r="Y125"/>
      <c r="Z125"/>
      <c r="AA125"/>
      <c r="AB125"/>
      <c r="AC125"/>
      <c r="AD125"/>
      <c r="AE125"/>
      <c r="AF125"/>
    </row>
    <row r="126" spans="1:32" ht="15" x14ac:dyDescent="0.25">
      <c r="A126"/>
      <c r="B126"/>
      <c r="C126"/>
      <c r="D126"/>
      <c r="E126"/>
      <c r="F126"/>
      <c r="G126"/>
      <c r="H126"/>
      <c r="I126"/>
      <c r="J126"/>
      <c r="K126"/>
      <c r="L126"/>
      <c r="M126"/>
      <c r="N126"/>
      <c r="O126"/>
      <c r="P126"/>
      <c r="Q126"/>
      <c r="R126"/>
      <c r="S126"/>
      <c r="T126"/>
      <c r="U126"/>
      <c r="V126"/>
      <c r="W126"/>
      <c r="X126"/>
      <c r="Y126"/>
      <c r="Z126"/>
      <c r="AA126"/>
      <c r="AB126"/>
      <c r="AC126"/>
      <c r="AD126"/>
      <c r="AE126"/>
      <c r="AF126"/>
    </row>
    <row r="127" spans="1:32" ht="15" x14ac:dyDescent="0.25">
      <c r="A127"/>
      <c r="B127"/>
      <c r="C127"/>
      <c r="D127"/>
      <c r="E127"/>
      <c r="F127"/>
      <c r="G127"/>
      <c r="H127"/>
      <c r="I127"/>
      <c r="J127"/>
      <c r="K127"/>
      <c r="L127"/>
      <c r="M127"/>
      <c r="N127"/>
      <c r="O127"/>
      <c r="P127"/>
      <c r="Q127"/>
      <c r="R127"/>
      <c r="S127"/>
      <c r="T127"/>
      <c r="U127"/>
      <c r="V127"/>
      <c r="W127"/>
      <c r="X127"/>
      <c r="Y127"/>
      <c r="Z127"/>
      <c r="AA127"/>
      <c r="AB127"/>
      <c r="AC127"/>
      <c r="AD127"/>
      <c r="AE127"/>
      <c r="AF127"/>
    </row>
    <row r="128" spans="1:32" ht="15" x14ac:dyDescent="0.25">
      <c r="A128"/>
      <c r="B128"/>
      <c r="C128"/>
      <c r="D128"/>
      <c r="E128"/>
      <c r="F128"/>
      <c r="G128"/>
      <c r="H128"/>
      <c r="I128"/>
      <c r="J128"/>
      <c r="K128"/>
      <c r="L128"/>
      <c r="M128"/>
      <c r="N128"/>
      <c r="O128"/>
      <c r="P128"/>
      <c r="Q128"/>
      <c r="R128"/>
      <c r="S128"/>
      <c r="T128"/>
      <c r="U128"/>
      <c r="V128"/>
      <c r="W128"/>
      <c r="X128"/>
      <c r="Y128"/>
      <c r="Z128"/>
      <c r="AA128"/>
      <c r="AB128"/>
      <c r="AC128"/>
      <c r="AD128"/>
      <c r="AE128"/>
      <c r="AF128"/>
    </row>
    <row r="129" spans="1:32" ht="15" x14ac:dyDescent="0.25">
      <c r="A129"/>
      <c r="B129"/>
      <c r="C129"/>
      <c r="D129"/>
      <c r="E129"/>
      <c r="F129"/>
      <c r="G129"/>
      <c r="H129"/>
      <c r="I129"/>
      <c r="J129"/>
      <c r="K129"/>
      <c r="L129"/>
      <c r="M129"/>
      <c r="N129"/>
      <c r="O129"/>
      <c r="P129"/>
      <c r="Q129"/>
      <c r="R129"/>
      <c r="S129"/>
      <c r="T129"/>
      <c r="U129"/>
      <c r="V129"/>
      <c r="W129"/>
      <c r="X129"/>
      <c r="Y129"/>
      <c r="Z129"/>
      <c r="AA129"/>
      <c r="AB129"/>
      <c r="AC129"/>
      <c r="AD129"/>
      <c r="AE129"/>
      <c r="AF129"/>
    </row>
    <row r="130" spans="1:32" ht="15" x14ac:dyDescent="0.25">
      <c r="A130"/>
      <c r="B130"/>
      <c r="C130"/>
      <c r="D130"/>
      <c r="E130"/>
      <c r="F130"/>
      <c r="G130"/>
      <c r="H130"/>
      <c r="I130"/>
      <c r="J130"/>
      <c r="K130"/>
      <c r="L130"/>
      <c r="M130"/>
      <c r="N130"/>
      <c r="O130"/>
      <c r="P130"/>
      <c r="Q130"/>
      <c r="R130"/>
      <c r="S130"/>
      <c r="T130"/>
      <c r="U130"/>
      <c r="V130"/>
      <c r="W130"/>
      <c r="X130"/>
      <c r="Y130"/>
      <c r="Z130"/>
      <c r="AA130"/>
      <c r="AB130"/>
      <c r="AC130"/>
      <c r="AD130"/>
      <c r="AE130"/>
      <c r="AF130"/>
    </row>
    <row r="131" spans="1:32" ht="15" x14ac:dyDescent="0.25">
      <c r="A131"/>
      <c r="B131"/>
      <c r="C131"/>
      <c r="D131"/>
      <c r="E131"/>
      <c r="F131"/>
      <c r="G131"/>
      <c r="H131"/>
      <c r="I131"/>
      <c r="J131"/>
      <c r="K131"/>
      <c r="L131"/>
      <c r="M131"/>
      <c r="N131"/>
      <c r="O131"/>
      <c r="P131"/>
      <c r="Q131"/>
      <c r="R131"/>
      <c r="S131"/>
      <c r="T131"/>
      <c r="U131"/>
      <c r="V131"/>
      <c r="W131"/>
      <c r="X131"/>
      <c r="Y131"/>
      <c r="Z131"/>
      <c r="AA131"/>
      <c r="AB131"/>
      <c r="AC131"/>
      <c r="AD131"/>
      <c r="AE131"/>
      <c r="AF131"/>
    </row>
    <row r="132" spans="1:32" ht="15" x14ac:dyDescent="0.25">
      <c r="A132"/>
      <c r="B132"/>
      <c r="C132"/>
      <c r="D132"/>
      <c r="E132"/>
      <c r="F132"/>
      <c r="G132"/>
      <c r="H132"/>
      <c r="I132"/>
      <c r="J132"/>
      <c r="K132"/>
      <c r="L132"/>
      <c r="M132"/>
      <c r="N132"/>
      <c r="O132"/>
      <c r="P132"/>
      <c r="Q132"/>
      <c r="R132"/>
      <c r="S132"/>
      <c r="T132"/>
      <c r="U132"/>
      <c r="V132"/>
      <c r="W132"/>
      <c r="X132"/>
      <c r="Y132"/>
      <c r="Z132"/>
      <c r="AA132"/>
      <c r="AB132"/>
      <c r="AC132"/>
      <c r="AD132"/>
      <c r="AE132"/>
      <c r="AF132"/>
    </row>
    <row r="133" spans="1:32" ht="15" x14ac:dyDescent="0.25">
      <c r="A133"/>
      <c r="B133"/>
      <c r="C133"/>
      <c r="D133"/>
      <c r="E133"/>
      <c r="F133"/>
      <c r="G133"/>
      <c r="H133"/>
      <c r="I133"/>
      <c r="J133"/>
      <c r="K133"/>
      <c r="L133"/>
      <c r="M133"/>
      <c r="N133"/>
      <c r="O133"/>
      <c r="P133"/>
      <c r="Q133"/>
      <c r="R133"/>
      <c r="S133"/>
      <c r="T133"/>
      <c r="U133"/>
      <c r="V133"/>
      <c r="W133"/>
      <c r="X133"/>
      <c r="Y133"/>
      <c r="Z133"/>
      <c r="AA133"/>
      <c r="AB133"/>
      <c r="AC133"/>
      <c r="AD133"/>
      <c r="AE133"/>
      <c r="AF133"/>
    </row>
    <row r="134" spans="1:32"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row>
    <row r="135" spans="1:32"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c r="N196"/>
      <c r="O196"/>
      <c r="P196"/>
      <c r="Q196"/>
      <c r="R196"/>
      <c r="S196"/>
      <c r="T196"/>
      <c r="U196"/>
      <c r="V196"/>
      <c r="W196"/>
      <c r="X196"/>
      <c r="Y196"/>
      <c r="Z196"/>
      <c r="AA196"/>
      <c r="AB196"/>
      <c r="AC196"/>
      <c r="AD196"/>
      <c r="AE196"/>
      <c r="AF196"/>
    </row>
    <row r="197" spans="1:32" ht="15" x14ac:dyDescent="0.25">
      <c r="A197"/>
      <c r="B197"/>
      <c r="C197"/>
      <c r="D197"/>
      <c r="E197"/>
      <c r="F197"/>
      <c r="G197"/>
      <c r="H197"/>
      <c r="I197"/>
      <c r="J197"/>
      <c r="K197"/>
      <c r="L197"/>
      <c r="M197"/>
      <c r="N197"/>
      <c r="O197"/>
      <c r="P197"/>
      <c r="Q197"/>
      <c r="R197"/>
      <c r="S197"/>
      <c r="T197"/>
      <c r="U197"/>
      <c r="V197"/>
      <c r="W197"/>
      <c r="X197"/>
      <c r="Y197"/>
      <c r="Z197"/>
      <c r="AA197"/>
      <c r="AB197"/>
      <c r="AC197"/>
      <c r="AD197"/>
      <c r="AE197"/>
      <c r="AF197"/>
    </row>
    <row r="198" spans="1:32" ht="15" x14ac:dyDescent="0.25">
      <c r="A198"/>
      <c r="B198"/>
      <c r="C198"/>
      <c r="D198"/>
      <c r="E198"/>
      <c r="F198"/>
      <c r="G198"/>
      <c r="H198"/>
      <c r="I198"/>
      <c r="J198"/>
      <c r="K198"/>
      <c r="L198"/>
      <c r="M198"/>
      <c r="N198"/>
      <c r="O198"/>
      <c r="P198"/>
      <c r="Q198"/>
      <c r="R198"/>
      <c r="S198"/>
      <c r="T198"/>
      <c r="U198"/>
      <c r="V198"/>
      <c r="W198"/>
      <c r="X198"/>
      <c r="Y198"/>
      <c r="Z198"/>
      <c r="AA198"/>
      <c r="AB198"/>
      <c r="AC198"/>
      <c r="AD198"/>
      <c r="AE198"/>
      <c r="AF198"/>
    </row>
    <row r="199" spans="1:32" ht="15" x14ac:dyDescent="0.25">
      <c r="A199"/>
      <c r="B199"/>
      <c r="C199"/>
      <c r="D199"/>
      <c r="E199"/>
      <c r="F199"/>
      <c r="G199"/>
      <c r="H199"/>
      <c r="I199"/>
      <c r="J199"/>
      <c r="K199"/>
      <c r="L199"/>
      <c r="M199"/>
    </row>
    <row r="200" spans="1:32" ht="15" x14ac:dyDescent="0.25">
      <c r="A200"/>
      <c r="B200"/>
      <c r="C200"/>
      <c r="D200"/>
      <c r="E200"/>
      <c r="F200"/>
      <c r="G200"/>
      <c r="H200"/>
      <c r="I200"/>
      <c r="J200"/>
      <c r="K200"/>
      <c r="L200"/>
      <c r="M200"/>
    </row>
    <row r="201" spans="1:32" ht="15" x14ac:dyDescent="0.25">
      <c r="A201"/>
      <c r="B201"/>
      <c r="C201"/>
      <c r="D201"/>
      <c r="E201"/>
      <c r="F201"/>
      <c r="G201"/>
      <c r="H201"/>
      <c r="I201"/>
      <c r="J201"/>
    </row>
    <row r="202" spans="1:32" ht="15" x14ac:dyDescent="0.25">
      <c r="A202"/>
      <c r="B202"/>
      <c r="C202"/>
      <c r="D202"/>
      <c r="E202"/>
      <c r="F202"/>
      <c r="G202"/>
      <c r="H202"/>
      <c r="I202"/>
      <c r="J202"/>
    </row>
    <row r="203" spans="1:32" ht="15" x14ac:dyDescent="0.25">
      <c r="A203"/>
      <c r="B203"/>
      <c r="C203"/>
      <c r="D203"/>
      <c r="E203"/>
      <c r="F203"/>
      <c r="G203"/>
      <c r="H203"/>
      <c r="I203"/>
      <c r="J203"/>
    </row>
    <row r="204" spans="1:32" ht="15" x14ac:dyDescent="0.25">
      <c r="A204"/>
      <c r="B204"/>
      <c r="C204"/>
      <c r="D204"/>
      <c r="E204"/>
      <c r="F204"/>
      <c r="G204"/>
      <c r="H204"/>
      <c r="I204"/>
      <c r="J204"/>
    </row>
    <row r="205" spans="1:32" ht="15" x14ac:dyDescent="0.25">
      <c r="A205"/>
      <c r="B205"/>
      <c r="C205"/>
      <c r="D205"/>
      <c r="E205"/>
      <c r="F205"/>
      <c r="G205"/>
      <c r="H205"/>
      <c r="I205"/>
      <c r="J205"/>
    </row>
    <row r="206" spans="1:32" ht="15" x14ac:dyDescent="0.25">
      <c r="A206"/>
      <c r="B206"/>
      <c r="C206"/>
      <c r="D206"/>
      <c r="E206"/>
      <c r="F206"/>
      <c r="G206"/>
      <c r="H206"/>
      <c r="I206"/>
      <c r="J206"/>
    </row>
  </sheetData>
  <mergeCells count="2">
    <mergeCell ref="A3:B3"/>
    <mergeCell ref="H1:I1"/>
  </mergeCells>
  <pageMargins left="0.7" right="0.7" top="0.75" bottom="0.75" header="0.3" footer="0.3"/>
  <pageSetup scale="6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6"/>
  <sheetViews>
    <sheetView showGridLines="0" zoomScale="73" zoomScaleNormal="73" workbookViewId="0">
      <selection activeCell="E1" sqref="E1:H1"/>
    </sheetView>
  </sheetViews>
  <sheetFormatPr defaultColWidth="9.140625" defaultRowHeight="12.75" x14ac:dyDescent="0.2"/>
  <cols>
    <col min="1" max="1" width="16" style="4" customWidth="1"/>
    <col min="2" max="2" width="13.7109375" style="4" customWidth="1"/>
    <col min="3" max="3" width="37" style="4" customWidth="1"/>
    <col min="4" max="4" width="57.28515625" style="4" customWidth="1"/>
    <col min="5" max="6" width="12.85546875" style="4" customWidth="1"/>
    <col min="7" max="7" width="10.7109375" style="4" customWidth="1"/>
    <col min="8" max="8" width="13" style="4" customWidth="1"/>
    <col min="9" max="16384" width="9.140625" style="4"/>
  </cols>
  <sheetData>
    <row r="1" spans="1:13" ht="53.25" customHeight="1" x14ac:dyDescent="0.2">
      <c r="A1" s="10"/>
      <c r="B1" s="10"/>
      <c r="C1" s="10"/>
      <c r="D1" s="11"/>
      <c r="E1" s="107" t="s">
        <v>183</v>
      </c>
      <c r="F1" s="107"/>
      <c r="G1" s="107"/>
      <c r="H1" s="107"/>
    </row>
    <row r="2" spans="1:13" ht="15" x14ac:dyDescent="0.25">
      <c r="A2" s="24" t="s">
        <v>131</v>
      </c>
      <c r="B2" s="25"/>
      <c r="C2" s="25"/>
      <c r="D2" s="25"/>
      <c r="E2" s="25"/>
      <c r="F2" s="25"/>
      <c r="G2" s="25"/>
      <c r="H2" s="26"/>
      <c r="I2" s="26"/>
      <c r="J2"/>
      <c r="K2"/>
      <c r="L2"/>
      <c r="M2"/>
    </row>
    <row r="3" spans="1:13" ht="37.5" customHeight="1" x14ac:dyDescent="0.25">
      <c r="A3" s="50" t="s">
        <v>102</v>
      </c>
      <c r="B3" s="50" t="s">
        <v>132</v>
      </c>
      <c r="C3" s="50" t="s">
        <v>133</v>
      </c>
      <c r="D3" s="50" t="s">
        <v>32</v>
      </c>
      <c r="E3" s="50" t="s">
        <v>12</v>
      </c>
      <c r="F3" s="50" t="s">
        <v>41</v>
      </c>
      <c r="G3" s="50" t="s">
        <v>42</v>
      </c>
      <c r="H3" s="62" t="s">
        <v>158</v>
      </c>
      <c r="I3" s="19"/>
      <c r="J3"/>
      <c r="K3"/>
      <c r="L3"/>
      <c r="M3"/>
    </row>
    <row r="4" spans="1:13" ht="15" x14ac:dyDescent="0.25">
      <c r="A4" s="27" t="s">
        <v>16</v>
      </c>
      <c r="B4" s="27">
        <v>10000234</v>
      </c>
      <c r="C4" s="27" t="s">
        <v>4</v>
      </c>
      <c r="D4" s="27" t="s">
        <v>134</v>
      </c>
      <c r="E4" s="28" t="s">
        <v>135</v>
      </c>
      <c r="F4" s="29">
        <v>165</v>
      </c>
      <c r="G4" s="69">
        <v>1.3</v>
      </c>
      <c r="H4" s="28">
        <f t="shared" ref="H4:H10" si="0">F4*G4</f>
        <v>214.5</v>
      </c>
      <c r="I4" s="19"/>
      <c r="J4"/>
      <c r="K4"/>
      <c r="L4"/>
      <c r="M4"/>
    </row>
    <row r="5" spans="1:13" ht="15" x14ac:dyDescent="0.25">
      <c r="A5" s="27" t="s">
        <v>16</v>
      </c>
      <c r="B5" s="27">
        <v>10000234</v>
      </c>
      <c r="C5" s="27" t="s">
        <v>4</v>
      </c>
      <c r="D5" s="27" t="s">
        <v>136</v>
      </c>
      <c r="E5" s="28" t="s">
        <v>137</v>
      </c>
      <c r="F5" s="29">
        <v>1</v>
      </c>
      <c r="G5" s="69">
        <v>13.32</v>
      </c>
      <c r="H5" s="28">
        <f t="shared" si="0"/>
        <v>13.32</v>
      </c>
      <c r="I5" s="19"/>
      <c r="J5"/>
      <c r="K5"/>
      <c r="L5"/>
      <c r="M5"/>
    </row>
    <row r="6" spans="1:13" ht="15" x14ac:dyDescent="0.25">
      <c r="A6" s="27" t="s">
        <v>16</v>
      </c>
      <c r="B6" s="27">
        <v>10000234</v>
      </c>
      <c r="C6" s="27" t="s">
        <v>4</v>
      </c>
      <c r="D6" s="27" t="s">
        <v>138</v>
      </c>
      <c r="E6" s="28" t="s">
        <v>139</v>
      </c>
      <c r="F6" s="29">
        <v>101</v>
      </c>
      <c r="G6" s="69">
        <v>20.48</v>
      </c>
      <c r="H6" s="28">
        <f t="shared" si="0"/>
        <v>2068.48</v>
      </c>
      <c r="I6" s="19"/>
      <c r="J6"/>
      <c r="K6"/>
      <c r="L6"/>
      <c r="M6"/>
    </row>
    <row r="7" spans="1:13" ht="15" x14ac:dyDescent="0.25">
      <c r="A7" s="27" t="s">
        <v>16</v>
      </c>
      <c r="B7" s="27">
        <v>10000234</v>
      </c>
      <c r="C7" s="27" t="s">
        <v>4</v>
      </c>
      <c r="D7" s="27" t="s">
        <v>140</v>
      </c>
      <c r="E7" s="28" t="s">
        <v>141</v>
      </c>
      <c r="F7" s="29">
        <v>142</v>
      </c>
      <c r="G7" s="69">
        <v>13.32</v>
      </c>
      <c r="H7" s="28">
        <f t="shared" si="0"/>
        <v>1891.44</v>
      </c>
      <c r="I7" s="19"/>
      <c r="J7"/>
      <c r="K7"/>
      <c r="L7"/>
      <c r="M7"/>
    </row>
    <row r="8" spans="1:13" ht="15" x14ac:dyDescent="0.25">
      <c r="A8" s="27" t="s">
        <v>16</v>
      </c>
      <c r="B8" s="27">
        <v>10000234</v>
      </c>
      <c r="C8" s="27" t="s">
        <v>4</v>
      </c>
      <c r="D8" s="27" t="s">
        <v>142</v>
      </c>
      <c r="E8" s="28" t="s">
        <v>143</v>
      </c>
      <c r="F8" s="29">
        <v>132</v>
      </c>
      <c r="G8" s="69">
        <v>13.32</v>
      </c>
      <c r="H8" s="28">
        <f t="shared" si="0"/>
        <v>1758.24</v>
      </c>
      <c r="I8" s="19"/>
      <c r="J8"/>
      <c r="K8"/>
      <c r="L8"/>
      <c r="M8"/>
    </row>
    <row r="9" spans="1:13" ht="15" x14ac:dyDescent="0.25">
      <c r="A9" s="27" t="s">
        <v>16</v>
      </c>
      <c r="B9" s="27">
        <v>10000234</v>
      </c>
      <c r="C9" s="27" t="s">
        <v>4</v>
      </c>
      <c r="D9" s="27" t="s">
        <v>144</v>
      </c>
      <c r="E9" s="28" t="s">
        <v>145</v>
      </c>
      <c r="F9" s="29">
        <v>8</v>
      </c>
      <c r="G9" s="69">
        <v>6.79</v>
      </c>
      <c r="H9" s="28">
        <f t="shared" si="0"/>
        <v>54.32</v>
      </c>
      <c r="I9" s="19"/>
      <c r="J9"/>
      <c r="K9"/>
      <c r="L9"/>
      <c r="M9"/>
    </row>
    <row r="10" spans="1:13" ht="15" x14ac:dyDescent="0.25">
      <c r="A10" s="27" t="s">
        <v>16</v>
      </c>
      <c r="B10" s="27">
        <v>10000234</v>
      </c>
      <c r="C10" s="27" t="s">
        <v>4</v>
      </c>
      <c r="D10" s="27" t="s">
        <v>146</v>
      </c>
      <c r="E10" s="28" t="s">
        <v>147</v>
      </c>
      <c r="F10" s="29">
        <v>185</v>
      </c>
      <c r="G10" s="69">
        <v>171.06</v>
      </c>
      <c r="H10" s="28">
        <f t="shared" si="0"/>
        <v>31646.100000000002</v>
      </c>
      <c r="I10" s="19"/>
      <c r="J10"/>
      <c r="K10"/>
      <c r="L10"/>
      <c r="M10"/>
    </row>
    <row r="11" spans="1:13" ht="15" x14ac:dyDescent="0.25">
      <c r="A11" s="30"/>
      <c r="B11" s="30"/>
      <c r="C11" s="30"/>
      <c r="D11" s="30"/>
      <c r="E11" s="30"/>
      <c r="F11" s="106" t="s">
        <v>49</v>
      </c>
      <c r="G11" s="106"/>
      <c r="H11" s="70">
        <f>SUM(H4:H10)</f>
        <v>37646.400000000001</v>
      </c>
      <c r="I11" s="19"/>
      <c r="J11"/>
      <c r="K11"/>
      <c r="L11"/>
      <c r="M11"/>
    </row>
    <row r="12" spans="1:13" ht="15" x14ac:dyDescent="0.25">
      <c r="A12" s="30"/>
      <c r="B12" s="19"/>
      <c r="C12" s="19"/>
      <c r="D12" s="19"/>
      <c r="E12" s="19"/>
      <c r="F12" s="108" t="s">
        <v>25</v>
      </c>
      <c r="G12" s="109"/>
      <c r="H12" s="71">
        <f>ROUNDUP(H11,0)</f>
        <v>37647</v>
      </c>
      <c r="I12" s="19"/>
      <c r="J12"/>
      <c r="K12"/>
      <c r="L12"/>
      <c r="M12"/>
    </row>
    <row r="13" spans="1:13" ht="15" x14ac:dyDescent="0.25">
      <c r="A13" s="19"/>
      <c r="B13" s="19"/>
      <c r="C13" s="19"/>
      <c r="D13" s="19"/>
      <c r="E13" s="19"/>
      <c r="F13" s="19"/>
      <c r="G13" s="19"/>
      <c r="H13" s="19"/>
      <c r="I13" s="19"/>
      <c r="J13"/>
      <c r="K13"/>
      <c r="L13"/>
      <c r="M13"/>
    </row>
    <row r="14" spans="1:13" ht="15" x14ac:dyDescent="0.25">
      <c r="A14" s="19"/>
      <c r="B14" s="19"/>
      <c r="C14" s="19"/>
      <c r="D14" s="19"/>
      <c r="E14" s="19"/>
      <c r="F14" s="19"/>
      <c r="G14" s="19"/>
      <c r="H14" s="19"/>
      <c r="I14" s="19"/>
      <c r="J14"/>
      <c r="K14"/>
      <c r="L14"/>
      <c r="M14"/>
    </row>
    <row r="15" spans="1:13" ht="15" x14ac:dyDescent="0.25">
      <c r="A15" s="19"/>
      <c r="B15" s="19"/>
      <c r="C15" s="19"/>
      <c r="D15" s="19"/>
      <c r="E15" s="19"/>
      <c r="F15" s="19"/>
      <c r="G15" s="19"/>
      <c r="H15" s="19"/>
      <c r="I15" s="19"/>
      <c r="J15"/>
      <c r="K15"/>
      <c r="L15"/>
      <c r="M15"/>
    </row>
    <row r="16" spans="1:13" ht="15" x14ac:dyDescent="0.25">
      <c r="A16" s="19"/>
      <c r="B16" s="19"/>
      <c r="C16" s="19"/>
      <c r="D16" s="19"/>
      <c r="E16" s="19"/>
      <c r="F16" s="19"/>
      <c r="G16" s="19"/>
      <c r="H16" s="19"/>
      <c r="I16" s="19"/>
      <c r="J16"/>
      <c r="K16"/>
      <c r="L16"/>
      <c r="M16"/>
    </row>
    <row r="17" spans="1:13" ht="15" x14ac:dyDescent="0.25">
      <c r="A17" s="5"/>
      <c r="B17" s="5"/>
      <c r="C17" s="5"/>
      <c r="D17" s="5"/>
      <c r="E17" s="5"/>
      <c r="F17" s="5"/>
      <c r="G17" s="5"/>
      <c r="H17" s="5"/>
      <c r="I17" s="5"/>
      <c r="J17"/>
      <c r="K17"/>
      <c r="L17"/>
      <c r="M17"/>
    </row>
    <row r="18" spans="1:13" ht="15" x14ac:dyDescent="0.25">
      <c r="A18" s="5"/>
      <c r="B18" s="5"/>
      <c r="C18" s="5"/>
      <c r="D18" s="5"/>
      <c r="E18" s="5"/>
      <c r="F18" s="5"/>
      <c r="G18" s="5"/>
      <c r="H18" s="5"/>
      <c r="I18" s="5"/>
      <c r="J18"/>
      <c r="K18"/>
      <c r="L18"/>
      <c r="M18"/>
    </row>
    <row r="19" spans="1:13" ht="15" x14ac:dyDescent="0.25">
      <c r="A19" s="5"/>
      <c r="B19" s="5"/>
      <c r="C19" s="5"/>
      <c r="D19" s="5"/>
      <c r="E19" s="5"/>
      <c r="F19" s="5"/>
      <c r="G19" s="5"/>
      <c r="H19" s="5"/>
      <c r="I19" s="5"/>
      <c r="J19"/>
      <c r="K19"/>
      <c r="L19"/>
      <c r="M19"/>
    </row>
    <row r="20" spans="1:13" ht="15" x14ac:dyDescent="0.25">
      <c r="A20" s="5"/>
      <c r="B20" s="5"/>
      <c r="C20" s="5"/>
      <c r="D20" s="5"/>
      <c r="E20" s="5"/>
      <c r="F20" s="5"/>
      <c r="G20" s="5"/>
      <c r="H20" s="5"/>
      <c r="I20" s="5"/>
      <c r="J20"/>
      <c r="K20"/>
      <c r="L20"/>
      <c r="M20"/>
    </row>
    <row r="21" spans="1:13" ht="15" x14ac:dyDescent="0.25">
      <c r="A21"/>
      <c r="B21"/>
      <c r="C21"/>
      <c r="D21"/>
      <c r="E21"/>
      <c r="F21"/>
      <c r="G21"/>
      <c r="H21"/>
      <c r="I21"/>
      <c r="J21"/>
      <c r="K21"/>
      <c r="L21"/>
      <c r="M21"/>
    </row>
    <row r="22" spans="1:13" ht="15" x14ac:dyDescent="0.25">
      <c r="A22" s="6"/>
      <c r="B22" s="6"/>
      <c r="C22" s="13"/>
      <c r="D22" s="13"/>
      <c r="E22" s="13"/>
      <c r="F22" s="6"/>
      <c r="G22" s="6"/>
      <c r="H22"/>
      <c r="I22"/>
      <c r="J22"/>
      <c r="K22"/>
      <c r="L22"/>
      <c r="M22"/>
    </row>
    <row r="23" spans="1:13" ht="15" x14ac:dyDescent="0.25">
      <c r="A23" s="6"/>
      <c r="B23" s="6"/>
      <c r="C23" s="6"/>
      <c r="D23" s="6"/>
      <c r="E23" s="6"/>
      <c r="F23" s="6"/>
      <c r="G23" s="6"/>
      <c r="H23"/>
      <c r="I23"/>
      <c r="J23"/>
      <c r="K23"/>
      <c r="L23"/>
      <c r="M23"/>
    </row>
    <row r="24" spans="1:13" ht="15" x14ac:dyDescent="0.25">
      <c r="A24"/>
      <c r="B24"/>
      <c r="C24"/>
      <c r="D24"/>
      <c r="E24"/>
      <c r="F24"/>
      <c r="G24"/>
      <c r="H24"/>
      <c r="I24"/>
      <c r="J24"/>
      <c r="K24"/>
      <c r="L24"/>
      <c r="M24"/>
    </row>
    <row r="25" spans="1:13" ht="15" x14ac:dyDescent="0.25">
      <c r="A25"/>
      <c r="B25"/>
      <c r="C25"/>
      <c r="D25"/>
      <c r="E25"/>
      <c r="F25"/>
      <c r="G25" s="7"/>
      <c r="H25" s="7"/>
      <c r="I25" s="7"/>
    </row>
    <row r="26" spans="1:13" ht="15" x14ac:dyDescent="0.25">
      <c r="A26"/>
      <c r="B26"/>
      <c r="C26"/>
      <c r="D26"/>
      <c r="E26"/>
      <c r="F26"/>
    </row>
  </sheetData>
  <mergeCells count="3">
    <mergeCell ref="F11:G11"/>
    <mergeCell ref="E1:H1"/>
    <mergeCell ref="F12:G12"/>
  </mergeCells>
  <pageMargins left="0.7" right="0.7" top="0.75" bottom="0.75" header="0.3" footer="0.3"/>
  <pageSetup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Q14"/>
  <sheetViews>
    <sheetView workbookViewId="0">
      <selection activeCell="B22" sqref="B22"/>
    </sheetView>
  </sheetViews>
  <sheetFormatPr defaultRowHeight="16.5" customHeight="1" x14ac:dyDescent="0.2"/>
  <cols>
    <col min="1" max="1" width="7.7109375" style="75" customWidth="1"/>
    <col min="2" max="2" width="70" style="75" customWidth="1"/>
    <col min="3" max="3" width="16" style="75" customWidth="1"/>
    <col min="4" max="4" width="18.7109375" style="75" customWidth="1"/>
    <col min="5" max="5" width="15.5703125" style="75" customWidth="1"/>
    <col min="6" max="6" width="13.140625" style="75" customWidth="1"/>
    <col min="7" max="7" width="13.7109375" style="75" customWidth="1"/>
    <col min="8" max="9" width="14.140625" style="75" customWidth="1"/>
    <col min="10" max="10" width="9.140625" style="75"/>
    <col min="11" max="11" width="9.140625" style="75" bestFit="1" customWidth="1"/>
    <col min="12" max="16384" width="9.140625" style="75"/>
  </cols>
  <sheetData>
    <row r="1" spans="1:17" ht="48" customHeight="1" x14ac:dyDescent="0.2">
      <c r="C1" s="110" t="s">
        <v>183</v>
      </c>
      <c r="D1" s="110"/>
      <c r="E1" s="110"/>
      <c r="F1" s="110"/>
    </row>
    <row r="2" spans="1:17" ht="16.5" customHeight="1" x14ac:dyDescent="0.2">
      <c r="A2" s="76" t="s">
        <v>91</v>
      </c>
      <c r="B2" s="76"/>
      <c r="C2" s="76"/>
      <c r="D2" s="76"/>
      <c r="E2" s="76"/>
      <c r="F2" s="77"/>
    </row>
    <row r="3" spans="1:17" ht="16.5" customHeight="1" x14ac:dyDescent="0.2">
      <c r="A3" s="76" t="s">
        <v>130</v>
      </c>
      <c r="B3" s="78"/>
      <c r="C3" s="78"/>
      <c r="D3" s="78"/>
      <c r="E3" s="78"/>
      <c r="F3" s="77"/>
    </row>
    <row r="4" spans="1:17" ht="25.5" customHeight="1" x14ac:dyDescent="0.2">
      <c r="A4" s="72" t="s">
        <v>55</v>
      </c>
      <c r="B4" s="72" t="s">
        <v>164</v>
      </c>
      <c r="C4" s="72"/>
      <c r="D4" s="72" t="s">
        <v>165</v>
      </c>
      <c r="E4" s="73" t="s">
        <v>166</v>
      </c>
      <c r="F4" s="77"/>
    </row>
    <row r="5" spans="1:17" ht="16.5" customHeight="1" x14ac:dyDescent="0.2">
      <c r="A5" s="113">
        <v>1</v>
      </c>
      <c r="B5" s="79" t="s">
        <v>92</v>
      </c>
      <c r="C5" s="82" t="s">
        <v>93</v>
      </c>
      <c r="D5" s="81">
        <v>0</v>
      </c>
      <c r="E5" s="81">
        <v>3568</v>
      </c>
      <c r="F5" s="77"/>
    </row>
    <row r="6" spans="1:17" ht="16.5" customHeight="1" x14ac:dyDescent="0.2">
      <c r="A6" s="114"/>
      <c r="B6" s="79"/>
      <c r="C6" s="82" t="s">
        <v>158</v>
      </c>
      <c r="D6" s="83">
        <v>0.79</v>
      </c>
      <c r="E6" s="81">
        <f>E5*D6</f>
        <v>2818.7200000000003</v>
      </c>
      <c r="F6" s="77"/>
    </row>
    <row r="7" spans="1:17" ht="16.5" customHeight="1" x14ac:dyDescent="0.2">
      <c r="A7" s="117" t="s">
        <v>94</v>
      </c>
      <c r="B7" s="118"/>
      <c r="C7" s="118"/>
      <c r="D7" s="118"/>
      <c r="E7" s="118"/>
      <c r="F7" s="77"/>
    </row>
    <row r="8" spans="1:17" ht="16.5" customHeight="1" x14ac:dyDescent="0.2">
      <c r="A8" s="115">
        <v>2</v>
      </c>
      <c r="B8" s="84" t="s">
        <v>95</v>
      </c>
      <c r="C8" s="80" t="s">
        <v>9</v>
      </c>
      <c r="D8" s="85" t="s">
        <v>9</v>
      </c>
      <c r="E8" s="86"/>
      <c r="F8" s="77"/>
    </row>
    <row r="9" spans="1:17" ht="16.5" customHeight="1" x14ac:dyDescent="0.2">
      <c r="A9" s="115"/>
      <c r="B9" s="116" t="s">
        <v>96</v>
      </c>
      <c r="C9" s="82" t="s">
        <v>93</v>
      </c>
      <c r="D9" s="87"/>
      <c r="E9" s="81">
        <v>803</v>
      </c>
      <c r="F9" s="77"/>
      <c r="N9" s="88"/>
      <c r="O9" s="88"/>
      <c r="P9" s="88"/>
      <c r="Q9" s="88"/>
    </row>
    <row r="10" spans="1:17" ht="16.5" customHeight="1" x14ac:dyDescent="0.2">
      <c r="A10" s="115"/>
      <c r="B10" s="116"/>
      <c r="C10" s="82" t="s">
        <v>158</v>
      </c>
      <c r="D10" s="83">
        <f>8*1.21</f>
        <v>9.68</v>
      </c>
      <c r="E10" s="81">
        <f>E9*D10</f>
        <v>7773.04</v>
      </c>
      <c r="F10" s="77"/>
    </row>
    <row r="11" spans="1:17" ht="16.5" customHeight="1" x14ac:dyDescent="0.2">
      <c r="A11" s="115"/>
      <c r="B11" s="112" t="s">
        <v>97</v>
      </c>
      <c r="C11" s="82" t="s">
        <v>93</v>
      </c>
      <c r="D11" s="87"/>
      <c r="E11" s="81">
        <v>803</v>
      </c>
      <c r="F11" s="77"/>
    </row>
    <row r="12" spans="1:17" ht="16.5" customHeight="1" x14ac:dyDescent="0.2">
      <c r="A12" s="115"/>
      <c r="B12" s="112"/>
      <c r="C12" s="82" t="s">
        <v>158</v>
      </c>
      <c r="D12" s="83">
        <f>160*1.21</f>
        <v>193.6</v>
      </c>
      <c r="E12" s="81">
        <f>E11*D12</f>
        <v>155460.79999999999</v>
      </c>
      <c r="F12" s="77"/>
    </row>
    <row r="13" spans="1:17" ht="16.5" customHeight="1" x14ac:dyDescent="0.2">
      <c r="A13" s="111" t="s">
        <v>98</v>
      </c>
      <c r="B13" s="111"/>
      <c r="C13" s="82" t="s">
        <v>158</v>
      </c>
      <c r="D13" s="87"/>
      <c r="E13" s="89">
        <f>ROUNDUP(SUM(E6,E10,E12),0)</f>
        <v>166053</v>
      </c>
      <c r="F13" s="77"/>
    </row>
    <row r="14" spans="1:17" ht="16.5" customHeight="1" x14ac:dyDescent="0.2">
      <c r="A14" s="77"/>
      <c r="B14" s="77" t="s">
        <v>99</v>
      </c>
      <c r="C14" s="77"/>
      <c r="D14" s="77"/>
      <c r="E14" s="74"/>
      <c r="F14" s="77"/>
    </row>
  </sheetData>
  <mergeCells count="7">
    <mergeCell ref="C1:F1"/>
    <mergeCell ref="A13:B13"/>
    <mergeCell ref="B11:B12"/>
    <mergeCell ref="A5:A6"/>
    <mergeCell ref="A8:A12"/>
    <mergeCell ref="B9:B10"/>
    <mergeCell ref="A7:E7"/>
  </mergeCells>
  <pageMargins left="0.7" right="0.7" top="0.75" bottom="0.75" header="0.3" footer="0.3"/>
  <pageSetup orientation="landscape"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49FCA-A7C2-4FF3-A19C-CF497A0027D1}">
  <sheetPr>
    <tabColor theme="9" tint="0.79998168889431442"/>
  </sheetPr>
  <dimension ref="A1:H7"/>
  <sheetViews>
    <sheetView workbookViewId="0">
      <selection sqref="A1:XFD1048576"/>
    </sheetView>
  </sheetViews>
  <sheetFormatPr defaultRowHeight="12.75" x14ac:dyDescent="0.2"/>
  <cols>
    <col min="1" max="1" width="31.7109375" style="75" customWidth="1"/>
    <col min="2" max="2" width="27.42578125" style="75" customWidth="1"/>
    <col min="3" max="4" width="9.140625" style="75"/>
    <col min="5" max="5" width="19.5703125" style="75" customWidth="1"/>
    <col min="6" max="6" width="19" style="75" customWidth="1"/>
    <col min="7" max="7" width="28.140625" style="75" customWidth="1"/>
    <col min="8" max="8" width="23" style="75" customWidth="1"/>
    <col min="9" max="16384" width="9.140625" style="75"/>
  </cols>
  <sheetData>
    <row r="1" spans="1:8" ht="34.5" customHeight="1" x14ac:dyDescent="0.2">
      <c r="G1" s="119" t="s">
        <v>182</v>
      </c>
      <c r="H1" s="119"/>
    </row>
    <row r="2" spans="1:8" x14ac:dyDescent="0.2">
      <c r="A2" s="120" t="s">
        <v>169</v>
      </c>
      <c r="B2" s="120"/>
      <c r="C2" s="120"/>
      <c r="D2" s="120"/>
      <c r="E2" s="120"/>
      <c r="F2" s="120"/>
      <c r="G2" s="120"/>
      <c r="H2" s="120"/>
    </row>
    <row r="3" spans="1:8" ht="38.25" x14ac:dyDescent="0.2">
      <c r="A3" s="90" t="s">
        <v>170</v>
      </c>
      <c r="B3" s="90" t="s">
        <v>171</v>
      </c>
      <c r="C3" s="90" t="s">
        <v>172</v>
      </c>
      <c r="D3" s="90" t="s">
        <v>173</v>
      </c>
      <c r="E3" s="90" t="s">
        <v>174</v>
      </c>
      <c r="F3" s="90" t="s">
        <v>175</v>
      </c>
      <c r="G3" s="90" t="s">
        <v>176</v>
      </c>
      <c r="H3" s="90" t="s">
        <v>177</v>
      </c>
    </row>
    <row r="4" spans="1:8" ht="25.5" x14ac:dyDescent="0.2">
      <c r="A4" s="91" t="s">
        <v>113</v>
      </c>
      <c r="B4" s="92" t="s">
        <v>178</v>
      </c>
      <c r="C4" s="92">
        <v>47073</v>
      </c>
      <c r="D4" s="92">
        <v>7</v>
      </c>
      <c r="E4" s="93">
        <v>50</v>
      </c>
      <c r="F4" s="93">
        <f t="shared" ref="F4:F6" si="0">D4*E4</f>
        <v>350</v>
      </c>
      <c r="G4" s="93">
        <v>27.03</v>
      </c>
      <c r="H4" s="93">
        <f>D4*G4</f>
        <v>189.21</v>
      </c>
    </row>
    <row r="5" spans="1:8" ht="25.5" x14ac:dyDescent="0.2">
      <c r="A5" s="94" t="s">
        <v>118</v>
      </c>
      <c r="B5" s="92" t="s">
        <v>178</v>
      </c>
      <c r="C5" s="92">
        <v>47073</v>
      </c>
      <c r="D5" s="92">
        <v>11</v>
      </c>
      <c r="E5" s="93">
        <v>50</v>
      </c>
      <c r="F5" s="93">
        <f t="shared" si="0"/>
        <v>550</v>
      </c>
      <c r="G5" s="93">
        <v>27.03</v>
      </c>
      <c r="H5" s="93">
        <f t="shared" ref="H5:H6" si="1">D5*G5</f>
        <v>297.33000000000004</v>
      </c>
    </row>
    <row r="6" spans="1:8" ht="25.5" x14ac:dyDescent="0.2">
      <c r="A6" s="95" t="s">
        <v>121</v>
      </c>
      <c r="B6" s="92" t="s">
        <v>178</v>
      </c>
      <c r="C6" s="92">
        <v>47073</v>
      </c>
      <c r="D6" s="92">
        <v>2</v>
      </c>
      <c r="E6" s="93">
        <v>50</v>
      </c>
      <c r="F6" s="93">
        <f t="shared" si="0"/>
        <v>100</v>
      </c>
      <c r="G6" s="93">
        <v>27.03</v>
      </c>
      <c r="H6" s="93">
        <f t="shared" si="1"/>
        <v>54.06</v>
      </c>
    </row>
    <row r="7" spans="1:8" x14ac:dyDescent="0.2">
      <c r="A7" s="121" t="s">
        <v>179</v>
      </c>
      <c r="B7" s="121"/>
      <c r="C7" s="121"/>
      <c r="D7" s="96">
        <f>SUM(D4:D6)</f>
        <v>20</v>
      </c>
      <c r="E7" s="97"/>
      <c r="F7" s="97">
        <f>ROUND(SUM(F4:F6),0)</f>
        <v>1000</v>
      </c>
      <c r="G7" s="97"/>
      <c r="H7" s="98">
        <f>ROUND(SUM(H4:H6),0)</f>
        <v>541</v>
      </c>
    </row>
  </sheetData>
  <mergeCells count="3">
    <mergeCell ref="G1:H1"/>
    <mergeCell ref="A2:H2"/>
    <mergeCell ref="A7:C7"/>
  </mergeCells>
  <pageMargins left="0.7" right="0.7" top="0.75" bottom="0.75" header="0.3" footer="0.3"/>
  <pageSetup scale="65" orientation="landscape"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Kopsavilkums</vt:lpstr>
      <vt:lpstr>ātrie_testi_stac_daļa</vt:lpstr>
      <vt:lpstr>ātrie_testi_amb_daļa</vt:lpstr>
      <vt:lpstr>Covid_pakalp_progr</vt:lpstr>
      <vt:lpstr>RAKUS_antivielu_testi</vt:lpstr>
      <vt:lpstr>Sekvencēšana</vt:lpstr>
      <vt:lpstr>VTMEC_test</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2022-08-23T12:20:42Z</cp:lastPrinted>
  <dcterms:created xsi:type="dcterms:W3CDTF">2020-04-24T14:20:08Z</dcterms:created>
  <dcterms:modified xsi:type="dcterms:W3CDTF">2022-08-23T12:21:09Z</dcterms:modified>
</cp:coreProperties>
</file>