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vnozare.pri\vm\Redirect_profiles\VM_Ivita_Lazdina\Desktop\Ac_Z_Saci_rik\TAPS_12rikojums\Projekts_12_rik_groz\TAP_pēdējais_GALA\"/>
    </mc:Choice>
  </mc:AlternateContent>
  <xr:revisionPtr revIDLastSave="0" documentId="13_ncr:1_{6C2EB95D-17C8-4F3B-A870-19F10FB62E09}" xr6:coauthVersionLast="47" xr6:coauthVersionMax="47" xr10:uidLastSave="{00000000-0000-0000-0000-000000000000}"/>
  <bookViews>
    <workbookView xWindow="390" yWindow="0" windowWidth="22920" windowHeight="15600" activeTab="1" xr2:uid="{00000000-000D-0000-FFFF-FFFF00000000}"/>
  </bookViews>
  <sheets>
    <sheet name="Pielikums Nr.1" sheetId="9" r:id="rId1"/>
    <sheet name="Pielikums Nr.1_turpinājums" sheetId="7" r:id="rId2"/>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7" l="1"/>
  <c r="B12" i="7"/>
  <c r="G12" i="7" s="1"/>
  <c r="D19" i="9"/>
  <c r="D18" i="9" s="1"/>
  <c r="B18" i="9"/>
  <c r="C18" i="9"/>
  <c r="C15" i="9"/>
  <c r="D17" i="9"/>
  <c r="D16" i="9"/>
  <c r="B9" i="9"/>
  <c r="C9" i="9"/>
  <c r="B7" i="9"/>
  <c r="B5" i="9"/>
  <c r="D8" i="9"/>
  <c r="D7" i="9" s="1"/>
  <c r="D10" i="9"/>
  <c r="D9" i="9" s="1"/>
  <c r="C5" i="9"/>
  <c r="G21" i="7"/>
  <c r="D13" i="7"/>
  <c r="D7" i="7"/>
  <c r="B11" i="9" l="1"/>
  <c r="C20" i="9"/>
  <c r="D15" i="9"/>
  <c r="D20" i="9" s="1"/>
  <c r="B15" i="9"/>
  <c r="C7" i="9"/>
  <c r="C11" i="9" s="1"/>
  <c r="D6" i="9"/>
  <c r="D38" i="7"/>
  <c r="E38" i="7" s="1"/>
  <c r="G38" i="7" s="1"/>
  <c r="D33" i="7"/>
  <c r="E33" i="7" s="1"/>
  <c r="G45" i="7"/>
  <c r="H39" i="7"/>
  <c r="G25" i="7"/>
  <c r="D5" i="9" l="1"/>
  <c r="D11" i="9" s="1"/>
  <c r="F38" i="7"/>
  <c r="G33" i="7"/>
  <c r="F33" i="7"/>
  <c r="G34" i="7" l="1"/>
  <c r="H33" i="7"/>
  <c r="H34" i="7" s="1"/>
  <c r="G13" i="7" l="1"/>
  <c r="E7" i="7"/>
  <c r="G7" i="7" s="1"/>
  <c r="G8" i="7" l="1"/>
  <c r="H7" i="7"/>
  <c r="H8" i="7" s="1"/>
  <c r="H14" i="7"/>
  <c r="F12" i="7"/>
  <c r="F7" i="7"/>
  <c r="F13" i="7"/>
</calcChain>
</file>

<file path=xl/sharedStrings.xml><?xml version="1.0" encoding="utf-8"?>
<sst xmlns="http://schemas.openxmlformats.org/spreadsheetml/2006/main" count="103" uniqueCount="61">
  <si>
    <t>Kopsavilkums finansējuma pārdalēm</t>
  </si>
  <si>
    <t>Pasākums</t>
  </si>
  <si>
    <t>Šī pārdale ir iesniegta ar 24-TA-3062</t>
  </si>
  <si>
    <t>Finanšu līdzekļu pārdale no apakšprogrammas 33.14.00 "Primārās ambulatorās veselības aprūpes nodrošināšana" pārdalei uz apakšprogrammu 33.14.00 "Primārās ambulatorās veselības aprūpes nodrošināšana"</t>
  </si>
  <si>
    <r>
      <t xml:space="preserve">Plānotais finansējums 2025.gadam, </t>
    </r>
    <r>
      <rPr>
        <i/>
        <sz val="10"/>
        <rFont val="Times New Roman"/>
        <family val="1"/>
      </rPr>
      <t>euro</t>
    </r>
    <r>
      <rPr>
        <sz val="10"/>
        <rFont val="Times New Roman"/>
        <family val="1"/>
      </rPr>
      <t xml:space="preserve"> </t>
    </r>
  </si>
  <si>
    <r>
      <t xml:space="preserve"> Izpilde 2025. gada (janvāris-augusts), </t>
    </r>
    <r>
      <rPr>
        <i/>
        <sz val="10"/>
        <rFont val="Times New Roman"/>
        <family val="1"/>
      </rPr>
      <t>euro</t>
    </r>
    <r>
      <rPr>
        <sz val="10"/>
        <rFont val="Times New Roman"/>
        <family val="1"/>
      </rPr>
      <t xml:space="preserve"> </t>
    </r>
  </si>
  <si>
    <r>
      <t xml:space="preserve"> Izpildes prognoze 2025.gada (septembris- decembris), </t>
    </r>
    <r>
      <rPr>
        <i/>
        <sz val="10"/>
        <rFont val="Times New Roman"/>
        <family val="1"/>
      </rPr>
      <t>euro</t>
    </r>
    <r>
      <rPr>
        <sz val="10"/>
        <rFont val="Times New Roman"/>
        <family val="1"/>
      </rPr>
      <t xml:space="preserve">  </t>
    </r>
  </si>
  <si>
    <r>
      <t xml:space="preserve"> Izpildes prognoze 2025.gads, </t>
    </r>
    <r>
      <rPr>
        <i/>
        <sz val="10"/>
        <rFont val="Times New Roman"/>
        <family val="1"/>
      </rPr>
      <t>euro</t>
    </r>
    <r>
      <rPr>
        <sz val="10"/>
        <rFont val="Times New Roman"/>
        <family val="1"/>
      </rPr>
      <t xml:space="preserve"> </t>
    </r>
  </si>
  <si>
    <t xml:space="preserve"> % izpilde 2025.gads pret plānoto finansējumu </t>
  </si>
  <si>
    <r>
      <t xml:space="preserve"> Līdzekļu ekonomija (+), </t>
    </r>
    <r>
      <rPr>
        <i/>
        <sz val="10"/>
        <rFont val="Times New Roman"/>
        <family val="1"/>
      </rPr>
      <t>euro</t>
    </r>
    <r>
      <rPr>
        <sz val="10"/>
        <rFont val="Times New Roman"/>
        <family val="1"/>
      </rPr>
      <t xml:space="preserve">  </t>
    </r>
  </si>
  <si>
    <r>
      <t xml:space="preserve"> Līdzekļu ekonomija (+), kura tiek pārdalīta, </t>
    </r>
    <r>
      <rPr>
        <i/>
        <sz val="10"/>
        <rFont val="Times New Roman"/>
        <family val="1"/>
      </rPr>
      <t>euro</t>
    </r>
    <r>
      <rPr>
        <sz val="10"/>
        <rFont val="Times New Roman"/>
        <family val="1"/>
      </rPr>
      <t xml:space="preserve">  </t>
    </r>
  </si>
  <si>
    <t>Skaidrojumi par neizpildēm (līdzekļu ekonomijām) un līdzekļu deficītiem</t>
  </si>
  <si>
    <t>Uzlabot veselības aprūpi iedzīvotājiem, kuri atrodas ilgstošas sociālās aprūpes un sociālās rehabilitācijas institūcijās</t>
  </si>
  <si>
    <t>KOPĀ:</t>
  </si>
  <si>
    <t>Finansējumu plānots novirzīt:</t>
  </si>
  <si>
    <t>Mākslīgo plaušu ventilācijai AP 46</t>
  </si>
  <si>
    <r>
      <t xml:space="preserve">KOPĀ, </t>
    </r>
    <r>
      <rPr>
        <i/>
        <sz val="10"/>
        <rFont val="Times New Roman"/>
        <family val="1"/>
      </rPr>
      <t>euro</t>
    </r>
  </si>
  <si>
    <t>Rezultatīvais rādītājs</t>
  </si>
  <si>
    <t>Izdevumu pozīcija</t>
  </si>
  <si>
    <t xml:space="preserve">Ģimenes ārstu prakšu skaits, kas papildus saņēma aptveres maksājumu </t>
  </si>
  <si>
    <t>KOPÄ:</t>
  </si>
  <si>
    <t>Unikalo pacientu skaits</t>
  </si>
  <si>
    <t>Mākslīgo plaušu ventilācija AP 46</t>
  </si>
  <si>
    <t>3. pielikums</t>
  </si>
  <si>
    <t>Finanšu līdzekļu pārdale no apakšprogrammas 33.16.00 "Pārējo ambulatoro veselības aprūpes pakalpojumu nodrošināšana" pārdalei uz apakšprogrammu 33.16.00 "Pārējo ambulatoro veselības aprūpes pakalpojumu nodrošināšana"</t>
  </si>
  <si>
    <t>Pakalpojumu skaits</t>
  </si>
  <si>
    <t>Veselības aprūpes pakalpojumu pieejamība pēc onkoloģijas diagnozes noteikšanas (dinamiskā novērošana)</t>
  </si>
  <si>
    <t>Finansējuma pārdale 2025.-2027.gada prioritārā pasākuma "Uzlabot veselības aprūpi iedzīvotājiem, kuri atrodas ilgstošas sociālās aprūpes un sociālās rehabilitācijas institūcijās", no tā:</t>
  </si>
  <si>
    <t>Finansējuma pārdale 2025.-2027.gada prioritārā pasākuma "Nodrošināt integrētu, multidisciplināru, ambulatoru valsts apmaksāto veselības aprūpi iekaisīgu zarnu slimības pacientiem", no tā:</t>
  </si>
  <si>
    <t>Nodrošināt integrētu, multidisciplināru, ambulatoru valsts apmaksāto veselības aprūpi iekaisīgu zarnu slimības pacientiem, uzlabot veselības aprūpi ilgstošas sociālās aprūpes un sociālās rehabilitācijas institūciju klientiem, kā arī valsts apmaksāto veselības aprūpes pakalpojumu klāstā iekļaut tīklenes slimību pacientiem intravitreālās injekcijās pielietotos medikamentus.</t>
  </si>
  <si>
    <t>2024.-2026.gada prioritārā pasākuma "Veselības aprūpes pakalpojumu pieejamības un kvalitātes uzlabošana" apakšpasākuma "Veselības aprūpes pakalpojumu onkoloģijas jomā uzlabošana" aktivitātei "Veselības aprūpes pakalpojumu pieejamība pēc onkoloģijas diagnozes noteikšanas (dinamiskā novērošana)"</t>
  </si>
  <si>
    <t>33.16.00 "Pārējo ambulatoro veselības aprūpes pakalpojumu nodrošināšana"</t>
  </si>
  <si>
    <t>33.14.00 "Primārās ambulatorās veselības aprūpes nodrošināšana"</t>
  </si>
  <si>
    <t>Apakšprogramma</t>
  </si>
  <si>
    <t>Pārējās izmaiņas</t>
  </si>
  <si>
    <t>t.sk. 33.16.00 "Pārējo ambulatoro veselības aprūpes pakalpojumu nodrošināšana"</t>
  </si>
  <si>
    <t>t.sk. 33.14.00 "Primārās ambulatorās veselības aprūpes nodrošināšana"</t>
  </si>
  <si>
    <t>t.sk. 33.03.00 "Kompensējamo medikamentu un materiālu apmaksāšana"</t>
  </si>
  <si>
    <t>Nodrošināt integrētu, multidisciplināru, ambulatoru valsts apmaksāto veselības aprūpi iekaisīgu zarnu slimības pacientiem</t>
  </si>
  <si>
    <t>Iekļaut valsts apmaksāto veselības aprūpes pakalpojumu klāstā tīklenes slimību pacientiem intravitreālās injekcijās pielietotos medikamentus</t>
  </si>
  <si>
    <t>Pielikums Nr.1 Ministru kabineta rīkojuma "Grozījums Ministru kabineta 2025. gada 7. janvāra rīkojumā Nr. 12 "Par apropriācijas pārdali no budžeta resora "74. Gadskārtējā valsts budžeta izpildes procesā pārdalāmais finansējums" 20.00.00 programmas "Veselības aprūpes pasākumu īstenošana""" projekta sākotnējās ietekmes novērtējuma ziņojumam (anotācijai)</t>
  </si>
  <si>
    <t>Pielikums Nr.1 turpinājums Ministru kabineta rīkojuma "Grozījums Ministru kabineta 2025. gada 7. janvāra rīkojumā Nr. 12 "Par apropriācijas pārdali no budžeta resora "74. Gadskārtējā valsts budžeta izpildes procesā pārdalāmais finansējums" 20.00.00 programmas "Veselības aprūpes pasākumu īstenošana""" projekta sākotnējās ietekmes novērtējuma ziņojumam (anotācijai)</t>
  </si>
  <si>
    <t>Piešķirtais finansējums, euro</t>
  </si>
  <si>
    <t>Pārdale, euro</t>
  </si>
  <si>
    <t>Plānotais finansējums pēc pārdalēm, euro</t>
  </si>
  <si>
    <t>Izmaiņas Ministru kabineta 2025. gada 7. janvāra rīkojumā Nr. 12 "Par apropriācijas pārdali no budžeta resora "74. Gadskārtējā valsts budžeta izpildes procesā pārdalāmais finansējums" 20.00.00 programmas "Veselības aprūpes pasākumu īstenošana""</t>
  </si>
  <si>
    <t>2025. gada budžetā plānotais finansējums, euro</t>
  </si>
  <si>
    <t>151 831 euro apmērā novirzīt maksājumu veikšanai par 2025. gada pārstrādēm.Mākslīgā plaušu ventilācija mājas apstākļos ir dzīvību uzturošs veselības aprūpes pakalpojums pacientiem ar hronisku elpošanas mazspēju, kuriem nepieciešama ilgstoša vai pastāvīga elpošanas atbalsta terapija. Šis pakalpojums ļauj pacientiem saņemt kvalitatīvu aprūpi ārpus stacionāra, uzlabojot dzīves kvalitāti un mazinot atkārtotu hospitalizāciju nepieciešamību. Pieaugot pacientu skaitam ar neiroloģiskām, muskuļu un elpošanas sistēmas slimībām, arvien vairāk pacientu tiek aprūpēti mājas apstākļos, kas iespējams gan pakalpojuma sniedzēju kapacitātes pieauguma dēļ, gan ārstniecības prakses izmaiņu rezultātā, kad pacientus, kuriem stacionāra aprūpe vairs nav nepieciešama, iespējams droši aprūpēt mājās.</t>
  </si>
  <si>
    <r>
      <rPr>
        <b/>
        <sz val="10"/>
        <color rgb="FF000000"/>
        <rFont val="Times New Roman"/>
        <family val="1"/>
      </rPr>
      <t>Neizpildes iemesls:</t>
    </r>
    <r>
      <rPr>
        <sz val="10"/>
        <color rgb="FF000000"/>
        <rFont val="Times New Roman"/>
        <family val="1"/>
        <charset val="186"/>
      </rPr>
      <t xml:space="preserve"> šis ir jauns veselības aprūpes pakalpojums, līdz ar ko iestāde uzsāka pielietot manipulācijas vēlāk nekā sākotnēji indikatīvi plānots, līdz ar ko pārskata periodā pielietots mazāks manipulāciju skaits nekā sākotnēji indikatīvi tika plānots.</t>
    </r>
  </si>
  <si>
    <r>
      <rPr>
        <b/>
        <sz val="10"/>
        <rFont val="Times New Roman"/>
        <family val="1"/>
      </rPr>
      <t>Neizpildes iemesls:</t>
    </r>
    <r>
      <rPr>
        <sz val="10"/>
        <rFont val="Times New Roman"/>
        <family val="1"/>
        <charset val="186"/>
      </rPr>
      <t xml:space="preserve"> iestādes pakalpojuma sniegšanu uzsāka pakāpeniski, sākot ar februāra mēnesi, nevis vienlaikus, tāpēc tiek plānota apjoma neizpilde. </t>
    </r>
  </si>
  <si>
    <t>Skaidrojums</t>
  </si>
  <si>
    <r>
      <t xml:space="preserve">Novirzītais finansējums indikatīvi ļaus nodrošināt 450 pakalpojumus pacientiem pēc onkoloģiskās diagnozes uzstādīšanas vai slimības recidīva, kas ļaus nodrošināt regulāras pārbaudes iespējamai recidīva kontrolei.
Aprēķins:
29 403 </t>
    </r>
    <r>
      <rPr>
        <i/>
        <sz val="10"/>
        <color rgb="FF000000"/>
        <rFont val="Times New Roman"/>
        <family val="1"/>
        <charset val="186"/>
      </rPr>
      <t>euro</t>
    </r>
    <r>
      <rPr>
        <sz val="10"/>
        <color rgb="FF000000"/>
        <rFont val="Times New Roman"/>
        <family val="1"/>
        <charset val="186"/>
      </rPr>
      <t xml:space="preserve"> / 65,34</t>
    </r>
    <r>
      <rPr>
        <i/>
        <sz val="10"/>
        <color rgb="FF000000"/>
        <rFont val="Times New Roman"/>
        <family val="1"/>
        <charset val="186"/>
      </rPr>
      <t xml:space="preserve"> euro</t>
    </r>
    <r>
      <rPr>
        <sz val="10"/>
        <color rgb="FF000000"/>
        <rFont val="Times New Roman"/>
        <family val="1"/>
        <charset val="186"/>
      </rPr>
      <t xml:space="preserve"> viena pakalpojuma vidējā izmaksa = 450 izmeklējumi. </t>
    </r>
  </si>
  <si>
    <t xml:space="preserve">536 675 euro apmērā novirzīt maksājumu veikšanai par 2025. gada pārstrādēm. 
Zarnu vēža skrīnings palīdz atklāt slimību agrīnā stadijā, kad ārstēšana ir visefektīvākā un izārstēšanas iespējas ir ļoti augstas.  Skrīninga laikā var atklāt  zarnu un prostatas vēzi sakotnējā stadijā, kas uzlabo ārstēšanas procesu  un novērš vēža attīstību turpmāk.
Ģimenes ārsti aktīvi iesaistās skrīninga procesa īstenošanā uzrunājot pacientus veikt skrīninga izmeklējumus līdz ar ko skrīninga maksājuma izpildes apjoms ir būtiski pieaudzis. </t>
  </si>
  <si>
    <t xml:space="preserve">Veselības aprūpes pakalpojumu pieejamība pēc onkoloģiskas diagnozes noteikšanas, jeb dinamiskā novērošana nodrošina pacienta nepārtrauktu  un kvalitatīvu ārstēšanas procesu. Pēc vēža diagnozes apstiprināšanas pacientam bieži  nepieciešams ilgstoša ārstēšanās, rehabilitācijas process, līdz ar ko nepieciešama ātra pieeja pie nepieciešamajiem speciālistiem un izmeklējumiem. Piešķirtais finansējums apakšpasākumam ļāvis nodrošināt ātrāku un efektīvāku ārstēšanās procesu pēc onkoloģiskās diagnozes uzstādīšanas vai slimības recidīva, paplašinot pakalpojumu grozu ar pārējiem ambulatorajiem pakalpojumiem, kas iepriekš bija ierobežoti kā kvotēti pakalpojumi. 
</t>
  </si>
  <si>
    <t>Novirzītais finansējums indikatīvi ļaus turpināt nodrošināt pakalpojumus 29 pacientiem, kas saņem valsts apmaksātus mākslīgās plaušu ventilācijas pakalpojumu. Pacientu skaits aprēķināts proporcionāli piešķirtajam finansējumam un 8 mēnešu programmas izpildei un unikālo pacientu skaitam.
aprēķins:
604 112 euro (8M) /117 pacienti (8M) = 5163 euro
151 831 euro / 5163 euro = 29 pacienti.</t>
  </si>
  <si>
    <t xml:space="preserve">Mākslīgo plaušu ventilācijai </t>
  </si>
  <si>
    <t>Ģimenes ārstu zarnu vēža skrīninga un prostatas vēža skrīninga aptveres maksājums</t>
  </si>
  <si>
    <t>Ģimenes ārstu prostatas vēža skrīninga aptveres maksājums</t>
  </si>
  <si>
    <t xml:space="preserve">Sakarā ar to, ka piemaksas apmērs praksēs būtiski atšķiras (piemēram, vienai praksei tas var būt aptuveni 30 euro, bet citai – līdz 180 euro), vidējais rādītājs valsts līmenī ir svārstīgs. Rezultatīvais rādītājs ir pievienots, ņemot vērā nepieciešamo kopējo finansējuma apjomu. No tām praksēm, kuras ir saņēmušas izmaksu, vidējais izmeklējumu skaits par prostatas vēža skrīningu ir 63, bet par zarnu vēža skrīningu ir 93. </t>
  </si>
  <si>
    <t>Ģimenes ārstu zarnu vēža skrīninga un prostatas vēža skrīninga aptveres maksājumam</t>
  </si>
  <si>
    <t>Ģimenes ārstu zarnu vēža skrīninga aptveres maksājums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</si>
</sst>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2"/>
      <color theme="1"/>
      <name val="Times New Roman"/>
      <family val="2"/>
      <charset val="186"/>
    </font>
    <font>
      <sz val="11"/>
      <color theme="1"/>
      <name val="Calibri"/>
      <family val="2"/>
      <charset val="204"/>
      <scheme val="minor"/>
    </font>
    <font>
      <b/>
      <sz val="10"/>
      <name val="Times New Roman"/>
      <family val="1"/>
    </font>
    <font>
      <sz val="10"/>
      <name val="Times New Roman"/>
      <family val="1"/>
    </font>
    <font>
      <sz val="10"/>
      <name val="Arial"/>
      <family val="2"/>
    </font>
    <font>
      <i/>
      <sz val="10"/>
      <name val="Times New Roman"/>
      <family val="1"/>
    </font>
    <font>
      <sz val="10"/>
      <name val="Times New Roman"/>
      <family val="1"/>
      <charset val="186"/>
    </font>
    <font>
      <sz val="12"/>
      <color rgb="FFFF0000"/>
      <name val="Times New Roman"/>
      <family val="2"/>
      <charset val="186"/>
    </font>
    <font>
      <sz val="10"/>
      <color rgb="FFFF0000"/>
      <name val="Times New Roman"/>
      <family val="1"/>
    </font>
    <font>
      <sz val="10"/>
      <color rgb="FF0070C0"/>
      <name val="Times New Roman"/>
      <family val="1"/>
    </font>
    <font>
      <b/>
      <sz val="10"/>
      <color rgb="FF0070C0"/>
      <name val="Times New Roman"/>
      <family val="1"/>
    </font>
    <font>
      <i/>
      <sz val="10"/>
      <name val="Times New Roman"/>
      <family val="1"/>
      <charset val="186"/>
    </font>
    <font>
      <sz val="10"/>
      <color rgb="FF000000"/>
      <name val="Times New Roman"/>
      <family val="1"/>
      <charset val="186"/>
    </font>
    <font>
      <i/>
      <sz val="10"/>
      <color rgb="FF000000"/>
      <name val="Times New Roman"/>
      <family val="1"/>
      <charset val="186"/>
    </font>
    <font>
      <sz val="12"/>
      <name val="Times New Roman"/>
      <family val="1"/>
      <charset val="186"/>
    </font>
    <font>
      <i/>
      <sz val="11"/>
      <color theme="1"/>
      <name val="Times New Roman"/>
      <family val="1"/>
      <charset val="186"/>
    </font>
    <font>
      <b/>
      <sz val="11"/>
      <color theme="1"/>
      <name val="Times New Roman"/>
      <family val="1"/>
      <charset val="186"/>
    </font>
    <font>
      <sz val="11"/>
      <color rgb="FFFF0000"/>
      <name val="Times New Roman"/>
      <family val="1"/>
      <charset val="186"/>
    </font>
    <font>
      <sz val="11"/>
      <color theme="1"/>
      <name val="Times New Roman"/>
      <family val="1"/>
      <charset val="186"/>
    </font>
    <font>
      <sz val="10"/>
      <color rgb="FF000000"/>
      <name val="Times New Roman"/>
      <family val="1"/>
    </font>
    <font>
      <b/>
      <sz val="10"/>
      <color rgb="FF000000"/>
      <name val="Times New Roman"/>
      <family val="1"/>
    </font>
    <font>
      <sz val="10"/>
      <color theme="1"/>
      <name val="Times New Roman"/>
      <family val="1"/>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4" fillId="0" borderId="0"/>
  </cellStyleXfs>
  <cellXfs count="84">
    <xf numFmtId="0" fontId="0" fillId="0" borderId="0" xfId="0"/>
    <xf numFmtId="0" fontId="3" fillId="0" borderId="0" xfId="0" applyFont="1"/>
    <xf numFmtId="0" fontId="3" fillId="0" borderId="0" xfId="0" applyFont="1" applyAlignment="1">
      <alignment horizontal="right" vertical="center" wrapText="1"/>
    </xf>
    <xf numFmtId="0" fontId="2" fillId="0" borderId="0" xfId="0" applyFont="1" applyAlignment="1">
      <alignment horizontal="right" vertical="center" wrapText="1"/>
    </xf>
    <xf numFmtId="3" fontId="2" fillId="0" borderId="0" xfId="0" applyNumberFormat="1" applyFont="1" applyAlignment="1">
      <alignment horizontal="center" vertical="center"/>
    </xf>
    <xf numFmtId="3" fontId="2" fillId="0" borderId="0" xfId="0" applyNumberFormat="1" applyFont="1" applyAlignment="1">
      <alignment vertical="center"/>
    </xf>
    <xf numFmtId="0" fontId="3" fillId="0" borderId="0" xfId="0" applyFont="1" applyAlignment="1">
      <alignment horizontal="right"/>
    </xf>
    <xf numFmtId="0" fontId="3" fillId="0" borderId="1" xfId="0" applyFont="1" applyBorder="1" applyAlignment="1">
      <alignment horizontal="left" vertical="center" wrapText="1"/>
    </xf>
    <xf numFmtId="3"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3" fontId="3" fillId="0" borderId="1" xfId="0" applyNumberFormat="1" applyFont="1" applyBorder="1" applyAlignment="1">
      <alignment vertical="center"/>
    </xf>
    <xf numFmtId="0" fontId="3" fillId="0" borderId="1" xfId="0" applyFont="1" applyBorder="1"/>
    <xf numFmtId="0" fontId="6" fillId="0" borderId="1" xfId="0" applyFont="1" applyBorder="1" applyAlignment="1">
      <alignment horizontal="left" vertical="center" wrapText="1"/>
    </xf>
    <xf numFmtId="3" fontId="2" fillId="0" borderId="1" xfId="0" applyNumberFormat="1" applyFont="1" applyBorder="1" applyAlignment="1">
      <alignment horizontal="center" vertical="center"/>
    </xf>
    <xf numFmtId="0" fontId="7" fillId="0" borderId="0" xfId="0" applyFont="1"/>
    <xf numFmtId="0" fontId="8" fillId="0" borderId="0" xfId="0" applyFont="1"/>
    <xf numFmtId="0" fontId="3" fillId="0" borderId="0" xfId="0" applyFont="1" applyAlignment="1">
      <alignment horizontal="left" wrapText="1"/>
    </xf>
    <xf numFmtId="0" fontId="9" fillId="0" borderId="0" xfId="0" applyFont="1"/>
    <xf numFmtId="3" fontId="8" fillId="0" borderId="0" xfId="0" applyNumberFormat="1" applyFont="1"/>
    <xf numFmtId="0" fontId="10" fillId="0" borderId="0" xfId="0" applyFont="1"/>
    <xf numFmtId="3" fontId="2" fillId="0" borderId="1" xfId="0" applyNumberFormat="1" applyFont="1" applyBorder="1" applyAlignment="1">
      <alignment vertical="center"/>
    </xf>
    <xf numFmtId="0" fontId="3" fillId="0" borderId="1" xfId="0" applyFont="1" applyBorder="1" applyAlignment="1">
      <alignment horizontal="center" vertical="center"/>
    </xf>
    <xf numFmtId="3" fontId="3" fillId="0" borderId="0" xfId="0" applyNumberFormat="1" applyFont="1"/>
    <xf numFmtId="3" fontId="9" fillId="0" borderId="0" xfId="0" applyNumberFormat="1" applyFont="1"/>
    <xf numFmtId="0" fontId="12" fillId="0" borderId="1" xfId="0" applyFont="1" applyBorder="1" applyAlignment="1">
      <alignment horizontal="left" vertical="top" wrapText="1"/>
    </xf>
    <xf numFmtId="0" fontId="3" fillId="0" borderId="1" xfId="0" applyFont="1" applyBorder="1" applyAlignment="1">
      <alignment horizontal="left" vertical="top" wrapText="1"/>
    </xf>
    <xf numFmtId="3" fontId="6" fillId="0" borderId="1" xfId="0" applyNumberFormat="1" applyFont="1" applyBorder="1" applyAlignment="1">
      <alignment horizontal="center" vertical="center"/>
    </xf>
    <xf numFmtId="0" fontId="5" fillId="0" borderId="0" xfId="0" applyFont="1"/>
    <xf numFmtId="0" fontId="11" fillId="0" borderId="0" xfId="0" applyFont="1"/>
    <xf numFmtId="0" fontId="14" fillId="0" borderId="0" xfId="0" applyFont="1"/>
    <xf numFmtId="3" fontId="15" fillId="0" borderId="1" xfId="0" applyNumberFormat="1" applyFont="1" applyBorder="1"/>
    <xf numFmtId="0" fontId="15" fillId="0" borderId="1" xfId="0" applyFont="1" applyBorder="1"/>
    <xf numFmtId="0" fontId="15" fillId="0" borderId="1" xfId="0" applyFont="1" applyBorder="1" applyAlignment="1">
      <alignment horizontal="right" wrapText="1"/>
    </xf>
    <xf numFmtId="3" fontId="16" fillId="0" borderId="1" xfId="0" applyNumberFormat="1" applyFont="1" applyBorder="1"/>
    <xf numFmtId="0" fontId="16" fillId="0" borderId="0" xfId="0" applyFont="1" applyAlignment="1">
      <alignment horizontal="center"/>
    </xf>
    <xf numFmtId="0" fontId="16" fillId="0" borderId="1" xfId="0" applyFont="1" applyBorder="1" applyAlignment="1">
      <alignment horizontal="left" vertical="center" wrapText="1"/>
    </xf>
    <xf numFmtId="3" fontId="16" fillId="0" borderId="1" xfId="0" applyNumberFormat="1" applyFont="1" applyBorder="1" applyAlignment="1">
      <alignment horizontal="right" vertical="center"/>
    </xf>
    <xf numFmtId="0" fontId="16" fillId="0" borderId="1" xfId="0" applyFont="1" applyBorder="1" applyAlignment="1">
      <alignment wrapText="1"/>
    </xf>
    <xf numFmtId="0" fontId="16" fillId="0" borderId="1" xfId="0" applyFont="1" applyBorder="1" applyAlignment="1">
      <alignment horizontal="right" wrapText="1"/>
    </xf>
    <xf numFmtId="3" fontId="16" fillId="0" borderId="1" xfId="0" applyNumberFormat="1" applyFont="1" applyBorder="1" applyAlignment="1">
      <alignment horizontal="right" vertical="center" wrapText="1"/>
    </xf>
    <xf numFmtId="0" fontId="18" fillId="0" borderId="1" xfId="0" applyFont="1" applyBorder="1" applyAlignment="1">
      <alignment horizontal="left" vertical="center"/>
    </xf>
    <xf numFmtId="3" fontId="18" fillId="0" borderId="1" xfId="0" applyNumberFormat="1" applyFont="1" applyBorder="1" applyAlignment="1">
      <alignment horizontal="right" vertical="center" wrapText="1"/>
    </xf>
    <xf numFmtId="0" fontId="18" fillId="0" borderId="0" xfId="0" applyFont="1"/>
    <xf numFmtId="0" fontId="18" fillId="0" borderId="1" xfId="0" applyFont="1" applyBorder="1" applyAlignment="1">
      <alignment wrapText="1"/>
    </xf>
    <xf numFmtId="3" fontId="18" fillId="0" borderId="1" xfId="0" applyNumberFormat="1" applyFont="1" applyBorder="1"/>
    <xf numFmtId="0" fontId="17" fillId="0" borderId="0" xfId="0" applyFont="1"/>
    <xf numFmtId="0" fontId="16"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0" xfId="0" applyFont="1" applyAlignment="1">
      <alignment horizontal="left" vertical="center" wrapText="1"/>
    </xf>
    <xf numFmtId="0" fontId="16" fillId="3" borderId="1" xfId="0" applyFont="1" applyFill="1" applyBorder="1" applyAlignment="1">
      <alignment horizontal="center" vertical="center"/>
    </xf>
    <xf numFmtId="0" fontId="6" fillId="2" borderId="1" xfId="0" applyFont="1" applyFill="1" applyBorder="1" applyAlignment="1">
      <alignment vertical="top" wrapText="1"/>
    </xf>
    <xf numFmtId="0" fontId="19" fillId="0" borderId="1" xfId="0" applyFont="1" applyBorder="1" applyAlignment="1">
      <alignment horizontal="left" vertical="top" wrapText="1"/>
    </xf>
    <xf numFmtId="0" fontId="3" fillId="2" borderId="1" xfId="0" applyFont="1" applyFill="1" applyBorder="1" applyAlignment="1">
      <alignment vertical="top" wrapText="1"/>
    </xf>
    <xf numFmtId="0" fontId="18" fillId="0" borderId="1" xfId="0" applyFont="1" applyBorder="1" applyAlignment="1">
      <alignment horizontal="left" vertical="center" wrapText="1"/>
    </xf>
    <xf numFmtId="0" fontId="18" fillId="0" borderId="0" xfId="0" applyFont="1" applyAlignment="1">
      <alignment horizontal="left" vertical="center" wrapText="1"/>
    </xf>
    <xf numFmtId="0" fontId="16" fillId="0" borderId="0" xfId="0" applyFont="1" applyAlignment="1">
      <alignment horizontal="left"/>
    </xf>
    <xf numFmtId="0" fontId="16" fillId="0" borderId="0" xfId="0" applyFont="1" applyAlignment="1">
      <alignment horizontal="center"/>
    </xf>
    <xf numFmtId="0" fontId="16" fillId="0" borderId="0" xfId="0" applyFont="1" applyAlignment="1">
      <alignment horizontal="center" vertical="center" wrapText="1"/>
    </xf>
    <xf numFmtId="0" fontId="16" fillId="0" borderId="5" xfId="0" applyFont="1" applyBorder="1" applyAlignment="1">
      <alignment horizontal="right" wrapText="1"/>
    </xf>
    <xf numFmtId="0" fontId="16" fillId="0" borderId="2" xfId="0" applyFont="1" applyBorder="1" applyAlignment="1">
      <alignment horizontal="right"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2" fillId="0" borderId="0" xfId="0" applyFont="1" applyAlignment="1">
      <alignment horizontal="center"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3" fillId="0" borderId="5" xfId="0" applyFont="1" applyBorder="1" applyAlignment="1">
      <alignment horizontal="right" vertical="center" wrapText="1"/>
    </xf>
    <xf numFmtId="0" fontId="3" fillId="0" borderId="4" xfId="0" applyFont="1" applyBorder="1" applyAlignment="1">
      <alignment horizontal="right" vertical="center" wrapText="1"/>
    </xf>
    <xf numFmtId="0" fontId="3" fillId="0" borderId="2" xfId="0" applyFont="1" applyBorder="1" applyAlignment="1">
      <alignment horizontal="right" vertical="center" wrapText="1"/>
    </xf>
    <xf numFmtId="0" fontId="2" fillId="0" borderId="1" xfId="0" applyFont="1" applyBorder="1" applyAlignment="1">
      <alignment horizontal="right" vertical="center" wrapText="1"/>
    </xf>
    <xf numFmtId="0" fontId="3" fillId="0" borderId="3" xfId="0" applyFont="1" applyBorder="1" applyAlignment="1">
      <alignment horizontal="left" vertical="center" wrapText="1"/>
    </xf>
    <xf numFmtId="0" fontId="2" fillId="0" borderId="5" xfId="0" applyFont="1" applyBorder="1" applyAlignment="1">
      <alignment horizontal="right" vertical="center" wrapText="1"/>
    </xf>
    <xf numFmtId="0" fontId="2" fillId="0" borderId="4" xfId="0" applyFont="1" applyBorder="1" applyAlignment="1">
      <alignment horizontal="right" vertical="center" wrapText="1"/>
    </xf>
    <xf numFmtId="0" fontId="2" fillId="0" borderId="2" xfId="0" applyFont="1" applyBorder="1" applyAlignment="1">
      <alignment horizontal="right" vertical="center" wrapText="1"/>
    </xf>
    <xf numFmtId="3" fontId="2" fillId="0" borderId="4" xfId="0" applyNumberFormat="1" applyFont="1" applyBorder="1" applyAlignment="1">
      <alignment horizontal="center" vertical="center" wrapText="1"/>
    </xf>
    <xf numFmtId="3" fontId="2" fillId="0" borderId="2" xfId="0" applyNumberFormat="1" applyFont="1" applyBorder="1" applyAlignment="1">
      <alignment horizontal="center" vertical="center" wrapText="1"/>
    </xf>
    <xf numFmtId="3" fontId="3" fillId="2" borderId="1" xfId="0" applyNumberFormat="1" applyFont="1" applyFill="1" applyBorder="1" applyAlignment="1">
      <alignment horizontal="center" vertical="center" wrapText="1"/>
    </xf>
    <xf numFmtId="0" fontId="21" fillId="2" borderId="6" xfId="0" applyFont="1" applyFill="1" applyBorder="1" applyAlignment="1">
      <alignment horizontal="left" vertical="top" wrapText="1"/>
    </xf>
    <xf numFmtId="0" fontId="21" fillId="2" borderId="7" xfId="0" applyFont="1" applyFill="1" applyBorder="1" applyAlignment="1">
      <alignment horizontal="left" vertical="top" wrapText="1"/>
    </xf>
    <xf numFmtId="0" fontId="3" fillId="2" borderId="5"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6" fillId="2" borderId="1" xfId="0" applyFont="1" applyFill="1" applyBorder="1" applyAlignment="1">
      <alignment horizontal="left" vertical="center" wrapText="1"/>
    </xf>
  </cellXfs>
  <cellStyles count="3">
    <cellStyle name="Normal" xfId="0" builtinId="0"/>
    <cellStyle name="Normal 2" xfId="1" xr:uid="{00000000-0005-0000-0000-000001000000}"/>
    <cellStyle name="Normal 3" xfId="2" xr:uid="{9D41523F-F8AA-4F44-AC8C-B0260FA479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D1087-5F82-4F3C-8F21-185FCE05D49E}">
  <sheetPr>
    <tabColor theme="9" tint="0.79998168889431442"/>
  </sheetPr>
  <dimension ref="A1:E20"/>
  <sheetViews>
    <sheetView zoomScale="71" zoomScaleNormal="71" zoomScaleSheetLayoutView="100" workbookViewId="0">
      <selection activeCell="A16" sqref="A16"/>
    </sheetView>
  </sheetViews>
  <sheetFormatPr defaultColWidth="8.625" defaultRowHeight="15" x14ac:dyDescent="0.25"/>
  <cols>
    <col min="1" max="1" width="37" style="42" customWidth="1"/>
    <col min="2" max="2" width="37.875" style="42" customWidth="1"/>
    <col min="3" max="3" width="15.375" style="42" customWidth="1"/>
    <col min="4" max="4" width="17.875" style="42" customWidth="1"/>
    <col min="5" max="5" width="14.375" style="42" customWidth="1"/>
    <col min="6" max="6" width="8.625" style="42"/>
    <col min="7" max="7" width="39.625" style="42" customWidth="1"/>
    <col min="8" max="16384" width="8.625" style="42"/>
  </cols>
  <sheetData>
    <row r="1" spans="1:5" ht="87.75" customHeight="1" x14ac:dyDescent="0.25">
      <c r="C1" s="54" t="s">
        <v>40</v>
      </c>
      <c r="D1" s="54"/>
      <c r="E1" s="54"/>
    </row>
    <row r="2" spans="1:5" ht="15.75" customHeight="1" x14ac:dyDescent="0.25">
      <c r="A2" s="55" t="s">
        <v>0</v>
      </c>
      <c r="B2" s="55"/>
      <c r="C2" s="55"/>
      <c r="D2" s="55"/>
    </row>
    <row r="3" spans="1:5" ht="33.75" customHeight="1" x14ac:dyDescent="0.25">
      <c r="A3" s="57" t="s">
        <v>45</v>
      </c>
      <c r="B3" s="57"/>
      <c r="C3" s="57"/>
      <c r="D3" s="57"/>
      <c r="E3" s="57"/>
    </row>
    <row r="4" spans="1:5" ht="39.75" customHeight="1" x14ac:dyDescent="0.25">
      <c r="A4" s="49" t="s">
        <v>33</v>
      </c>
      <c r="B4" s="49" t="s">
        <v>42</v>
      </c>
      <c r="C4" s="49" t="s">
        <v>43</v>
      </c>
      <c r="D4" s="46" t="s">
        <v>44</v>
      </c>
      <c r="E4" s="34"/>
    </row>
    <row r="5" spans="1:5" ht="42.75" x14ac:dyDescent="0.25">
      <c r="A5" s="35" t="s">
        <v>38</v>
      </c>
      <c r="B5" s="36">
        <f>B6</f>
        <v>52542</v>
      </c>
      <c r="C5" s="36">
        <f t="shared" ref="C5:D5" si="0">C6</f>
        <v>-29403</v>
      </c>
      <c r="D5" s="36">
        <f t="shared" si="0"/>
        <v>23139</v>
      </c>
      <c r="E5" s="34"/>
    </row>
    <row r="6" spans="1:5" ht="30" x14ac:dyDescent="0.25">
      <c r="A6" s="32" t="s">
        <v>35</v>
      </c>
      <c r="B6" s="30">
        <v>52542</v>
      </c>
      <c r="C6" s="30">
        <v>-29403</v>
      </c>
      <c r="D6" s="30">
        <f>SUM(B6:C6)</f>
        <v>23139</v>
      </c>
    </row>
    <row r="7" spans="1:5" ht="43.5" x14ac:dyDescent="0.25">
      <c r="A7" s="37" t="s">
        <v>12</v>
      </c>
      <c r="B7" s="33">
        <f t="shared" ref="B7:D7" si="1">B8</f>
        <v>1192047</v>
      </c>
      <c r="C7" s="33">
        <f t="shared" si="1"/>
        <v>-688506</v>
      </c>
      <c r="D7" s="33">
        <f t="shared" si="1"/>
        <v>503541</v>
      </c>
    </row>
    <row r="8" spans="1:5" ht="30" x14ac:dyDescent="0.25">
      <c r="A8" s="32" t="s">
        <v>36</v>
      </c>
      <c r="B8" s="30">
        <v>1192047</v>
      </c>
      <c r="C8" s="30">
        <v>-688506</v>
      </c>
      <c r="D8" s="30">
        <f t="shared" ref="D8:D10" si="2">SUM(B8:C8)</f>
        <v>503541</v>
      </c>
    </row>
    <row r="9" spans="1:5" ht="57.75" x14ac:dyDescent="0.25">
      <c r="A9" s="37" t="s">
        <v>39</v>
      </c>
      <c r="B9" s="33">
        <f t="shared" ref="B9:D9" si="3">B10</f>
        <v>222948</v>
      </c>
      <c r="C9" s="33">
        <f t="shared" si="3"/>
        <v>0</v>
      </c>
      <c r="D9" s="33">
        <f t="shared" si="3"/>
        <v>222948</v>
      </c>
    </row>
    <row r="10" spans="1:5" ht="30" x14ac:dyDescent="0.25">
      <c r="A10" s="32" t="s">
        <v>37</v>
      </c>
      <c r="B10" s="30">
        <v>222948</v>
      </c>
      <c r="C10" s="31">
        <v>0</v>
      </c>
      <c r="D10" s="30">
        <f t="shared" si="2"/>
        <v>222948</v>
      </c>
    </row>
    <row r="11" spans="1:5" x14ac:dyDescent="0.25">
      <c r="A11" s="38" t="s">
        <v>13</v>
      </c>
      <c r="B11" s="33">
        <f>B5+B7+B9</f>
        <v>1467537</v>
      </c>
      <c r="C11" s="33">
        <f t="shared" ref="C11:D11" si="4">C5+C7+C9</f>
        <v>-717909</v>
      </c>
      <c r="D11" s="33">
        <f t="shared" si="4"/>
        <v>749628</v>
      </c>
    </row>
    <row r="13" spans="1:5" ht="15.75" customHeight="1" x14ac:dyDescent="0.25">
      <c r="A13" s="56" t="s">
        <v>34</v>
      </c>
      <c r="B13" s="56"/>
      <c r="C13" s="56"/>
      <c r="D13" s="56"/>
      <c r="E13" s="56"/>
    </row>
    <row r="14" spans="1:5" ht="42.75" x14ac:dyDescent="0.25">
      <c r="A14" s="49" t="s">
        <v>33</v>
      </c>
      <c r="B14" s="46" t="s">
        <v>46</v>
      </c>
      <c r="C14" s="49" t="s">
        <v>43</v>
      </c>
      <c r="D14" s="46" t="s">
        <v>44</v>
      </c>
    </row>
    <row r="15" spans="1:5" ht="29.25" x14ac:dyDescent="0.25">
      <c r="A15" s="37" t="s">
        <v>32</v>
      </c>
      <c r="B15" s="39">
        <f>B16+B17</f>
        <v>1118181</v>
      </c>
      <c r="C15" s="39">
        <f t="shared" ref="C15:D15" si="5">C16+C17</f>
        <v>688506</v>
      </c>
      <c r="D15" s="39">
        <f t="shared" si="5"/>
        <v>1806687</v>
      </c>
    </row>
    <row r="16" spans="1:5" ht="30" x14ac:dyDescent="0.25">
      <c r="A16" s="53" t="s">
        <v>59</v>
      </c>
      <c r="B16" s="41">
        <v>520000</v>
      </c>
      <c r="C16" s="41">
        <v>536675</v>
      </c>
      <c r="D16" s="41">
        <f>B16+C16</f>
        <v>1056675</v>
      </c>
      <c r="E16" s="45"/>
    </row>
    <row r="17" spans="1:5" x14ac:dyDescent="0.25">
      <c r="A17" s="40" t="s">
        <v>55</v>
      </c>
      <c r="B17" s="41">
        <v>598181</v>
      </c>
      <c r="C17" s="41">
        <v>151831</v>
      </c>
      <c r="D17" s="41">
        <f>B17+C17</f>
        <v>750012</v>
      </c>
      <c r="E17" s="45"/>
    </row>
    <row r="18" spans="1:5" ht="29.25" x14ac:dyDescent="0.25">
      <c r="A18" s="37" t="s">
        <v>31</v>
      </c>
      <c r="B18" s="33">
        <f t="shared" ref="B18:D18" si="6">B19</f>
        <v>4566408</v>
      </c>
      <c r="C18" s="33">
        <f t="shared" si="6"/>
        <v>29403</v>
      </c>
      <c r="D18" s="33">
        <f t="shared" si="6"/>
        <v>4595811</v>
      </c>
    </row>
    <row r="19" spans="1:5" ht="105" x14ac:dyDescent="0.25">
      <c r="A19" s="43" t="s">
        <v>30</v>
      </c>
      <c r="B19" s="44">
        <v>4566408</v>
      </c>
      <c r="C19" s="44">
        <v>29403</v>
      </c>
      <c r="D19" s="44">
        <f>B19+C19</f>
        <v>4595811</v>
      </c>
      <c r="E19" s="45"/>
    </row>
    <row r="20" spans="1:5" x14ac:dyDescent="0.25">
      <c r="A20" s="58" t="s">
        <v>13</v>
      </c>
      <c r="B20" s="59"/>
      <c r="C20" s="33">
        <f>C18+C15</f>
        <v>717909</v>
      </c>
      <c r="D20" s="33">
        <f>D18+D15</f>
        <v>6402498</v>
      </c>
    </row>
  </sheetData>
  <mergeCells count="5">
    <mergeCell ref="C1:E1"/>
    <mergeCell ref="A2:D2"/>
    <mergeCell ref="A13:E13"/>
    <mergeCell ref="A3:E3"/>
    <mergeCell ref="A20:B20"/>
  </mergeCells>
  <pageMargins left="0.7" right="0.7" top="0.75" bottom="0.75" header="0.3" footer="0.3"/>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EE4E9-E101-4418-8746-F1E92305F148}">
  <sheetPr>
    <tabColor theme="9" tint="0.79998168889431442"/>
  </sheetPr>
  <dimension ref="A1:P45"/>
  <sheetViews>
    <sheetView tabSelected="1" topLeftCell="A24" zoomScale="86" zoomScaleNormal="86" workbookViewId="0">
      <selection activeCell="A12" sqref="A12"/>
    </sheetView>
  </sheetViews>
  <sheetFormatPr defaultRowHeight="15.75" x14ac:dyDescent="0.25"/>
  <cols>
    <col min="1" max="1" width="25.375" customWidth="1"/>
    <col min="8" max="8" width="10.25" customWidth="1"/>
    <col min="9" max="9" width="47.375" customWidth="1"/>
  </cols>
  <sheetData>
    <row r="1" spans="1:12" ht="76.5" x14ac:dyDescent="0.25">
      <c r="I1" s="48" t="s">
        <v>41</v>
      </c>
    </row>
    <row r="2" spans="1:12" x14ac:dyDescent="0.25">
      <c r="I2" s="6"/>
    </row>
    <row r="3" spans="1:12" x14ac:dyDescent="0.25">
      <c r="A3" s="28" t="s">
        <v>2</v>
      </c>
      <c r="B3" s="29"/>
      <c r="C3" s="29"/>
    </row>
    <row r="4" spans="1:12" s="1" customFormat="1" ht="33.75" customHeight="1" x14ac:dyDescent="0.2">
      <c r="A4" s="60" t="s">
        <v>3</v>
      </c>
      <c r="B4" s="60"/>
      <c r="C4" s="60"/>
      <c r="D4" s="60"/>
      <c r="E4" s="60"/>
      <c r="F4" s="60"/>
      <c r="G4" s="60"/>
      <c r="H4" s="60"/>
      <c r="I4" s="60"/>
    </row>
    <row r="5" spans="1:12" s="1" customFormat="1" ht="76.5" x14ac:dyDescent="0.2">
      <c r="A5" s="47" t="s">
        <v>1</v>
      </c>
      <c r="B5" s="47" t="s">
        <v>4</v>
      </c>
      <c r="C5" s="47" t="s">
        <v>5</v>
      </c>
      <c r="D5" s="47" t="s">
        <v>6</v>
      </c>
      <c r="E5" s="47" t="s">
        <v>7</v>
      </c>
      <c r="F5" s="47" t="s">
        <v>8</v>
      </c>
      <c r="G5" s="47" t="s">
        <v>9</v>
      </c>
      <c r="H5" s="47" t="s">
        <v>10</v>
      </c>
      <c r="I5" s="47" t="s">
        <v>11</v>
      </c>
    </row>
    <row r="6" spans="1:12" s="1" customFormat="1" ht="30.6" customHeight="1" x14ac:dyDescent="0.2">
      <c r="A6" s="64" t="s">
        <v>27</v>
      </c>
      <c r="B6" s="65"/>
      <c r="C6" s="65"/>
      <c r="D6" s="65"/>
      <c r="E6" s="65"/>
      <c r="F6" s="65"/>
      <c r="G6" s="65"/>
      <c r="H6" s="66"/>
      <c r="I6" s="11"/>
      <c r="J6" s="15"/>
    </row>
    <row r="7" spans="1:12" s="1" customFormat="1" ht="51" x14ac:dyDescent="0.2">
      <c r="A7" s="7" t="s">
        <v>12</v>
      </c>
      <c r="B7" s="8">
        <v>1192047</v>
      </c>
      <c r="C7" s="8">
        <v>335694</v>
      </c>
      <c r="D7" s="8">
        <f>503541-C7</f>
        <v>167847</v>
      </c>
      <c r="E7" s="8">
        <f>SUM(C7:D7)</f>
        <v>503541</v>
      </c>
      <c r="F7" s="9">
        <f>ROUND((E7/B7)*100,1)</f>
        <v>42.2</v>
      </c>
      <c r="G7" s="8">
        <f>B7-E7</f>
        <v>688506</v>
      </c>
      <c r="H7" s="10">
        <f>G7</f>
        <v>688506</v>
      </c>
      <c r="I7" s="25" t="s">
        <v>49</v>
      </c>
      <c r="J7" s="15"/>
    </row>
    <row r="8" spans="1:12" s="1" customFormat="1" ht="12.75" x14ac:dyDescent="0.2">
      <c r="A8" s="70" t="s">
        <v>13</v>
      </c>
      <c r="B8" s="70"/>
      <c r="C8" s="70"/>
      <c r="D8" s="70"/>
      <c r="E8" s="70"/>
      <c r="F8" s="70"/>
      <c r="G8" s="13">
        <f>G7</f>
        <v>688506</v>
      </c>
      <c r="H8" s="13">
        <f>H7</f>
        <v>688506</v>
      </c>
      <c r="I8" s="11"/>
    </row>
    <row r="9" spans="1:12" s="1" customFormat="1" ht="12.75" x14ac:dyDescent="0.2">
      <c r="A9" s="3"/>
      <c r="B9" s="3"/>
      <c r="C9" s="3"/>
      <c r="D9" s="3"/>
      <c r="E9" s="3"/>
      <c r="F9" s="3"/>
      <c r="G9" s="4"/>
      <c r="H9" s="4"/>
    </row>
    <row r="10" spans="1:12" s="1" customFormat="1" ht="12.75" x14ac:dyDescent="0.2">
      <c r="A10" s="71" t="s">
        <v>14</v>
      </c>
      <c r="B10" s="71"/>
      <c r="C10" s="71"/>
      <c r="D10" s="71"/>
      <c r="E10" s="16"/>
      <c r="F10" s="16"/>
      <c r="G10" s="16"/>
      <c r="H10" s="16"/>
    </row>
    <row r="11" spans="1:12" s="1" customFormat="1" ht="76.5" x14ac:dyDescent="0.2">
      <c r="A11" s="47" t="s">
        <v>1</v>
      </c>
      <c r="B11" s="47" t="s">
        <v>4</v>
      </c>
      <c r="C11" s="47" t="s">
        <v>5</v>
      </c>
      <c r="D11" s="47" t="s">
        <v>6</v>
      </c>
      <c r="E11" s="47" t="s">
        <v>7</v>
      </c>
      <c r="F11" s="47" t="s">
        <v>8</v>
      </c>
      <c r="G11" s="47" t="s">
        <v>9</v>
      </c>
      <c r="H11" s="47" t="s">
        <v>10</v>
      </c>
      <c r="I11" s="47" t="s">
        <v>50</v>
      </c>
      <c r="J11" s="15"/>
      <c r="L11" s="18"/>
    </row>
    <row r="12" spans="1:12" s="1" customFormat="1" ht="120" customHeight="1" x14ac:dyDescent="0.2">
      <c r="A12" s="83" t="s">
        <v>56</v>
      </c>
      <c r="B12" s="26">
        <f>260000+260000</f>
        <v>520000</v>
      </c>
      <c r="C12" s="8">
        <v>888307</v>
      </c>
      <c r="D12" s="8">
        <v>444153</v>
      </c>
      <c r="E12" s="8">
        <f>C12+D12</f>
        <v>1332460</v>
      </c>
      <c r="F12" s="21">
        <f t="shared" ref="F12:F13" si="0">ROUND((E12/B12)*100,1)</f>
        <v>256.2</v>
      </c>
      <c r="G12" s="8">
        <f>B12-E12</f>
        <v>-812460</v>
      </c>
      <c r="H12" s="10">
        <v>-536675</v>
      </c>
      <c r="I12" s="52" t="s">
        <v>52</v>
      </c>
      <c r="J12" s="15"/>
    </row>
    <row r="13" spans="1:12" s="1" customFormat="1" ht="182.25" customHeight="1" x14ac:dyDescent="0.2">
      <c r="A13" s="12" t="s">
        <v>15</v>
      </c>
      <c r="B13" s="8">
        <v>598181</v>
      </c>
      <c r="C13" s="8">
        <v>604112</v>
      </c>
      <c r="D13" s="8">
        <f>906168-C13</f>
        <v>302056</v>
      </c>
      <c r="E13" s="8">
        <v>906168</v>
      </c>
      <c r="F13" s="21">
        <f t="shared" si="0"/>
        <v>151.5</v>
      </c>
      <c r="G13" s="8">
        <f t="shared" ref="G13" si="1">B13-E13</f>
        <v>-307987</v>
      </c>
      <c r="H13" s="10">
        <v>-151831</v>
      </c>
      <c r="I13" s="50" t="s">
        <v>47</v>
      </c>
      <c r="J13" s="15"/>
    </row>
    <row r="14" spans="1:12" s="1" customFormat="1" ht="12.75" x14ac:dyDescent="0.2">
      <c r="A14" s="67" t="s">
        <v>16</v>
      </c>
      <c r="B14" s="68"/>
      <c r="C14" s="68"/>
      <c r="D14" s="68"/>
      <c r="E14" s="68"/>
      <c r="F14" s="68"/>
      <c r="G14" s="69"/>
      <c r="H14" s="20">
        <f>SUM(H12:H13)</f>
        <v>-688506</v>
      </c>
      <c r="I14" s="11"/>
    </row>
    <row r="15" spans="1:12" s="1" customFormat="1" ht="12.75" x14ac:dyDescent="0.2">
      <c r="A15" s="2"/>
      <c r="B15" s="2"/>
      <c r="C15" s="2"/>
      <c r="D15" s="2"/>
      <c r="E15" s="2"/>
      <c r="F15" s="2"/>
      <c r="G15" s="2"/>
      <c r="H15" s="5"/>
    </row>
    <row r="16" spans="1:12" s="1" customFormat="1" ht="12.75" x14ac:dyDescent="0.2">
      <c r="A16" s="63" t="s">
        <v>17</v>
      </c>
      <c r="B16" s="63"/>
      <c r="C16" s="63"/>
      <c r="D16" s="63"/>
      <c r="E16" s="63"/>
      <c r="F16" s="63"/>
      <c r="G16" s="63"/>
      <c r="H16" s="63"/>
    </row>
    <row r="17" spans="1:16" s="1" customFormat="1" ht="12.75" x14ac:dyDescent="0.2">
      <c r="A17" s="2"/>
      <c r="B17" s="2"/>
      <c r="C17" s="2"/>
      <c r="D17" s="2"/>
      <c r="E17" s="2"/>
      <c r="F17" s="2"/>
      <c r="G17" s="2"/>
      <c r="H17" s="5"/>
    </row>
    <row r="18" spans="1:16" s="1" customFormat="1" ht="12.75" x14ac:dyDescent="0.2">
      <c r="A18" s="61" t="s">
        <v>18</v>
      </c>
      <c r="B18" s="61"/>
      <c r="C18" s="61"/>
      <c r="D18" s="61"/>
      <c r="E18" s="61"/>
      <c r="F18" s="61"/>
      <c r="G18" s="61" t="s">
        <v>19</v>
      </c>
      <c r="H18" s="61"/>
      <c r="I18" s="17"/>
      <c r="J18" s="17"/>
    </row>
    <row r="19" spans="1:16" s="1" customFormat="1" ht="58.5" customHeight="1" x14ac:dyDescent="0.2">
      <c r="A19" s="80" t="s">
        <v>60</v>
      </c>
      <c r="B19" s="81"/>
      <c r="C19" s="81"/>
      <c r="D19" s="81"/>
      <c r="E19" s="81"/>
      <c r="F19" s="82"/>
      <c r="G19" s="62">
        <v>180</v>
      </c>
      <c r="H19" s="62"/>
      <c r="I19" s="78" t="s">
        <v>58</v>
      </c>
      <c r="J19" s="18"/>
    </row>
    <row r="20" spans="1:16" s="1" customFormat="1" ht="37.5" customHeight="1" x14ac:dyDescent="0.2">
      <c r="A20" s="80" t="s">
        <v>57</v>
      </c>
      <c r="B20" s="81"/>
      <c r="C20" s="81"/>
      <c r="D20" s="81"/>
      <c r="E20" s="81"/>
      <c r="F20" s="82"/>
      <c r="G20" s="62">
        <v>287</v>
      </c>
      <c r="H20" s="62"/>
      <c r="I20" s="79"/>
      <c r="J20" s="18"/>
      <c r="M20" s="22"/>
      <c r="N20" s="22"/>
      <c r="O20" s="23"/>
      <c r="P20" s="22"/>
    </row>
    <row r="21" spans="1:16" x14ac:dyDescent="0.25">
      <c r="A21" s="72" t="s">
        <v>20</v>
      </c>
      <c r="B21" s="73"/>
      <c r="C21" s="73"/>
      <c r="D21" s="73"/>
      <c r="E21" s="73"/>
      <c r="F21" s="74"/>
      <c r="G21" s="75">
        <f>SUM(G19:H20)</f>
        <v>467</v>
      </c>
      <c r="H21" s="76"/>
      <c r="I21" s="19"/>
      <c r="J21" s="19"/>
    </row>
    <row r="23" spans="1:16" ht="20.25" customHeight="1" x14ac:dyDescent="0.25">
      <c r="A23" s="61" t="s">
        <v>18</v>
      </c>
      <c r="B23" s="61"/>
      <c r="C23" s="61"/>
      <c r="D23" s="61"/>
      <c r="E23" s="61"/>
      <c r="F23" s="61"/>
      <c r="G23" s="61" t="s">
        <v>21</v>
      </c>
      <c r="H23" s="61"/>
      <c r="I23" s="1"/>
    </row>
    <row r="24" spans="1:16" ht="118.5" customHeight="1" x14ac:dyDescent="0.25">
      <c r="A24" s="64" t="s">
        <v>22</v>
      </c>
      <c r="B24" s="65"/>
      <c r="C24" s="65"/>
      <c r="D24" s="65"/>
      <c r="E24" s="65"/>
      <c r="F24" s="66"/>
      <c r="G24" s="62">
        <v>29</v>
      </c>
      <c r="H24" s="62"/>
      <c r="I24" s="25" t="s">
        <v>54</v>
      </c>
    </row>
    <row r="25" spans="1:16" x14ac:dyDescent="0.25">
      <c r="A25" s="72" t="s">
        <v>20</v>
      </c>
      <c r="B25" s="73"/>
      <c r="C25" s="73"/>
      <c r="D25" s="73"/>
      <c r="E25" s="73"/>
      <c r="F25" s="74"/>
      <c r="G25" s="75">
        <f>G24</f>
        <v>29</v>
      </c>
      <c r="H25" s="76"/>
      <c r="I25" s="19"/>
    </row>
    <row r="28" spans="1:16" x14ac:dyDescent="0.25">
      <c r="I28" s="6" t="s">
        <v>23</v>
      </c>
    </row>
    <row r="29" spans="1:16" x14ac:dyDescent="0.25">
      <c r="A29" s="27" t="s">
        <v>2</v>
      </c>
    </row>
    <row r="30" spans="1:16" ht="25.5" customHeight="1" x14ac:dyDescent="0.25">
      <c r="A30" s="60" t="s">
        <v>24</v>
      </c>
      <c r="B30" s="60"/>
      <c r="C30" s="60"/>
      <c r="D30" s="60"/>
      <c r="E30" s="60"/>
      <c r="F30" s="60"/>
      <c r="G30" s="60"/>
      <c r="H30" s="60"/>
      <c r="I30" s="60"/>
    </row>
    <row r="31" spans="1:16" ht="76.5" x14ac:dyDescent="0.25">
      <c r="A31" s="47" t="s">
        <v>1</v>
      </c>
      <c r="B31" s="47" t="s">
        <v>4</v>
      </c>
      <c r="C31" s="47" t="s">
        <v>5</v>
      </c>
      <c r="D31" s="47" t="s">
        <v>6</v>
      </c>
      <c r="E31" s="47" t="s">
        <v>7</v>
      </c>
      <c r="F31" s="47" t="s">
        <v>8</v>
      </c>
      <c r="G31" s="47" t="s">
        <v>9</v>
      </c>
      <c r="H31" s="47" t="s">
        <v>10</v>
      </c>
      <c r="I31" s="47" t="s">
        <v>11</v>
      </c>
    </row>
    <row r="32" spans="1:16" ht="25.5" customHeight="1" x14ac:dyDescent="0.25">
      <c r="A32" s="64" t="s">
        <v>28</v>
      </c>
      <c r="B32" s="65"/>
      <c r="C32" s="65"/>
      <c r="D32" s="65"/>
      <c r="E32" s="65"/>
      <c r="F32" s="65"/>
      <c r="G32" s="65"/>
      <c r="H32" s="66"/>
      <c r="I32" s="11"/>
      <c r="O32" s="14"/>
    </row>
    <row r="33" spans="1:10" ht="153" x14ac:dyDescent="0.25">
      <c r="A33" s="7" t="s">
        <v>29</v>
      </c>
      <c r="B33" s="8">
        <v>52542</v>
      </c>
      <c r="C33" s="8">
        <v>15426</v>
      </c>
      <c r="D33" s="8">
        <f>23139-C33</f>
        <v>7713</v>
      </c>
      <c r="E33" s="8">
        <f>SUM(C33:D33)</f>
        <v>23139</v>
      </c>
      <c r="F33" s="9">
        <f>ROUND((E33/B33)*100,1)</f>
        <v>44</v>
      </c>
      <c r="G33" s="8">
        <f>B33-E33</f>
        <v>29403</v>
      </c>
      <c r="H33" s="10">
        <f>G33</f>
        <v>29403</v>
      </c>
      <c r="I33" s="51" t="s">
        <v>48</v>
      </c>
    </row>
    <row r="34" spans="1:10" x14ac:dyDescent="0.25">
      <c r="A34" s="70" t="s">
        <v>13</v>
      </c>
      <c r="B34" s="70"/>
      <c r="C34" s="70"/>
      <c r="D34" s="70"/>
      <c r="E34" s="70"/>
      <c r="F34" s="70"/>
      <c r="G34" s="13">
        <f>G33</f>
        <v>29403</v>
      </c>
      <c r="H34" s="13">
        <f>H33</f>
        <v>29403</v>
      </c>
      <c r="I34" s="11"/>
    </row>
    <row r="35" spans="1:10" x14ac:dyDescent="0.25">
      <c r="A35" s="3"/>
      <c r="B35" s="3"/>
      <c r="C35" s="3"/>
      <c r="D35" s="3"/>
      <c r="E35" s="3"/>
      <c r="F35" s="3"/>
      <c r="G35" s="4"/>
      <c r="H35" s="4"/>
      <c r="I35" s="1"/>
    </row>
    <row r="36" spans="1:10" x14ac:dyDescent="0.25">
      <c r="A36" s="71" t="s">
        <v>14</v>
      </c>
      <c r="B36" s="71"/>
      <c r="C36" s="71"/>
      <c r="D36" s="71"/>
      <c r="E36" s="16"/>
      <c r="F36" s="16"/>
      <c r="G36" s="16"/>
      <c r="H36" s="16"/>
      <c r="I36" s="1"/>
    </row>
    <row r="37" spans="1:10" ht="76.5" x14ac:dyDescent="0.25">
      <c r="A37" s="47" t="s">
        <v>1</v>
      </c>
      <c r="B37" s="47" t="s">
        <v>4</v>
      </c>
      <c r="C37" s="47" t="s">
        <v>5</v>
      </c>
      <c r="D37" s="47" t="s">
        <v>6</v>
      </c>
      <c r="E37" s="47" t="s">
        <v>7</v>
      </c>
      <c r="F37" s="47" t="s">
        <v>8</v>
      </c>
      <c r="G37" s="47" t="s">
        <v>9</v>
      </c>
      <c r="H37" s="47" t="s">
        <v>10</v>
      </c>
      <c r="I37" s="47" t="s">
        <v>50</v>
      </c>
      <c r="J37" s="14"/>
    </row>
    <row r="38" spans="1:10" ht="145.5" customHeight="1" x14ac:dyDescent="0.25">
      <c r="A38" s="7" t="s">
        <v>30</v>
      </c>
      <c r="B38" s="8">
        <v>4566408</v>
      </c>
      <c r="C38" s="8">
        <v>5064939</v>
      </c>
      <c r="D38" s="8">
        <f>7597409-C38</f>
        <v>2532470</v>
      </c>
      <c r="E38" s="8">
        <f>C38+D38</f>
        <v>7597409</v>
      </c>
      <c r="F38" s="21">
        <f t="shared" ref="F38" si="2">ROUND((E38/B38)*100,1)</f>
        <v>166.4</v>
      </c>
      <c r="G38" s="8">
        <f t="shared" ref="G38" si="3">B38-E38</f>
        <v>-3031001</v>
      </c>
      <c r="H38" s="10">
        <v>-29403</v>
      </c>
      <c r="I38" s="52" t="s">
        <v>53</v>
      </c>
      <c r="J38" s="15"/>
    </row>
    <row r="39" spans="1:10" x14ac:dyDescent="0.25">
      <c r="A39" s="67" t="s">
        <v>16</v>
      </c>
      <c r="B39" s="68"/>
      <c r="C39" s="68"/>
      <c r="D39" s="68"/>
      <c r="E39" s="68"/>
      <c r="F39" s="68"/>
      <c r="G39" s="69"/>
      <c r="H39" s="20">
        <f>SUM(H38:H38)</f>
        <v>-29403</v>
      </c>
      <c r="I39" s="11"/>
    </row>
    <row r="40" spans="1:10" x14ac:dyDescent="0.25">
      <c r="A40" s="2"/>
      <c r="B40" s="2"/>
      <c r="C40" s="2"/>
      <c r="D40" s="2"/>
      <c r="E40" s="2"/>
      <c r="F40" s="2"/>
      <c r="G40" s="2"/>
      <c r="H40" s="5"/>
      <c r="I40" s="1"/>
    </row>
    <row r="41" spans="1:10" x14ac:dyDescent="0.25">
      <c r="A41" s="63" t="s">
        <v>17</v>
      </c>
      <c r="B41" s="63"/>
      <c r="C41" s="63"/>
      <c r="D41" s="63"/>
      <c r="E41" s="63"/>
      <c r="F41" s="63"/>
      <c r="G41" s="63"/>
      <c r="H41" s="63"/>
      <c r="I41" s="1"/>
    </row>
    <row r="42" spans="1:10" x14ac:dyDescent="0.25">
      <c r="A42" s="2"/>
      <c r="B42" s="2"/>
      <c r="C42" s="2"/>
      <c r="D42" s="2"/>
      <c r="E42" s="2"/>
      <c r="F42" s="2"/>
      <c r="G42" s="2"/>
      <c r="H42" s="5"/>
      <c r="I42" s="1"/>
    </row>
    <row r="43" spans="1:10" x14ac:dyDescent="0.25">
      <c r="A43" s="61" t="s">
        <v>18</v>
      </c>
      <c r="B43" s="61"/>
      <c r="C43" s="61"/>
      <c r="D43" s="61"/>
      <c r="E43" s="61"/>
      <c r="F43" s="61"/>
      <c r="G43" s="61" t="s">
        <v>25</v>
      </c>
      <c r="H43" s="61"/>
      <c r="I43" s="17"/>
      <c r="J43" s="14"/>
    </row>
    <row r="44" spans="1:10" ht="96.75" customHeight="1" x14ac:dyDescent="0.25">
      <c r="A44" s="64" t="s">
        <v>26</v>
      </c>
      <c r="B44" s="65"/>
      <c r="C44" s="65"/>
      <c r="D44" s="65"/>
      <c r="E44" s="65"/>
      <c r="F44" s="66"/>
      <c r="G44" s="77">
        <v>450</v>
      </c>
      <c r="H44" s="77"/>
      <c r="I44" s="24" t="s">
        <v>51</v>
      </c>
    </row>
    <row r="45" spans="1:10" x14ac:dyDescent="0.25">
      <c r="A45" s="72" t="s">
        <v>20</v>
      </c>
      <c r="B45" s="73"/>
      <c r="C45" s="73"/>
      <c r="D45" s="73"/>
      <c r="E45" s="73"/>
      <c r="F45" s="74"/>
      <c r="G45" s="75">
        <f>G44</f>
        <v>450</v>
      </c>
      <c r="H45" s="76"/>
      <c r="I45" s="19"/>
    </row>
  </sheetData>
  <mergeCells count="33">
    <mergeCell ref="A39:G39"/>
    <mergeCell ref="A41:H41"/>
    <mergeCell ref="A32:H32"/>
    <mergeCell ref="A34:F34"/>
    <mergeCell ref="A45:F45"/>
    <mergeCell ref="G45:H45"/>
    <mergeCell ref="A43:F43"/>
    <mergeCell ref="G43:H43"/>
    <mergeCell ref="A44:F44"/>
    <mergeCell ref="G44:H44"/>
    <mergeCell ref="A21:F21"/>
    <mergeCell ref="G21:H21"/>
    <mergeCell ref="A23:F23"/>
    <mergeCell ref="G23:H23"/>
    <mergeCell ref="A36:D36"/>
    <mergeCell ref="G25:H25"/>
    <mergeCell ref="A30:I30"/>
    <mergeCell ref="A24:F24"/>
    <mergeCell ref="G24:H24"/>
    <mergeCell ref="A25:F25"/>
    <mergeCell ref="A4:I4"/>
    <mergeCell ref="A18:F18"/>
    <mergeCell ref="G18:H18"/>
    <mergeCell ref="A19:F19"/>
    <mergeCell ref="G19:H19"/>
    <mergeCell ref="A16:H16"/>
    <mergeCell ref="A6:H6"/>
    <mergeCell ref="A14:G14"/>
    <mergeCell ref="A8:F8"/>
    <mergeCell ref="A10:D10"/>
    <mergeCell ref="I19:I20"/>
    <mergeCell ref="A20:F20"/>
    <mergeCell ref="G20:H20"/>
  </mergeCells>
  <pageMargins left="0.7" right="0.7" top="0.75" bottom="0.75" header="0.3" footer="0.3"/>
  <pageSetup paperSize="9" scale="58" orientation="portrait" verticalDpi="0" r:id="rId1"/>
</worksheet>
</file>

<file path=docMetadata/LabelInfo.xml><?xml version="1.0" encoding="utf-8"?>
<clbl:labelList xmlns:clbl="http://schemas.microsoft.com/office/2020/mipLabelMetadata">
  <clbl:label id="{171abc8c-0b18-4336-97d7-51d65f5c7f99}" enabled="1" method="Standard" siteId="{dbc9012d-628b-43d4-b190-8a730f7e1e96}"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Pielikums Nr.1</vt:lpstr>
      <vt:lpstr>Pielikums Nr.1_turpinājums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TT</dc:creator>
  <cp:keywords/>
  <dc:description/>
  <cp:lastModifiedBy>Ivita Šņore</cp:lastModifiedBy>
  <cp:revision/>
  <dcterms:created xsi:type="dcterms:W3CDTF">2020-09-16T07:27:33Z</dcterms:created>
  <dcterms:modified xsi:type="dcterms:W3CDTF">2025-11-25T08:04:26Z</dcterms:modified>
  <cp:category/>
  <cp:contentStatus/>
</cp:coreProperties>
</file>