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ta.grinfelde-funka\Documents\Maksas pakalpojumi\Sagataves\Iesniegšanai\"/>
    </mc:Choice>
  </mc:AlternateContent>
  <xr:revisionPtr revIDLastSave="0" documentId="13_ncr:1_{80A70B13-BAB7-447B-A755-460B71668512}" xr6:coauthVersionLast="36" xr6:coauthVersionMax="36" xr10:uidLastSave="{00000000-0000-0000-0000-000000000000}"/>
  <bookViews>
    <workbookView xWindow="0" yWindow="0" windowWidth="28800" windowHeight="11625" xr2:uid="{F8B6FB91-2D7D-47F9-BDA4-223C5E53C294}"/>
  </bookViews>
  <sheets>
    <sheet name="Sheet3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0" i="3" l="1"/>
  <c r="K39" i="3"/>
  <c r="N48" i="3" l="1"/>
  <c r="N66" i="3" l="1"/>
  <c r="I66" i="3"/>
  <c r="N65" i="3"/>
  <c r="I65" i="3"/>
  <c r="L25" i="3"/>
  <c r="L26" i="3"/>
  <c r="L27" i="3"/>
  <c r="L28" i="3"/>
  <c r="L29" i="3"/>
  <c r="L30" i="3"/>
  <c r="L31" i="3"/>
  <c r="L32" i="3"/>
  <c r="L33" i="3"/>
  <c r="L34" i="3"/>
  <c r="L38" i="3"/>
  <c r="L39" i="3"/>
  <c r="L40" i="3"/>
  <c r="K25" i="3"/>
  <c r="K26" i="3"/>
  <c r="K27" i="3"/>
  <c r="K28" i="3"/>
  <c r="K29" i="3"/>
  <c r="K30" i="3"/>
  <c r="K31" i="3"/>
  <c r="K32" i="3"/>
  <c r="K33" i="3"/>
  <c r="K34" i="3"/>
  <c r="K38" i="3"/>
  <c r="L24" i="3"/>
  <c r="K24" i="3"/>
  <c r="L22" i="3"/>
  <c r="L23" i="3"/>
  <c r="K22" i="3"/>
  <c r="K23" i="3"/>
  <c r="L18" i="3"/>
  <c r="L19" i="3"/>
  <c r="L20" i="3"/>
  <c r="L21" i="3"/>
  <c r="K18" i="3"/>
  <c r="K19" i="3"/>
  <c r="K20" i="3"/>
  <c r="K21" i="3"/>
  <c r="L16" i="3"/>
  <c r="L17" i="3"/>
  <c r="K17" i="3"/>
  <c r="K16" i="3"/>
  <c r="L13" i="3"/>
  <c r="L14" i="3"/>
  <c r="K13" i="3"/>
  <c r="K14" i="3"/>
  <c r="L12" i="3"/>
  <c r="K12" i="3"/>
  <c r="N63" i="3" l="1"/>
  <c r="N64" i="3"/>
  <c r="N60" i="3"/>
  <c r="N61" i="3"/>
  <c r="N62" i="3"/>
  <c r="N57" i="3"/>
  <c r="N58" i="3"/>
  <c r="N59" i="3"/>
  <c r="N53" i="3"/>
  <c r="N54" i="3"/>
  <c r="N55" i="3"/>
  <c r="N56" i="3"/>
  <c r="N49" i="3"/>
  <c r="N50" i="3"/>
  <c r="N51" i="3"/>
  <c r="N52" i="3"/>
  <c r="N46" i="3"/>
  <c r="N47" i="3"/>
  <c r="N44" i="3"/>
  <c r="N45" i="3"/>
  <c r="N39" i="3"/>
  <c r="N40" i="3"/>
  <c r="N41" i="3"/>
  <c r="N42" i="3"/>
  <c r="N43" i="3"/>
  <c r="N38" i="3"/>
  <c r="N32" i="3"/>
  <c r="N33" i="3"/>
  <c r="N34" i="3"/>
  <c r="N28" i="3"/>
  <c r="N29" i="3"/>
  <c r="N30" i="3"/>
  <c r="N31" i="3"/>
  <c r="N26" i="3"/>
  <c r="N27" i="3"/>
  <c r="N23" i="3"/>
  <c r="N24" i="3"/>
  <c r="N25" i="3"/>
  <c r="N20" i="3"/>
  <c r="N21" i="3"/>
  <c r="N22" i="3"/>
  <c r="N17" i="3"/>
  <c r="N18" i="3"/>
  <c r="N19" i="3"/>
  <c r="N13" i="3"/>
  <c r="N14" i="3"/>
  <c r="N16" i="3"/>
  <c r="N12" i="3"/>
  <c r="I15" i="3" l="1"/>
  <c r="I36" i="3" l="1"/>
  <c r="I37" i="3"/>
  <c r="I35" i="3"/>
  <c r="I18" i="3" l="1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17" i="3"/>
  <c r="I13" i="3"/>
  <c r="I14" i="3"/>
  <c r="I12" i="3"/>
  <c r="I67" i="3" l="1"/>
  <c r="N67" i="3"/>
</calcChain>
</file>

<file path=xl/sharedStrings.xml><?xml version="1.0" encoding="utf-8"?>
<sst xmlns="http://schemas.openxmlformats.org/spreadsheetml/2006/main" count="134" uniqueCount="79">
  <si>
    <t>Sporta zāles noma Bāriņu ielā 3, Liepājā</t>
  </si>
  <si>
    <t>sporta zāles noma grupai līdz 15 cilvēkiem</t>
  </si>
  <si>
    <t>sporta zāles noma grupai, kurā ir 16 cilvēki un vairāk</t>
  </si>
  <si>
    <t>garderobes noma</t>
  </si>
  <si>
    <t>Nedzīvojamo telpu noma Ugunsdrošības un civilās aizsardzības koledžā Ķengaraga ielā 3, k-1, Rīgā</t>
  </si>
  <si>
    <t>aktu zāles noma</t>
  </si>
  <si>
    <t>trīsistabu divvietīgs numurs (telpa Nr. 1, 4, 6)</t>
  </si>
  <si>
    <t>četrvietīgs numurs</t>
  </si>
  <si>
    <t>sešvietīgs numurs</t>
  </si>
  <si>
    <t>vienistabas divvietīgs numurs (telpa Nr. 2, 5)</t>
  </si>
  <si>
    <t>I. Ieņēmumi</t>
  </si>
  <si>
    <t>Maksas pakalpojuma nosaukums</t>
  </si>
  <si>
    <t>Sporta zāles noma A.Pumpura ielā 105B, Daugavpilī</t>
  </si>
  <si>
    <t>sporta zāles noma skolēnu grupai</t>
  </si>
  <si>
    <t>Aktu zāles noma nekustamajā īpašumā "Bundulīši", Muceniekos, Ropažu novadā</t>
  </si>
  <si>
    <t>Semināru zāles noma Piestātnes ielā 14, k-1, Jūrmalā</t>
  </si>
  <si>
    <t>Pirts, saunas ar dušu noma Piestātnes ielā 14, k-3, Jūrmalā</t>
  </si>
  <si>
    <t>auditorijas noma</t>
  </si>
  <si>
    <t>Kopā</t>
  </si>
  <si>
    <t>x</t>
  </si>
  <si>
    <t>liels vienistabas divvietīgs numurs (telpa Nr. 7, 8, 10)</t>
  </si>
  <si>
    <t>vienistabas divvietīgs numurs (telpa Nr. 9, 33, 46)</t>
  </si>
  <si>
    <t>vienistabas divvietīgs numurs (telpa Nr. 15, 27, 28)</t>
  </si>
  <si>
    <t>divistabu divvietīgs numurs (telpa Nr.1, 2, 3, 4, 6, 11, 12, 13, 14, 16, 17, 18, 19, 20, 21, 22, 23, 24, 25, 26)</t>
  </si>
  <si>
    <t>trīsistabu četrvietīgs numurs (telpa Nr. 5, 29)</t>
  </si>
  <si>
    <t>divistabu divvietīgs numurs (telpa Nr. 3)</t>
  </si>
  <si>
    <t>vienistabas numurs ar vienu gultas vietu (telpa Nr. 3, 8)</t>
  </si>
  <si>
    <t>vienistabas numurs ar divām gultas vietām (telpa Nr. 1, 2, 7)</t>
  </si>
  <si>
    <t>vienistabas numurs ar trīs gultas vietām (telpa Nr. 4, 5, 6, 9, 10)</t>
  </si>
  <si>
    <t>vienistabas numurs ar divām gultas vietām (telpa Nr. 1, 3)</t>
  </si>
  <si>
    <t>vienistabas numurs ar trim gultas vietām (telpa Nr. 2)</t>
  </si>
  <si>
    <t>vienistabas numurs ar četrām gultas vietām (telpa Nr. 4)</t>
  </si>
  <si>
    <t>standarta vienistabas divvietīgs numurs (telpa Nr. 1, 2, 3, 4, 5, 6, 7, 9, 10, 11, 12, 13, 14, 15)</t>
  </si>
  <si>
    <t>liels vienistabas divvietīgs numurs (telpa Nr. 8, 16)</t>
  </si>
  <si>
    <t>standarta vienvietīga istaba ar papildu ērtībām (Nr. 201, 235)</t>
  </si>
  <si>
    <t>liela vienvietīga istaba ar papildu ērtībām (Nr. 201a, 235a)</t>
  </si>
  <si>
    <t>standarta divvietīga istaba (Nr. 205, 216)</t>
  </si>
  <si>
    <t>trīsvietīga istaba (2. un 3. stāvs)</t>
  </si>
  <si>
    <t>piecvietīga istaba (Nr. 224, 228, 229, 230)</t>
  </si>
  <si>
    <t>divistabu divvietīgs numurs ar papildu ērtībām (5.stāvs)</t>
  </si>
  <si>
    <t>papildu vieta divistabu divvietīgā numurā (5.stāvs)</t>
  </si>
  <si>
    <t>divvietīga istaba (4.stāvs)</t>
  </si>
  <si>
    <t>trīsvietīga istaba (4.stāvs)</t>
  </si>
  <si>
    <t>Informācija par maksas pakalpojumu cenu un plānoto ieņēmumu izmaiņām</t>
  </si>
  <si>
    <t>Mērvienība</t>
  </si>
  <si>
    <t>stunda</t>
  </si>
  <si>
    <t>diennakts</t>
  </si>
  <si>
    <t>viena gultasvieta diennaktī</t>
  </si>
  <si>
    <t>Papildu vieta viesnīcā Piestātnes ielā 14, Jūrmalā</t>
  </si>
  <si>
    <t>mēnesis</t>
  </si>
  <si>
    <t>viena gultasvieta mēnesī</t>
  </si>
  <si>
    <t>Precizētais cenrādis</t>
  </si>
  <si>
    <t>Spēkā esošais cenrādis</t>
  </si>
  <si>
    <t>Nr.p.k.</t>
  </si>
  <si>
    <r>
      <t>Nedzīvojamo telpu noma Klusajā ielā 12, Rīgā</t>
    </r>
    <r>
      <rPr>
        <b/>
        <vertAlign val="superscript"/>
        <sz val="12"/>
        <color theme="1"/>
        <rFont val="Times New Roman"/>
        <family val="1"/>
        <charset val="186"/>
      </rPr>
      <t>1</t>
    </r>
  </si>
  <si>
    <t>Grīnfelde-Funka 67829090,</t>
  </si>
  <si>
    <t xml:space="preserve">Gita.Grinfelde-Funka@agentura.iem.gov.lv </t>
  </si>
  <si>
    <t>Plānotais skaits gadā</t>
  </si>
  <si>
    <t>2. pielikums</t>
  </si>
  <si>
    <t xml:space="preserve">Ministru kabineta noteikumu projekta ''Nodrošinājuma valsts aģenturas maksas pakalpojumu </t>
  </si>
  <si>
    <t>cenrādis" sākotnējās ietekmes novērtējuma ziņojumam (anotācijai)</t>
  </si>
  <si>
    <t>vienvietīga istaba</t>
  </si>
  <si>
    <t>trīsvietīga istaba</t>
  </si>
  <si>
    <r>
      <t>Cena bez 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</si>
  <si>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r>
      <t>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</si>
  <si>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r>
      <t>Cena ar 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</si>
  <si>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r>
      <t>Plānotie ieņēmumi kopā ar 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</si>
  <si>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r>
      <t>Plānotie kopā ar PVN (</t>
    </r>
    <r>
      <rPr>
        <i/>
        <sz val="10"/>
        <color theme="1"/>
        <rFont val="Times New Roman"/>
        <family val="1"/>
        <charset val="186"/>
      </rPr>
      <t>euro</t>
    </r>
    <r>
      <rPr>
        <sz val="10"/>
        <color theme="1"/>
        <rFont val="Times New Roman"/>
        <family val="1"/>
        <charset val="186"/>
      </rPr>
      <t>)</t>
    </r>
  </si>
  <si>
    <r>
      <rPr>
        <vertAlign val="superscript"/>
        <sz val="12"/>
        <color theme="1"/>
        <rFont val="Times New Roman"/>
        <family val="1"/>
        <charset val="186"/>
      </rPr>
      <t>1</t>
    </r>
    <r>
      <rPr>
        <sz val="12"/>
        <color theme="1"/>
        <rFont val="Times New Roman"/>
        <family val="1"/>
        <charset val="186"/>
      </rPr>
      <t xml:space="preserve"> Pievienotās vērtības nodokli piemēro saskaņā ar Pievienotās vērtības nodokļa likuma 42. panta desmito daļu, likme 12 % apmērā.</t>
    </r>
  </si>
  <si>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Pievienotās vērtības nodokli nepiemēro saskaņā ar Pievienotās vērtības nodokļa likuma 52.panta pirmās daļas 25. punkta "a" apakšpunktu.
</t>
    </r>
  </si>
  <si>
    <r>
      <rPr>
        <vertAlign val="superscript"/>
        <sz val="12"/>
        <color theme="1"/>
        <rFont val="Times New Roman"/>
        <family val="1"/>
        <charset val="186"/>
      </rPr>
      <t>3</t>
    </r>
    <r>
      <rPr>
        <sz val="12"/>
        <color theme="1"/>
        <rFont val="Times New Roman"/>
        <family val="1"/>
        <charset val="186"/>
      </rPr>
      <t xml:space="preserve"> Ja pakalpojuma saņēmējs nav iedzīvotājs, piemēro Pievienotās vērtības nodokļa likmi  21% apmērā.</t>
    </r>
  </si>
  <si>
    <r>
      <t xml:space="preserve">Dienesta viesnīcas pakalpojumi Valsts ugunsdzēsības un glābšanas dienesta depo Krustpils ielā 10, Rīgā </t>
    </r>
    <r>
      <rPr>
        <b/>
        <vertAlign val="superscript"/>
        <sz val="12"/>
        <color theme="1"/>
        <rFont val="Times New Roman"/>
        <family val="1"/>
        <charset val="186"/>
      </rPr>
      <t>2, 3</t>
    </r>
  </si>
  <si>
    <r>
      <t>Dienesta viesnīcas pakalpojumi Ugunsdrošības un civilās aizsardzības koledžā Ķengaraga ielā 3, k-1, Rīgā</t>
    </r>
    <r>
      <rPr>
        <b/>
        <vertAlign val="superscript"/>
        <sz val="12"/>
        <color theme="1"/>
        <rFont val="Times New Roman"/>
        <family val="1"/>
        <charset val="186"/>
      </rPr>
      <t xml:space="preserve"> 2, 3</t>
    </r>
  </si>
  <si>
    <r>
      <t>Dienesta viesnīcas pakalpojumi  Ezermalas ielā 8a, Rīgā</t>
    </r>
    <r>
      <rPr>
        <b/>
        <vertAlign val="superscript"/>
        <sz val="12"/>
        <color theme="1"/>
        <rFont val="Times New Roman"/>
        <family val="1"/>
        <charset val="186"/>
      </rPr>
      <t xml:space="preserve"> 2, 3</t>
    </r>
  </si>
  <si>
    <r>
      <t xml:space="preserve">Viesnīcas pakalpojumi (izmitināšana) Piestātnes ielā 14, k-8, Jūrmalā </t>
    </r>
    <r>
      <rPr>
        <b/>
        <vertAlign val="superscript"/>
        <sz val="12"/>
        <color theme="1"/>
        <rFont val="Times New Roman"/>
        <family val="1"/>
        <charset val="186"/>
      </rPr>
      <t>1</t>
    </r>
  </si>
  <si>
    <r>
      <t>Viesnīcas pakalpojumi (izmitināšana) Piestātnes ielā 14, k-7, Jūrmalā</t>
    </r>
    <r>
      <rPr>
        <b/>
        <vertAlign val="superscript"/>
        <sz val="12"/>
        <color theme="1"/>
        <rFont val="Times New Roman"/>
        <family val="1"/>
        <charset val="186"/>
      </rPr>
      <t xml:space="preserve"> 1</t>
    </r>
  </si>
  <si>
    <r>
      <t xml:space="preserve">Viesnīcas pakalpojumi (izmitināšana) Piestātnes ielā 14, k-4, Jūrmalā </t>
    </r>
    <r>
      <rPr>
        <b/>
        <vertAlign val="superscript"/>
        <sz val="12"/>
        <color theme="1"/>
        <rFont val="Times New Roman"/>
        <family val="1"/>
        <charset val="186"/>
      </rPr>
      <t>1</t>
    </r>
  </si>
  <si>
    <r>
      <t xml:space="preserve">Viesnīcas pakalpojumi (izmitināšana) Piestātnes ielā 14, k-3, Jūrmalā </t>
    </r>
    <r>
      <rPr>
        <b/>
        <vertAlign val="superscript"/>
        <sz val="12"/>
        <color theme="1"/>
        <rFont val="Times New Roman"/>
        <family val="1"/>
        <charset val="186"/>
      </rPr>
      <t>1</t>
    </r>
  </si>
  <si>
    <r>
      <t xml:space="preserve">Viesnīcas pakalpojumi (izmitināšana) Piestātnes ielā 14, k-1, Jūrmalā </t>
    </r>
    <r>
      <rPr>
        <b/>
        <vertAlign val="superscript"/>
        <sz val="12"/>
        <color theme="1"/>
        <rFont val="Times New Roman"/>
        <family val="1"/>
        <charset val="186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</si>
</sst>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6" x14ac:knownFonts="1"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u/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vertAlign val="superscript"/>
      <sz val="12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2"/>
      <color rgb="FFFF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vertAlign val="superscript"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43" fontId="10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2" fillId="0" borderId="0" xfId="0" applyFont="1" applyFill="1"/>
    <xf numFmtId="0" fontId="4" fillId="0" borderId="0" xfId="0" applyFont="1" applyFill="1"/>
    <xf numFmtId="3" fontId="4" fillId="0" borderId="0" xfId="0" applyNumberFormat="1" applyFont="1" applyFill="1"/>
    <xf numFmtId="0" fontId="4" fillId="0" borderId="0" xfId="0" applyFont="1" applyFill="1" applyAlignment="1"/>
    <xf numFmtId="3" fontId="4" fillId="0" borderId="0" xfId="0" applyNumberFormat="1" applyFont="1" applyFill="1" applyAlignment="1"/>
    <xf numFmtId="0" fontId="1" fillId="0" borderId="0" xfId="0" applyFont="1" applyFill="1" applyAlignment="1">
      <alignment vertical="top"/>
    </xf>
    <xf numFmtId="3" fontId="2" fillId="0" borderId="0" xfId="0" applyNumberFormat="1" applyFont="1" applyFill="1"/>
    <xf numFmtId="0" fontId="1" fillId="0" borderId="0" xfId="0" applyFont="1" applyFill="1"/>
    <xf numFmtId="3" fontId="3" fillId="0" borderId="1" xfId="0" applyNumberFormat="1" applyFont="1" applyFill="1" applyBorder="1" applyAlignment="1">
      <alignment horizontal="center"/>
    </xf>
    <xf numFmtId="0" fontId="6" fillId="0" borderId="0" xfId="0" applyFont="1" applyFill="1"/>
    <xf numFmtId="3" fontId="2" fillId="0" borderId="0" xfId="0" applyNumberFormat="1" applyFont="1"/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top"/>
    </xf>
    <xf numFmtId="0" fontId="6" fillId="0" borderId="1" xfId="0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/>
    <xf numFmtId="0" fontId="6" fillId="0" borderId="0" xfId="0" applyFont="1" applyFill="1" applyAlignment="1">
      <alignment vertical="top"/>
    </xf>
    <xf numFmtId="0" fontId="6" fillId="0" borderId="0" xfId="0" applyFont="1" applyFill="1" applyAlignment="1"/>
    <xf numFmtId="3" fontId="5" fillId="0" borderId="3" xfId="0" applyNumberFormat="1" applyFont="1" applyFill="1" applyBorder="1" applyAlignment="1">
      <alignment horizontal="center" vertical="center"/>
    </xf>
    <xf numFmtId="4" fontId="5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wrapText="1"/>
    </xf>
    <xf numFmtId="2" fontId="2" fillId="0" borderId="1" xfId="0" applyNumberFormat="1" applyFont="1" applyFill="1" applyBorder="1" applyAlignment="1">
      <alignment horizontal="center" vertical="center" wrapText="1"/>
    </xf>
    <xf numFmtId="3" fontId="2" fillId="0" borderId="7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4" fontId="2" fillId="0" borderId="3" xfId="0" applyNumberFormat="1" applyFont="1" applyFill="1" applyBorder="1" applyAlignment="1">
      <alignment horizontal="center" vertical="center" wrapText="1"/>
    </xf>
    <xf numFmtId="3" fontId="2" fillId="0" borderId="3" xfId="0" applyNumberFormat="1" applyFont="1" applyFill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top"/>
    </xf>
    <xf numFmtId="0" fontId="1" fillId="0" borderId="0" xfId="0" applyFont="1"/>
    <xf numFmtId="0" fontId="10" fillId="0" borderId="0" xfId="1" applyFont="1"/>
    <xf numFmtId="3" fontId="12" fillId="0" borderId="0" xfId="0" applyNumberFormat="1" applyFont="1" applyFill="1"/>
    <xf numFmtId="4" fontId="1" fillId="0" borderId="0" xfId="0" applyNumberFormat="1" applyFont="1" applyFill="1" applyBorder="1" applyAlignment="1">
      <alignment horizontal="center" vertical="center"/>
    </xf>
    <xf numFmtId="4" fontId="2" fillId="0" borderId="0" xfId="0" applyNumberFormat="1" applyFont="1"/>
    <xf numFmtId="3" fontId="1" fillId="0" borderId="0" xfId="0" applyNumberFormat="1" applyFont="1" applyFill="1"/>
    <xf numFmtId="4" fontId="2" fillId="0" borderId="0" xfId="0" applyNumberFormat="1" applyFont="1" applyFill="1" applyAlignment="1">
      <alignment horizontal="center" vertical="center"/>
    </xf>
    <xf numFmtId="3" fontId="2" fillId="0" borderId="0" xfId="0" applyNumberFormat="1" applyFont="1" applyFill="1" applyAlignment="1">
      <alignment horizontal="center"/>
    </xf>
    <xf numFmtId="4" fontId="13" fillId="0" borderId="0" xfId="0" applyNumberFormat="1" applyFont="1" applyFill="1" applyBorder="1" applyAlignment="1">
      <alignment horizontal="center" vertical="center"/>
    </xf>
    <xf numFmtId="2" fontId="2" fillId="0" borderId="0" xfId="0" applyNumberFormat="1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3" fontId="2" fillId="0" borderId="5" xfId="0" applyNumberFormat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left" wrapText="1"/>
    </xf>
    <xf numFmtId="0" fontId="2" fillId="0" borderId="2" xfId="0" applyFont="1" applyFill="1" applyBorder="1" applyAlignment="1">
      <alignment horizontal="left" vertical="center" wrapText="1"/>
    </xf>
    <xf numFmtId="4" fontId="12" fillId="0" borderId="0" xfId="0" applyNumberFormat="1" applyFont="1" applyFill="1"/>
    <xf numFmtId="4" fontId="1" fillId="0" borderId="0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164" fontId="6" fillId="0" borderId="0" xfId="2" applyNumberFormat="1" applyFont="1" applyBorder="1" applyAlignment="1">
      <alignment horizontal="center" vertical="center"/>
    </xf>
    <xf numFmtId="164" fontId="6" fillId="0" borderId="0" xfId="2" applyNumberFormat="1" applyFont="1" applyBorder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vertical="top" wrapText="1"/>
    </xf>
    <xf numFmtId="0" fontId="0" fillId="0" borderId="0" xfId="0" applyBorder="1"/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left" vertical="top" wrapText="1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ta.Grinfelde-Funka@agentura.ie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737E5-1B40-4CE2-8E38-70087AE223A9}">
  <dimension ref="A1:S80"/>
  <sheetViews>
    <sheetView tabSelected="1" topLeftCell="A47" zoomScaleNormal="100" workbookViewId="0">
      <selection activeCell="B24" sqref="B24:B28"/>
    </sheetView>
  </sheetViews>
  <sheetFormatPr defaultColWidth="9.140625" defaultRowHeight="15.75" x14ac:dyDescent="0.25"/>
  <cols>
    <col min="1" max="1" width="6.7109375" style="1" customWidth="1"/>
    <col min="2" max="2" width="17.85546875" style="1" customWidth="1"/>
    <col min="3" max="3" width="29.7109375" style="1" customWidth="1"/>
    <col min="4" max="4" width="11.140625" style="1" customWidth="1"/>
    <col min="5" max="5" width="10.28515625" style="12" customWidth="1"/>
    <col min="6" max="6" width="8.7109375" style="12" customWidth="1"/>
    <col min="7" max="7" width="11" style="12" customWidth="1"/>
    <col min="8" max="9" width="11.28515625" style="1" customWidth="1"/>
    <col min="10" max="10" width="10.85546875" style="1" customWidth="1"/>
    <col min="11" max="11" width="8.140625" style="1" customWidth="1"/>
    <col min="12" max="13" width="11.28515625" style="1" customWidth="1"/>
    <col min="14" max="14" width="12" style="1" customWidth="1"/>
    <col min="15" max="15" width="11" style="12" customWidth="1"/>
    <col min="16" max="16" width="10.140625" style="49" bestFit="1" customWidth="1"/>
    <col min="17" max="16384" width="9.140625" style="1"/>
  </cols>
  <sheetData>
    <row r="1" spans="1:19" x14ac:dyDescent="0.25">
      <c r="A1" s="2"/>
      <c r="B1" s="3"/>
      <c r="C1" s="3"/>
      <c r="G1" s="11" t="s">
        <v>58</v>
      </c>
      <c r="J1" s="3"/>
      <c r="K1" s="4"/>
      <c r="L1" s="4"/>
      <c r="M1" s="4"/>
      <c r="N1" s="4"/>
    </row>
    <row r="2" spans="1:19" x14ac:dyDescent="0.25">
      <c r="A2" s="2"/>
      <c r="B2" s="5"/>
      <c r="C2" s="5"/>
      <c r="G2" s="19" t="s">
        <v>59</v>
      </c>
      <c r="J2" s="5"/>
      <c r="K2" s="6"/>
      <c r="L2" s="14"/>
      <c r="M2" s="14"/>
      <c r="N2" s="14"/>
      <c r="O2" s="50"/>
    </row>
    <row r="3" spans="1:19" x14ac:dyDescent="0.25">
      <c r="A3" s="2"/>
      <c r="B3" s="5"/>
      <c r="C3" s="5"/>
      <c r="G3" s="18" t="s">
        <v>60</v>
      </c>
      <c r="J3" s="5"/>
      <c r="K3" s="6"/>
      <c r="L3" s="6"/>
      <c r="M3" s="6"/>
      <c r="N3" s="6"/>
      <c r="O3" s="50"/>
    </row>
    <row r="4" spans="1:19" x14ac:dyDescent="0.25">
      <c r="A4" s="2"/>
      <c r="B4" s="44"/>
      <c r="C4" s="7"/>
      <c r="J4" s="2"/>
      <c r="K4" s="8"/>
      <c r="L4" s="8"/>
      <c r="M4" s="8"/>
      <c r="N4" s="8"/>
      <c r="O4" s="50"/>
    </row>
    <row r="5" spans="1:19" x14ac:dyDescent="0.25">
      <c r="A5" s="2"/>
      <c r="B5" s="44"/>
      <c r="C5" s="9"/>
      <c r="D5" s="9"/>
      <c r="E5" s="8"/>
      <c r="F5" s="8"/>
      <c r="G5" s="8"/>
      <c r="H5" s="2"/>
      <c r="I5" s="2"/>
      <c r="J5" s="2"/>
      <c r="K5" s="2"/>
      <c r="L5" s="2"/>
      <c r="M5" s="2"/>
      <c r="N5" s="2"/>
    </row>
    <row r="6" spans="1:19" x14ac:dyDescent="0.25">
      <c r="A6" s="70" t="s">
        <v>43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</row>
    <row r="7" spans="1:19" ht="32.25" customHeight="1" x14ac:dyDescent="0.25">
      <c r="A7" s="2"/>
      <c r="B7" s="9"/>
      <c r="C7" s="9"/>
      <c r="D7" s="9"/>
      <c r="E7" s="8"/>
      <c r="F7" s="17"/>
      <c r="G7" s="8" t="s">
        <v>10</v>
      </c>
      <c r="H7" s="71"/>
      <c r="I7" s="71"/>
      <c r="J7" s="25"/>
      <c r="K7" s="25"/>
      <c r="L7" s="25"/>
      <c r="M7" s="25"/>
      <c r="N7" s="25"/>
    </row>
    <row r="8" spans="1:19" x14ac:dyDescent="0.25">
      <c r="A8" s="2"/>
      <c r="B8" s="9"/>
      <c r="C8" s="9"/>
      <c r="D8" s="9"/>
      <c r="E8" s="8"/>
      <c r="F8" s="8"/>
      <c r="G8" s="8"/>
      <c r="H8" s="2"/>
      <c r="I8" s="2"/>
      <c r="J8" s="2"/>
      <c r="K8" s="2"/>
      <c r="L8" s="2"/>
      <c r="M8" s="2"/>
      <c r="N8" s="2"/>
    </row>
    <row r="9" spans="1:19" ht="15.6" customHeight="1" x14ac:dyDescent="0.25">
      <c r="A9" s="72" t="s">
        <v>53</v>
      </c>
      <c r="B9" s="72" t="s">
        <v>11</v>
      </c>
      <c r="C9" s="72"/>
      <c r="D9" s="73" t="s">
        <v>44</v>
      </c>
      <c r="E9" s="75" t="s">
        <v>52</v>
      </c>
      <c r="F9" s="76"/>
      <c r="G9" s="76"/>
      <c r="H9" s="76"/>
      <c r="I9" s="77"/>
      <c r="J9" s="75" t="s">
        <v>51</v>
      </c>
      <c r="K9" s="76"/>
      <c r="L9" s="76"/>
      <c r="M9" s="76"/>
      <c r="N9" s="77"/>
    </row>
    <row r="10" spans="1:19" ht="56.45" customHeight="1" x14ac:dyDescent="0.25">
      <c r="A10" s="72"/>
      <c r="B10" s="72"/>
      <c r="C10" s="72"/>
      <c r="D10" s="74"/>
      <c r="E10" s="22" t="s">
        <v>63</v>
      </c>
      <c r="F10" s="22" t="s">
        <v>64</v>
      </c>
      <c r="G10" s="22" t="s">
        <v>65</v>
      </c>
      <c r="H10" s="23" t="s">
        <v>57</v>
      </c>
      <c r="I10" s="22" t="s">
        <v>66</v>
      </c>
      <c r="J10" s="22" t="s">
        <v>63</v>
      </c>
      <c r="K10" s="22" t="s">
        <v>64</v>
      </c>
      <c r="L10" s="22" t="s">
        <v>65</v>
      </c>
      <c r="M10" s="22" t="s">
        <v>57</v>
      </c>
      <c r="N10" s="22" t="s">
        <v>67</v>
      </c>
      <c r="O10" s="8"/>
      <c r="P10" s="17"/>
      <c r="Q10" s="2"/>
      <c r="R10" s="2"/>
      <c r="S10" s="2"/>
    </row>
    <row r="11" spans="1:19" s="2" customFormat="1" x14ac:dyDescent="0.25">
      <c r="A11" s="27">
        <v>1</v>
      </c>
      <c r="B11" s="78">
        <v>2</v>
      </c>
      <c r="C11" s="78"/>
      <c r="D11" s="27">
        <v>3</v>
      </c>
      <c r="E11" s="27">
        <v>6</v>
      </c>
      <c r="F11" s="10">
        <v>7</v>
      </c>
      <c r="G11" s="27">
        <v>8</v>
      </c>
      <c r="H11" s="27">
        <v>9</v>
      </c>
      <c r="I11" s="27">
        <v>10</v>
      </c>
      <c r="J11" s="10">
        <v>11</v>
      </c>
      <c r="K11" s="27">
        <v>12</v>
      </c>
      <c r="L11" s="27">
        <v>13</v>
      </c>
      <c r="M11" s="27">
        <v>14</v>
      </c>
      <c r="N11" s="10">
        <v>15</v>
      </c>
      <c r="O11" s="8"/>
      <c r="P11" s="17"/>
    </row>
    <row r="12" spans="1:19" s="2" customFormat="1" ht="29.25" customHeight="1" x14ac:dyDescent="0.25">
      <c r="A12" s="15">
        <v>1</v>
      </c>
      <c r="B12" s="79" t="s">
        <v>0</v>
      </c>
      <c r="C12" s="36" t="s">
        <v>1</v>
      </c>
      <c r="D12" s="32" t="s">
        <v>45</v>
      </c>
      <c r="E12" s="16">
        <v>16.14</v>
      </c>
      <c r="F12" s="16">
        <v>3.39</v>
      </c>
      <c r="G12" s="16">
        <v>19.53</v>
      </c>
      <c r="H12" s="29">
        <v>1000</v>
      </c>
      <c r="I12" s="58">
        <f>G12*H12</f>
        <v>19530</v>
      </c>
      <c r="J12" s="37">
        <v>26.11</v>
      </c>
      <c r="K12" s="56">
        <f>ROUND((J12*0.21),2)</f>
        <v>5.48</v>
      </c>
      <c r="L12" s="56">
        <f>ROUND((J12*1.21),2)</f>
        <v>31.59</v>
      </c>
      <c r="M12" s="38">
        <v>892</v>
      </c>
      <c r="N12" s="29">
        <f>ROUND(L12*M12,0)</f>
        <v>28178</v>
      </c>
      <c r="O12" s="8"/>
      <c r="P12" s="48"/>
    </row>
    <row r="13" spans="1:19" s="2" customFormat="1" ht="30" customHeight="1" x14ac:dyDescent="0.25">
      <c r="A13" s="15">
        <v>2</v>
      </c>
      <c r="B13" s="80"/>
      <c r="C13" s="36" t="s">
        <v>2</v>
      </c>
      <c r="D13" s="32" t="s">
        <v>45</v>
      </c>
      <c r="E13" s="16">
        <v>19.41</v>
      </c>
      <c r="F13" s="16">
        <v>4.08</v>
      </c>
      <c r="G13" s="16">
        <v>23.49</v>
      </c>
      <c r="H13" s="29">
        <v>40</v>
      </c>
      <c r="I13" s="58">
        <f t="shared" ref="I13:I15" si="0">G13*H13</f>
        <v>939.59999999999991</v>
      </c>
      <c r="J13" s="56">
        <v>26.83</v>
      </c>
      <c r="K13" s="56">
        <f t="shared" ref="K13:K23" si="1">ROUND((J13*0.21),2)</f>
        <v>5.63</v>
      </c>
      <c r="L13" s="56">
        <f t="shared" ref="L13:L23" si="2">ROUND((J13*1.21),2)</f>
        <v>32.46</v>
      </c>
      <c r="M13" s="38">
        <v>153</v>
      </c>
      <c r="N13" s="29">
        <f t="shared" ref="N13:N62" si="3">ROUND(L13*M13,0)</f>
        <v>4966</v>
      </c>
      <c r="O13" s="8"/>
      <c r="P13" s="48"/>
    </row>
    <row r="14" spans="1:19" s="2" customFormat="1" ht="31.5" customHeight="1" x14ac:dyDescent="0.25">
      <c r="A14" s="15">
        <v>3</v>
      </c>
      <c r="B14" s="68" t="s">
        <v>12</v>
      </c>
      <c r="C14" s="36" t="s">
        <v>1</v>
      </c>
      <c r="D14" s="32" t="s">
        <v>45</v>
      </c>
      <c r="E14" s="16">
        <v>15</v>
      </c>
      <c r="F14" s="16">
        <v>3.15</v>
      </c>
      <c r="G14" s="16">
        <v>18.149999999999999</v>
      </c>
      <c r="H14" s="29">
        <v>70</v>
      </c>
      <c r="I14" s="58">
        <f t="shared" si="0"/>
        <v>1270.5</v>
      </c>
      <c r="J14" s="56">
        <v>27.39</v>
      </c>
      <c r="K14" s="56">
        <f t="shared" si="1"/>
        <v>5.75</v>
      </c>
      <c r="L14" s="56">
        <f t="shared" si="2"/>
        <v>33.14</v>
      </c>
      <c r="M14" s="38">
        <v>894</v>
      </c>
      <c r="N14" s="29">
        <f t="shared" si="3"/>
        <v>29627</v>
      </c>
      <c r="O14" s="8"/>
      <c r="P14" s="17"/>
    </row>
    <row r="15" spans="1:19" s="2" customFormat="1" ht="31.5" customHeight="1" x14ac:dyDescent="0.25">
      <c r="A15" s="15">
        <v>4</v>
      </c>
      <c r="B15" s="68"/>
      <c r="C15" s="64" t="s">
        <v>13</v>
      </c>
      <c r="D15" s="32" t="s">
        <v>45</v>
      </c>
      <c r="E15" s="42">
        <v>10.67</v>
      </c>
      <c r="F15" s="42">
        <v>2.2400000000000002</v>
      </c>
      <c r="G15" s="42">
        <v>12.91</v>
      </c>
      <c r="H15" s="43">
        <v>900</v>
      </c>
      <c r="I15" s="58">
        <f t="shared" si="0"/>
        <v>11619</v>
      </c>
      <c r="J15" s="56"/>
      <c r="K15" s="56"/>
      <c r="L15" s="56"/>
      <c r="M15" s="29"/>
      <c r="N15" s="29"/>
      <c r="O15" s="8"/>
      <c r="P15" s="17"/>
    </row>
    <row r="16" spans="1:19" s="2" customFormat="1" ht="33.950000000000003" customHeight="1" x14ac:dyDescent="0.25">
      <c r="A16" s="26">
        <v>5</v>
      </c>
      <c r="B16" s="68"/>
      <c r="C16" s="36" t="s">
        <v>2</v>
      </c>
      <c r="D16" s="32" t="s">
        <v>45</v>
      </c>
      <c r="E16" s="28"/>
      <c r="F16" s="28"/>
      <c r="G16" s="28"/>
      <c r="H16" s="30"/>
      <c r="I16" s="29"/>
      <c r="J16" s="56">
        <v>28.77</v>
      </c>
      <c r="K16" s="56">
        <f t="shared" si="1"/>
        <v>6.04</v>
      </c>
      <c r="L16" s="56">
        <f t="shared" si="2"/>
        <v>34.81</v>
      </c>
      <c r="M16" s="29">
        <v>24</v>
      </c>
      <c r="N16" s="29">
        <f t="shared" si="3"/>
        <v>835</v>
      </c>
      <c r="O16" s="8"/>
      <c r="P16" s="17"/>
    </row>
    <row r="17" spans="1:16" s="2" customFormat="1" ht="34.5" customHeight="1" x14ac:dyDescent="0.25">
      <c r="A17" s="15">
        <v>6</v>
      </c>
      <c r="B17" s="67" t="s">
        <v>14</v>
      </c>
      <c r="C17" s="81"/>
      <c r="D17" s="32" t="s">
        <v>45</v>
      </c>
      <c r="E17" s="40">
        <v>14.15</v>
      </c>
      <c r="F17" s="40">
        <v>2.97</v>
      </c>
      <c r="G17" s="40">
        <v>17.12</v>
      </c>
      <c r="H17" s="41">
        <v>10</v>
      </c>
      <c r="I17" s="59">
        <f>G17*H17</f>
        <v>171.20000000000002</v>
      </c>
      <c r="J17" s="57">
        <v>21.61</v>
      </c>
      <c r="K17" s="56">
        <f t="shared" si="1"/>
        <v>4.54</v>
      </c>
      <c r="L17" s="37">
        <f t="shared" si="2"/>
        <v>26.15</v>
      </c>
      <c r="M17" s="38">
        <v>10</v>
      </c>
      <c r="N17" s="29">
        <f t="shared" si="3"/>
        <v>262</v>
      </c>
      <c r="O17" s="8"/>
      <c r="P17" s="48"/>
    </row>
    <row r="18" spans="1:16" s="2" customFormat="1" ht="33" customHeight="1" x14ac:dyDescent="0.25">
      <c r="A18" s="15">
        <v>7</v>
      </c>
      <c r="B18" s="67" t="s">
        <v>54</v>
      </c>
      <c r="C18" s="35" t="s">
        <v>5</v>
      </c>
      <c r="D18" s="32" t="s">
        <v>45</v>
      </c>
      <c r="E18" s="16">
        <v>11.96</v>
      </c>
      <c r="F18" s="16">
        <v>2.5099999999999998</v>
      </c>
      <c r="G18" s="16">
        <v>14.47</v>
      </c>
      <c r="H18" s="29">
        <v>400</v>
      </c>
      <c r="I18" s="58">
        <f t="shared" ref="I18:I62" si="4">G18*H18</f>
        <v>5788</v>
      </c>
      <c r="J18" s="56">
        <v>14.77</v>
      </c>
      <c r="K18" s="37">
        <f t="shared" si="1"/>
        <v>3.1</v>
      </c>
      <c r="L18" s="37">
        <f t="shared" si="2"/>
        <v>17.87</v>
      </c>
      <c r="M18" s="38">
        <v>892</v>
      </c>
      <c r="N18" s="29">
        <f t="shared" si="3"/>
        <v>15940</v>
      </c>
      <c r="O18" s="52"/>
      <c r="P18" s="48"/>
    </row>
    <row r="19" spans="1:16" s="2" customFormat="1" ht="33" customHeight="1" x14ac:dyDescent="0.25">
      <c r="A19" s="15">
        <v>8</v>
      </c>
      <c r="B19" s="67"/>
      <c r="C19" s="35" t="s">
        <v>3</v>
      </c>
      <c r="D19" s="32" t="s">
        <v>45</v>
      </c>
      <c r="E19" s="16">
        <v>1.84</v>
      </c>
      <c r="F19" s="16">
        <v>0.39</v>
      </c>
      <c r="G19" s="16">
        <v>2.23</v>
      </c>
      <c r="H19" s="29">
        <v>50</v>
      </c>
      <c r="I19" s="58">
        <f t="shared" si="4"/>
        <v>111.5</v>
      </c>
      <c r="J19" s="56">
        <v>2.63</v>
      </c>
      <c r="K19" s="56">
        <f t="shared" si="1"/>
        <v>0.55000000000000004</v>
      </c>
      <c r="L19" s="37">
        <f t="shared" si="2"/>
        <v>3.18</v>
      </c>
      <c r="M19" s="38">
        <v>98</v>
      </c>
      <c r="N19" s="29">
        <f t="shared" si="3"/>
        <v>312</v>
      </c>
      <c r="O19" s="52"/>
      <c r="P19" s="48"/>
    </row>
    <row r="20" spans="1:16" s="2" customFormat="1" ht="29.25" customHeight="1" x14ac:dyDescent="0.25">
      <c r="A20" s="15">
        <v>9</v>
      </c>
      <c r="B20" s="67" t="s">
        <v>15</v>
      </c>
      <c r="C20" s="67"/>
      <c r="D20" s="32" t="s">
        <v>45</v>
      </c>
      <c r="E20" s="16">
        <v>30.63</v>
      </c>
      <c r="F20" s="16">
        <v>6.43</v>
      </c>
      <c r="G20" s="16">
        <v>37.06</v>
      </c>
      <c r="H20" s="29">
        <v>10</v>
      </c>
      <c r="I20" s="58">
        <f t="shared" si="4"/>
        <v>370.6</v>
      </c>
      <c r="J20" s="56">
        <v>56.74</v>
      </c>
      <c r="K20" s="56">
        <f t="shared" si="1"/>
        <v>11.92</v>
      </c>
      <c r="L20" s="37">
        <f t="shared" si="2"/>
        <v>68.66</v>
      </c>
      <c r="M20" s="38">
        <v>10</v>
      </c>
      <c r="N20" s="29">
        <f t="shared" si="3"/>
        <v>687</v>
      </c>
      <c r="O20" s="8"/>
      <c r="P20" s="48"/>
    </row>
    <row r="21" spans="1:16" s="2" customFormat="1" ht="27" customHeight="1" x14ac:dyDescent="0.25">
      <c r="A21" s="15">
        <v>10</v>
      </c>
      <c r="B21" s="68" t="s">
        <v>16</v>
      </c>
      <c r="C21" s="68"/>
      <c r="D21" s="15" t="s">
        <v>45</v>
      </c>
      <c r="E21" s="16">
        <v>25.17</v>
      </c>
      <c r="F21" s="16">
        <v>5.29</v>
      </c>
      <c r="G21" s="16">
        <v>30.46</v>
      </c>
      <c r="H21" s="29">
        <v>5</v>
      </c>
      <c r="I21" s="58">
        <f t="shared" si="4"/>
        <v>152.30000000000001</v>
      </c>
      <c r="J21" s="56">
        <v>27.93</v>
      </c>
      <c r="K21" s="56">
        <f t="shared" si="1"/>
        <v>5.87</v>
      </c>
      <c r="L21" s="37">
        <f t="shared" si="2"/>
        <v>33.799999999999997</v>
      </c>
      <c r="M21" s="38">
        <v>5</v>
      </c>
      <c r="N21" s="29">
        <f t="shared" si="3"/>
        <v>169</v>
      </c>
      <c r="O21" s="8"/>
      <c r="P21" s="48"/>
    </row>
    <row r="22" spans="1:16" s="2" customFormat="1" ht="60.75" customHeight="1" x14ac:dyDescent="0.25">
      <c r="A22" s="15">
        <v>11</v>
      </c>
      <c r="B22" s="69" t="s">
        <v>4</v>
      </c>
      <c r="C22" s="39" t="s">
        <v>17</v>
      </c>
      <c r="D22" s="30" t="s">
        <v>45</v>
      </c>
      <c r="E22" s="16">
        <v>16.07</v>
      </c>
      <c r="F22" s="16">
        <v>3.37</v>
      </c>
      <c r="G22" s="16">
        <v>19.440000000000001</v>
      </c>
      <c r="H22" s="29">
        <v>20</v>
      </c>
      <c r="I22" s="58">
        <f t="shared" si="4"/>
        <v>388.8</v>
      </c>
      <c r="J22" s="56">
        <v>23.03</v>
      </c>
      <c r="K22" s="56">
        <f t="shared" si="1"/>
        <v>4.84</v>
      </c>
      <c r="L22" s="37">
        <f t="shared" si="2"/>
        <v>27.87</v>
      </c>
      <c r="M22" s="38">
        <v>20</v>
      </c>
      <c r="N22" s="29">
        <f t="shared" si="3"/>
        <v>557</v>
      </c>
      <c r="O22" s="8"/>
      <c r="P22" s="48"/>
    </row>
    <row r="23" spans="1:16" s="2" customFormat="1" ht="64.5" customHeight="1" x14ac:dyDescent="0.25">
      <c r="A23" s="15">
        <v>12</v>
      </c>
      <c r="B23" s="69"/>
      <c r="C23" s="39" t="s">
        <v>5</v>
      </c>
      <c r="D23" s="30" t="s">
        <v>45</v>
      </c>
      <c r="E23" s="16">
        <v>20.75</v>
      </c>
      <c r="F23" s="16">
        <v>4.3600000000000003</v>
      </c>
      <c r="G23" s="16">
        <v>25.11</v>
      </c>
      <c r="H23" s="29">
        <v>10</v>
      </c>
      <c r="I23" s="58">
        <f t="shared" si="4"/>
        <v>251.1</v>
      </c>
      <c r="J23" s="56">
        <v>29.73</v>
      </c>
      <c r="K23" s="56">
        <f t="shared" si="1"/>
        <v>6.24</v>
      </c>
      <c r="L23" s="37">
        <f t="shared" si="2"/>
        <v>35.97</v>
      </c>
      <c r="M23" s="38">
        <v>10</v>
      </c>
      <c r="N23" s="29">
        <f t="shared" si="3"/>
        <v>360</v>
      </c>
      <c r="O23" s="8"/>
      <c r="P23" s="48"/>
    </row>
    <row r="24" spans="1:16" s="2" customFormat="1" ht="33.75" customHeight="1" x14ac:dyDescent="0.25">
      <c r="A24" s="15">
        <v>13</v>
      </c>
      <c r="B24" s="67" t="s">
        <v>78</v>
      </c>
      <c r="C24" s="35" t="s">
        <v>20</v>
      </c>
      <c r="D24" s="33" t="s">
        <v>46</v>
      </c>
      <c r="E24" s="16">
        <v>37.08</v>
      </c>
      <c r="F24" s="16">
        <v>4.45</v>
      </c>
      <c r="G24" s="16">
        <v>41.53</v>
      </c>
      <c r="H24" s="29">
        <v>130</v>
      </c>
      <c r="I24" s="58">
        <f t="shared" si="4"/>
        <v>5398.9000000000005</v>
      </c>
      <c r="J24" s="37">
        <v>59.33</v>
      </c>
      <c r="K24" s="56">
        <f>ROUND((J24*0.12),2)</f>
        <v>7.12</v>
      </c>
      <c r="L24" s="37">
        <f>ROUND((J24*1.12),2)</f>
        <v>66.45</v>
      </c>
      <c r="M24" s="38">
        <v>130</v>
      </c>
      <c r="N24" s="29">
        <f t="shared" si="3"/>
        <v>8639</v>
      </c>
      <c r="O24" s="8"/>
      <c r="P24" s="48"/>
    </row>
    <row r="25" spans="1:16" s="2" customFormat="1" ht="30.75" customHeight="1" x14ac:dyDescent="0.25">
      <c r="A25" s="26">
        <v>14</v>
      </c>
      <c r="B25" s="67"/>
      <c r="C25" s="35" t="s">
        <v>21</v>
      </c>
      <c r="D25" s="33" t="s">
        <v>46</v>
      </c>
      <c r="E25" s="16">
        <v>22.81</v>
      </c>
      <c r="F25" s="16">
        <v>2.74</v>
      </c>
      <c r="G25" s="16">
        <v>25.55</v>
      </c>
      <c r="H25" s="29">
        <v>42</v>
      </c>
      <c r="I25" s="58">
        <f t="shared" si="4"/>
        <v>1073.1000000000001</v>
      </c>
      <c r="J25" s="56">
        <v>34.43</v>
      </c>
      <c r="K25" s="56">
        <f t="shared" ref="K25:K40" si="5">ROUND((J25*0.12),2)</f>
        <v>4.13</v>
      </c>
      <c r="L25" s="37">
        <f t="shared" ref="L25:L40" si="6">ROUND((J25*1.12),2)</f>
        <v>38.56</v>
      </c>
      <c r="M25" s="38">
        <v>42</v>
      </c>
      <c r="N25" s="29">
        <f t="shared" si="3"/>
        <v>1620</v>
      </c>
      <c r="O25" s="47"/>
      <c r="P25" s="48"/>
    </row>
    <row r="26" spans="1:16" s="2" customFormat="1" ht="31.5" customHeight="1" x14ac:dyDescent="0.25">
      <c r="A26" s="15">
        <v>15</v>
      </c>
      <c r="B26" s="67"/>
      <c r="C26" s="35" t="s">
        <v>22</v>
      </c>
      <c r="D26" s="33" t="s">
        <v>46</v>
      </c>
      <c r="E26" s="16">
        <v>19.03</v>
      </c>
      <c r="F26" s="16">
        <v>2.2799999999999998</v>
      </c>
      <c r="G26" s="16">
        <v>21.31</v>
      </c>
      <c r="H26" s="29">
        <v>150</v>
      </c>
      <c r="I26" s="58">
        <f t="shared" si="4"/>
        <v>3196.5</v>
      </c>
      <c r="J26" s="56">
        <v>30.6</v>
      </c>
      <c r="K26" s="56">
        <f t="shared" si="5"/>
        <v>3.67</v>
      </c>
      <c r="L26" s="37">
        <f t="shared" si="6"/>
        <v>34.270000000000003</v>
      </c>
      <c r="M26" s="29">
        <v>150</v>
      </c>
      <c r="N26" s="29">
        <f t="shared" si="3"/>
        <v>5141</v>
      </c>
      <c r="O26" s="8"/>
      <c r="P26" s="48"/>
    </row>
    <row r="27" spans="1:16" s="2" customFormat="1" ht="62.25" customHeight="1" x14ac:dyDescent="0.25">
      <c r="A27" s="15">
        <v>16</v>
      </c>
      <c r="B27" s="67"/>
      <c r="C27" s="35" t="s">
        <v>23</v>
      </c>
      <c r="D27" s="33" t="s">
        <v>46</v>
      </c>
      <c r="E27" s="16">
        <v>34.72</v>
      </c>
      <c r="F27" s="16">
        <v>4.17</v>
      </c>
      <c r="G27" s="16">
        <v>38.89</v>
      </c>
      <c r="H27" s="29">
        <v>1040</v>
      </c>
      <c r="I27" s="58">
        <f t="shared" si="4"/>
        <v>40445.599999999999</v>
      </c>
      <c r="J27" s="56">
        <v>61.18</v>
      </c>
      <c r="K27" s="56">
        <f t="shared" si="5"/>
        <v>7.34</v>
      </c>
      <c r="L27" s="37">
        <f t="shared" si="6"/>
        <v>68.52</v>
      </c>
      <c r="M27" s="29">
        <v>540</v>
      </c>
      <c r="N27" s="29">
        <f t="shared" si="3"/>
        <v>37001</v>
      </c>
      <c r="O27" s="8"/>
      <c r="P27" s="48"/>
    </row>
    <row r="28" spans="1:16" s="2" customFormat="1" ht="29.25" customHeight="1" x14ac:dyDescent="0.25">
      <c r="A28" s="15">
        <v>17</v>
      </c>
      <c r="B28" s="67"/>
      <c r="C28" s="35" t="s">
        <v>24</v>
      </c>
      <c r="D28" s="33" t="s">
        <v>46</v>
      </c>
      <c r="E28" s="16">
        <v>52.7</v>
      </c>
      <c r="F28" s="16">
        <v>6.32</v>
      </c>
      <c r="G28" s="16">
        <v>59.02</v>
      </c>
      <c r="H28" s="29">
        <v>106</v>
      </c>
      <c r="I28" s="58">
        <f t="shared" si="4"/>
        <v>6256.12</v>
      </c>
      <c r="J28" s="56">
        <v>64.33</v>
      </c>
      <c r="K28" s="56">
        <f t="shared" si="5"/>
        <v>7.72</v>
      </c>
      <c r="L28" s="37">
        <f t="shared" si="6"/>
        <v>72.05</v>
      </c>
      <c r="M28" s="29">
        <v>106</v>
      </c>
      <c r="N28" s="29">
        <f t="shared" si="3"/>
        <v>7637</v>
      </c>
      <c r="O28" s="8"/>
      <c r="P28" s="48"/>
    </row>
    <row r="29" spans="1:16" s="2" customFormat="1" ht="32.25" customHeight="1" x14ac:dyDescent="0.25">
      <c r="A29" s="15">
        <v>18</v>
      </c>
      <c r="B29" s="67" t="s">
        <v>77</v>
      </c>
      <c r="C29" s="35" t="s">
        <v>9</v>
      </c>
      <c r="D29" s="33" t="s">
        <v>46</v>
      </c>
      <c r="E29" s="16">
        <v>32.159999999999997</v>
      </c>
      <c r="F29" s="16">
        <v>3.86</v>
      </c>
      <c r="G29" s="16">
        <v>36.020000000000003</v>
      </c>
      <c r="H29" s="29">
        <v>90</v>
      </c>
      <c r="I29" s="58">
        <f t="shared" si="4"/>
        <v>3241.8</v>
      </c>
      <c r="J29" s="37">
        <v>35.21</v>
      </c>
      <c r="K29" s="56">
        <f t="shared" si="5"/>
        <v>4.2300000000000004</v>
      </c>
      <c r="L29" s="37">
        <f t="shared" si="6"/>
        <v>39.44</v>
      </c>
      <c r="M29" s="29">
        <v>90</v>
      </c>
      <c r="N29" s="29">
        <f t="shared" si="3"/>
        <v>3550</v>
      </c>
      <c r="O29" s="8"/>
      <c r="P29" s="48"/>
    </row>
    <row r="30" spans="1:16" s="2" customFormat="1" ht="31.5" x14ac:dyDescent="0.25">
      <c r="A30" s="15">
        <v>19</v>
      </c>
      <c r="B30" s="67"/>
      <c r="C30" s="36" t="s">
        <v>25</v>
      </c>
      <c r="D30" s="31" t="s">
        <v>46</v>
      </c>
      <c r="E30" s="16">
        <v>28.37</v>
      </c>
      <c r="F30" s="16">
        <v>3.4</v>
      </c>
      <c r="G30" s="16">
        <v>31.77</v>
      </c>
      <c r="H30" s="29">
        <v>46</v>
      </c>
      <c r="I30" s="58">
        <f t="shared" si="4"/>
        <v>1461.42</v>
      </c>
      <c r="J30" s="56">
        <v>34.99</v>
      </c>
      <c r="K30" s="56">
        <f t="shared" si="5"/>
        <v>4.2</v>
      </c>
      <c r="L30" s="37">
        <f t="shared" si="6"/>
        <v>39.19</v>
      </c>
      <c r="M30" s="29">
        <v>46</v>
      </c>
      <c r="N30" s="29">
        <f t="shared" si="3"/>
        <v>1803</v>
      </c>
      <c r="O30" s="8"/>
      <c r="P30" s="48"/>
    </row>
    <row r="31" spans="1:16" s="2" customFormat="1" ht="31.5" x14ac:dyDescent="0.25">
      <c r="A31" s="26">
        <v>20</v>
      </c>
      <c r="B31" s="67"/>
      <c r="C31" s="36" t="s">
        <v>6</v>
      </c>
      <c r="D31" s="31" t="s">
        <v>46</v>
      </c>
      <c r="E31" s="16">
        <v>40.1</v>
      </c>
      <c r="F31" s="16">
        <v>4.8099999999999996</v>
      </c>
      <c r="G31" s="16">
        <v>44.91</v>
      </c>
      <c r="H31" s="29">
        <v>144</v>
      </c>
      <c r="I31" s="58">
        <f t="shared" si="4"/>
        <v>6467.0399999999991</v>
      </c>
      <c r="J31" s="56">
        <v>45.52</v>
      </c>
      <c r="K31" s="56">
        <f t="shared" si="5"/>
        <v>5.46</v>
      </c>
      <c r="L31" s="37">
        <f t="shared" si="6"/>
        <v>50.98</v>
      </c>
      <c r="M31" s="29">
        <v>144</v>
      </c>
      <c r="N31" s="29">
        <f t="shared" si="3"/>
        <v>7341</v>
      </c>
      <c r="O31" s="47"/>
      <c r="P31" s="48"/>
    </row>
    <row r="32" spans="1:16" s="2" customFormat="1" ht="33" customHeight="1" x14ac:dyDescent="0.25">
      <c r="A32" s="15">
        <v>21</v>
      </c>
      <c r="B32" s="67" t="s">
        <v>76</v>
      </c>
      <c r="C32" s="36" t="s">
        <v>26</v>
      </c>
      <c r="D32" s="32" t="s">
        <v>46</v>
      </c>
      <c r="E32" s="16">
        <v>22.54</v>
      </c>
      <c r="F32" s="16">
        <v>2.7</v>
      </c>
      <c r="G32" s="16">
        <v>25.24</v>
      </c>
      <c r="H32" s="29">
        <v>56</v>
      </c>
      <c r="I32" s="58">
        <f t="shared" si="4"/>
        <v>1413.4399999999998</v>
      </c>
      <c r="J32" s="56">
        <v>30.67</v>
      </c>
      <c r="K32" s="56">
        <f t="shared" si="5"/>
        <v>3.68</v>
      </c>
      <c r="L32" s="37">
        <f t="shared" si="6"/>
        <v>34.35</v>
      </c>
      <c r="M32" s="29">
        <v>56</v>
      </c>
      <c r="N32" s="29">
        <f t="shared" si="3"/>
        <v>1924</v>
      </c>
      <c r="O32" s="8"/>
      <c r="P32" s="48"/>
    </row>
    <row r="33" spans="1:17" s="2" customFormat="1" ht="48.75" customHeight="1" x14ac:dyDescent="0.25">
      <c r="A33" s="15">
        <v>22</v>
      </c>
      <c r="B33" s="67"/>
      <c r="C33" s="61" t="s">
        <v>27</v>
      </c>
      <c r="D33" s="33" t="s">
        <v>47</v>
      </c>
      <c r="E33" s="16">
        <v>12.8</v>
      </c>
      <c r="F33" s="16">
        <v>1.54</v>
      </c>
      <c r="G33" s="16">
        <v>14.34</v>
      </c>
      <c r="H33" s="29">
        <v>165</v>
      </c>
      <c r="I33" s="58">
        <f t="shared" si="4"/>
        <v>2366.1</v>
      </c>
      <c r="J33" s="56">
        <v>22.05</v>
      </c>
      <c r="K33" s="56">
        <f t="shared" si="5"/>
        <v>2.65</v>
      </c>
      <c r="L33" s="37">
        <f t="shared" si="6"/>
        <v>24.7</v>
      </c>
      <c r="M33" s="29">
        <v>40</v>
      </c>
      <c r="N33" s="29">
        <f t="shared" si="3"/>
        <v>988</v>
      </c>
      <c r="O33" s="8"/>
      <c r="P33" s="48"/>
    </row>
    <row r="34" spans="1:17" s="2" customFormat="1" ht="45.75" customHeight="1" x14ac:dyDescent="0.25">
      <c r="A34" s="15">
        <v>23</v>
      </c>
      <c r="B34" s="67"/>
      <c r="C34" s="61" t="s">
        <v>28</v>
      </c>
      <c r="D34" s="31" t="s">
        <v>47</v>
      </c>
      <c r="E34" s="16">
        <v>11.6</v>
      </c>
      <c r="F34" s="16">
        <v>1.39</v>
      </c>
      <c r="G34" s="16">
        <v>12.99</v>
      </c>
      <c r="H34" s="29">
        <v>425</v>
      </c>
      <c r="I34" s="58">
        <f t="shared" si="4"/>
        <v>5520.75</v>
      </c>
      <c r="J34" s="56">
        <v>18.27</v>
      </c>
      <c r="K34" s="56">
        <f t="shared" si="5"/>
        <v>2.19</v>
      </c>
      <c r="L34" s="37">
        <f t="shared" si="6"/>
        <v>20.46</v>
      </c>
      <c r="M34" s="29">
        <v>315</v>
      </c>
      <c r="N34" s="29">
        <f t="shared" si="3"/>
        <v>6445</v>
      </c>
      <c r="O34" s="8"/>
      <c r="P34" s="48"/>
    </row>
    <row r="35" spans="1:17" s="2" customFormat="1" ht="31.5" x14ac:dyDescent="0.25">
      <c r="A35" s="15">
        <v>24</v>
      </c>
      <c r="B35" s="82" t="s">
        <v>75</v>
      </c>
      <c r="C35" s="36" t="s">
        <v>29</v>
      </c>
      <c r="D35" s="31"/>
      <c r="E35" s="16">
        <v>5.98</v>
      </c>
      <c r="F35" s="16">
        <v>0.72</v>
      </c>
      <c r="G35" s="16">
        <v>6.7</v>
      </c>
      <c r="H35" s="29">
        <v>200</v>
      </c>
      <c r="I35" s="58">
        <f>G35*H35</f>
        <v>1340</v>
      </c>
      <c r="J35" s="56"/>
      <c r="K35" s="56"/>
      <c r="L35" s="37"/>
      <c r="M35" s="29"/>
      <c r="N35" s="29"/>
      <c r="O35" s="8"/>
      <c r="P35" s="48"/>
    </row>
    <row r="36" spans="1:17" s="2" customFormat="1" ht="31.5" x14ac:dyDescent="0.25">
      <c r="A36" s="15">
        <v>25</v>
      </c>
      <c r="B36" s="83"/>
      <c r="C36" s="36" t="s">
        <v>30</v>
      </c>
      <c r="D36" s="31"/>
      <c r="E36" s="16">
        <v>6.44</v>
      </c>
      <c r="F36" s="16">
        <v>0.77</v>
      </c>
      <c r="G36" s="16">
        <v>7.21</v>
      </c>
      <c r="H36" s="29">
        <v>110</v>
      </c>
      <c r="I36" s="58">
        <f t="shared" ref="I36:I37" si="7">G36*H36</f>
        <v>793.1</v>
      </c>
      <c r="J36" s="56"/>
      <c r="K36" s="56"/>
      <c r="L36" s="37"/>
      <c r="M36" s="29"/>
      <c r="N36" s="29"/>
      <c r="O36" s="8"/>
      <c r="P36" s="48"/>
    </row>
    <row r="37" spans="1:17" s="2" customFormat="1" ht="30.75" customHeight="1" x14ac:dyDescent="0.25">
      <c r="A37" s="15">
        <v>26</v>
      </c>
      <c r="B37" s="81"/>
      <c r="C37" s="36" t="s">
        <v>31</v>
      </c>
      <c r="D37" s="31"/>
      <c r="E37" s="16">
        <v>6.41</v>
      </c>
      <c r="F37" s="16">
        <v>0.77</v>
      </c>
      <c r="G37" s="16">
        <v>7.18</v>
      </c>
      <c r="H37" s="29">
        <v>140</v>
      </c>
      <c r="I37" s="58">
        <f t="shared" si="7"/>
        <v>1005.1999999999999</v>
      </c>
      <c r="J37" s="56"/>
      <c r="K37" s="56"/>
      <c r="L37" s="37"/>
      <c r="M37" s="29"/>
      <c r="N37" s="29"/>
      <c r="O37" s="8"/>
      <c r="P37" s="48"/>
    </row>
    <row r="38" spans="1:17" s="2" customFormat="1" ht="48" customHeight="1" x14ac:dyDescent="0.25">
      <c r="A38" s="15">
        <v>27</v>
      </c>
      <c r="B38" s="82" t="s">
        <v>74</v>
      </c>
      <c r="C38" s="36" t="s">
        <v>32</v>
      </c>
      <c r="D38" s="33" t="s">
        <v>46</v>
      </c>
      <c r="E38" s="16">
        <v>20.27</v>
      </c>
      <c r="F38" s="16">
        <v>2.4300000000000002</v>
      </c>
      <c r="G38" s="16">
        <v>22.7</v>
      </c>
      <c r="H38" s="29">
        <v>700</v>
      </c>
      <c r="I38" s="58">
        <f t="shared" si="4"/>
        <v>15890</v>
      </c>
      <c r="J38" s="56">
        <v>34.130000000000003</v>
      </c>
      <c r="K38" s="56">
        <f t="shared" si="5"/>
        <v>4.0999999999999996</v>
      </c>
      <c r="L38" s="37">
        <f t="shared" si="6"/>
        <v>38.229999999999997</v>
      </c>
      <c r="M38" s="29">
        <v>599</v>
      </c>
      <c r="N38" s="29">
        <f t="shared" si="3"/>
        <v>22900</v>
      </c>
      <c r="O38" s="8"/>
      <c r="P38" s="48"/>
    </row>
    <row r="39" spans="1:17" s="2" customFormat="1" ht="33" customHeight="1" x14ac:dyDescent="0.25">
      <c r="A39" s="15">
        <v>28</v>
      </c>
      <c r="B39" s="83"/>
      <c r="C39" s="36" t="s">
        <v>33</v>
      </c>
      <c r="D39" s="33" t="s">
        <v>46</v>
      </c>
      <c r="E39" s="16">
        <v>26.34</v>
      </c>
      <c r="F39" s="16">
        <v>3.16</v>
      </c>
      <c r="G39" s="16">
        <v>29.5</v>
      </c>
      <c r="H39" s="29">
        <v>99</v>
      </c>
      <c r="I39" s="58">
        <f t="shared" si="4"/>
        <v>2920.5</v>
      </c>
      <c r="J39" s="56">
        <v>41.85</v>
      </c>
      <c r="K39" s="62">
        <f t="shared" si="5"/>
        <v>5.0199999999999996</v>
      </c>
      <c r="L39" s="37">
        <f t="shared" si="6"/>
        <v>46.87</v>
      </c>
      <c r="M39" s="29">
        <v>99</v>
      </c>
      <c r="N39" s="29">
        <f t="shared" si="3"/>
        <v>4640</v>
      </c>
      <c r="O39" s="8"/>
      <c r="P39" s="48"/>
    </row>
    <row r="40" spans="1:17" s="2" customFormat="1" ht="33" customHeight="1" x14ac:dyDescent="0.25">
      <c r="A40" s="26">
        <v>29</v>
      </c>
      <c r="B40" s="81"/>
      <c r="C40" s="63" t="s">
        <v>48</v>
      </c>
      <c r="D40" s="33" t="s">
        <v>46</v>
      </c>
      <c r="E40" s="16">
        <v>5.69</v>
      </c>
      <c r="F40" s="16">
        <v>0.68</v>
      </c>
      <c r="G40" s="16">
        <v>6.37</v>
      </c>
      <c r="H40" s="29">
        <v>20</v>
      </c>
      <c r="I40" s="58">
        <f t="shared" si="4"/>
        <v>127.4</v>
      </c>
      <c r="J40" s="56">
        <v>10.24</v>
      </c>
      <c r="K40" s="62">
        <f t="shared" si="5"/>
        <v>1.23</v>
      </c>
      <c r="L40" s="37">
        <f t="shared" si="6"/>
        <v>11.47</v>
      </c>
      <c r="M40" s="29">
        <v>20</v>
      </c>
      <c r="N40" s="29">
        <f t="shared" si="3"/>
        <v>229</v>
      </c>
      <c r="O40" s="47"/>
      <c r="P40" s="53"/>
      <c r="Q40" s="54"/>
    </row>
    <row r="41" spans="1:17" s="2" customFormat="1" x14ac:dyDescent="0.25">
      <c r="A41" s="15">
        <v>30</v>
      </c>
      <c r="B41" s="82" t="s">
        <v>73</v>
      </c>
      <c r="C41" s="85" t="s">
        <v>34</v>
      </c>
      <c r="D41" s="32" t="s">
        <v>46</v>
      </c>
      <c r="E41" s="16">
        <v>8.83</v>
      </c>
      <c r="F41" s="56">
        <v>0</v>
      </c>
      <c r="G41" s="16">
        <v>8.83</v>
      </c>
      <c r="H41" s="29">
        <v>84</v>
      </c>
      <c r="I41" s="58">
        <f t="shared" si="4"/>
        <v>741.72</v>
      </c>
      <c r="J41" s="30">
        <v>12.92</v>
      </c>
      <c r="K41" s="30">
        <v>0</v>
      </c>
      <c r="L41" s="30">
        <v>12.92</v>
      </c>
      <c r="M41" s="29">
        <v>77</v>
      </c>
      <c r="N41" s="29">
        <f t="shared" si="3"/>
        <v>995</v>
      </c>
      <c r="O41" s="8"/>
      <c r="P41" s="48"/>
    </row>
    <row r="42" spans="1:17" s="2" customFormat="1" ht="24.75" customHeight="1" x14ac:dyDescent="0.25">
      <c r="A42" s="15">
        <v>31</v>
      </c>
      <c r="B42" s="83"/>
      <c r="C42" s="85"/>
      <c r="D42" s="33" t="s">
        <v>49</v>
      </c>
      <c r="E42" s="16">
        <v>123.58</v>
      </c>
      <c r="F42" s="56">
        <v>0</v>
      </c>
      <c r="G42" s="16">
        <v>123.58</v>
      </c>
      <c r="H42" s="29">
        <v>18</v>
      </c>
      <c r="I42" s="58">
        <f t="shared" si="4"/>
        <v>2224.44</v>
      </c>
      <c r="J42" s="30">
        <v>142.15</v>
      </c>
      <c r="K42" s="30">
        <v>0</v>
      </c>
      <c r="L42" s="30">
        <v>142.15</v>
      </c>
      <c r="M42" s="29">
        <v>13</v>
      </c>
      <c r="N42" s="29">
        <f t="shared" si="3"/>
        <v>1848</v>
      </c>
      <c r="O42" s="65"/>
      <c r="P42" s="48"/>
    </row>
    <row r="43" spans="1:17" s="2" customFormat="1" ht="24.75" customHeight="1" x14ac:dyDescent="0.25">
      <c r="A43" s="15">
        <v>32</v>
      </c>
      <c r="B43" s="83"/>
      <c r="C43" s="85" t="s">
        <v>35</v>
      </c>
      <c r="D43" s="32" t="s">
        <v>46</v>
      </c>
      <c r="E43" s="16">
        <v>15.79</v>
      </c>
      <c r="F43" s="56">
        <v>0</v>
      </c>
      <c r="G43" s="16">
        <v>15.79</v>
      </c>
      <c r="H43" s="29">
        <v>84</v>
      </c>
      <c r="I43" s="58">
        <f t="shared" si="4"/>
        <v>1326.36</v>
      </c>
      <c r="J43" s="34">
        <v>19.48</v>
      </c>
      <c r="K43" s="30">
        <v>0</v>
      </c>
      <c r="L43" s="34">
        <v>19.48</v>
      </c>
      <c r="M43" s="29">
        <v>52</v>
      </c>
      <c r="N43" s="29">
        <f t="shared" si="3"/>
        <v>1013</v>
      </c>
      <c r="O43" s="8"/>
      <c r="P43" s="48"/>
    </row>
    <row r="44" spans="1:17" s="2" customFormat="1" ht="24.75" customHeight="1" x14ac:dyDescent="0.25">
      <c r="A44" s="15">
        <v>33</v>
      </c>
      <c r="B44" s="83"/>
      <c r="C44" s="85"/>
      <c r="D44" s="33" t="s">
        <v>49</v>
      </c>
      <c r="E44" s="16">
        <v>221.08</v>
      </c>
      <c r="F44" s="56">
        <v>0</v>
      </c>
      <c r="G44" s="16">
        <v>221.08</v>
      </c>
      <c r="H44" s="29">
        <v>18</v>
      </c>
      <c r="I44" s="58">
        <f t="shared" si="4"/>
        <v>3979.44</v>
      </c>
      <c r="J44" s="30">
        <v>253.27</v>
      </c>
      <c r="K44" s="30">
        <v>0</v>
      </c>
      <c r="L44" s="30">
        <v>253.27</v>
      </c>
      <c r="M44" s="29">
        <v>16</v>
      </c>
      <c r="N44" s="29">
        <f t="shared" si="3"/>
        <v>4052</v>
      </c>
      <c r="O44" s="17"/>
      <c r="P44" s="48"/>
    </row>
    <row r="45" spans="1:17" s="2" customFormat="1" ht="45" customHeight="1" x14ac:dyDescent="0.25">
      <c r="A45" s="15">
        <v>34</v>
      </c>
      <c r="B45" s="83"/>
      <c r="C45" s="85" t="s">
        <v>36</v>
      </c>
      <c r="D45" s="31" t="s">
        <v>47</v>
      </c>
      <c r="E45" s="16">
        <v>5.44</v>
      </c>
      <c r="F45" s="56">
        <v>0</v>
      </c>
      <c r="G45" s="16">
        <v>5.44</v>
      </c>
      <c r="H45" s="29">
        <v>140</v>
      </c>
      <c r="I45" s="58">
        <f t="shared" si="4"/>
        <v>761.6</v>
      </c>
      <c r="J45" s="30">
        <v>8.74</v>
      </c>
      <c r="K45" s="30">
        <v>0</v>
      </c>
      <c r="L45" s="30">
        <v>8.74</v>
      </c>
      <c r="M45" s="29">
        <v>100</v>
      </c>
      <c r="N45" s="29">
        <f t="shared" si="3"/>
        <v>874</v>
      </c>
      <c r="O45" s="47"/>
      <c r="P45" s="48"/>
    </row>
    <row r="46" spans="1:17" s="2" customFormat="1" ht="45.75" customHeight="1" x14ac:dyDescent="0.25">
      <c r="A46" s="26">
        <v>35</v>
      </c>
      <c r="B46" s="83"/>
      <c r="C46" s="85"/>
      <c r="D46" s="33" t="s">
        <v>50</v>
      </c>
      <c r="E46" s="16">
        <v>76.11</v>
      </c>
      <c r="F46" s="56">
        <v>0</v>
      </c>
      <c r="G46" s="16">
        <v>76.11</v>
      </c>
      <c r="H46" s="29">
        <v>38</v>
      </c>
      <c r="I46" s="58">
        <f t="shared" si="4"/>
        <v>2892.18</v>
      </c>
      <c r="J46" s="30">
        <v>87.42</v>
      </c>
      <c r="K46" s="30">
        <v>0</v>
      </c>
      <c r="L46" s="30">
        <v>87.42</v>
      </c>
      <c r="M46" s="29">
        <v>30</v>
      </c>
      <c r="N46" s="29">
        <f t="shared" si="3"/>
        <v>2623</v>
      </c>
      <c r="O46" s="65"/>
      <c r="P46" s="48"/>
    </row>
    <row r="47" spans="1:17" s="2" customFormat="1" ht="45" customHeight="1" x14ac:dyDescent="0.25">
      <c r="A47" s="15">
        <v>36</v>
      </c>
      <c r="B47" s="83"/>
      <c r="C47" s="85" t="s">
        <v>37</v>
      </c>
      <c r="D47" s="31" t="s">
        <v>47</v>
      </c>
      <c r="E47" s="16">
        <v>4.3099999999999996</v>
      </c>
      <c r="F47" s="56">
        <v>0</v>
      </c>
      <c r="G47" s="16">
        <v>4.3099999999999996</v>
      </c>
      <c r="H47" s="29">
        <v>9159</v>
      </c>
      <c r="I47" s="58">
        <f t="shared" si="4"/>
        <v>39475.289999999994</v>
      </c>
      <c r="J47" s="30">
        <v>6.88</v>
      </c>
      <c r="K47" s="30">
        <v>0</v>
      </c>
      <c r="L47" s="30">
        <v>6.88</v>
      </c>
      <c r="M47" s="29">
        <v>1100</v>
      </c>
      <c r="N47" s="29">
        <f t="shared" si="3"/>
        <v>7568</v>
      </c>
      <c r="O47" s="47"/>
      <c r="P47" s="48"/>
    </row>
    <row r="48" spans="1:17" s="2" customFormat="1" ht="43.5" customHeight="1" x14ac:dyDescent="0.25">
      <c r="A48" s="15">
        <v>37</v>
      </c>
      <c r="B48" s="83"/>
      <c r="C48" s="85"/>
      <c r="D48" s="33" t="s">
        <v>50</v>
      </c>
      <c r="E48" s="16">
        <v>60.32</v>
      </c>
      <c r="F48" s="56">
        <v>0</v>
      </c>
      <c r="G48" s="16">
        <v>60.32</v>
      </c>
      <c r="H48" s="29">
        <v>1721</v>
      </c>
      <c r="I48" s="58">
        <f t="shared" si="4"/>
        <v>103810.72</v>
      </c>
      <c r="J48" s="30">
        <v>68.81</v>
      </c>
      <c r="K48" s="30">
        <v>0</v>
      </c>
      <c r="L48" s="30">
        <v>68.81</v>
      </c>
      <c r="M48" s="29">
        <v>1870</v>
      </c>
      <c r="N48" s="29">
        <f>ROUND(L48*M48,0)</f>
        <v>128675</v>
      </c>
      <c r="O48" s="65"/>
      <c r="P48" s="48"/>
    </row>
    <row r="49" spans="1:17" s="2" customFormat="1" ht="45" customHeight="1" x14ac:dyDescent="0.25">
      <c r="A49" s="15">
        <v>38</v>
      </c>
      <c r="B49" s="83"/>
      <c r="C49" s="85" t="s">
        <v>38</v>
      </c>
      <c r="D49" s="60" t="s">
        <v>47</v>
      </c>
      <c r="E49" s="28">
        <v>5.19</v>
      </c>
      <c r="F49" s="56">
        <v>0</v>
      </c>
      <c r="G49" s="28">
        <v>5.19</v>
      </c>
      <c r="H49" s="29">
        <v>1063</v>
      </c>
      <c r="I49" s="58">
        <f t="shared" si="4"/>
        <v>5516.97</v>
      </c>
      <c r="J49" s="28">
        <v>6.38</v>
      </c>
      <c r="K49" s="30">
        <v>0</v>
      </c>
      <c r="L49" s="28">
        <v>6.38</v>
      </c>
      <c r="M49" s="29">
        <v>1013</v>
      </c>
      <c r="N49" s="29">
        <f t="shared" si="3"/>
        <v>6463</v>
      </c>
      <c r="O49" s="8"/>
      <c r="P49" s="48"/>
    </row>
    <row r="50" spans="1:17" s="2" customFormat="1" ht="43.5" customHeight="1" x14ac:dyDescent="0.25">
      <c r="A50" s="15">
        <v>39</v>
      </c>
      <c r="B50" s="83"/>
      <c r="C50" s="85"/>
      <c r="D50" s="33" t="s">
        <v>50</v>
      </c>
      <c r="E50" s="28">
        <v>72.599999999999994</v>
      </c>
      <c r="F50" s="56">
        <v>0</v>
      </c>
      <c r="G50" s="28">
        <v>72.599999999999994</v>
      </c>
      <c r="H50" s="29">
        <v>164</v>
      </c>
      <c r="I50" s="58">
        <f t="shared" si="4"/>
        <v>11906.4</v>
      </c>
      <c r="J50" s="28">
        <v>82.89</v>
      </c>
      <c r="K50" s="30">
        <v>0</v>
      </c>
      <c r="L50" s="28">
        <v>82.89</v>
      </c>
      <c r="M50" s="29">
        <v>122</v>
      </c>
      <c r="N50" s="29">
        <f t="shared" si="3"/>
        <v>10113</v>
      </c>
      <c r="O50" s="65"/>
      <c r="P50" s="48"/>
    </row>
    <row r="51" spans="1:17" s="2" customFormat="1" ht="30" customHeight="1" x14ac:dyDescent="0.25">
      <c r="A51" s="15">
        <v>40</v>
      </c>
      <c r="B51" s="83"/>
      <c r="C51" s="85" t="s">
        <v>39</v>
      </c>
      <c r="D51" s="31" t="s">
        <v>47</v>
      </c>
      <c r="E51" s="28">
        <v>15.26</v>
      </c>
      <c r="F51" s="56">
        <v>0</v>
      </c>
      <c r="G51" s="28">
        <v>15.26</v>
      </c>
      <c r="H51" s="29">
        <v>2352</v>
      </c>
      <c r="I51" s="58">
        <f t="shared" si="4"/>
        <v>35891.519999999997</v>
      </c>
      <c r="J51" s="28">
        <v>20.170000000000002</v>
      </c>
      <c r="K51" s="30">
        <v>0</v>
      </c>
      <c r="L51" s="28">
        <v>20.170000000000002</v>
      </c>
      <c r="M51" s="29">
        <v>67</v>
      </c>
      <c r="N51" s="29">
        <f t="shared" si="3"/>
        <v>1351</v>
      </c>
      <c r="O51" s="8"/>
      <c r="P51" s="48"/>
    </row>
    <row r="52" spans="1:17" s="2" customFormat="1" ht="44.25" customHeight="1" x14ac:dyDescent="0.25">
      <c r="A52" s="15">
        <v>41</v>
      </c>
      <c r="B52" s="83"/>
      <c r="C52" s="85"/>
      <c r="D52" s="33" t="s">
        <v>50</v>
      </c>
      <c r="E52" s="28">
        <v>213.64</v>
      </c>
      <c r="F52" s="56">
        <v>0</v>
      </c>
      <c r="G52" s="28">
        <v>213.64</v>
      </c>
      <c r="H52" s="29">
        <v>360</v>
      </c>
      <c r="I52" s="58">
        <f t="shared" si="4"/>
        <v>76910.399999999994</v>
      </c>
      <c r="J52" s="28">
        <v>226.9</v>
      </c>
      <c r="K52" s="30">
        <v>0</v>
      </c>
      <c r="L52" s="28">
        <v>226.9</v>
      </c>
      <c r="M52" s="29">
        <v>346</v>
      </c>
      <c r="N52" s="29">
        <f t="shared" si="3"/>
        <v>78507</v>
      </c>
      <c r="O52" s="65"/>
      <c r="P52" s="48"/>
    </row>
    <row r="53" spans="1:17" s="2" customFormat="1" ht="23.25" customHeight="1" x14ac:dyDescent="0.25">
      <c r="A53" s="15">
        <v>42</v>
      </c>
      <c r="B53" s="83"/>
      <c r="C53" s="88" t="s">
        <v>40</v>
      </c>
      <c r="D53" s="32" t="s">
        <v>46</v>
      </c>
      <c r="E53" s="28">
        <v>9.19</v>
      </c>
      <c r="F53" s="56">
        <v>0</v>
      </c>
      <c r="G53" s="28">
        <v>9.19</v>
      </c>
      <c r="H53" s="29">
        <v>84</v>
      </c>
      <c r="I53" s="58">
        <f t="shared" si="4"/>
        <v>771.95999999999992</v>
      </c>
      <c r="J53" s="28">
        <v>10.62</v>
      </c>
      <c r="K53" s="30">
        <v>0</v>
      </c>
      <c r="L53" s="28">
        <v>10.62</v>
      </c>
      <c r="M53" s="29">
        <v>40</v>
      </c>
      <c r="N53" s="29">
        <f t="shared" si="3"/>
        <v>425</v>
      </c>
      <c r="O53" s="47"/>
      <c r="P53" s="48"/>
      <c r="Q53" s="54"/>
    </row>
    <row r="54" spans="1:17" s="2" customFormat="1" ht="26.25" customHeight="1" x14ac:dyDescent="0.25">
      <c r="A54" s="15">
        <v>43</v>
      </c>
      <c r="B54" s="83"/>
      <c r="C54" s="88"/>
      <c r="D54" s="33" t="s">
        <v>49</v>
      </c>
      <c r="E54" s="28">
        <v>128.72</v>
      </c>
      <c r="F54" s="56">
        <v>0</v>
      </c>
      <c r="G54" s="28">
        <v>128.72</v>
      </c>
      <c r="H54" s="29">
        <v>6</v>
      </c>
      <c r="I54" s="58">
        <f t="shared" si="4"/>
        <v>772.31999999999994</v>
      </c>
      <c r="J54" s="28">
        <v>141.62</v>
      </c>
      <c r="K54" s="30">
        <v>0</v>
      </c>
      <c r="L54" s="28">
        <v>141.62</v>
      </c>
      <c r="M54" s="29">
        <v>3</v>
      </c>
      <c r="N54" s="29">
        <f t="shared" si="3"/>
        <v>425</v>
      </c>
      <c r="O54" s="65"/>
      <c r="P54" s="48"/>
    </row>
    <row r="55" spans="1:17" s="2" customFormat="1" ht="45" customHeight="1" x14ac:dyDescent="0.25">
      <c r="A55" s="26">
        <v>44</v>
      </c>
      <c r="B55" s="83"/>
      <c r="C55" s="85" t="s">
        <v>41</v>
      </c>
      <c r="D55" s="31" t="s">
        <v>47</v>
      </c>
      <c r="E55" s="28">
        <v>8.0500000000000007</v>
      </c>
      <c r="F55" s="56">
        <v>0</v>
      </c>
      <c r="G55" s="28">
        <v>8.0500000000000007</v>
      </c>
      <c r="H55" s="29">
        <v>336</v>
      </c>
      <c r="I55" s="58">
        <f t="shared" si="4"/>
        <v>2704.8</v>
      </c>
      <c r="J55" s="28">
        <v>10.62</v>
      </c>
      <c r="K55" s="30">
        <v>0</v>
      </c>
      <c r="L55" s="28">
        <v>10.62</v>
      </c>
      <c r="M55" s="29">
        <v>22</v>
      </c>
      <c r="N55" s="29">
        <f t="shared" si="3"/>
        <v>234</v>
      </c>
      <c r="O55" s="47"/>
      <c r="P55" s="48"/>
    </row>
    <row r="56" spans="1:17" s="2" customFormat="1" ht="42.75" customHeight="1" x14ac:dyDescent="0.25">
      <c r="A56" s="15">
        <v>45</v>
      </c>
      <c r="B56" s="83"/>
      <c r="C56" s="85"/>
      <c r="D56" s="33" t="s">
        <v>50</v>
      </c>
      <c r="E56" s="28">
        <v>112.69</v>
      </c>
      <c r="F56" s="56">
        <v>0</v>
      </c>
      <c r="G56" s="28">
        <v>112.69</v>
      </c>
      <c r="H56" s="29">
        <v>24</v>
      </c>
      <c r="I56" s="58">
        <f t="shared" si="4"/>
        <v>2704.56</v>
      </c>
      <c r="J56" s="28">
        <v>119.49</v>
      </c>
      <c r="K56" s="30">
        <v>0</v>
      </c>
      <c r="L56" s="28">
        <v>119.49</v>
      </c>
      <c r="M56" s="29">
        <v>30</v>
      </c>
      <c r="N56" s="29">
        <f t="shared" si="3"/>
        <v>3585</v>
      </c>
      <c r="O56" s="65"/>
      <c r="P56" s="48"/>
    </row>
    <row r="57" spans="1:17" s="2" customFormat="1" ht="45.75" customHeight="1" x14ac:dyDescent="0.25">
      <c r="A57" s="15">
        <v>46</v>
      </c>
      <c r="B57" s="83"/>
      <c r="C57" s="85" t="s">
        <v>42</v>
      </c>
      <c r="D57" s="31" t="s">
        <v>47</v>
      </c>
      <c r="E57" s="28">
        <v>6.33</v>
      </c>
      <c r="F57" s="56">
        <v>0</v>
      </c>
      <c r="G57" s="28">
        <v>6.33</v>
      </c>
      <c r="H57" s="29">
        <v>5602</v>
      </c>
      <c r="I57" s="58">
        <f t="shared" si="4"/>
        <v>35460.660000000003</v>
      </c>
      <c r="J57" s="28">
        <v>8.35</v>
      </c>
      <c r="K57" s="30">
        <v>0</v>
      </c>
      <c r="L57" s="28">
        <v>8.35</v>
      </c>
      <c r="M57" s="29">
        <v>272</v>
      </c>
      <c r="N57" s="29">
        <f t="shared" si="3"/>
        <v>2271</v>
      </c>
      <c r="O57" s="8"/>
      <c r="P57" s="48"/>
    </row>
    <row r="58" spans="1:17" s="2" customFormat="1" ht="45.75" customHeight="1" x14ac:dyDescent="0.25">
      <c r="A58" s="15">
        <v>47</v>
      </c>
      <c r="B58" s="81"/>
      <c r="C58" s="85"/>
      <c r="D58" s="33" t="s">
        <v>50</v>
      </c>
      <c r="E58" s="28">
        <v>88.65</v>
      </c>
      <c r="F58" s="56">
        <v>0</v>
      </c>
      <c r="G58" s="28">
        <v>88.65</v>
      </c>
      <c r="H58" s="29">
        <v>860</v>
      </c>
      <c r="I58" s="58">
        <f t="shared" si="4"/>
        <v>76239</v>
      </c>
      <c r="J58" s="28">
        <v>93.95</v>
      </c>
      <c r="K58" s="30">
        <v>0</v>
      </c>
      <c r="L58" s="28">
        <v>93.95</v>
      </c>
      <c r="M58" s="29">
        <v>814</v>
      </c>
      <c r="N58" s="29">
        <f t="shared" si="3"/>
        <v>76475</v>
      </c>
      <c r="O58" s="17"/>
      <c r="P58" s="66"/>
    </row>
    <row r="59" spans="1:17" s="2" customFormat="1" ht="43.5" customHeight="1" x14ac:dyDescent="0.25">
      <c r="A59" s="15">
        <v>48</v>
      </c>
      <c r="B59" s="82" t="s">
        <v>72</v>
      </c>
      <c r="C59" s="85" t="s">
        <v>7</v>
      </c>
      <c r="D59" s="31" t="s">
        <v>47</v>
      </c>
      <c r="E59" s="16">
        <v>2.19</v>
      </c>
      <c r="F59" s="56">
        <v>0</v>
      </c>
      <c r="G59" s="16">
        <v>2.19</v>
      </c>
      <c r="H59" s="29">
        <v>1008</v>
      </c>
      <c r="I59" s="58">
        <f t="shared" si="4"/>
        <v>2207.52</v>
      </c>
      <c r="J59" s="28">
        <v>4.62</v>
      </c>
      <c r="K59" s="30">
        <v>0</v>
      </c>
      <c r="L59" s="28">
        <v>4.62</v>
      </c>
      <c r="M59" s="29">
        <v>106</v>
      </c>
      <c r="N59" s="29">
        <f t="shared" si="3"/>
        <v>490</v>
      </c>
      <c r="O59" s="8"/>
      <c r="P59" s="48"/>
    </row>
    <row r="60" spans="1:17" s="2" customFormat="1" ht="45" customHeight="1" x14ac:dyDescent="0.25">
      <c r="A60" s="15">
        <v>49</v>
      </c>
      <c r="B60" s="83"/>
      <c r="C60" s="85"/>
      <c r="D60" s="33" t="s">
        <v>50</v>
      </c>
      <c r="E60" s="16">
        <v>30.66</v>
      </c>
      <c r="F60" s="56">
        <v>0</v>
      </c>
      <c r="G60" s="16">
        <v>30.66</v>
      </c>
      <c r="H60" s="29">
        <v>120</v>
      </c>
      <c r="I60" s="58">
        <f t="shared" si="4"/>
        <v>3679.2</v>
      </c>
      <c r="J60" s="28">
        <v>70.569999999999993</v>
      </c>
      <c r="K60" s="30">
        <v>0</v>
      </c>
      <c r="L60" s="28">
        <v>70.569999999999993</v>
      </c>
      <c r="M60" s="29">
        <v>169</v>
      </c>
      <c r="N60" s="29">
        <f t="shared" si="3"/>
        <v>11926</v>
      </c>
      <c r="O60" s="17"/>
      <c r="P60" s="48"/>
    </row>
    <row r="61" spans="1:17" s="2" customFormat="1" ht="46.5" customHeight="1" x14ac:dyDescent="0.25">
      <c r="A61" s="26">
        <v>50</v>
      </c>
      <c r="B61" s="83"/>
      <c r="C61" s="86" t="s">
        <v>8</v>
      </c>
      <c r="D61" s="31" t="s">
        <v>47</v>
      </c>
      <c r="E61" s="16">
        <v>1.91</v>
      </c>
      <c r="F61" s="56">
        <v>0</v>
      </c>
      <c r="G61" s="16">
        <v>1.91</v>
      </c>
      <c r="H61" s="29">
        <v>895</v>
      </c>
      <c r="I61" s="58">
        <f t="shared" si="4"/>
        <v>1709.4499999999998</v>
      </c>
      <c r="J61" s="28">
        <v>4.0199999999999996</v>
      </c>
      <c r="K61" s="30">
        <v>0</v>
      </c>
      <c r="L61" s="28">
        <v>4.0199999999999996</v>
      </c>
      <c r="M61" s="29">
        <v>56</v>
      </c>
      <c r="N61" s="29">
        <f t="shared" si="3"/>
        <v>225</v>
      </c>
      <c r="O61" s="8"/>
      <c r="P61" s="48"/>
    </row>
    <row r="62" spans="1:17" s="2" customFormat="1" ht="44.25" customHeight="1" x14ac:dyDescent="0.25">
      <c r="A62" s="15">
        <v>51</v>
      </c>
      <c r="B62" s="81"/>
      <c r="C62" s="87"/>
      <c r="D62" s="33" t="s">
        <v>50</v>
      </c>
      <c r="E62" s="16">
        <v>26.76</v>
      </c>
      <c r="F62" s="56">
        <v>0</v>
      </c>
      <c r="G62" s="16">
        <v>26.76</v>
      </c>
      <c r="H62" s="29">
        <v>80</v>
      </c>
      <c r="I62" s="58">
        <f t="shared" si="4"/>
        <v>2140.8000000000002</v>
      </c>
      <c r="J62" s="28">
        <v>56.33</v>
      </c>
      <c r="K62" s="30">
        <v>0</v>
      </c>
      <c r="L62" s="28">
        <v>56.33</v>
      </c>
      <c r="M62" s="29">
        <v>140</v>
      </c>
      <c r="N62" s="29">
        <f t="shared" si="3"/>
        <v>7886</v>
      </c>
      <c r="O62" s="17"/>
      <c r="P62" s="48"/>
    </row>
    <row r="63" spans="1:17" s="2" customFormat="1" ht="28.5" customHeight="1" x14ac:dyDescent="0.25">
      <c r="A63" s="15">
        <v>52</v>
      </c>
      <c r="B63" s="82" t="s">
        <v>71</v>
      </c>
      <c r="C63" s="85" t="s">
        <v>61</v>
      </c>
      <c r="D63" s="30" t="s">
        <v>46</v>
      </c>
      <c r="E63" s="16">
        <v>3.25</v>
      </c>
      <c r="F63" s="56">
        <v>0</v>
      </c>
      <c r="G63" s="16">
        <v>3.25</v>
      </c>
      <c r="H63" s="29">
        <v>168</v>
      </c>
      <c r="I63" s="58">
        <f>G63*H63</f>
        <v>546</v>
      </c>
      <c r="J63" s="56">
        <v>9.07</v>
      </c>
      <c r="K63" s="30">
        <v>0</v>
      </c>
      <c r="L63" s="56">
        <v>9.07</v>
      </c>
      <c r="M63" s="29">
        <v>152</v>
      </c>
      <c r="N63" s="29">
        <f>ROUND(L63*M63,0)</f>
        <v>1379</v>
      </c>
      <c r="O63" s="8"/>
      <c r="P63" s="17"/>
    </row>
    <row r="64" spans="1:17" s="2" customFormat="1" ht="29.25" customHeight="1" x14ac:dyDescent="0.25">
      <c r="A64" s="15">
        <v>53</v>
      </c>
      <c r="B64" s="83"/>
      <c r="C64" s="85"/>
      <c r="D64" s="33" t="s">
        <v>49</v>
      </c>
      <c r="E64" s="16">
        <v>45.47</v>
      </c>
      <c r="F64" s="56">
        <v>0</v>
      </c>
      <c r="G64" s="16">
        <v>45.47</v>
      </c>
      <c r="H64" s="29">
        <v>12</v>
      </c>
      <c r="I64" s="58">
        <f>G64*H64</f>
        <v>545.64</v>
      </c>
      <c r="J64" s="56">
        <v>138.57</v>
      </c>
      <c r="K64" s="56">
        <v>0</v>
      </c>
      <c r="L64" s="56">
        <v>138.57</v>
      </c>
      <c r="M64" s="29">
        <v>12</v>
      </c>
      <c r="N64" s="29">
        <f>ROUND(L64*M64,0)</f>
        <v>1663</v>
      </c>
      <c r="O64" s="17"/>
      <c r="P64" s="51"/>
    </row>
    <row r="65" spans="1:16" s="2" customFormat="1" ht="45.75" customHeight="1" x14ac:dyDescent="0.25">
      <c r="A65" s="15">
        <v>54</v>
      </c>
      <c r="B65" s="83"/>
      <c r="C65" s="85" t="s">
        <v>62</v>
      </c>
      <c r="D65" s="31" t="s">
        <v>47</v>
      </c>
      <c r="E65" s="16">
        <v>1.1200000000000001</v>
      </c>
      <c r="F65" s="56">
        <v>0</v>
      </c>
      <c r="G65" s="16">
        <v>1.1200000000000001</v>
      </c>
      <c r="H65" s="29">
        <v>2980</v>
      </c>
      <c r="I65" s="58">
        <f>G65*H65</f>
        <v>3337.6000000000004</v>
      </c>
      <c r="J65" s="28">
        <v>4.7300000000000004</v>
      </c>
      <c r="K65" s="30">
        <v>0</v>
      </c>
      <c r="L65" s="28">
        <v>4.7300000000000004</v>
      </c>
      <c r="M65" s="29">
        <v>958</v>
      </c>
      <c r="N65" s="29">
        <f t="shared" ref="N65:N66" si="8">ROUND(L65*M65,0)</f>
        <v>4531</v>
      </c>
      <c r="O65" s="47"/>
      <c r="P65" s="51"/>
    </row>
    <row r="66" spans="1:16" s="2" customFormat="1" ht="45.75" customHeight="1" x14ac:dyDescent="0.25">
      <c r="A66" s="15">
        <v>55</v>
      </c>
      <c r="B66" s="83"/>
      <c r="C66" s="85"/>
      <c r="D66" s="55" t="s">
        <v>50</v>
      </c>
      <c r="E66" s="16">
        <v>15.62</v>
      </c>
      <c r="F66" s="56">
        <v>0</v>
      </c>
      <c r="G66" s="16">
        <v>15.62</v>
      </c>
      <c r="H66" s="29">
        <v>220</v>
      </c>
      <c r="I66" s="58">
        <f t="shared" ref="I66" si="9">G66*H66</f>
        <v>3436.3999999999996</v>
      </c>
      <c r="J66" s="28">
        <v>63.85</v>
      </c>
      <c r="K66" s="30">
        <v>0</v>
      </c>
      <c r="L66" s="28">
        <v>63.85</v>
      </c>
      <c r="M66" s="29">
        <v>217</v>
      </c>
      <c r="N66" s="29">
        <f t="shared" si="8"/>
        <v>13855</v>
      </c>
      <c r="O66" s="65"/>
      <c r="P66" s="51"/>
    </row>
    <row r="67" spans="1:16" s="2" customFormat="1" ht="27" customHeight="1" x14ac:dyDescent="0.25">
      <c r="A67" s="13"/>
      <c r="B67" s="84" t="s">
        <v>18</v>
      </c>
      <c r="C67" s="84"/>
      <c r="D67" s="24"/>
      <c r="E67" s="21"/>
      <c r="F67" s="21"/>
      <c r="G67" s="21"/>
      <c r="H67" s="20" t="s">
        <v>19</v>
      </c>
      <c r="I67" s="20">
        <f>SUM(I12:I66)</f>
        <v>561202.52</v>
      </c>
      <c r="J67" s="21"/>
      <c r="K67" s="21"/>
      <c r="L67" s="21"/>
      <c r="M67" s="20" t="s">
        <v>19</v>
      </c>
      <c r="N67" s="20">
        <f>SUM(N12:N66)</f>
        <v>561203</v>
      </c>
      <c r="O67" s="8"/>
      <c r="P67" s="17"/>
    </row>
    <row r="68" spans="1:16" s="2" customFormat="1" x14ac:dyDescent="0.25">
      <c r="A68" s="11"/>
      <c r="E68" s="8"/>
      <c r="F68" s="8"/>
      <c r="G68" s="8"/>
      <c r="I68" s="17"/>
      <c r="N68" s="8"/>
      <c r="O68" s="8"/>
      <c r="P68" s="17"/>
    </row>
    <row r="69" spans="1:16" x14ac:dyDescent="0.25">
      <c r="A69" s="89" t="s">
        <v>68</v>
      </c>
      <c r="B69" s="89"/>
      <c r="C69" s="89"/>
      <c r="D69" s="89"/>
      <c r="E69" s="89"/>
      <c r="F69" s="89"/>
      <c r="G69" s="89"/>
      <c r="H69" s="90"/>
    </row>
    <row r="70" spans="1:16" x14ac:dyDescent="0.25">
      <c r="A70" s="92" t="s">
        <v>69</v>
      </c>
      <c r="B70" s="92"/>
      <c r="C70" s="92"/>
      <c r="D70" s="92"/>
      <c r="E70" s="92"/>
      <c r="F70" s="92"/>
      <c r="G70" s="92"/>
      <c r="H70" s="92"/>
    </row>
    <row r="71" spans="1:16" ht="18.75" x14ac:dyDescent="0.25">
      <c r="A71" s="95" t="s">
        <v>70</v>
      </c>
      <c r="B71" s="95"/>
      <c r="C71" s="95"/>
      <c r="D71" s="95"/>
      <c r="E71" s="95"/>
      <c r="F71" s="96"/>
      <c r="G71" s="96"/>
      <c r="H71" s="93"/>
    </row>
    <row r="74" spans="1:16" x14ac:dyDescent="0.25">
      <c r="B74" s="45" t="s">
        <v>55</v>
      </c>
      <c r="C74" s="45"/>
    </row>
    <row r="75" spans="1:16" x14ac:dyDescent="0.25">
      <c r="B75" s="46" t="s">
        <v>56</v>
      </c>
      <c r="C75" s="46"/>
    </row>
    <row r="78" spans="1:16" customFormat="1" x14ac:dyDescent="0.25">
      <c r="A78" s="89"/>
      <c r="B78" s="89"/>
      <c r="C78" s="89"/>
      <c r="D78" s="89"/>
      <c r="E78" s="89"/>
      <c r="F78" s="89"/>
      <c r="G78" s="89"/>
      <c r="H78" s="90"/>
      <c r="I78" s="91"/>
      <c r="J78" s="91"/>
    </row>
    <row r="79" spans="1:16" s="94" customFormat="1" ht="19.5" customHeight="1" x14ac:dyDescent="0.25">
      <c r="A79" s="92"/>
      <c r="B79" s="92"/>
      <c r="C79" s="92"/>
      <c r="D79" s="92"/>
      <c r="E79" s="92"/>
      <c r="F79" s="92"/>
      <c r="G79" s="92"/>
      <c r="H79" s="92"/>
      <c r="I79" s="93"/>
    </row>
    <row r="80" spans="1:16" s="94" customFormat="1" ht="18" customHeight="1" x14ac:dyDescent="0.25">
      <c r="A80" s="95"/>
      <c r="B80" s="95"/>
      <c r="C80" s="95"/>
      <c r="D80" s="95"/>
      <c r="E80" s="95"/>
      <c r="F80" s="96"/>
      <c r="G80" s="96"/>
      <c r="H80" s="93"/>
      <c r="I80" s="93"/>
    </row>
  </sheetData>
  <mergeCells count="43">
    <mergeCell ref="A78:G78"/>
    <mergeCell ref="A79:H79"/>
    <mergeCell ref="A80:E80"/>
    <mergeCell ref="A69:G69"/>
    <mergeCell ref="A70:H70"/>
    <mergeCell ref="A71:E71"/>
    <mergeCell ref="C57:C58"/>
    <mergeCell ref="B41:B58"/>
    <mergeCell ref="C41:C42"/>
    <mergeCell ref="C43:C44"/>
    <mergeCell ref="C45:C46"/>
    <mergeCell ref="C47:C48"/>
    <mergeCell ref="C49:C50"/>
    <mergeCell ref="C51:C52"/>
    <mergeCell ref="C53:C54"/>
    <mergeCell ref="C55:C56"/>
    <mergeCell ref="B67:C67"/>
    <mergeCell ref="B59:B62"/>
    <mergeCell ref="C59:C60"/>
    <mergeCell ref="C61:C62"/>
    <mergeCell ref="B63:B66"/>
    <mergeCell ref="C63:C64"/>
    <mergeCell ref="C65:C66"/>
    <mergeCell ref="B32:B34"/>
    <mergeCell ref="B35:B37"/>
    <mergeCell ref="B38:B40"/>
    <mergeCell ref="B24:B28"/>
    <mergeCell ref="B29:B31"/>
    <mergeCell ref="B20:C20"/>
    <mergeCell ref="B21:C21"/>
    <mergeCell ref="B22:B23"/>
    <mergeCell ref="A6:N6"/>
    <mergeCell ref="H7:I7"/>
    <mergeCell ref="A9:A10"/>
    <mergeCell ref="B9:C10"/>
    <mergeCell ref="D9:D10"/>
    <mergeCell ref="E9:I9"/>
    <mergeCell ref="J9:N9"/>
    <mergeCell ref="B11:C11"/>
    <mergeCell ref="B12:B13"/>
    <mergeCell ref="B18:B19"/>
    <mergeCell ref="B14:B16"/>
    <mergeCell ref="B17:C17"/>
  </mergeCells>
  <hyperlinks>
    <hyperlink ref="B75" r:id="rId1" xr:uid="{CBB9037F-0EFB-47A1-8698-2C6A77B9EA60}"/>
  </hyperlinks>
  <pageMargins left="0.7" right="0.7" top="0.75" bottom="0.75" header="0.3" footer="0.3"/>
  <pageSetup paperSize="9" scale="73" orientation="landscape" r:id="rId2"/>
  <rowBreaks count="1" manualBreakCount="1">
    <brk id="40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>LR IEM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Gita Grīnfelde-Funka</dc:creator>
  <cp:lastModifiedBy>Gita Grīnfelde-Funka</cp:lastModifiedBy>
  <cp:lastPrinted>2024-04-16T07:15:52Z</cp:lastPrinted>
  <dcterms:created xsi:type="dcterms:W3CDTF">2024-02-28T07:03:50Z</dcterms:created>
  <dcterms:modified xsi:type="dcterms:W3CDTF">2024-04-22T06:50:24Z</dcterms:modified>
</cp:coreProperties>
</file>