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xr:revisionPtr revIDLastSave="0" documentId="13_ncr:1_{91C5612A-7AEE-4FEA-A8B3-3F8B0075258A}" xr6:coauthVersionLast="47" xr6:coauthVersionMax="47" xr10:uidLastSave="{00000000-0000-0000-0000-000000000000}"/>
  <bookViews>
    <workbookView xWindow="-108" yWindow="-108" windowWidth="23256" windowHeight="12456" xr2:uid="{00000000-000D-0000-FFFF-FFFF00000000}"/>
  </bookViews>
  <sheets>
    <sheet name="Pielikums" sheetId="16" r:id="rId1"/>
    <sheet name="1.tabula" sheetId="15" r:id="rId2"/>
    <sheet name="2.tabula" sheetId="14" r:id="rId3"/>
    <sheet name="minimālā h tarifa likme 2023.g" sheetId="17"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9" i="14" l="1"/>
  <c r="F20" i="17"/>
  <c r="K20" i="17" s="1"/>
  <c r="L20" i="17" s="1"/>
  <c r="F19" i="17"/>
  <c r="K19" i="17" s="1"/>
  <c r="F18" i="17"/>
  <c r="K18" i="17" s="1"/>
  <c r="F17" i="17"/>
  <c r="K17" i="17" s="1"/>
  <c r="F16" i="17"/>
  <c r="K16" i="17" s="1"/>
  <c r="F15" i="17"/>
  <c r="K15" i="17" s="1"/>
  <c r="F14" i="17"/>
  <c r="K14" i="17" s="1"/>
  <c r="F13" i="17"/>
  <c r="K13" i="17" s="1"/>
  <c r="H13" i="17" s="1"/>
  <c r="F12" i="17"/>
  <c r="K12" i="17" s="1"/>
  <c r="F11" i="17"/>
  <c r="K11" i="17" s="1"/>
  <c r="F10" i="17"/>
  <c r="K10" i="17" s="1"/>
  <c r="F9" i="17"/>
  <c r="K9" i="17" s="1"/>
  <c r="L16" i="17" l="1"/>
  <c r="H16" i="17"/>
  <c r="G16" i="17"/>
  <c r="I16" i="17" s="1"/>
  <c r="L15" i="17"/>
  <c r="H15" i="17"/>
  <c r="L14" i="17"/>
  <c r="H14" i="17"/>
  <c r="G14" i="17"/>
  <c r="I14" i="17" s="1"/>
  <c r="L17" i="17"/>
  <c r="H17" i="17"/>
  <c r="G17" i="17"/>
  <c r="G18" i="17"/>
  <c r="H18" i="17"/>
  <c r="L18" i="17"/>
  <c r="L9" i="17"/>
  <c r="H9" i="17"/>
  <c r="G9" i="17"/>
  <c r="L19" i="17"/>
  <c r="H19" i="17"/>
  <c r="G19" i="17"/>
  <c r="I19" i="17" s="1"/>
  <c r="H10" i="17"/>
  <c r="G10" i="17"/>
  <c r="L10" i="17"/>
  <c r="L11" i="17"/>
  <c r="G11" i="17"/>
  <c r="H11" i="17"/>
  <c r="L12" i="17"/>
  <c r="H12" i="17"/>
  <c r="G12" i="17"/>
  <c r="L13" i="17"/>
  <c r="G20" i="17"/>
  <c r="H20" i="17"/>
  <c r="G15" i="17"/>
  <c r="G13" i="17"/>
  <c r="I13" i="17" s="1"/>
  <c r="I20" i="17" l="1"/>
  <c r="I15" i="17"/>
  <c r="I9" i="17"/>
  <c r="I12" i="17"/>
  <c r="I18" i="17"/>
  <c r="I17" i="17"/>
  <c r="I11" i="17"/>
  <c r="I10" i="17"/>
  <c r="G14" i="15" l="1"/>
  <c r="G9" i="15"/>
  <c r="M30" i="16"/>
  <c r="N30" i="16" s="1"/>
  <c r="H31" i="16"/>
  <c r="C10" i="16"/>
  <c r="D10" i="16"/>
  <c r="E10" i="16"/>
  <c r="F10" i="16"/>
  <c r="G10" i="16"/>
  <c r="H10" i="16"/>
  <c r="C11" i="16"/>
  <c r="D11" i="16"/>
  <c r="E11" i="16"/>
  <c r="F11" i="16"/>
  <c r="G11" i="16"/>
  <c r="H11" i="16"/>
  <c r="C12" i="16"/>
  <c r="D12" i="16"/>
  <c r="E12" i="16"/>
  <c r="F12" i="16"/>
  <c r="G12" i="16"/>
  <c r="H12" i="16"/>
  <c r="C15" i="16"/>
  <c r="D15" i="16"/>
  <c r="E15" i="16"/>
  <c r="F15" i="16"/>
  <c r="G15" i="16"/>
  <c r="H15" i="16"/>
  <c r="C20" i="16"/>
  <c r="D20" i="16"/>
  <c r="E20" i="16"/>
  <c r="F20" i="16"/>
  <c r="G20" i="16"/>
  <c r="C21" i="16"/>
  <c r="D21" i="16"/>
  <c r="E21" i="16"/>
  <c r="C22" i="16"/>
  <c r="D22" i="16"/>
  <c r="E22" i="16"/>
  <c r="F22" i="16"/>
  <c r="F21" i="16"/>
  <c r="G22" i="16"/>
  <c r="H21" i="16"/>
  <c r="C25" i="16"/>
  <c r="D25" i="16"/>
  <c r="E25" i="16"/>
  <c r="F25" i="16"/>
  <c r="G25" i="16"/>
  <c r="H25" i="16"/>
  <c r="J25" i="16"/>
  <c r="J22" i="16"/>
  <c r="K15" i="16"/>
  <c r="J15" i="16"/>
  <c r="I15" i="16"/>
  <c r="J12" i="16"/>
  <c r="I12" i="16"/>
  <c r="I11" i="16"/>
  <c r="J10" i="16"/>
  <c r="I10" i="16"/>
  <c r="E9" i="14"/>
  <c r="D19" i="16" l="1"/>
  <c r="C19" i="16"/>
  <c r="F9" i="16"/>
  <c r="G9" i="16"/>
  <c r="E9" i="16"/>
  <c r="D9" i="16"/>
  <c r="C9" i="16"/>
  <c r="H9" i="16"/>
  <c r="F19" i="16"/>
  <c r="F31" i="16" s="1"/>
  <c r="E19" i="16"/>
  <c r="H20" i="16"/>
  <c r="H19" i="16" s="1"/>
  <c r="H22" i="16"/>
  <c r="K25" i="16"/>
  <c r="G21" i="16"/>
  <c r="G19" i="16" s="1"/>
  <c r="G31" i="16" s="1"/>
  <c r="J20" i="16"/>
  <c r="J21" i="16"/>
  <c r="I9" i="16"/>
  <c r="K22" i="16"/>
  <c r="K20" i="16"/>
  <c r="K12" i="16"/>
  <c r="K21" i="16"/>
  <c r="J11" i="16"/>
  <c r="J9" i="16" s="1"/>
  <c r="K11" i="16"/>
  <c r="I21" i="16"/>
  <c r="I25" i="16"/>
  <c r="K10" i="16"/>
  <c r="E9" i="15"/>
  <c r="F9" i="15" s="1"/>
  <c r="F9" i="14"/>
  <c r="F13" i="15" l="1"/>
  <c r="G13" i="15"/>
  <c r="I20" i="16"/>
  <c r="I19" i="16" s="1"/>
  <c r="I31" i="16" s="1"/>
  <c r="J19" i="16"/>
  <c r="K9" i="16"/>
  <c r="I22" i="16"/>
  <c r="K19" i="16"/>
  <c r="K31" i="16" s="1"/>
  <c r="F8" i="15"/>
  <c r="G8" i="15"/>
  <c r="G7" i="15" s="1"/>
  <c r="F17" i="14"/>
  <c r="G17" i="14" s="1"/>
  <c r="F8" i="14"/>
  <c r="G9" i="14"/>
  <c r="G8" i="14" s="1"/>
  <c r="J31" i="16" l="1"/>
  <c r="N28" i="16"/>
  <c r="N29" i="16" s="1"/>
  <c r="N31" i="16" s="1"/>
  <c r="F7" i="15"/>
  <c r="G13" i="14"/>
  <c r="F13" i="14"/>
  <c r="F7" i="14" s="1"/>
  <c r="G7" i="14" l="1"/>
  <c r="M28" i="16" s="1"/>
  <c r="M29" i="16" l="1"/>
  <c r="M31" i="16" s="1"/>
  <c r="O31" i="16" s="1"/>
</calcChain>
</file>

<file path=xl/sharedStrings.xml><?xml version="1.0" encoding="utf-8"?>
<sst xmlns="http://schemas.openxmlformats.org/spreadsheetml/2006/main" count="162" uniqueCount="110">
  <si>
    <t>x</t>
  </si>
  <si>
    <t>Pakalpojuma apjoms gadā, h</t>
  </si>
  <si>
    <t>Pakalpojums KOPĀ, t.sk.</t>
  </si>
  <si>
    <t>Pakalpojums pilngadīgām personām</t>
  </si>
  <si>
    <t>Pakalpojums bērniem</t>
  </si>
  <si>
    <t>Asistenta pakalpojuma KOPĀ, t.sk.</t>
  </si>
  <si>
    <t>Pavadoņa pakalpojuma KOPĀ, t.sk.</t>
  </si>
  <si>
    <t>Asistenta pakalpojums pilngadīgām personām</t>
  </si>
  <si>
    <t>Asistenta pakalpojums bērniem</t>
  </si>
  <si>
    <t>Pavadoņa pakalpojums pilngadīgām personām</t>
  </si>
  <si>
    <t>Pavadoņa pakalpojums bērniem</t>
  </si>
  <si>
    <t>Finansējums pakalpojumam</t>
  </si>
  <si>
    <t>Plānotā naudas plūsma</t>
  </si>
  <si>
    <t>Plānotie faktiskie izdevumi</t>
  </si>
  <si>
    <t>Pakalpojuma izdevumi gadā, euro</t>
  </si>
  <si>
    <t>Transporta izdevumu kompensācija, t.sk. administrēšana</t>
  </si>
  <si>
    <t>Pakalpojumu saņēmēju skaits vidēji gadā, personas</t>
  </si>
  <si>
    <t>Plāns MK not. 316 izpildei/ atbilstoši 2022. gada 1.cet. Faktiskajiem pakalpojuma izpildes datiem</t>
  </si>
  <si>
    <t>Saskaņā ar LM 2022.g.budžeta paskaidrojuma rakstu</t>
  </si>
  <si>
    <t>Pakalpojuma faktiskās izpildes plāna nobīdes gadījumā finansējums naudas plūsmai*</t>
  </si>
  <si>
    <t>1. Tiešās pakalpojuma aktivitātes un izmaksas</t>
  </si>
  <si>
    <t>Nr. p. k.</t>
  </si>
  <si>
    <t>Izdevumu posteņa nosaukums</t>
  </si>
  <si>
    <t>Vienība</t>
  </si>
  <si>
    <t>vienas vienības cena EURO, mēn</t>
  </si>
  <si>
    <t>VSAOI darba devēja daļa ( 24.09%), EURO</t>
  </si>
  <si>
    <t>Kopā atlīdzība mēnesī, EURO</t>
  </si>
  <si>
    <t>1 h vidējās izmaksas, EURO</t>
  </si>
  <si>
    <t>Aprēķins</t>
  </si>
  <si>
    <t>Komentāri</t>
  </si>
  <si>
    <t>Asistenta pakalpojuma izmaksas mēnesī /                                                                                           1h cena*:</t>
  </si>
  <si>
    <t>Tiešās pakalpojuma aktivitātes un izmaksas KOPĀ:</t>
  </si>
  <si>
    <t>Asistentam atlīdzības izmaksas pielīdzinātas valsts sociālās aprūpes centros aprūpētājam noteiktai maksimālajai mēnešalgai, t.i.,   algas apmērs atbilstoši MK 29.01.2013. noteikumiem Nr.66 "Noteikumi par valsts un pašvaldību institūciju amatpersonu un darbinieku darba samaksu un tās noteikšanas kārtību"  - 3 mēnešalgu grupa 3 kategorijas maksimālā robeža.</t>
  </si>
  <si>
    <t>1.1.</t>
  </si>
  <si>
    <t>Asistenta atlīdzība</t>
  </si>
  <si>
    <t>1 slodze</t>
  </si>
  <si>
    <t>2. Ar pakalpojuma organizēšanu saistītās aktivitātes un izmaksas</t>
  </si>
  <si>
    <t>vienas vienības cena EURO</t>
  </si>
  <si>
    <t>Apjoms mēnesī, EURO</t>
  </si>
  <si>
    <t>Kopā izmaksas mēnesī, EURO</t>
  </si>
  <si>
    <t>Ar pakalpojuma organizēšanu saistītās aktivitātes un izmaksas KOPĀ:</t>
  </si>
  <si>
    <t>2.1.</t>
  </si>
  <si>
    <t>Pakalpojuma administrēšanas izmaksas:</t>
  </si>
  <si>
    <t>Administrēšanas izdevumiem plānots ne vairāk kā 5% no pakalpojuma tiešajām (asistenta atlīdzība)  izmaksām</t>
  </si>
  <si>
    <t>*Asistenta pakalpojuma cena ir pakalpojuma cena, kuru nodrošina no valsts budžeta līdzekļiem (LM sedz pašvaldības izdevumus atbilstoši aprēķinātajai pakalpojuma groza cenai par 1 h un faktiskajam pašvaldības norādītājam asistenta pakalpojumu stundu skaitam). Pašvaldība asistenta pakalpojumu nodrošina atbilstoši MK noteikumos Nr.942 "Kārtība, kādā piešķir un finansē asistenta pakalpojumu pašvaldībā" noteiktajām prasībām, nepieciešamības gadījumā līdzfinansējot pakalpojumu no pašvaldības budžeta līdzekļiem. Faktiskā asistenta pakalpojuma izmaksas par 1h var atšķirties, to ietekmē konkrētās pašvaldība faktiskās pakalpojuma cenas (asistenta atlīdzība), kas attiecīgi ietekmē arī pašvaldības administrēšanai novirzāmo finansējumu (administrēšanai novirzītais finansējums faktiski nedrīkst pārsniegt pakalpojuma grozā noteikto % no pakalpojuma tiešajām (asistenta atlīdzība)).</t>
  </si>
  <si>
    <t>Vidēji 37.57 euro mēnesī, 0.23 euro/1h. Aprēķins: Tiešās pakalpojuma izmaksas mēnesī 751.43 euro x 5% = 37.57 euro/ mēn : 166.8 h = 0.23 euro/ 1 h.</t>
  </si>
  <si>
    <t>Asistentam atlīdzības izmaksas pielīdzinātas valsts sociālās aprūpes centros aprūpētājam noteiktai maksimālajai mēnešalgai (4. mēnešalgu grupa 1.pakāpe)</t>
  </si>
  <si>
    <t>*Asistenta pakalpojuma cena ir pakalpojuma cena, kuru nodrošina no valsts budžeta līdzekļiem (LM sedz pašvaldības izdevumus atbilstoši aprēķinātajai pakalpojuma groza cenai par 1 h un faktiskajam pašvaldības norādītājam asistenta pakalpojumu stundu skaitam). Pašvaldība asistenta pakalpojumu nodrošina atbilstoši MK noteikumos Nr.316 "Noteikumi par asistenta, pavadoņa un aprūpes pakalpojumu personām ar invaliditāti" noteiktajām prasībām, nepieciešamības gadījumā līdzfinansējot pakalpojumu no pašvaldības budžeta līdzekļiem. Faktiskā asistenta pakalpojuma izmaksas par 1h var atšķirties, to ietekmē konkrētās pašvaldība faktiskās pakalpojuma cenas (asistenta atlīdzība), kas attiecīgi ietekmē arī pašvaldības administrēšanai novirzāmo finansējumu (administrēšanai novirzītais finansējums faktiski nedrīkst pārsniegt pakalpojuma grozā noteikto % no pakalpojuma tiešajām (asistenta atlīdzība)).</t>
  </si>
  <si>
    <t>Ietekme uz valsts budžetu</t>
  </si>
  <si>
    <t>Grozījumi* Ministru kabineta noteikumos Nr. 316
Noteikumi par asistenta, pavadoņa un aprūpes pakalpojumu personām ar invaliditāti</t>
  </si>
  <si>
    <t>līdz 31.12.2022. (stundas izcenojuma aprēķina pamatā mēnešalga 608)</t>
  </si>
  <si>
    <t>Papildu nepieciešamais finansējums 2023. gadā un turpmāk ik gadu</t>
  </si>
  <si>
    <t>Pielikums</t>
  </si>
  <si>
    <t>Tiesību akta projekta "Grozījumi Ministru kabineta 2021. gada 18. maija noteikumos Nr. 316 "Noteikumi par asistenta, pavadoņa un aprūpes pakalpojumu personām ar invaliditāti"" sākotnējās ietekmes (ex-ante) novērtējuma ziņojumam (anotācijai)</t>
  </si>
  <si>
    <t>2.tabula</t>
  </si>
  <si>
    <t>Tiesību akta projekta "Grozījumi Ministru kabineta 2021. gada 18. maija noteikumos Nr. 316 "Noteikumi par asistenta, pavadoņa un aprūpes pakalpojumu personām ar invaliditāti"" sākotnējās ietekmes (ex-ante) novērtējuma ziņojumam (anotācijai) pielikumam</t>
  </si>
  <si>
    <t>1.tabula</t>
  </si>
  <si>
    <t>Pielikumā:</t>
  </si>
  <si>
    <t xml:space="preserve">Asistenta pakalpojuma un pavadoņa pakalpojuma grozs no 01.01.2023.                                                                                                                                                                                                                                                                     </t>
  </si>
  <si>
    <t xml:space="preserve">Asistenta pakalpojuma un pavadoņa pakalpojuma grozs līdz 31.12.2022.                                                                                                                                                                                                                                                                     </t>
  </si>
  <si>
    <t xml:space="preserve">Asistenta pakalpojuma un pavadoņa pakalpojuma grozs līdz 31.12.2022.        </t>
  </si>
  <si>
    <t xml:space="preserve">Asistenta pakalpojuma un pavadoņa pakalpojuma grozs no 01.01.2023.             </t>
  </si>
  <si>
    <t>S.Strēle</t>
  </si>
  <si>
    <t>Sandra.Strele@lm.gov.lv</t>
  </si>
  <si>
    <t>Plānotie pakalpojuma izpildes rādītāji</t>
  </si>
  <si>
    <t xml:space="preserve">Vidēji 37.57 euro mēnesī, 0.23 euro/1h. </t>
  </si>
  <si>
    <t>Administrēšanas izdevumiem plānots ne vairāk kā 0.23 euro no pakalpojuma izmaksām (cenas) par 1 pakalpojuma h.</t>
  </si>
  <si>
    <t>02.01.2023.</t>
  </si>
  <si>
    <r>
      <t>*35. Valsts nodrošinātais finansējuma apmērs par vienu asistenta pakalpojuma un pavadoņa pakalpojuma sniegšanas stundu ir 5.02</t>
    </r>
    <r>
      <rPr>
        <strike/>
        <sz val="11"/>
        <color theme="1"/>
        <rFont val="Times New Roman"/>
        <family val="1"/>
        <charset val="186"/>
      </rPr>
      <t xml:space="preserve"> </t>
    </r>
    <r>
      <rPr>
        <i/>
        <strike/>
        <sz val="11"/>
        <color theme="1"/>
        <rFont val="Times New Roman"/>
        <family val="1"/>
        <charset val="186"/>
      </rPr>
      <t>4,73</t>
    </r>
    <r>
      <rPr>
        <i/>
        <sz val="11"/>
        <color theme="1"/>
        <rFont val="Times New Roman"/>
        <family val="1"/>
        <charset val="186"/>
      </rPr>
      <t xml:space="preserve"> euro</t>
    </r>
    <r>
      <rPr>
        <sz val="11"/>
        <color theme="1"/>
        <rFont val="Times New Roman"/>
        <family val="1"/>
        <charset val="186"/>
      </rPr>
      <t xml:space="preserve">, kas ietver:
35.1. asistenta un pavadoņa atlīdzību ne mazāk kā 4.79 </t>
    </r>
    <r>
      <rPr>
        <strike/>
        <sz val="11"/>
        <color theme="1"/>
        <rFont val="Times New Roman"/>
        <family val="1"/>
        <charset val="186"/>
      </rPr>
      <t>4,50</t>
    </r>
    <r>
      <rPr>
        <sz val="11"/>
        <color theme="1"/>
        <rFont val="Times New Roman"/>
        <family val="1"/>
        <charset val="186"/>
      </rPr>
      <t xml:space="preserve"> </t>
    </r>
    <r>
      <rPr>
        <i/>
        <sz val="11"/>
        <color theme="1"/>
        <rFont val="Times New Roman"/>
        <family val="1"/>
        <charset val="186"/>
      </rPr>
      <t>euro</t>
    </r>
    <r>
      <rPr>
        <sz val="11"/>
        <color theme="1"/>
        <rFont val="Times New Roman"/>
        <family val="1"/>
        <charset val="186"/>
      </rPr>
      <t xml:space="preserve"> apmērā, iekļaujot visus nodokļus, kas saistīti ar asistenta pakalpojuma un pavadoņa pakalpojuma sniegšanu;
35.2. pakalpojumu administrēšanas izdevumus ne vairāk kā 0,23 euro apmērā.</t>
    </r>
  </si>
  <si>
    <t>Labklājības ministrijas aprēķinātās četru veidu normālā darba laika ietvaros minimālās stundas tarifa likmes pa 2023.gada mēnešiem</t>
  </si>
  <si>
    <t>Minimālās stundas tarifa likmes apmērs darbiniekiem, kuri strādā 5 darba dienu nedēļu un 40 stundas nedēļā</t>
  </si>
  <si>
    <t>pa 2023.gada mēnešiem</t>
  </si>
  <si>
    <r>
      <t>(</t>
    </r>
    <r>
      <rPr>
        <b/>
        <i/>
        <sz val="10"/>
        <color theme="1"/>
        <rFont val="Times New Roman"/>
        <family val="1"/>
        <charset val="186"/>
      </rPr>
      <t>saskaņā ar Darba likuma (DL) 131.panta pirmo daļu un 133.panta pirmo daļu</t>
    </r>
    <r>
      <rPr>
        <b/>
        <sz val="10"/>
        <color theme="1"/>
        <rFont val="Times New Roman"/>
        <family val="1"/>
        <charset val="186"/>
      </rPr>
      <t>)</t>
    </r>
  </si>
  <si>
    <t>Mēnesis</t>
  </si>
  <si>
    <t>Nostrādāto stundu skaits</t>
  </si>
  <si>
    <t>Apmaksātās atlīdzības attaisnojošu iemeslu dēļ</t>
  </si>
  <si>
    <t>Kopā apmaksājamo stundu skaits</t>
  </si>
  <si>
    <t>Aprēķinātā minimālā mēneša darba alga,
EUR</t>
  </si>
  <si>
    <t>Aprēķinātā apmaksājamā atlīdzība,
EUR</t>
  </si>
  <si>
    <t>Kopā aprēķinātā minimālā mēneša darba alga un apmaksājamā atlīdzība,
EUR</t>
  </si>
  <si>
    <t>Valstī noteiktā minimālā mēneša darba alga,
EUR</t>
  </si>
  <si>
    <t>Minimālā stundas tarifa likme,
EUR</t>
  </si>
  <si>
    <r>
      <t>svētku dienu stundu skaits (</t>
    </r>
    <r>
      <rPr>
        <b/>
        <i/>
        <sz val="10"/>
        <color theme="1"/>
        <rFont val="Times New Roman"/>
        <family val="1"/>
        <charset val="186"/>
      </rPr>
      <t>saskaņā ar DL 74.panta pirmās daļas 8.punktu</t>
    </r>
    <r>
      <rPr>
        <b/>
        <sz val="10"/>
        <color theme="1"/>
        <rFont val="Times New Roman"/>
        <family val="1"/>
        <charset val="186"/>
      </rPr>
      <t>)</t>
    </r>
  </si>
  <si>
    <r>
      <t>pirmssvētku dienu stundu skaits (</t>
    </r>
    <r>
      <rPr>
        <b/>
        <i/>
        <sz val="10"/>
        <color theme="1"/>
        <rFont val="Times New Roman"/>
        <family val="1"/>
        <charset val="186"/>
      </rPr>
      <t>saskaņā ar DL 135.pantu</t>
    </r>
    <r>
      <rPr>
        <b/>
        <sz val="10"/>
        <color theme="1"/>
        <rFont val="Times New Roman"/>
        <family val="1"/>
        <charset val="186"/>
      </rPr>
      <t>)</t>
    </r>
  </si>
  <si>
    <t>(2 + 3 + 4)</t>
  </si>
  <si>
    <t>(2 x 10)</t>
  </si>
  <si>
    <t>(3 + 4) x 10</t>
  </si>
  <si>
    <t>(6 + 7)</t>
  </si>
  <si>
    <t>(9 / 5)</t>
  </si>
  <si>
    <t>Janvāris</t>
  </si>
  <si>
    <t>Februāris</t>
  </si>
  <si>
    <t>Marts</t>
  </si>
  <si>
    <t>Aprīlis</t>
  </si>
  <si>
    <t>Maijs</t>
  </si>
  <si>
    <t>Jūnijs</t>
  </si>
  <si>
    <t>Jūlijs</t>
  </si>
  <si>
    <t>Augusts</t>
  </si>
  <si>
    <t>Septembris</t>
  </si>
  <si>
    <t>Oktobris</t>
  </si>
  <si>
    <t>Novembris</t>
  </si>
  <si>
    <t>Decembris</t>
  </si>
  <si>
    <t>Svētku dienas: 7., 10. aprīlis, 1., 4. maijs, 23. jūnijs, 10. jūlijs, 20. novembris, 25., 26. decembris.</t>
  </si>
  <si>
    <t>Pirmssvētku dienas: 6. aprīlis, 3.maijs, 22. jūnijs, 17. novembris.</t>
  </si>
  <si>
    <t>https://www.lm.gov.lv/lv/minimala-darba-alga</t>
  </si>
  <si>
    <t xml:space="preserve">avots: </t>
  </si>
  <si>
    <t>Vidējo darba stundu skaitu mēnesī aprēķina pēc  formulas - darba laika kalendāra kopējo darba stundu skaitu gadā dalot ar 12 mēnešiem. Atbilstoši 2023.gadā ir 2004 darba stundas, vidēji mēnesī 167h ( pie 40 stundu darba nedēļas). Atlīdzības izdevumi mēnesī 799.63 euro (t.sk. darba devēja VSAOI 23.59%) : 167 h  = 4.79 euro/1 h**</t>
  </si>
  <si>
    <t>Asistenta/pavadoņa atlīdzība**</t>
  </si>
  <si>
    <t>**Kopš 2021. gada 1. jūlija pakalpojuma samaksa tiek veikta atbilstoši pakalpojuma cenai, kas noteikta par pakalpojuma stundu.  
Lai nodrošinātu, ka pakalpojuma stundas cenā ir iekļauta darba samaksa, kas nevienu mēnesi nav mazāka par valstī noteikto minimālo mēneša stundas tarifa likmi, tā pielīdzināta 2023. gada februāra un aprīļa mēneša minimālajai stundas tarifa likmei (3,875 euro + dd VSAOI =4,79).</t>
  </si>
  <si>
    <t>No 01.01.2023. (stundas izcenojuma aprēķina pamatā minimālā stundas tarifa likme 2023. gada februārī un aprīlī 3,875 euro + dd VSAOI =4,79).</t>
  </si>
  <si>
    <t>Pakalpojuma apjoms 2020.gadā vidēji 166.8h mēnesī.  Vidējo darba stundu skaitu mēnesī aprēķina pēc  formulas - darba laika kalendāra kopējo darba stundu skaitu gadā dalot ar 12 mēnešiem. Atbilstoši 2020.gadā ir 2002 darba stundas, vidēji mēnesī 166.8h ( pie 40 stundu darba nedēļas). Atlīdzības izdevumi mēnesī 754.47 euro (t.sk. darba devēja VSAOI 23.59%) : 166.8 h  = 4.50 euro/1 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</si>
</sst>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43" x14ac:knownFonts="1">
    <font>
      <sz val="11"/>
      <color theme="1"/>
      <name val="Calibri"/>
      <family val="2"/>
      <scheme val="minor"/>
    </font>
    <font>
      <sz val="10"/>
      <name val="Arial"/>
      <family val="2"/>
      <charset val="186"/>
    </font>
    <font>
      <sz val="10"/>
      <name val="Times New Roman Baltic"/>
      <charset val="186"/>
    </font>
    <font>
      <sz val="11"/>
      <name val="Times New Roman"/>
      <family val="1"/>
      <charset val="186"/>
    </font>
    <font>
      <b/>
      <sz val="11"/>
      <name val="Times New Roman"/>
      <family val="1"/>
      <charset val="186"/>
    </font>
    <font>
      <sz val="12"/>
      <name val="Times New Roman"/>
      <family val="1"/>
      <charset val="186"/>
    </font>
    <font>
      <i/>
      <sz val="12"/>
      <name val="Times New Roman"/>
      <family val="1"/>
      <charset val="186"/>
    </font>
    <font>
      <sz val="14"/>
      <name val="Times New Roman"/>
      <family val="1"/>
      <charset val="186"/>
    </font>
    <font>
      <i/>
      <sz val="14"/>
      <name val="Times New Roman"/>
      <family val="1"/>
      <charset val="186"/>
    </font>
    <font>
      <u/>
      <sz val="11"/>
      <color theme="10"/>
      <name val="Calibri"/>
      <family val="2"/>
      <scheme val="minor"/>
    </font>
    <font>
      <b/>
      <sz val="14"/>
      <name val="Times New Roman"/>
      <family val="1"/>
      <charset val="186"/>
    </font>
    <font>
      <b/>
      <sz val="16"/>
      <name val="Times New Roman"/>
      <family val="1"/>
      <charset val="186"/>
    </font>
    <font>
      <i/>
      <sz val="11"/>
      <name val="Times New Roman"/>
      <family val="1"/>
      <charset val="186"/>
    </font>
    <font>
      <i/>
      <sz val="11"/>
      <color theme="1"/>
      <name val="Times New Roman"/>
      <family val="1"/>
      <charset val="186"/>
    </font>
    <font>
      <sz val="11"/>
      <color theme="1"/>
      <name val="Times New Roman"/>
      <family val="1"/>
      <charset val="186"/>
    </font>
    <font>
      <b/>
      <sz val="11"/>
      <color theme="1"/>
      <name val="Times New Roman"/>
      <family val="1"/>
      <charset val="186"/>
    </font>
    <font>
      <b/>
      <sz val="9"/>
      <color theme="1"/>
      <name val="Times New Roman"/>
      <family val="1"/>
      <charset val="186"/>
    </font>
    <font>
      <b/>
      <sz val="9"/>
      <name val="Times New Roman"/>
      <family val="1"/>
      <charset val="186"/>
    </font>
    <font>
      <i/>
      <sz val="9"/>
      <color theme="1"/>
      <name val="Times New Roman"/>
      <family val="1"/>
      <charset val="186"/>
    </font>
    <font>
      <i/>
      <sz val="9"/>
      <name val="Times New Roman"/>
      <family val="1"/>
      <charset val="186"/>
    </font>
    <font>
      <b/>
      <i/>
      <sz val="11"/>
      <color theme="1"/>
      <name val="Times New Roman"/>
      <family val="1"/>
      <charset val="186"/>
    </font>
    <font>
      <b/>
      <i/>
      <sz val="9"/>
      <color theme="1"/>
      <name val="Times New Roman"/>
      <family val="1"/>
      <charset val="186"/>
    </font>
    <font>
      <b/>
      <i/>
      <sz val="9"/>
      <name val="Times New Roman"/>
      <family val="1"/>
      <charset val="186"/>
    </font>
    <font>
      <sz val="14"/>
      <color rgb="FFFF0000"/>
      <name val="Times New Roman"/>
      <family val="1"/>
      <charset val="186"/>
    </font>
    <font>
      <b/>
      <sz val="14"/>
      <color rgb="FFFF0000"/>
      <name val="Times New Roman"/>
      <family val="1"/>
      <charset val="186"/>
    </font>
    <font>
      <b/>
      <sz val="18"/>
      <name val="Times New Roman"/>
      <family val="1"/>
      <charset val="186"/>
    </font>
    <font>
      <b/>
      <sz val="8"/>
      <color theme="1"/>
      <name val="Times New Roman"/>
      <family val="1"/>
      <charset val="186"/>
    </font>
    <font>
      <b/>
      <sz val="10"/>
      <name val="Times New Roman"/>
      <family val="1"/>
      <charset val="186"/>
    </font>
    <font>
      <b/>
      <u/>
      <sz val="16"/>
      <name val="Times New Roman"/>
      <family val="1"/>
      <charset val="186"/>
    </font>
    <font>
      <b/>
      <i/>
      <sz val="12"/>
      <name val="Times New Roman"/>
      <family val="1"/>
      <charset val="186"/>
    </font>
    <font>
      <b/>
      <i/>
      <sz val="9"/>
      <color rgb="FFFF0000"/>
      <name val="Times New Roman"/>
      <family val="1"/>
      <charset val="186"/>
    </font>
    <font>
      <b/>
      <u/>
      <sz val="11"/>
      <color theme="1"/>
      <name val="Times New Roman"/>
      <family val="1"/>
      <charset val="186"/>
    </font>
    <font>
      <b/>
      <u/>
      <sz val="11"/>
      <color rgb="FFFF0000"/>
      <name val="Times New Roman"/>
      <family val="1"/>
      <charset val="186"/>
    </font>
    <font>
      <strike/>
      <sz val="11"/>
      <color theme="1"/>
      <name val="Times New Roman"/>
      <family val="1"/>
      <charset val="186"/>
    </font>
    <font>
      <i/>
      <strike/>
      <sz val="11"/>
      <color theme="1"/>
      <name val="Times New Roman"/>
      <family val="1"/>
      <charset val="186"/>
    </font>
    <font>
      <b/>
      <i/>
      <sz val="11"/>
      <color rgb="FFFF0000"/>
      <name val="Times New Roman"/>
      <family val="1"/>
      <charset val="186"/>
    </font>
    <font>
      <sz val="9"/>
      <color theme="1"/>
      <name val="Times New Roman"/>
      <family val="1"/>
      <charset val="186"/>
    </font>
    <font>
      <u/>
      <sz val="9"/>
      <color theme="10"/>
      <name val="Calibri"/>
      <family val="2"/>
      <scheme val="minor"/>
    </font>
    <font>
      <b/>
      <sz val="12"/>
      <color theme="1"/>
      <name val="Times New Roman"/>
      <family val="1"/>
      <charset val="186"/>
    </font>
    <font>
      <b/>
      <sz val="10"/>
      <color theme="1"/>
      <name val="Times New Roman"/>
      <family val="1"/>
      <charset val="186"/>
    </font>
    <font>
      <b/>
      <i/>
      <sz val="10"/>
      <color theme="1"/>
      <name val="Times New Roman"/>
      <family val="1"/>
      <charset val="186"/>
    </font>
    <font>
      <b/>
      <sz val="11"/>
      <color rgb="FFFF0000"/>
      <name val="Calibri"/>
      <family val="2"/>
      <charset val="186"/>
      <scheme val="minor"/>
    </font>
    <font>
      <sz val="9"/>
      <color rgb="FFFF0000"/>
      <name val="Times New Roman"/>
      <family val="1"/>
      <charset val="186"/>
    </font>
  </fonts>
  <fills count="7">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tint="-0.34998626667073579"/>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style="thick">
        <color indexed="64"/>
      </right>
      <top style="thick">
        <color indexed="64"/>
      </top>
      <bottom style="thick">
        <color theme="0"/>
      </bottom>
      <diagonal/>
    </border>
    <border>
      <left style="thick">
        <color indexed="64"/>
      </left>
      <right style="thick">
        <color indexed="64"/>
      </right>
      <top style="thick">
        <color theme="0"/>
      </top>
      <bottom style="thick">
        <color theme="0"/>
      </bottom>
      <diagonal/>
    </border>
    <border>
      <left style="thick">
        <color indexed="64"/>
      </left>
      <right style="thick">
        <color indexed="64"/>
      </right>
      <top style="thick">
        <color theme="0"/>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style="thick">
        <color indexed="64"/>
      </top>
      <bottom style="thin">
        <color theme="0"/>
      </bottom>
      <diagonal/>
    </border>
    <border>
      <left style="thick">
        <color indexed="64"/>
      </left>
      <right style="thick">
        <color indexed="64"/>
      </right>
      <top style="medium">
        <color theme="1"/>
      </top>
      <bottom style="thick">
        <color indexed="64"/>
      </bottom>
      <diagonal/>
    </border>
    <border>
      <left style="thick">
        <color indexed="64"/>
      </left>
      <right style="thick">
        <color indexed="64"/>
      </right>
      <top style="thin">
        <color theme="0"/>
      </top>
      <bottom style="thick">
        <color indexed="64"/>
      </bottom>
      <diagonal/>
    </border>
    <border>
      <left style="thick">
        <color indexed="64"/>
      </left>
      <right style="thick">
        <color indexed="64"/>
      </right>
      <top style="thin">
        <color theme="0"/>
      </top>
      <bottom/>
      <diagonal/>
    </border>
    <border>
      <left style="thick">
        <color indexed="64"/>
      </left>
      <right style="thick">
        <color indexed="64"/>
      </right>
      <top/>
      <bottom/>
      <diagonal/>
    </border>
    <border>
      <left style="thick">
        <color indexed="64"/>
      </left>
      <right style="thick">
        <color indexed="64"/>
      </right>
      <top style="medium">
        <color theme="0"/>
      </top>
      <bottom/>
      <diagonal/>
    </border>
    <border>
      <left style="thick">
        <color auto="1"/>
      </left>
      <right style="thick">
        <color auto="1"/>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auto="1"/>
      </left>
      <right style="thick">
        <color auto="1"/>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auto="1"/>
      </left>
      <right style="thick">
        <color auto="1"/>
      </right>
      <top style="thin">
        <color indexed="64"/>
      </top>
      <bottom style="thick">
        <color auto="1"/>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top/>
      <bottom style="medium">
        <color theme="2"/>
      </bottom>
      <diagonal/>
    </border>
    <border>
      <left/>
      <right/>
      <top style="medium">
        <color theme="2"/>
      </top>
      <bottom/>
      <diagonal/>
    </border>
  </borders>
  <cellStyleXfs count="5">
    <xf numFmtId="0" fontId="0" fillId="0" borderId="0"/>
    <xf numFmtId="0" fontId="2" fillId="0" borderId="0"/>
    <xf numFmtId="0" fontId="1" fillId="0" borderId="0"/>
    <xf numFmtId="0" fontId="1" fillId="0" borderId="0"/>
    <xf numFmtId="0" fontId="9" fillId="0" borderId="0" applyNumberFormat="0" applyFill="0" applyBorder="0" applyAlignment="0" applyProtection="0"/>
  </cellStyleXfs>
  <cellXfs count="187">
    <xf numFmtId="0" fontId="0" fillId="0" borderId="0" xfId="0"/>
    <xf numFmtId="0" fontId="3" fillId="0" borderId="0" xfId="0" applyFont="1"/>
    <xf numFmtId="0" fontId="14" fillId="0" borderId="0" xfId="0" applyFont="1"/>
    <xf numFmtId="0" fontId="15" fillId="0" borderId="0" xfId="0" applyFont="1" applyAlignment="1">
      <alignment horizontal="center"/>
    </xf>
    <xf numFmtId="3" fontId="15" fillId="2" borderId="1" xfId="0" applyNumberFormat="1" applyFont="1" applyFill="1" applyBorder="1" applyAlignment="1">
      <alignment horizontal="center" wrapText="1"/>
    </xf>
    <xf numFmtId="0" fontId="15" fillId="0" borderId="0" xfId="0" applyFont="1"/>
    <xf numFmtId="0" fontId="13" fillId="0" borderId="0" xfId="0" applyFont="1"/>
    <xf numFmtId="0" fontId="20" fillId="0" borderId="0" xfId="0" applyFont="1"/>
    <xf numFmtId="3" fontId="4" fillId="2" borderId="1" xfId="0" applyNumberFormat="1" applyFont="1" applyFill="1" applyBorder="1" applyAlignment="1">
      <alignment horizontal="center" wrapText="1"/>
    </xf>
    <xf numFmtId="0" fontId="16" fillId="0" borderId="1" xfId="0" applyFont="1" applyBorder="1"/>
    <xf numFmtId="0" fontId="18" fillId="0" borderId="1" xfId="0" applyFont="1" applyBorder="1" applyAlignment="1">
      <alignment horizontal="right"/>
    </xf>
    <xf numFmtId="0" fontId="18" fillId="5" borderId="1" xfId="0" applyFont="1" applyFill="1" applyBorder="1" applyAlignment="1">
      <alignment horizontal="right"/>
    </xf>
    <xf numFmtId="3" fontId="18" fillId="5" borderId="1" xfId="0" applyNumberFormat="1" applyFont="1" applyFill="1" applyBorder="1"/>
    <xf numFmtId="0" fontId="21" fillId="5" borderId="1" xfId="0" applyFont="1" applyFill="1" applyBorder="1" applyAlignment="1">
      <alignment horizontal="right"/>
    </xf>
    <xf numFmtId="3" fontId="21" fillId="5" borderId="1" xfId="0" applyNumberFormat="1" applyFont="1" applyFill="1" applyBorder="1"/>
    <xf numFmtId="0" fontId="18" fillId="5" borderId="1" xfId="0" applyFont="1" applyFill="1" applyBorder="1" applyAlignment="1">
      <alignment horizontal="right" wrapText="1"/>
    </xf>
    <xf numFmtId="0" fontId="21" fillId="3" borderId="1" xfId="0" applyFont="1" applyFill="1" applyBorder="1" applyAlignment="1">
      <alignment horizontal="right"/>
    </xf>
    <xf numFmtId="0" fontId="15" fillId="3" borderId="1" xfId="0" applyFont="1" applyFill="1" applyBorder="1"/>
    <xf numFmtId="0" fontId="13" fillId="3" borderId="1" xfId="0" applyFont="1" applyFill="1" applyBorder="1" applyAlignment="1">
      <alignment horizontal="right"/>
    </xf>
    <xf numFmtId="3" fontId="19" fillId="5" borderId="1" xfId="0" applyNumberFormat="1" applyFont="1" applyFill="1" applyBorder="1"/>
    <xf numFmtId="3" fontId="18" fillId="5" borderId="1" xfId="0" applyNumberFormat="1" applyFont="1" applyFill="1" applyBorder="1" applyAlignment="1">
      <alignment horizontal="center"/>
    </xf>
    <xf numFmtId="3" fontId="22" fillId="5" borderId="1" xfId="0" applyNumberFormat="1" applyFont="1" applyFill="1" applyBorder="1"/>
    <xf numFmtId="3" fontId="22" fillId="3" borderId="1" xfId="0" applyNumberFormat="1" applyFont="1" applyFill="1" applyBorder="1"/>
    <xf numFmtId="3" fontId="15" fillId="3" borderId="1" xfId="0" applyNumberFormat="1" applyFont="1" applyFill="1" applyBorder="1" applyAlignment="1">
      <alignment horizontal="center" wrapText="1"/>
    </xf>
    <xf numFmtId="3" fontId="4" fillId="3" borderId="1" xfId="0" applyNumberFormat="1" applyFont="1" applyFill="1" applyBorder="1" applyAlignment="1">
      <alignment horizontal="center" wrapText="1"/>
    </xf>
    <xf numFmtId="3" fontId="13" fillId="3" borderId="1" xfId="0" applyNumberFormat="1" applyFont="1" applyFill="1" applyBorder="1" applyAlignment="1">
      <alignment horizontal="center" wrapText="1"/>
    </xf>
    <xf numFmtId="3" fontId="12" fillId="3" borderId="1" xfId="0" applyNumberFormat="1" applyFont="1" applyFill="1" applyBorder="1" applyAlignment="1">
      <alignment horizontal="center" wrapText="1"/>
    </xf>
    <xf numFmtId="3" fontId="16" fillId="0" borderId="1" xfId="0" applyNumberFormat="1" applyFont="1" applyBorder="1" applyAlignment="1">
      <alignment horizontal="center"/>
    </xf>
    <xf numFmtId="3" fontId="18" fillId="0" borderId="1" xfId="0" applyNumberFormat="1" applyFont="1" applyBorder="1" applyAlignment="1">
      <alignment horizontal="center" wrapText="1"/>
    </xf>
    <xf numFmtId="3" fontId="16" fillId="0" borderId="1" xfId="0" applyNumberFormat="1" applyFont="1" applyBorder="1" applyAlignment="1">
      <alignment horizontal="center" wrapText="1"/>
    </xf>
    <xf numFmtId="3" fontId="17" fillId="4" borderId="1" xfId="0" applyNumberFormat="1" applyFont="1" applyFill="1" applyBorder="1" applyAlignment="1">
      <alignment horizontal="center"/>
    </xf>
    <xf numFmtId="3" fontId="16" fillId="4" borderId="1" xfId="0" applyNumberFormat="1" applyFont="1" applyFill="1" applyBorder="1" applyAlignment="1">
      <alignment horizontal="center"/>
    </xf>
    <xf numFmtId="3" fontId="19" fillId="4" borderId="1" xfId="0" applyNumberFormat="1" applyFont="1" applyFill="1" applyBorder="1" applyAlignment="1">
      <alignment horizontal="center" wrapText="1"/>
    </xf>
    <xf numFmtId="3" fontId="18" fillId="4" borderId="1" xfId="0" applyNumberFormat="1" applyFont="1" applyFill="1" applyBorder="1" applyAlignment="1">
      <alignment horizontal="center" wrapText="1"/>
    </xf>
    <xf numFmtId="3" fontId="17" fillId="4" borderId="1" xfId="0" applyNumberFormat="1" applyFont="1" applyFill="1" applyBorder="1" applyAlignment="1">
      <alignment horizontal="center" wrapText="1"/>
    </xf>
    <xf numFmtId="3" fontId="16" fillId="4" borderId="1" xfId="0" applyNumberFormat="1" applyFont="1" applyFill="1" applyBorder="1" applyAlignment="1">
      <alignment horizontal="center" wrapText="1"/>
    </xf>
    <xf numFmtId="3" fontId="18" fillId="4" borderId="1" xfId="0" applyNumberFormat="1" applyFont="1" applyFill="1" applyBorder="1"/>
    <xf numFmtId="3" fontId="21" fillId="4" borderId="1" xfId="0" applyNumberFormat="1" applyFont="1" applyFill="1" applyBorder="1"/>
    <xf numFmtId="3" fontId="19" fillId="4" borderId="1" xfId="0" applyNumberFormat="1" applyFont="1" applyFill="1" applyBorder="1"/>
    <xf numFmtId="0" fontId="15" fillId="2" borderId="1" xfId="0" applyFont="1" applyFill="1" applyBorder="1" applyAlignment="1">
      <alignment horizontal="center"/>
    </xf>
    <xf numFmtId="3" fontId="22" fillId="4" borderId="1" xfId="0" applyNumberFormat="1" applyFont="1" applyFill="1" applyBorder="1"/>
    <xf numFmtId="0" fontId="23" fillId="0" borderId="0" xfId="0" applyFont="1"/>
    <xf numFmtId="0" fontId="23" fillId="0" borderId="0" xfId="0" applyFont="1" applyAlignment="1">
      <alignment horizontal="center"/>
    </xf>
    <xf numFmtId="4" fontId="11" fillId="6" borderId="16" xfId="0" applyNumberFormat="1" applyFont="1" applyFill="1" applyBorder="1" applyAlignment="1">
      <alignment horizontal="right" vertical="center" wrapText="1"/>
    </xf>
    <xf numFmtId="4" fontId="28" fillId="6" borderId="16" xfId="0" applyNumberFormat="1" applyFont="1" applyFill="1" applyBorder="1" applyAlignment="1">
      <alignment horizontal="right" vertical="center" wrapText="1"/>
    </xf>
    <xf numFmtId="0" fontId="10" fillId="2" borderId="7" xfId="0" applyFont="1" applyFill="1" applyBorder="1" applyAlignment="1">
      <alignment horizontal="center" vertical="center"/>
    </xf>
    <xf numFmtId="4" fontId="10" fillId="2" borderId="7" xfId="0" applyNumberFormat="1" applyFont="1" applyFill="1" applyBorder="1" applyAlignment="1">
      <alignment horizontal="right" vertical="center" wrapText="1"/>
    </xf>
    <xf numFmtId="4" fontId="10" fillId="2" borderId="7" xfId="0" applyNumberFormat="1" applyFont="1" applyFill="1" applyBorder="1" applyAlignment="1">
      <alignment vertical="center" wrapText="1"/>
    </xf>
    <xf numFmtId="0" fontId="23" fillId="0" borderId="0" xfId="0" applyFont="1" applyAlignment="1">
      <alignment vertical="center"/>
    </xf>
    <xf numFmtId="0" fontId="7" fillId="0" borderId="1" xfId="0" applyFont="1" applyBorder="1" applyAlignment="1">
      <alignment horizontal="left" vertical="center"/>
    </xf>
    <xf numFmtId="0" fontId="8" fillId="0" borderId="1" xfId="0" applyFont="1" applyBorder="1" applyAlignment="1">
      <alignment vertical="center" wrapText="1"/>
    </xf>
    <xf numFmtId="3" fontId="6" fillId="0" borderId="1" xfId="0" applyNumberFormat="1" applyFont="1" applyFill="1" applyBorder="1" applyAlignment="1">
      <alignment horizontal="center" vertical="center" wrapText="1"/>
    </xf>
    <xf numFmtId="4" fontId="7" fillId="0" borderId="1" xfId="0" applyNumberFormat="1" applyFont="1" applyFill="1" applyBorder="1" applyAlignment="1">
      <alignment horizontal="right" vertical="center"/>
    </xf>
    <xf numFmtId="0" fontId="23" fillId="0" borderId="0" xfId="0" applyFont="1" applyAlignment="1">
      <alignment horizontal="left" vertical="center"/>
    </xf>
    <xf numFmtId="0" fontId="23" fillId="0" borderId="0" xfId="0" applyFont="1" applyAlignment="1">
      <alignment horizontal="center" vertical="center"/>
    </xf>
    <xf numFmtId="0" fontId="10" fillId="2" borderId="1" xfId="0" applyFont="1" applyFill="1" applyBorder="1" applyAlignment="1">
      <alignment horizontal="center" vertical="center"/>
    </xf>
    <xf numFmtId="4" fontId="10" fillId="2" borderId="1" xfId="0" applyNumberFormat="1" applyFont="1" applyFill="1" applyBorder="1" applyAlignment="1">
      <alignment horizontal="right" vertical="center" wrapText="1"/>
    </xf>
    <xf numFmtId="0" fontId="10" fillId="2" borderId="1" xfId="0" applyFont="1" applyFill="1" applyBorder="1" applyAlignment="1">
      <alignment vertical="center" wrapText="1"/>
    </xf>
    <xf numFmtId="0" fontId="7" fillId="5" borderId="1" xfId="0" applyFont="1" applyFill="1" applyBorder="1" applyAlignment="1">
      <alignment horizontal="left" vertical="center"/>
    </xf>
    <xf numFmtId="4" fontId="7" fillId="5" borderId="1" xfId="0" applyNumberFormat="1" applyFont="1" applyFill="1" applyBorder="1" applyAlignment="1">
      <alignment horizontal="right" vertical="center" wrapText="1"/>
    </xf>
    <xf numFmtId="4" fontId="10" fillId="5" borderId="1" xfId="0" applyNumberFormat="1" applyFont="1" applyFill="1" applyBorder="1" applyAlignment="1">
      <alignment horizontal="right" vertical="center" wrapText="1"/>
    </xf>
    <xf numFmtId="0" fontId="5" fillId="0" borderId="1" xfId="0" applyFont="1" applyBorder="1" applyAlignment="1">
      <alignment horizontal="left" vertical="center" wrapText="1"/>
    </xf>
    <xf numFmtId="0" fontId="7" fillId="0" borderId="1" xfId="0" applyFont="1" applyBorder="1" applyAlignment="1">
      <alignment horizontal="right" vertical="center"/>
    </xf>
    <xf numFmtId="0" fontId="8" fillId="0" borderId="1" xfId="0" applyFont="1" applyBorder="1" applyAlignment="1">
      <alignment horizontal="right" vertical="center" wrapText="1"/>
    </xf>
    <xf numFmtId="4" fontId="8" fillId="0" borderId="1" xfId="0" applyNumberFormat="1" applyFont="1" applyBorder="1" applyAlignment="1">
      <alignment horizontal="center" vertical="center"/>
    </xf>
    <xf numFmtId="4" fontId="8" fillId="0" borderId="1" xfId="0" applyNumberFormat="1" applyFont="1" applyFill="1" applyBorder="1" applyAlignment="1">
      <alignment horizontal="right" vertical="center"/>
    </xf>
    <xf numFmtId="3" fontId="8" fillId="0" borderId="1" xfId="0" applyNumberFormat="1" applyFont="1" applyFill="1" applyBorder="1" applyAlignment="1">
      <alignment horizontal="center" vertical="center"/>
    </xf>
    <xf numFmtId="14" fontId="7" fillId="0" borderId="1" xfId="0" applyNumberFormat="1" applyFont="1" applyBorder="1" applyAlignment="1">
      <alignment horizontal="right" vertical="center"/>
    </xf>
    <xf numFmtId="0" fontId="8" fillId="0" borderId="1" xfId="0" applyFont="1" applyFill="1" applyBorder="1" applyAlignment="1">
      <alignment horizontal="right" vertical="center" wrapText="1"/>
    </xf>
    <xf numFmtId="164" fontId="8" fillId="0" borderId="1" xfId="0" applyNumberFormat="1" applyFont="1" applyFill="1" applyBorder="1" applyAlignment="1">
      <alignment horizontal="center" vertical="center"/>
    </xf>
    <xf numFmtId="0" fontId="6" fillId="0" borderId="1" xfId="0" applyFont="1" applyBorder="1" applyAlignment="1">
      <alignment horizontal="left" vertical="center" wrapText="1"/>
    </xf>
    <xf numFmtId="0" fontId="9" fillId="0" borderId="0" xfId="4" applyAlignment="1">
      <alignment horizontal="center"/>
    </xf>
    <xf numFmtId="0" fontId="24" fillId="0" borderId="0" xfId="0" applyFont="1"/>
    <xf numFmtId="4" fontId="24" fillId="0" borderId="0" xfId="0" applyNumberFormat="1" applyFont="1"/>
    <xf numFmtId="3" fontId="30" fillId="3" borderId="1" xfId="0" applyNumberFormat="1" applyFont="1" applyFill="1" applyBorder="1"/>
    <xf numFmtId="4" fontId="10" fillId="0" borderId="1" xfId="0" applyNumberFormat="1" applyFont="1" applyFill="1" applyBorder="1" applyAlignment="1">
      <alignment horizontal="right" vertical="center"/>
    </xf>
    <xf numFmtId="0" fontId="14" fillId="0" borderId="0" xfId="0" applyFont="1" applyAlignment="1">
      <alignment horizontal="right"/>
    </xf>
    <xf numFmtId="0" fontId="36" fillId="0" borderId="0" xfId="0" applyFont="1" applyAlignment="1">
      <alignment horizontal="left"/>
    </xf>
    <xf numFmtId="0" fontId="37" fillId="0" borderId="0" xfId="4" applyFont="1" applyAlignment="1">
      <alignment horizontal="left" wrapText="1"/>
    </xf>
    <xf numFmtId="0" fontId="38" fillId="0" borderId="0" xfId="0" applyFont="1"/>
    <xf numFmtId="0" fontId="39" fillId="0" borderId="22" xfId="0" applyFont="1" applyBorder="1" applyAlignment="1">
      <alignment horizontal="center" vertical="center" wrapText="1"/>
    </xf>
    <xf numFmtId="0" fontId="39" fillId="0" borderId="23" xfId="0" applyFont="1" applyBorder="1" applyAlignment="1">
      <alignment horizontal="center" vertical="center" wrapText="1"/>
    </xf>
    <xf numFmtId="0" fontId="39" fillId="0" borderId="24" xfId="0" applyFont="1" applyBorder="1" applyAlignment="1">
      <alignment horizontal="center" vertical="center" wrapText="1"/>
    </xf>
    <xf numFmtId="0" fontId="39" fillId="0" borderId="25" xfId="0" applyFont="1" applyBorder="1" applyAlignment="1">
      <alignment horizontal="center" vertical="center" wrapText="1"/>
    </xf>
    <xf numFmtId="0" fontId="39" fillId="0" borderId="26" xfId="0" applyFont="1" applyBorder="1" applyAlignment="1">
      <alignment horizontal="center" vertical="center" wrapText="1"/>
    </xf>
    <xf numFmtId="0" fontId="39" fillId="0" borderId="27" xfId="0" applyFont="1" applyBorder="1" applyAlignment="1">
      <alignment horizontal="center" vertical="center" wrapText="1"/>
    </xf>
    <xf numFmtId="0" fontId="39" fillId="0" borderId="28"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9" xfId="0" applyFont="1" applyBorder="1" applyAlignment="1">
      <alignment horizontal="left" vertical="center" wrapText="1"/>
    </xf>
    <xf numFmtId="0" fontId="15" fillId="0" borderId="30" xfId="0" applyFont="1" applyBorder="1" applyAlignment="1">
      <alignment horizontal="center" vertical="center" wrapText="1"/>
    </xf>
    <xf numFmtId="0" fontId="15" fillId="0" borderId="31" xfId="0" applyFont="1" applyBorder="1" applyAlignment="1">
      <alignment horizontal="center" vertical="center" wrapText="1"/>
    </xf>
    <xf numFmtId="165" fontId="14" fillId="0" borderId="32" xfId="0" applyNumberFormat="1" applyFont="1" applyBorder="1"/>
    <xf numFmtId="165" fontId="14" fillId="0" borderId="7" xfId="0" applyNumberFormat="1" applyFont="1" applyBorder="1"/>
    <xf numFmtId="2" fontId="14" fillId="0" borderId="7" xfId="0" applyNumberFormat="1" applyFont="1" applyBorder="1"/>
    <xf numFmtId="0" fontId="15" fillId="0" borderId="7" xfId="0" applyFont="1" applyBorder="1" applyAlignment="1">
      <alignment horizontal="center"/>
    </xf>
    <xf numFmtId="165" fontId="15" fillId="0" borderId="33" xfId="0" applyNumberFormat="1" applyFont="1" applyBorder="1"/>
    <xf numFmtId="2" fontId="0" fillId="0" borderId="0" xfId="0" applyNumberFormat="1"/>
    <xf numFmtId="0" fontId="15" fillId="0" borderId="3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4" xfId="0" applyFont="1" applyBorder="1" applyAlignment="1">
      <alignment horizontal="center"/>
    </xf>
    <xf numFmtId="165" fontId="14" fillId="0" borderId="35" xfId="0" applyNumberFormat="1" applyFont="1" applyBorder="1"/>
    <xf numFmtId="165" fontId="14" fillId="0" borderId="1" xfId="0" applyNumberFormat="1" applyFont="1" applyBorder="1"/>
    <xf numFmtId="2" fontId="14" fillId="0" borderId="1" xfId="0" applyNumberFormat="1" applyFont="1" applyBorder="1"/>
    <xf numFmtId="0" fontId="15" fillId="0" borderId="1" xfId="0" applyFont="1" applyBorder="1" applyAlignment="1">
      <alignment horizontal="center"/>
    </xf>
    <xf numFmtId="165" fontId="15" fillId="0" borderId="36" xfId="0" applyNumberFormat="1" applyFont="1" applyBorder="1"/>
    <xf numFmtId="0" fontId="15" fillId="0" borderId="4" xfId="0" applyFont="1" applyBorder="1" applyAlignment="1">
      <alignment horizontal="center" vertical="center" wrapText="1"/>
    </xf>
    <xf numFmtId="0" fontId="15" fillId="0" borderId="37" xfId="0" applyFont="1" applyBorder="1" applyAlignment="1">
      <alignment horizontal="left" vertical="center" wrapText="1"/>
    </xf>
    <xf numFmtId="0" fontId="15" fillId="0" borderId="38" xfId="0" applyFont="1" applyBorder="1" applyAlignment="1">
      <alignment horizontal="center" vertical="center" wrapText="1"/>
    </xf>
    <xf numFmtId="0" fontId="15" fillId="0" borderId="40" xfId="0" applyFont="1" applyBorder="1" applyAlignment="1">
      <alignment horizontal="center"/>
    </xf>
    <xf numFmtId="165" fontId="14" fillId="0" borderId="41" xfId="0" applyNumberFormat="1" applyFont="1" applyBorder="1"/>
    <xf numFmtId="165" fontId="14" fillId="0" borderId="39" xfId="0" applyNumberFormat="1" applyFont="1" applyBorder="1"/>
    <xf numFmtId="2" fontId="14" fillId="0" borderId="39" xfId="0" applyNumberFormat="1" applyFont="1" applyBorder="1"/>
    <xf numFmtId="0" fontId="15" fillId="0" borderId="39" xfId="0" applyFont="1" applyBorder="1" applyAlignment="1">
      <alignment horizontal="center"/>
    </xf>
    <xf numFmtId="165" fontId="15" fillId="0" borderId="42" xfId="0" applyNumberFormat="1" applyFont="1" applyBorder="1"/>
    <xf numFmtId="2" fontId="41" fillId="0" borderId="0" xfId="0" applyNumberFormat="1" applyFont="1"/>
    <xf numFmtId="0" fontId="3" fillId="0" borderId="7" xfId="0" applyFont="1" applyBorder="1" applyAlignment="1">
      <alignment horizontal="center"/>
    </xf>
    <xf numFmtId="0" fontId="3" fillId="0" borderId="1" xfId="0" applyFont="1" applyBorder="1" applyAlignment="1">
      <alignment horizontal="center"/>
    </xf>
    <xf numFmtId="0" fontId="3" fillId="0" borderId="39" xfId="0" applyFont="1" applyBorder="1" applyAlignment="1">
      <alignment horizontal="center"/>
    </xf>
    <xf numFmtId="0" fontId="9" fillId="0" borderId="0" xfId="4"/>
    <xf numFmtId="4" fontId="31" fillId="0" borderId="1" xfId="0" applyNumberFormat="1" applyFont="1" applyBorder="1" applyAlignment="1">
      <alignment horizontal="center" vertical="center"/>
    </xf>
    <xf numFmtId="4" fontId="32" fillId="0" borderId="1" xfId="0" applyNumberFormat="1" applyFont="1" applyBorder="1" applyAlignment="1">
      <alignment horizontal="center" vertical="center"/>
    </xf>
    <xf numFmtId="0" fontId="14" fillId="0" borderId="1" xfId="0" applyFont="1" applyBorder="1"/>
    <xf numFmtId="3" fontId="13" fillId="0" borderId="1" xfId="0" applyNumberFormat="1" applyFont="1" applyBorder="1"/>
    <xf numFmtId="0" fontId="13" fillId="0" borderId="1" xfId="0" applyFont="1" applyBorder="1"/>
    <xf numFmtId="3" fontId="20" fillId="0" borderId="1" xfId="0" applyNumberFormat="1" applyFont="1" applyBorder="1"/>
    <xf numFmtId="3" fontId="35" fillId="0" borderId="1" xfId="0" applyNumberFormat="1" applyFont="1" applyBorder="1"/>
    <xf numFmtId="3" fontId="14" fillId="0" borderId="0" xfId="0" applyNumberFormat="1" applyFont="1"/>
    <xf numFmtId="0" fontId="14" fillId="0" borderId="0" xfId="0" applyFont="1" applyAlignment="1">
      <alignment horizontal="right" vertical="top" wrapText="1"/>
    </xf>
    <xf numFmtId="0" fontId="14" fillId="0" borderId="0" xfId="0" applyFont="1" applyAlignment="1">
      <alignment horizontal="right"/>
    </xf>
    <xf numFmtId="0" fontId="14" fillId="0" borderId="0" xfId="0" applyFont="1" applyAlignment="1">
      <alignment horizontal="left"/>
    </xf>
    <xf numFmtId="0" fontId="36" fillId="0" borderId="1" xfId="0" applyFont="1" applyBorder="1" applyAlignment="1">
      <alignment horizontal="center" wrapText="1"/>
    </xf>
    <xf numFmtId="0" fontId="42" fillId="0" borderId="1" xfId="0" applyFont="1" applyBorder="1" applyAlignment="1">
      <alignment horizontal="center" wrapText="1"/>
    </xf>
    <xf numFmtId="0" fontId="12" fillId="0" borderId="0" xfId="0" applyFont="1" applyAlignment="1">
      <alignment horizontal="left"/>
    </xf>
    <xf numFmtId="0" fontId="15" fillId="0" borderId="0" xfId="0" applyFont="1" applyAlignment="1">
      <alignment horizontal="center"/>
    </xf>
    <xf numFmtId="0" fontId="15" fillId="0" borderId="0" xfId="0" applyFont="1" applyAlignment="1">
      <alignment horizontal="center" vertical="center" wrapText="1"/>
    </xf>
    <xf numFmtId="0" fontId="15" fillId="0" borderId="0" xfId="0" applyFont="1" applyAlignment="1">
      <alignment horizontal="center" vertical="center"/>
    </xf>
    <xf numFmtId="0" fontId="14" fillId="0" borderId="0" xfId="0" applyFont="1" applyAlignment="1">
      <alignment horizontal="left" vertical="center" wrapText="1"/>
    </xf>
    <xf numFmtId="0" fontId="13" fillId="0" borderId="4" xfId="0" applyFont="1" applyBorder="1" applyAlignment="1">
      <alignment horizontal="right"/>
    </xf>
    <xf numFmtId="0" fontId="13" fillId="0" borderId="5" xfId="0" applyFont="1" applyBorder="1" applyAlignment="1">
      <alignment horizontal="right"/>
    </xf>
    <xf numFmtId="0" fontId="13" fillId="0" borderId="2" xfId="0" applyFont="1" applyBorder="1" applyAlignment="1">
      <alignment horizontal="right"/>
    </xf>
    <xf numFmtId="0" fontId="15" fillId="2" borderId="1" xfId="0" applyFont="1" applyFill="1" applyBorder="1" applyAlignment="1">
      <alignment horizontal="center"/>
    </xf>
    <xf numFmtId="0" fontId="26" fillId="2" borderId="4" xfId="0" applyFont="1" applyFill="1" applyBorder="1" applyAlignment="1">
      <alignment horizontal="center" wrapText="1"/>
    </xf>
    <xf numFmtId="0" fontId="26" fillId="2" borderId="5" xfId="0" applyFont="1" applyFill="1" applyBorder="1" applyAlignment="1">
      <alignment horizontal="center" wrapText="1"/>
    </xf>
    <xf numFmtId="0" fontId="26" fillId="2" borderId="2" xfId="0" applyFont="1" applyFill="1" applyBorder="1" applyAlignment="1">
      <alignment horizontal="center" wrapText="1"/>
    </xf>
    <xf numFmtId="3" fontId="26" fillId="2" borderId="4" xfId="0" applyNumberFormat="1" applyFont="1" applyFill="1" applyBorder="1" applyAlignment="1">
      <alignment horizontal="center" wrapText="1"/>
    </xf>
    <xf numFmtId="3" fontId="26" fillId="2" borderId="5" xfId="0" applyNumberFormat="1" applyFont="1" applyFill="1" applyBorder="1" applyAlignment="1">
      <alignment horizontal="center" wrapText="1"/>
    </xf>
    <xf numFmtId="3" fontId="26" fillId="2" borderId="2" xfId="0" applyNumberFormat="1" applyFont="1" applyFill="1" applyBorder="1" applyAlignment="1">
      <alignment horizontal="center" wrapText="1"/>
    </xf>
    <xf numFmtId="3" fontId="26" fillId="2" borderId="1" xfId="0" applyNumberFormat="1" applyFont="1" applyFill="1" applyBorder="1" applyAlignment="1">
      <alignment horizontal="center" wrapText="1"/>
    </xf>
    <xf numFmtId="0" fontId="6" fillId="0" borderId="0" xfId="0" applyFont="1" applyBorder="1" applyAlignment="1">
      <alignment horizontal="left" vertical="top" wrapText="1"/>
    </xf>
    <xf numFmtId="0" fontId="29" fillId="6" borderId="17" xfId="0" applyFont="1" applyFill="1" applyBorder="1" applyAlignment="1">
      <alignment horizontal="left" vertical="center" wrapText="1"/>
    </xf>
    <xf numFmtId="0" fontId="29" fillId="6" borderId="10" xfId="0" applyFont="1" applyFill="1" applyBorder="1" applyAlignment="1">
      <alignment horizontal="left" vertical="center" wrapText="1"/>
    </xf>
    <xf numFmtId="0" fontId="10" fillId="2" borderId="7" xfId="0" applyFont="1" applyFill="1" applyBorder="1" applyAlignment="1">
      <alignment horizontal="right" vertical="center" wrapText="1"/>
    </xf>
    <xf numFmtId="0" fontId="5" fillId="0" borderId="9" xfId="0" applyFont="1" applyBorder="1" applyAlignment="1">
      <alignment horizontal="left" vertical="center" wrapText="1"/>
    </xf>
    <xf numFmtId="0" fontId="5" fillId="0" borderId="7" xfId="0" applyFont="1" applyBorder="1" applyAlignment="1">
      <alignment horizontal="left" vertical="center" wrapText="1"/>
    </xf>
    <xf numFmtId="0" fontId="6" fillId="0" borderId="9" xfId="0" applyFont="1" applyBorder="1" applyAlignment="1">
      <alignment horizontal="left" vertical="center" wrapText="1"/>
    </xf>
    <xf numFmtId="0" fontId="6" fillId="0" borderId="7" xfId="0" applyFont="1" applyBorder="1" applyAlignment="1">
      <alignment horizontal="left" vertical="center" wrapText="1"/>
    </xf>
    <xf numFmtId="0" fontId="25" fillId="0" borderId="0" xfId="0" applyFont="1" applyAlignment="1">
      <alignment horizontal="center" vertical="center" wrapText="1"/>
    </xf>
    <xf numFmtId="0" fontId="11" fillId="0" borderId="11" xfId="0" applyFont="1" applyBorder="1" applyAlignment="1">
      <alignment horizontal="left"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27" fillId="0" borderId="3" xfId="0" applyFont="1" applyBorder="1" applyAlignment="1">
      <alignment horizontal="center" wrapText="1"/>
    </xf>
    <xf numFmtId="0" fontId="27" fillId="0" borderId="15" xfId="0" applyFont="1" applyBorder="1" applyAlignment="1">
      <alignment horizontal="center" wrapText="1"/>
    </xf>
    <xf numFmtId="0" fontId="27" fillId="0" borderId="1" xfId="0" applyFont="1" applyFill="1" applyBorder="1" applyAlignment="1">
      <alignment horizontal="center" wrapText="1"/>
    </xf>
    <xf numFmtId="0" fontId="27" fillId="0" borderId="3" xfId="0" applyFont="1" applyFill="1" applyBorder="1" applyAlignment="1">
      <alignment horizontal="center" wrapText="1"/>
    </xf>
    <xf numFmtId="0" fontId="7" fillId="0" borderId="0" xfId="0" applyFont="1" applyAlignment="1">
      <alignment horizontal="right"/>
    </xf>
    <xf numFmtId="0" fontId="7" fillId="0" borderId="0" xfId="0" applyFont="1" applyAlignment="1">
      <alignment horizontal="right" vertical="top" wrapText="1"/>
    </xf>
    <xf numFmtId="0" fontId="10" fillId="2" borderId="1" xfId="0" applyFont="1" applyFill="1" applyBorder="1" applyAlignment="1">
      <alignment horizontal="right" vertical="center" wrapText="1"/>
    </xf>
    <xf numFmtId="0" fontId="10" fillId="5" borderId="1" xfId="0" applyFont="1" applyFill="1" applyBorder="1" applyAlignment="1">
      <alignment horizontal="right" vertical="center" wrapText="1"/>
    </xf>
    <xf numFmtId="0" fontId="6" fillId="0" borderId="8" xfId="0" applyFont="1" applyBorder="1" applyAlignment="1">
      <alignment horizontal="left" vertical="top" wrapText="1"/>
    </xf>
    <xf numFmtId="0" fontId="11" fillId="0" borderId="0" xfId="0" applyFont="1" applyBorder="1" applyAlignment="1">
      <alignment horizontal="left" wrapText="1"/>
    </xf>
    <xf numFmtId="0" fontId="27" fillId="0" borderId="1" xfId="0" applyFont="1" applyBorder="1" applyAlignment="1">
      <alignment horizontal="center" wrapText="1"/>
    </xf>
    <xf numFmtId="0" fontId="5" fillId="0" borderId="1" xfId="0" applyFont="1" applyFill="1" applyBorder="1" applyAlignment="1">
      <alignment horizontal="center" wrapText="1"/>
    </xf>
    <xf numFmtId="0" fontId="11" fillId="6" borderId="12" xfId="0" applyFont="1" applyFill="1" applyBorder="1" applyAlignment="1">
      <alignment horizontal="right" vertical="center" wrapText="1"/>
    </xf>
    <xf numFmtId="0" fontId="11" fillId="6" borderId="13" xfId="0" applyFont="1" applyFill="1" applyBorder="1" applyAlignment="1">
      <alignment horizontal="right" vertical="center" wrapText="1"/>
    </xf>
    <xf numFmtId="0" fontId="11" fillId="6" borderId="14" xfId="0" applyFont="1" applyFill="1" applyBorder="1" applyAlignment="1">
      <alignment horizontal="right" vertical="center" wrapText="1"/>
    </xf>
    <xf numFmtId="0" fontId="6" fillId="0" borderId="3" xfId="0" applyFont="1" applyBorder="1" applyAlignment="1">
      <alignment horizontal="left" vertical="center" wrapText="1"/>
    </xf>
    <xf numFmtId="0" fontId="6" fillId="0" borderId="6" xfId="0" applyFont="1" applyBorder="1" applyAlignment="1">
      <alignment horizontal="left" vertical="center" wrapText="1"/>
    </xf>
    <xf numFmtId="0" fontId="36" fillId="0" borderId="43" xfId="0" applyFont="1" applyBorder="1" applyAlignment="1">
      <alignment horizontal="left" vertical="center" wrapText="1"/>
    </xf>
    <xf numFmtId="0" fontId="15" fillId="0" borderId="43" xfId="0" applyFont="1" applyBorder="1" applyAlignment="1">
      <alignment horizontal="left" vertical="center" wrapText="1"/>
    </xf>
    <xf numFmtId="0" fontId="36" fillId="0" borderId="44" xfId="0" applyFont="1" applyBorder="1" applyAlignment="1">
      <alignment horizontal="left" vertical="center" wrapText="1"/>
    </xf>
    <xf numFmtId="0" fontId="15" fillId="0" borderId="44" xfId="0" applyFont="1" applyBorder="1" applyAlignment="1">
      <alignment horizontal="left" vertical="center" wrapText="1"/>
    </xf>
    <xf numFmtId="0" fontId="38" fillId="0" borderId="18"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39" fillId="0" borderId="20" xfId="0" applyFont="1" applyBorder="1" applyAlignment="1">
      <alignment horizontal="center" vertical="center" wrapText="1"/>
    </xf>
    <xf numFmtId="0" fontId="39" fillId="0" borderId="21" xfId="0" applyFont="1" applyBorder="1" applyAlignment="1">
      <alignment horizontal="center" vertical="center" wrapText="1"/>
    </xf>
    <xf numFmtId="0" fontId="39" fillId="0" borderId="22" xfId="0" applyFont="1" applyBorder="1" applyAlignment="1">
      <alignment horizontal="center" vertical="center" wrapText="1"/>
    </xf>
  </cellXfs>
  <cellStyles count="5">
    <cellStyle name="Hipersaite" xfId="4" builtinId="8"/>
    <cellStyle name="Normal 2" xfId="2" xr:uid="{00000000-0005-0000-0000-000031000000}"/>
    <cellStyle name="Normal 3" xfId="1" xr:uid="{00000000-0005-0000-0000-000001000000}"/>
    <cellStyle name="Parastais 2" xfId="3" xr:uid="{00000000-0005-0000-0000-000032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andra.Strele@lm.gov.lv"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lm.gov.lv/lv/minimala-darba-alg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39772-28DF-454E-BC1A-1DADEC5BA9B1}">
  <dimension ref="A1:P43"/>
  <sheetViews>
    <sheetView tabSelected="1" zoomScale="80" zoomScaleNormal="80" workbookViewId="0">
      <selection activeCell="P8" sqref="P8"/>
    </sheetView>
  </sheetViews>
  <sheetFormatPr defaultRowHeight="13.8" x14ac:dyDescent="0.25"/>
  <cols>
    <col min="1" max="1" width="3.33203125" style="2" customWidth="1"/>
    <col min="2" max="2" width="42.21875" style="2" customWidth="1"/>
    <col min="3" max="8" width="12.77734375" style="2" hidden="1" customWidth="1"/>
    <col min="9" max="9" width="12.77734375" style="1" customWidth="1"/>
    <col min="10" max="11" width="12.77734375" style="2" customWidth="1"/>
    <col min="12" max="12" width="8.88671875" style="2"/>
    <col min="13" max="14" width="13.109375" style="2" customWidth="1"/>
    <col min="15" max="15" width="12.44140625" style="2" customWidth="1"/>
    <col min="16" max="16" width="10.109375" style="2" bestFit="1" customWidth="1"/>
    <col min="17" max="16384" width="8.88671875" style="2"/>
  </cols>
  <sheetData>
    <row r="1" spans="1:15" ht="14.4" customHeight="1" x14ac:dyDescent="0.25">
      <c r="A1" s="128" t="s">
        <v>52</v>
      </c>
      <c r="B1" s="128"/>
      <c r="C1" s="128"/>
      <c r="D1" s="128"/>
      <c r="E1" s="128"/>
      <c r="F1" s="128"/>
      <c r="G1" s="128"/>
      <c r="H1" s="128"/>
      <c r="I1" s="128"/>
      <c r="J1" s="128"/>
      <c r="K1" s="128"/>
      <c r="L1" s="128"/>
      <c r="M1" s="128"/>
      <c r="N1" s="128"/>
      <c r="O1" s="128"/>
    </row>
    <row r="2" spans="1:15" ht="43.8" customHeight="1" x14ac:dyDescent="0.25">
      <c r="A2" s="127" t="s">
        <v>53</v>
      </c>
      <c r="B2" s="127"/>
      <c r="C2" s="127"/>
      <c r="D2" s="127"/>
      <c r="E2" s="127"/>
      <c r="F2" s="127"/>
      <c r="G2" s="127"/>
      <c r="H2" s="127"/>
      <c r="I2" s="127"/>
      <c r="J2" s="127"/>
      <c r="K2" s="127"/>
      <c r="L2" s="127"/>
      <c r="M2" s="127"/>
      <c r="N2" s="127"/>
      <c r="O2" s="127"/>
    </row>
    <row r="3" spans="1:15" ht="16.8" customHeight="1" x14ac:dyDescent="0.25">
      <c r="B3" s="133" t="s">
        <v>48</v>
      </c>
      <c r="C3" s="133"/>
      <c r="D3" s="133"/>
      <c r="E3" s="133"/>
      <c r="F3" s="133"/>
      <c r="G3" s="133"/>
      <c r="H3" s="133"/>
      <c r="I3" s="133"/>
      <c r="J3" s="133"/>
      <c r="K3" s="133"/>
      <c r="L3" s="133"/>
      <c r="M3" s="133"/>
      <c r="N3" s="133"/>
      <c r="O3" s="133"/>
    </row>
    <row r="4" spans="1:15" ht="36" customHeight="1" x14ac:dyDescent="0.25">
      <c r="B4" s="134" t="s">
        <v>49</v>
      </c>
      <c r="C4" s="135"/>
      <c r="D4" s="135"/>
      <c r="E4" s="135"/>
      <c r="F4" s="135"/>
      <c r="G4" s="135"/>
      <c r="H4" s="135"/>
      <c r="I4" s="135"/>
      <c r="J4" s="135"/>
      <c r="K4" s="135"/>
      <c r="L4" s="135"/>
      <c r="M4" s="135"/>
      <c r="N4" s="135"/>
      <c r="O4" s="135"/>
    </row>
    <row r="5" spans="1:15" ht="68.400000000000006" customHeight="1" x14ac:dyDescent="0.25">
      <c r="B5" s="136" t="s">
        <v>68</v>
      </c>
      <c r="C5" s="136"/>
      <c r="D5" s="136"/>
      <c r="E5" s="136"/>
      <c r="F5" s="136"/>
      <c r="G5" s="136"/>
      <c r="H5" s="136"/>
      <c r="I5" s="136"/>
      <c r="J5" s="136"/>
      <c r="K5" s="136"/>
      <c r="L5" s="136"/>
      <c r="M5" s="136"/>
      <c r="N5" s="136"/>
      <c r="O5" s="136"/>
    </row>
    <row r="6" spans="1:15" s="3" customFormat="1" ht="27.6" customHeight="1" x14ac:dyDescent="0.25">
      <c r="B6" s="140" t="s">
        <v>0</v>
      </c>
      <c r="C6" s="141" t="s">
        <v>18</v>
      </c>
      <c r="D6" s="142"/>
      <c r="E6" s="143"/>
      <c r="F6" s="144" t="s">
        <v>17</v>
      </c>
      <c r="G6" s="145"/>
      <c r="H6" s="146"/>
      <c r="I6" s="147" t="s">
        <v>64</v>
      </c>
      <c r="J6" s="147"/>
      <c r="K6" s="147"/>
    </row>
    <row r="7" spans="1:15" s="3" customFormat="1" x14ac:dyDescent="0.25">
      <c r="B7" s="140"/>
      <c r="C7" s="39">
        <v>2022</v>
      </c>
      <c r="D7" s="39">
        <v>2023</v>
      </c>
      <c r="E7" s="39">
        <v>2024</v>
      </c>
      <c r="F7" s="4">
        <v>2022</v>
      </c>
      <c r="G7" s="4">
        <v>2023</v>
      </c>
      <c r="H7" s="4">
        <v>2024</v>
      </c>
      <c r="I7" s="8">
        <v>2022</v>
      </c>
      <c r="J7" s="4">
        <v>2023</v>
      </c>
      <c r="K7" s="4">
        <v>2024</v>
      </c>
    </row>
    <row r="8" spans="1:15" s="3" customFormat="1" ht="18.600000000000001" customHeight="1" x14ac:dyDescent="0.25">
      <c r="B8" s="137" t="s">
        <v>16</v>
      </c>
      <c r="C8" s="138"/>
      <c r="D8" s="138"/>
      <c r="E8" s="138"/>
      <c r="F8" s="138"/>
      <c r="G8" s="138"/>
      <c r="H8" s="138"/>
      <c r="I8" s="138"/>
      <c r="J8" s="138"/>
      <c r="K8" s="139"/>
    </row>
    <row r="9" spans="1:15" s="5" customFormat="1" x14ac:dyDescent="0.25">
      <c r="B9" s="17" t="s">
        <v>2</v>
      </c>
      <c r="C9" s="23">
        <f>C10+C11</f>
        <v>11661</v>
      </c>
      <c r="D9" s="23">
        <f>D10+D11</f>
        <v>12245</v>
      </c>
      <c r="E9" s="23">
        <f>E10+E11</f>
        <v>12245</v>
      </c>
      <c r="F9" s="23">
        <f>F10+F11</f>
        <v>11597</v>
      </c>
      <c r="G9" s="23">
        <f t="shared" ref="G9" si="0">G10+G11</f>
        <v>12292</v>
      </c>
      <c r="H9" s="23">
        <f>H10+H11</f>
        <v>12292</v>
      </c>
      <c r="I9" s="24">
        <f>I10+I11</f>
        <v>11875</v>
      </c>
      <c r="J9" s="23">
        <f t="shared" ref="J9" si="1">J10+J11</f>
        <v>12597</v>
      </c>
      <c r="K9" s="23">
        <f>K10+K11</f>
        <v>12597</v>
      </c>
    </row>
    <row r="10" spans="1:15" x14ac:dyDescent="0.25">
      <c r="B10" s="18" t="s">
        <v>3</v>
      </c>
      <c r="C10" s="25">
        <f t="shared" ref="C10:K11" si="2">C13+C16</f>
        <v>8931</v>
      </c>
      <c r="D10" s="25">
        <f t="shared" si="2"/>
        <v>9378</v>
      </c>
      <c r="E10" s="25">
        <f t="shared" si="2"/>
        <v>9378</v>
      </c>
      <c r="F10" s="25">
        <f t="shared" si="2"/>
        <v>9708</v>
      </c>
      <c r="G10" s="25">
        <f t="shared" si="2"/>
        <v>10289</v>
      </c>
      <c r="H10" s="25">
        <f t="shared" si="2"/>
        <v>10289</v>
      </c>
      <c r="I10" s="26">
        <f t="shared" si="2"/>
        <v>9986</v>
      </c>
      <c r="J10" s="25">
        <f t="shared" si="2"/>
        <v>10585</v>
      </c>
      <c r="K10" s="25">
        <f t="shared" si="2"/>
        <v>10585</v>
      </c>
    </row>
    <row r="11" spans="1:15" x14ac:dyDescent="0.25">
      <c r="B11" s="18" t="s">
        <v>4</v>
      </c>
      <c r="C11" s="25">
        <f t="shared" si="2"/>
        <v>2730</v>
      </c>
      <c r="D11" s="25">
        <f t="shared" si="2"/>
        <v>2867</v>
      </c>
      <c r="E11" s="25">
        <f t="shared" si="2"/>
        <v>2867</v>
      </c>
      <c r="F11" s="25">
        <f t="shared" si="2"/>
        <v>1889</v>
      </c>
      <c r="G11" s="25">
        <f t="shared" si="2"/>
        <v>2003</v>
      </c>
      <c r="H11" s="25">
        <f t="shared" si="2"/>
        <v>2003</v>
      </c>
      <c r="I11" s="26">
        <f t="shared" si="2"/>
        <v>1889</v>
      </c>
      <c r="J11" s="25">
        <f t="shared" si="2"/>
        <v>2012</v>
      </c>
      <c r="K11" s="25">
        <f t="shared" si="2"/>
        <v>2012</v>
      </c>
    </row>
    <row r="12" spans="1:15" x14ac:dyDescent="0.25">
      <c r="B12" s="9" t="s">
        <v>5</v>
      </c>
      <c r="C12" s="27">
        <f>C13+C14</f>
        <v>11031</v>
      </c>
      <c r="D12" s="27">
        <f>D13+D14</f>
        <v>11583</v>
      </c>
      <c r="E12" s="27">
        <f>E13+E14</f>
        <v>11583</v>
      </c>
      <c r="F12" s="27">
        <f>F13+F14</f>
        <v>11322</v>
      </c>
      <c r="G12" s="27">
        <f t="shared" ref="G12" si="3">G13+G14</f>
        <v>12000</v>
      </c>
      <c r="H12" s="27">
        <f>H13+H14</f>
        <v>12000</v>
      </c>
      <c r="I12" s="30">
        <f t="shared" ref="I12:J12" si="4">I13+I14</f>
        <v>11600</v>
      </c>
      <c r="J12" s="31">
        <f t="shared" si="4"/>
        <v>12304</v>
      </c>
      <c r="K12" s="31">
        <f>K13+K14</f>
        <v>12304</v>
      </c>
    </row>
    <row r="13" spans="1:15" x14ac:dyDescent="0.25">
      <c r="B13" s="10" t="s">
        <v>7</v>
      </c>
      <c r="C13" s="28">
        <v>8931</v>
      </c>
      <c r="D13" s="28">
        <v>9378</v>
      </c>
      <c r="E13" s="28">
        <v>9378</v>
      </c>
      <c r="F13" s="28">
        <v>9708</v>
      </c>
      <c r="G13" s="28">
        <v>10289</v>
      </c>
      <c r="H13" s="28">
        <v>10289</v>
      </c>
      <c r="I13" s="32">
        <v>9986</v>
      </c>
      <c r="J13" s="33">
        <v>10585</v>
      </c>
      <c r="K13" s="33">
        <v>10585</v>
      </c>
    </row>
    <row r="14" spans="1:15" x14ac:dyDescent="0.25">
      <c r="B14" s="10" t="s">
        <v>8</v>
      </c>
      <c r="C14" s="28">
        <v>2100</v>
      </c>
      <c r="D14" s="28">
        <v>2205</v>
      </c>
      <c r="E14" s="28">
        <v>2205</v>
      </c>
      <c r="F14" s="28">
        <v>1614</v>
      </c>
      <c r="G14" s="28">
        <v>1711</v>
      </c>
      <c r="H14" s="28">
        <v>1711</v>
      </c>
      <c r="I14" s="32">
        <v>1614</v>
      </c>
      <c r="J14" s="33">
        <v>1719</v>
      </c>
      <c r="K14" s="33">
        <v>1719</v>
      </c>
    </row>
    <row r="15" spans="1:15" x14ac:dyDescent="0.25">
      <c r="B15" s="9" t="s">
        <v>6</v>
      </c>
      <c r="C15" s="29">
        <f>C16+C17</f>
        <v>630</v>
      </c>
      <c r="D15" s="29">
        <f>D16+D17</f>
        <v>662</v>
      </c>
      <c r="E15" s="29">
        <f>E16+E17</f>
        <v>662</v>
      </c>
      <c r="F15" s="29">
        <f>F16+F17</f>
        <v>275</v>
      </c>
      <c r="G15" s="29">
        <f t="shared" ref="G15" si="5">G16+G17</f>
        <v>292</v>
      </c>
      <c r="H15" s="29">
        <f>H16+H17</f>
        <v>292</v>
      </c>
      <c r="I15" s="34">
        <f t="shared" ref="I15:J15" si="6">I16+I17</f>
        <v>275</v>
      </c>
      <c r="J15" s="35">
        <f t="shared" si="6"/>
        <v>293</v>
      </c>
      <c r="K15" s="35">
        <f>K16+K17</f>
        <v>293</v>
      </c>
    </row>
    <row r="16" spans="1:15" x14ac:dyDescent="0.25">
      <c r="B16" s="10" t="s">
        <v>9</v>
      </c>
      <c r="C16" s="28">
        <v>0</v>
      </c>
      <c r="D16" s="28">
        <v>0</v>
      </c>
      <c r="E16" s="28">
        <v>0</v>
      </c>
      <c r="F16" s="28">
        <v>0</v>
      </c>
      <c r="G16" s="28">
        <v>0</v>
      </c>
      <c r="H16" s="28">
        <v>0</v>
      </c>
      <c r="I16" s="32">
        <v>0</v>
      </c>
      <c r="J16" s="33">
        <v>0</v>
      </c>
      <c r="K16" s="33">
        <v>0</v>
      </c>
    </row>
    <row r="17" spans="2:15" ht="14.4" customHeight="1" x14ac:dyDescent="0.25">
      <c r="B17" s="10" t="s">
        <v>10</v>
      </c>
      <c r="C17" s="28">
        <v>630</v>
      </c>
      <c r="D17" s="28">
        <v>662</v>
      </c>
      <c r="E17" s="28">
        <v>662</v>
      </c>
      <c r="F17" s="28">
        <v>275</v>
      </c>
      <c r="G17" s="28">
        <v>292</v>
      </c>
      <c r="H17" s="28">
        <v>292</v>
      </c>
      <c r="I17" s="32">
        <v>275</v>
      </c>
      <c r="J17" s="33">
        <v>293</v>
      </c>
      <c r="K17" s="33">
        <v>293</v>
      </c>
      <c r="M17" s="130" t="s">
        <v>50</v>
      </c>
      <c r="N17" s="130" t="s">
        <v>108</v>
      </c>
      <c r="O17" s="131" t="s">
        <v>51</v>
      </c>
    </row>
    <row r="18" spans="2:15" s="3" customFormat="1" ht="18.600000000000001" customHeight="1" x14ac:dyDescent="0.25">
      <c r="B18" s="137" t="s">
        <v>1</v>
      </c>
      <c r="C18" s="138"/>
      <c r="D18" s="138"/>
      <c r="E18" s="138"/>
      <c r="F18" s="138"/>
      <c r="G18" s="138"/>
      <c r="H18" s="138"/>
      <c r="I18" s="138"/>
      <c r="J18" s="138"/>
      <c r="K18" s="139"/>
      <c r="M18" s="130"/>
      <c r="N18" s="130"/>
      <c r="O18" s="131"/>
    </row>
    <row r="19" spans="2:15" s="5" customFormat="1" x14ac:dyDescent="0.25">
      <c r="B19" s="17" t="s">
        <v>2</v>
      </c>
      <c r="C19" s="23">
        <f>C20+C21</f>
        <v>8393301</v>
      </c>
      <c r="D19" s="23">
        <f>D20+D21</f>
        <v>8812966.0500000007</v>
      </c>
      <c r="E19" s="23">
        <f>E20+E21</f>
        <v>8812966.0500000007</v>
      </c>
      <c r="F19" s="23">
        <f>F20+F21</f>
        <v>7459847.9500623057</v>
      </c>
      <c r="G19" s="23">
        <f t="shared" ref="G19" si="7">G20+G21</f>
        <v>7906412.6252990467</v>
      </c>
      <c r="H19" s="23">
        <f>H20+H21</f>
        <v>7906412.6252990467</v>
      </c>
      <c r="I19" s="24">
        <f>I20+I21</f>
        <v>7988336.3185807504</v>
      </c>
      <c r="J19" s="23">
        <f t="shared" ref="J19" si="8">J20+J21</f>
        <v>8755682.9912725799</v>
      </c>
      <c r="K19" s="23">
        <f>K20+K21</f>
        <v>8755682.9912725799</v>
      </c>
      <c r="M19" s="130"/>
      <c r="N19" s="130"/>
      <c r="O19" s="131"/>
    </row>
    <row r="20" spans="2:15" x14ac:dyDescent="0.25">
      <c r="B20" s="18" t="s">
        <v>3</v>
      </c>
      <c r="C20" s="25">
        <f t="shared" ref="C20:K21" si="9">C23+C26</f>
        <v>5923701</v>
      </c>
      <c r="D20" s="25">
        <f t="shared" si="9"/>
        <v>6219886.0500000007</v>
      </c>
      <c r="E20" s="25">
        <f t="shared" si="9"/>
        <v>6219886.0500000007</v>
      </c>
      <c r="F20" s="25">
        <f>F23+F26</f>
        <v>5767708.0885912143</v>
      </c>
      <c r="G20" s="25">
        <f t="shared" si="9"/>
        <v>6112258.6196540296</v>
      </c>
      <c r="H20" s="25">
        <f t="shared" si="9"/>
        <v>6112258.6196540296</v>
      </c>
      <c r="I20" s="26">
        <f t="shared" si="9"/>
        <v>6207462.5109231332</v>
      </c>
      <c r="J20" s="25">
        <f t="shared" si="9"/>
        <v>6812173.0203837855</v>
      </c>
      <c r="K20" s="25">
        <f t="shared" si="9"/>
        <v>6812173.0203837855</v>
      </c>
      <c r="M20" s="130"/>
      <c r="N20" s="130"/>
      <c r="O20" s="131"/>
    </row>
    <row r="21" spans="2:15" ht="14.4" customHeight="1" x14ac:dyDescent="0.25">
      <c r="B21" s="18" t="s">
        <v>4</v>
      </c>
      <c r="C21" s="25">
        <f t="shared" si="9"/>
        <v>2469600</v>
      </c>
      <c r="D21" s="25">
        <f t="shared" si="9"/>
        <v>2593080</v>
      </c>
      <c r="E21" s="25">
        <f t="shared" si="9"/>
        <v>2593080</v>
      </c>
      <c r="F21" s="25">
        <f t="shared" si="9"/>
        <v>1692139.8614710916</v>
      </c>
      <c r="G21" s="25">
        <f t="shared" si="9"/>
        <v>1794154.0056450171</v>
      </c>
      <c r="H21" s="25">
        <f t="shared" si="9"/>
        <v>1794154.0056450171</v>
      </c>
      <c r="I21" s="26">
        <f t="shared" si="9"/>
        <v>1780873.8076576176</v>
      </c>
      <c r="J21" s="25">
        <f t="shared" si="9"/>
        <v>1943509.9708887953</v>
      </c>
      <c r="K21" s="25">
        <f t="shared" si="9"/>
        <v>1943509.9708887953</v>
      </c>
      <c r="M21" s="130"/>
      <c r="N21" s="130"/>
      <c r="O21" s="131"/>
    </row>
    <row r="22" spans="2:15" x14ac:dyDescent="0.25">
      <c r="B22" s="9" t="s">
        <v>5</v>
      </c>
      <c r="C22" s="27">
        <f>C23+C24</f>
        <v>7939701</v>
      </c>
      <c r="D22" s="27">
        <f>D23+D24</f>
        <v>8336686.0500000007</v>
      </c>
      <c r="E22" s="27">
        <f>E23+E24</f>
        <v>8336686.0500000007</v>
      </c>
      <c r="F22" s="27">
        <f>F23+F24</f>
        <v>7274858.3211560557</v>
      </c>
      <c r="G22" s="27">
        <f t="shared" ref="G22" si="10">G23+G24</f>
        <v>7709987.2738785921</v>
      </c>
      <c r="H22" s="27">
        <f>H23+H24</f>
        <v>7709987.2738785921</v>
      </c>
      <c r="I22" s="30">
        <f t="shared" ref="I22:J22" si="11">I23+I24</f>
        <v>7803346.6896745004</v>
      </c>
      <c r="J22" s="31">
        <f t="shared" si="11"/>
        <v>8559257.6398521271</v>
      </c>
      <c r="K22" s="31">
        <f>K23+K24</f>
        <v>8559257.6398521271</v>
      </c>
      <c r="M22" s="130"/>
      <c r="N22" s="130"/>
      <c r="O22" s="131"/>
    </row>
    <row r="23" spans="2:15" ht="13.8" customHeight="1" x14ac:dyDescent="0.25">
      <c r="B23" s="10" t="s">
        <v>7</v>
      </c>
      <c r="C23" s="28">
        <v>5923701</v>
      </c>
      <c r="D23" s="28">
        <v>6219886.0500000007</v>
      </c>
      <c r="E23" s="28">
        <v>6219886.0500000007</v>
      </c>
      <c r="F23" s="28">
        <v>5767708.0885912143</v>
      </c>
      <c r="G23" s="28">
        <v>6112258.6196540296</v>
      </c>
      <c r="H23" s="28">
        <v>6112258.6196540296</v>
      </c>
      <c r="I23" s="32">
        <v>6207462.5109231332</v>
      </c>
      <c r="J23" s="33">
        <v>6812173.0203837855</v>
      </c>
      <c r="K23" s="33">
        <v>6812173.0203837855</v>
      </c>
      <c r="M23" s="130"/>
      <c r="N23" s="130"/>
      <c r="O23" s="131"/>
    </row>
    <row r="24" spans="2:15" x14ac:dyDescent="0.25">
      <c r="B24" s="10" t="s">
        <v>8</v>
      </c>
      <c r="C24" s="28">
        <v>2016000</v>
      </c>
      <c r="D24" s="28">
        <v>2116800</v>
      </c>
      <c r="E24" s="28">
        <v>2116800</v>
      </c>
      <c r="F24" s="28">
        <v>1507150.2325648416</v>
      </c>
      <c r="G24" s="28">
        <v>1597728.6542245625</v>
      </c>
      <c r="H24" s="28">
        <v>1597728.6542245625</v>
      </c>
      <c r="I24" s="32">
        <v>1595884.1787513676</v>
      </c>
      <c r="J24" s="33">
        <v>1747084.6194683409</v>
      </c>
      <c r="K24" s="33">
        <v>1747084.6194683409</v>
      </c>
      <c r="M24" s="130"/>
      <c r="N24" s="130"/>
      <c r="O24" s="131"/>
    </row>
    <row r="25" spans="2:15" x14ac:dyDescent="0.25">
      <c r="B25" s="9" t="s">
        <v>6</v>
      </c>
      <c r="C25" s="29">
        <f>C26+C27</f>
        <v>453600</v>
      </c>
      <c r="D25" s="29">
        <f>D26+D27</f>
        <v>476280</v>
      </c>
      <c r="E25" s="29">
        <f>E26+E27</f>
        <v>476280</v>
      </c>
      <c r="F25" s="29">
        <f>F26+F27</f>
        <v>184989.62890625</v>
      </c>
      <c r="G25" s="29">
        <f t="shared" ref="G25" si="12">G26+G27</f>
        <v>196425.35142045456</v>
      </c>
      <c r="H25" s="29">
        <f>H26+H27</f>
        <v>196425.35142045456</v>
      </c>
      <c r="I25" s="34">
        <f>I26+I27</f>
        <v>184989.62890625</v>
      </c>
      <c r="J25" s="35">
        <f t="shared" ref="J25" si="13">J26+J27</f>
        <v>196425.35142045456</v>
      </c>
      <c r="K25" s="35">
        <f>K26+K27</f>
        <v>196425.35142045456</v>
      </c>
      <c r="M25" s="130"/>
      <c r="N25" s="130"/>
      <c r="O25" s="131"/>
    </row>
    <row r="26" spans="2:15" x14ac:dyDescent="0.25">
      <c r="B26" s="10" t="s">
        <v>9</v>
      </c>
      <c r="C26" s="28">
        <v>0</v>
      </c>
      <c r="D26" s="28">
        <v>0</v>
      </c>
      <c r="E26" s="28">
        <v>0</v>
      </c>
      <c r="F26" s="28">
        <v>0</v>
      </c>
      <c r="G26" s="28">
        <v>0</v>
      </c>
      <c r="H26" s="28">
        <v>0</v>
      </c>
      <c r="I26" s="32">
        <v>0</v>
      </c>
      <c r="J26" s="33">
        <v>0</v>
      </c>
      <c r="K26" s="33">
        <v>0</v>
      </c>
      <c r="M26" s="130"/>
      <c r="N26" s="130"/>
      <c r="O26" s="131"/>
    </row>
    <row r="27" spans="2:15" x14ac:dyDescent="0.25">
      <c r="B27" s="10" t="s">
        <v>10</v>
      </c>
      <c r="C27" s="28">
        <v>453600</v>
      </c>
      <c r="D27" s="28">
        <v>476280</v>
      </c>
      <c r="E27" s="28">
        <v>476280</v>
      </c>
      <c r="F27" s="28">
        <v>184989.62890625</v>
      </c>
      <c r="G27" s="28">
        <v>196425.35142045456</v>
      </c>
      <c r="H27" s="28">
        <v>196425.35142045456</v>
      </c>
      <c r="I27" s="32">
        <v>184989.62890625</v>
      </c>
      <c r="J27" s="33">
        <v>196425.35142045456</v>
      </c>
      <c r="K27" s="33">
        <v>196425.35142045456</v>
      </c>
      <c r="M27" s="130"/>
      <c r="N27" s="130"/>
      <c r="O27" s="131"/>
    </row>
    <row r="28" spans="2:15" ht="18.600000000000001" customHeight="1" x14ac:dyDescent="0.25">
      <c r="B28" s="137" t="s">
        <v>14</v>
      </c>
      <c r="C28" s="138"/>
      <c r="D28" s="138"/>
      <c r="E28" s="138"/>
      <c r="F28" s="138"/>
      <c r="G28" s="138"/>
      <c r="H28" s="138"/>
      <c r="I28" s="138"/>
      <c r="J28" s="138"/>
      <c r="K28" s="139"/>
      <c r="M28" s="119">
        <f>'2.tabula'!G7</f>
        <v>4.7300000000000004</v>
      </c>
      <c r="N28" s="120">
        <f>'1.tabula'!G7</f>
        <v>5.0199999999999996</v>
      </c>
      <c r="O28" s="121"/>
    </row>
    <row r="29" spans="2:15" s="6" customFormat="1" x14ac:dyDescent="0.25">
      <c r="B29" s="11" t="s">
        <v>11</v>
      </c>
      <c r="C29" s="19">
        <v>39733199.144540586</v>
      </c>
      <c r="D29" s="19">
        <v>41719859.051767617</v>
      </c>
      <c r="E29" s="19">
        <v>41719859.051767617</v>
      </c>
      <c r="F29" s="19">
        <v>35285080.803794712</v>
      </c>
      <c r="G29" s="12">
        <v>37397331.717664495</v>
      </c>
      <c r="H29" s="12">
        <v>37397331.717664495</v>
      </c>
      <c r="I29" s="38">
        <v>37784830.786886953</v>
      </c>
      <c r="J29" s="36">
        <v>41414380.548719309</v>
      </c>
      <c r="K29" s="36">
        <v>41414380.548719309</v>
      </c>
      <c r="M29" s="122">
        <f>J19*ROUND(M28,2)</f>
        <v>41414380.548719309</v>
      </c>
      <c r="N29" s="122">
        <f>J19*ROUND(N28,2)</f>
        <v>43953528.616188347</v>
      </c>
      <c r="O29" s="123"/>
    </row>
    <row r="30" spans="2:15" s="6" customFormat="1" x14ac:dyDescent="0.25">
      <c r="B30" s="11" t="s">
        <v>15</v>
      </c>
      <c r="C30" s="19">
        <v>622921.85545941303</v>
      </c>
      <c r="D30" s="19">
        <v>654067.9482323837</v>
      </c>
      <c r="E30" s="19">
        <v>654067.9482323837</v>
      </c>
      <c r="F30" s="19">
        <v>335386.06936825893</v>
      </c>
      <c r="G30" s="12">
        <v>355485.51907171152</v>
      </c>
      <c r="H30" s="12">
        <v>355485.51907171152</v>
      </c>
      <c r="I30" s="32">
        <v>595219.81598348706</v>
      </c>
      <c r="J30" s="36">
        <v>769225</v>
      </c>
      <c r="K30" s="36">
        <v>769225</v>
      </c>
      <c r="M30" s="122">
        <f>J30</f>
        <v>769225</v>
      </c>
      <c r="N30" s="122">
        <f>M30</f>
        <v>769225</v>
      </c>
      <c r="O30" s="123"/>
    </row>
    <row r="31" spans="2:15" s="7" customFormat="1" ht="14.4" x14ac:dyDescent="0.3">
      <c r="B31" s="13" t="s">
        <v>13</v>
      </c>
      <c r="C31" s="21">
        <v>40356121</v>
      </c>
      <c r="D31" s="21">
        <v>42373927</v>
      </c>
      <c r="E31" s="21">
        <v>42373927</v>
      </c>
      <c r="F31" s="21">
        <f>F29+F30</f>
        <v>35620466.87316297</v>
      </c>
      <c r="G31" s="14">
        <f>G29+G30</f>
        <v>37752817.236736208</v>
      </c>
      <c r="H31" s="14">
        <f>H29+H30</f>
        <v>37752817.236736208</v>
      </c>
      <c r="I31" s="40">
        <f>I29+I30</f>
        <v>38380050.602870442</v>
      </c>
      <c r="J31" s="37">
        <f>J29+J30</f>
        <v>42183605.548719309</v>
      </c>
      <c r="K31" s="37">
        <f t="shared" ref="K31" si="14">K29+K30</f>
        <v>42183605.548719309</v>
      </c>
      <c r="M31" s="124">
        <f>M29+M30</f>
        <v>42183605.548719309</v>
      </c>
      <c r="N31" s="124">
        <f>N29+N30</f>
        <v>44722753.616188347</v>
      </c>
      <c r="O31" s="125">
        <f>N31-M31</f>
        <v>2539148.0674690381</v>
      </c>
    </row>
    <row r="32" spans="2:15" s="7" customFormat="1" ht="24.6" x14ac:dyDescent="0.3">
      <c r="B32" s="15" t="s">
        <v>19</v>
      </c>
      <c r="C32" s="20" t="s">
        <v>0</v>
      </c>
      <c r="D32" s="20" t="s">
        <v>0</v>
      </c>
      <c r="E32" s="20" t="s">
        <v>0</v>
      </c>
      <c r="F32" s="19">
        <v>4998261</v>
      </c>
      <c r="G32" s="19">
        <v>4608485</v>
      </c>
      <c r="H32" s="19">
        <v>4430789</v>
      </c>
      <c r="I32" s="38">
        <v>2583626</v>
      </c>
      <c r="J32" s="38">
        <v>201981</v>
      </c>
      <c r="K32" s="38">
        <v>0</v>
      </c>
    </row>
    <row r="33" spans="2:16" s="5" customFormat="1" x14ac:dyDescent="0.25">
      <c r="B33" s="16" t="s">
        <v>12</v>
      </c>
      <c r="C33" s="74">
        <v>40174863</v>
      </c>
      <c r="D33" s="74">
        <v>42183606</v>
      </c>
      <c r="E33" s="74">
        <v>42183606</v>
      </c>
      <c r="F33" s="22">
        <v>35176602</v>
      </c>
      <c r="G33" s="22">
        <v>37575121</v>
      </c>
      <c r="H33" s="22">
        <v>37752817</v>
      </c>
      <c r="I33" s="22">
        <v>40174863</v>
      </c>
      <c r="J33" s="22">
        <v>42183606</v>
      </c>
      <c r="K33" s="22">
        <v>42183606</v>
      </c>
    </row>
    <row r="35" spans="2:16" x14ac:dyDescent="0.25">
      <c r="B35" s="129" t="s">
        <v>57</v>
      </c>
      <c r="C35" s="129"/>
      <c r="D35" s="129"/>
      <c r="E35" s="129"/>
      <c r="F35" s="129"/>
      <c r="G35" s="129"/>
      <c r="H35" s="129"/>
      <c r="I35" s="129"/>
      <c r="J35" s="129"/>
      <c r="K35" s="129"/>
      <c r="L35" s="129"/>
      <c r="M35" s="129"/>
      <c r="N35" s="129"/>
      <c r="O35" s="129"/>
      <c r="P35" s="126"/>
    </row>
    <row r="36" spans="2:16" x14ac:dyDescent="0.25">
      <c r="B36" s="76" t="s">
        <v>56</v>
      </c>
      <c r="I36" s="132" t="s">
        <v>61</v>
      </c>
      <c r="J36" s="132"/>
      <c r="K36" s="132"/>
      <c r="L36" s="132"/>
      <c r="M36" s="132"/>
      <c r="N36" s="132"/>
      <c r="O36" s="132"/>
    </row>
    <row r="37" spans="2:16" x14ac:dyDescent="0.25">
      <c r="B37" s="76" t="s">
        <v>54</v>
      </c>
      <c r="I37" s="132" t="s">
        <v>60</v>
      </c>
      <c r="J37" s="132"/>
      <c r="K37" s="132"/>
      <c r="L37" s="132"/>
      <c r="M37" s="132"/>
      <c r="N37" s="132"/>
      <c r="O37" s="132"/>
    </row>
    <row r="40" spans="2:16" ht="11.4" customHeight="1" x14ac:dyDescent="0.25">
      <c r="B40" s="77" t="s">
        <v>62</v>
      </c>
    </row>
    <row r="41" spans="2:16" ht="11.4" customHeight="1" x14ac:dyDescent="0.25">
      <c r="B41" s="77">
        <v>64331831</v>
      </c>
    </row>
    <row r="42" spans="2:16" ht="11.4" customHeight="1" x14ac:dyDescent="0.25">
      <c r="B42" s="78" t="s">
        <v>63</v>
      </c>
    </row>
    <row r="43" spans="2:16" ht="11.4" customHeight="1" x14ac:dyDescent="0.25">
      <c r="B43" s="77" t="s">
        <v>67</v>
      </c>
    </row>
  </sheetData>
  <mergeCells count="18">
    <mergeCell ref="I36:O36"/>
    <mergeCell ref="I37:O37"/>
    <mergeCell ref="B3:O3"/>
    <mergeCell ref="B4:O4"/>
    <mergeCell ref="B5:O5"/>
    <mergeCell ref="B28:K28"/>
    <mergeCell ref="B6:B7"/>
    <mergeCell ref="C6:E6"/>
    <mergeCell ref="F6:H6"/>
    <mergeCell ref="I6:K6"/>
    <mergeCell ref="B8:K8"/>
    <mergeCell ref="B18:K18"/>
    <mergeCell ref="A2:O2"/>
    <mergeCell ref="A1:O1"/>
    <mergeCell ref="B35:O35"/>
    <mergeCell ref="M17:M27"/>
    <mergeCell ref="N17:N27"/>
    <mergeCell ref="O17:O27"/>
  </mergeCells>
  <hyperlinks>
    <hyperlink ref="B42" r:id="rId1" xr:uid="{B9E7C5B5-06BF-470C-A933-A0D07B026953}"/>
  </hyperlinks>
  <pageMargins left="0.7" right="0.7" top="0.75" bottom="0.75" header="0.3" footer="0.3"/>
  <pageSetup scale="65"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6801-8869-423A-BA10-53328E198662}">
  <dimension ref="A1:J19"/>
  <sheetViews>
    <sheetView topLeftCell="A7" zoomScale="50" zoomScaleNormal="50" workbookViewId="0">
      <selection activeCell="A16" sqref="A16:I16"/>
    </sheetView>
  </sheetViews>
  <sheetFormatPr defaultRowHeight="18" x14ac:dyDescent="0.35"/>
  <cols>
    <col min="1" max="1" width="10.5546875" style="42" customWidth="1"/>
    <col min="2" max="2" width="17.33203125" style="41" customWidth="1"/>
    <col min="3" max="7" width="10.33203125" style="72" customWidth="1"/>
    <col min="8" max="8" width="30.6640625" style="41" customWidth="1"/>
    <col min="9" max="9" width="32.109375" style="41" customWidth="1"/>
    <col min="10" max="199" width="8.88671875" style="41"/>
    <col min="200" max="200" width="24.6640625" style="41" customWidth="1"/>
    <col min="201" max="201" width="12" style="41" customWidth="1"/>
    <col min="202" max="202" width="9" style="41" customWidth="1"/>
    <col min="203" max="206" width="8.6640625" style="41" customWidth="1"/>
    <col min="207" max="207" width="8.5546875" style="41" customWidth="1"/>
    <col min="208" max="208" width="8.88671875" style="41"/>
    <col min="209" max="210" width="11.5546875" style="41" customWidth="1"/>
    <col min="211" max="211" width="9.33203125" style="41" customWidth="1"/>
    <col min="212" max="212" width="40.44140625" style="41" customWidth="1"/>
    <col min="213" max="213" width="51.33203125" style="41" customWidth="1"/>
    <col min="214" max="215" width="9.109375" style="41" customWidth="1"/>
    <col min="216" max="455" width="8.88671875" style="41"/>
    <col min="456" max="456" width="24.6640625" style="41" customWidth="1"/>
    <col min="457" max="457" width="12" style="41" customWidth="1"/>
    <col min="458" max="458" width="9" style="41" customWidth="1"/>
    <col min="459" max="462" width="8.6640625" style="41" customWidth="1"/>
    <col min="463" max="463" width="8.5546875" style="41" customWidth="1"/>
    <col min="464" max="464" width="8.88671875" style="41"/>
    <col min="465" max="466" width="11.5546875" style="41" customWidth="1"/>
    <col min="467" max="467" width="9.33203125" style="41" customWidth="1"/>
    <col min="468" max="468" width="40.44140625" style="41" customWidth="1"/>
    <col min="469" max="469" width="51.33203125" style="41" customWidth="1"/>
    <col min="470" max="471" width="9.109375" style="41" customWidth="1"/>
    <col min="472" max="711" width="8.88671875" style="41"/>
    <col min="712" max="712" width="24.6640625" style="41" customWidth="1"/>
    <col min="713" max="713" width="12" style="41" customWidth="1"/>
    <col min="714" max="714" width="9" style="41" customWidth="1"/>
    <col min="715" max="718" width="8.6640625" style="41" customWidth="1"/>
    <col min="719" max="719" width="8.5546875" style="41" customWidth="1"/>
    <col min="720" max="720" width="8.88671875" style="41"/>
    <col min="721" max="722" width="11.5546875" style="41" customWidth="1"/>
    <col min="723" max="723" width="9.33203125" style="41" customWidth="1"/>
    <col min="724" max="724" width="40.44140625" style="41" customWidth="1"/>
    <col min="725" max="725" width="51.33203125" style="41" customWidth="1"/>
    <col min="726" max="727" width="9.109375" style="41" customWidth="1"/>
    <col min="728" max="967" width="8.88671875" style="41"/>
    <col min="968" max="968" width="24.6640625" style="41" customWidth="1"/>
    <col min="969" max="969" width="12" style="41" customWidth="1"/>
    <col min="970" max="970" width="9" style="41" customWidth="1"/>
    <col min="971" max="974" width="8.6640625" style="41" customWidth="1"/>
    <col min="975" max="975" width="8.5546875" style="41" customWidth="1"/>
    <col min="976" max="976" width="8.88671875" style="41"/>
    <col min="977" max="978" width="11.5546875" style="41" customWidth="1"/>
    <col min="979" max="979" width="9.33203125" style="41" customWidth="1"/>
    <col min="980" max="980" width="40.44140625" style="41" customWidth="1"/>
    <col min="981" max="981" width="51.33203125" style="41" customWidth="1"/>
    <col min="982" max="983" width="9.109375" style="41" customWidth="1"/>
    <col min="984" max="1223" width="8.88671875" style="41"/>
    <col min="1224" max="1224" width="24.6640625" style="41" customWidth="1"/>
    <col min="1225" max="1225" width="12" style="41" customWidth="1"/>
    <col min="1226" max="1226" width="9" style="41" customWidth="1"/>
    <col min="1227" max="1230" width="8.6640625" style="41" customWidth="1"/>
    <col min="1231" max="1231" width="8.5546875" style="41" customWidth="1"/>
    <col min="1232" max="1232" width="8.88671875" style="41"/>
    <col min="1233" max="1234" width="11.5546875" style="41" customWidth="1"/>
    <col min="1235" max="1235" width="9.33203125" style="41" customWidth="1"/>
    <col min="1236" max="1236" width="40.44140625" style="41" customWidth="1"/>
    <col min="1237" max="1237" width="51.33203125" style="41" customWidth="1"/>
    <col min="1238" max="1239" width="9.109375" style="41" customWidth="1"/>
    <col min="1240" max="1479" width="8.88671875" style="41"/>
    <col min="1480" max="1480" width="24.6640625" style="41" customWidth="1"/>
    <col min="1481" max="1481" width="12" style="41" customWidth="1"/>
    <col min="1482" max="1482" width="9" style="41" customWidth="1"/>
    <col min="1483" max="1486" width="8.6640625" style="41" customWidth="1"/>
    <col min="1487" max="1487" width="8.5546875" style="41" customWidth="1"/>
    <col min="1488" max="1488" width="8.88671875" style="41"/>
    <col min="1489" max="1490" width="11.5546875" style="41" customWidth="1"/>
    <col min="1491" max="1491" width="9.33203125" style="41" customWidth="1"/>
    <col min="1492" max="1492" width="40.44140625" style="41" customWidth="1"/>
    <col min="1493" max="1493" width="51.33203125" style="41" customWidth="1"/>
    <col min="1494" max="1495" width="9.109375" style="41" customWidth="1"/>
    <col min="1496" max="1735" width="8.88671875" style="41"/>
    <col min="1736" max="1736" width="24.6640625" style="41" customWidth="1"/>
    <col min="1737" max="1737" width="12" style="41" customWidth="1"/>
    <col min="1738" max="1738" width="9" style="41" customWidth="1"/>
    <col min="1739" max="1742" width="8.6640625" style="41" customWidth="1"/>
    <col min="1743" max="1743" width="8.5546875" style="41" customWidth="1"/>
    <col min="1744" max="1744" width="8.88671875" style="41"/>
    <col min="1745" max="1746" width="11.5546875" style="41" customWidth="1"/>
    <col min="1747" max="1747" width="9.33203125" style="41" customWidth="1"/>
    <col min="1748" max="1748" width="40.44140625" style="41" customWidth="1"/>
    <col min="1749" max="1749" width="51.33203125" style="41" customWidth="1"/>
    <col min="1750" max="1751" width="9.109375" style="41" customWidth="1"/>
    <col min="1752" max="1991" width="8.88671875" style="41"/>
    <col min="1992" max="1992" width="24.6640625" style="41" customWidth="1"/>
    <col min="1993" max="1993" width="12" style="41" customWidth="1"/>
    <col min="1994" max="1994" width="9" style="41" customWidth="1"/>
    <col min="1995" max="1998" width="8.6640625" style="41" customWidth="1"/>
    <col min="1999" max="1999" width="8.5546875" style="41" customWidth="1"/>
    <col min="2000" max="2000" width="8.88671875" style="41"/>
    <col min="2001" max="2002" width="11.5546875" style="41" customWidth="1"/>
    <col min="2003" max="2003" width="9.33203125" style="41" customWidth="1"/>
    <col min="2004" max="2004" width="40.44140625" style="41" customWidth="1"/>
    <col min="2005" max="2005" width="51.33203125" style="41" customWidth="1"/>
    <col min="2006" max="2007" width="9.109375" style="41" customWidth="1"/>
    <col min="2008" max="2247" width="8.88671875" style="41"/>
    <col min="2248" max="2248" width="24.6640625" style="41" customWidth="1"/>
    <col min="2249" max="2249" width="12" style="41" customWidth="1"/>
    <col min="2250" max="2250" width="9" style="41" customWidth="1"/>
    <col min="2251" max="2254" width="8.6640625" style="41" customWidth="1"/>
    <col min="2255" max="2255" width="8.5546875" style="41" customWidth="1"/>
    <col min="2256" max="2256" width="8.88671875" style="41"/>
    <col min="2257" max="2258" width="11.5546875" style="41" customWidth="1"/>
    <col min="2259" max="2259" width="9.33203125" style="41" customWidth="1"/>
    <col min="2260" max="2260" width="40.44140625" style="41" customWidth="1"/>
    <col min="2261" max="2261" width="51.33203125" style="41" customWidth="1"/>
    <col min="2262" max="2263" width="9.109375" style="41" customWidth="1"/>
    <col min="2264" max="2503" width="8.88671875" style="41"/>
    <col min="2504" max="2504" width="24.6640625" style="41" customWidth="1"/>
    <col min="2505" max="2505" width="12" style="41" customWidth="1"/>
    <col min="2506" max="2506" width="9" style="41" customWidth="1"/>
    <col min="2507" max="2510" width="8.6640625" style="41" customWidth="1"/>
    <col min="2511" max="2511" width="8.5546875" style="41" customWidth="1"/>
    <col min="2512" max="2512" width="8.88671875" style="41"/>
    <col min="2513" max="2514" width="11.5546875" style="41" customWidth="1"/>
    <col min="2515" max="2515" width="9.33203125" style="41" customWidth="1"/>
    <col min="2516" max="2516" width="40.44140625" style="41" customWidth="1"/>
    <col min="2517" max="2517" width="51.33203125" style="41" customWidth="1"/>
    <col min="2518" max="2519" width="9.109375" style="41" customWidth="1"/>
    <col min="2520" max="2759" width="8.88671875" style="41"/>
    <col min="2760" max="2760" width="24.6640625" style="41" customWidth="1"/>
    <col min="2761" max="2761" width="12" style="41" customWidth="1"/>
    <col min="2762" max="2762" width="9" style="41" customWidth="1"/>
    <col min="2763" max="2766" width="8.6640625" style="41" customWidth="1"/>
    <col min="2767" max="2767" width="8.5546875" style="41" customWidth="1"/>
    <col min="2768" max="2768" width="8.88671875" style="41"/>
    <col min="2769" max="2770" width="11.5546875" style="41" customWidth="1"/>
    <col min="2771" max="2771" width="9.33203125" style="41" customWidth="1"/>
    <col min="2772" max="2772" width="40.44140625" style="41" customWidth="1"/>
    <col min="2773" max="2773" width="51.33203125" style="41" customWidth="1"/>
    <col min="2774" max="2775" width="9.109375" style="41" customWidth="1"/>
    <col min="2776" max="3015" width="8.88671875" style="41"/>
    <col min="3016" max="3016" width="24.6640625" style="41" customWidth="1"/>
    <col min="3017" max="3017" width="12" style="41" customWidth="1"/>
    <col min="3018" max="3018" width="9" style="41" customWidth="1"/>
    <col min="3019" max="3022" width="8.6640625" style="41" customWidth="1"/>
    <col min="3023" max="3023" width="8.5546875" style="41" customWidth="1"/>
    <col min="3024" max="3024" width="8.88671875" style="41"/>
    <col min="3025" max="3026" width="11.5546875" style="41" customWidth="1"/>
    <col min="3027" max="3027" width="9.33203125" style="41" customWidth="1"/>
    <col min="3028" max="3028" width="40.44140625" style="41" customWidth="1"/>
    <col min="3029" max="3029" width="51.33203125" style="41" customWidth="1"/>
    <col min="3030" max="3031" width="9.109375" style="41" customWidth="1"/>
    <col min="3032" max="3271" width="8.88671875" style="41"/>
    <col min="3272" max="3272" width="24.6640625" style="41" customWidth="1"/>
    <col min="3273" max="3273" width="12" style="41" customWidth="1"/>
    <col min="3274" max="3274" width="9" style="41" customWidth="1"/>
    <col min="3275" max="3278" width="8.6640625" style="41" customWidth="1"/>
    <col min="3279" max="3279" width="8.5546875" style="41" customWidth="1"/>
    <col min="3280" max="3280" width="8.88671875" style="41"/>
    <col min="3281" max="3282" width="11.5546875" style="41" customWidth="1"/>
    <col min="3283" max="3283" width="9.33203125" style="41" customWidth="1"/>
    <col min="3284" max="3284" width="40.44140625" style="41" customWidth="1"/>
    <col min="3285" max="3285" width="51.33203125" style="41" customWidth="1"/>
    <col min="3286" max="3287" width="9.109375" style="41" customWidth="1"/>
    <col min="3288" max="3527" width="8.88671875" style="41"/>
    <col min="3528" max="3528" width="24.6640625" style="41" customWidth="1"/>
    <col min="3529" max="3529" width="12" style="41" customWidth="1"/>
    <col min="3530" max="3530" width="9" style="41" customWidth="1"/>
    <col min="3531" max="3534" width="8.6640625" style="41" customWidth="1"/>
    <col min="3535" max="3535" width="8.5546875" style="41" customWidth="1"/>
    <col min="3536" max="3536" width="8.88671875" style="41"/>
    <col min="3537" max="3538" width="11.5546875" style="41" customWidth="1"/>
    <col min="3539" max="3539" width="9.33203125" style="41" customWidth="1"/>
    <col min="3540" max="3540" width="40.44140625" style="41" customWidth="1"/>
    <col min="3541" max="3541" width="51.33203125" style="41" customWidth="1"/>
    <col min="3542" max="3543" width="9.109375" style="41" customWidth="1"/>
    <col min="3544" max="3783" width="8.88671875" style="41"/>
    <col min="3784" max="3784" width="24.6640625" style="41" customWidth="1"/>
    <col min="3785" max="3785" width="12" style="41" customWidth="1"/>
    <col min="3786" max="3786" width="9" style="41" customWidth="1"/>
    <col min="3787" max="3790" width="8.6640625" style="41" customWidth="1"/>
    <col min="3791" max="3791" width="8.5546875" style="41" customWidth="1"/>
    <col min="3792" max="3792" width="8.88671875" style="41"/>
    <col min="3793" max="3794" width="11.5546875" style="41" customWidth="1"/>
    <col min="3795" max="3795" width="9.33203125" style="41" customWidth="1"/>
    <col min="3796" max="3796" width="40.44140625" style="41" customWidth="1"/>
    <col min="3797" max="3797" width="51.33203125" style="41" customWidth="1"/>
    <col min="3798" max="3799" width="9.109375" style="41" customWidth="1"/>
    <col min="3800" max="4039" width="8.88671875" style="41"/>
    <col min="4040" max="4040" width="24.6640625" style="41" customWidth="1"/>
    <col min="4041" max="4041" width="12" style="41" customWidth="1"/>
    <col min="4042" max="4042" width="9" style="41" customWidth="1"/>
    <col min="4043" max="4046" width="8.6640625" style="41" customWidth="1"/>
    <col min="4047" max="4047" width="8.5546875" style="41" customWidth="1"/>
    <col min="4048" max="4048" width="8.88671875" style="41"/>
    <col min="4049" max="4050" width="11.5546875" style="41" customWidth="1"/>
    <col min="4051" max="4051" width="9.33203125" style="41" customWidth="1"/>
    <col min="4052" max="4052" width="40.44140625" style="41" customWidth="1"/>
    <col min="4053" max="4053" width="51.33203125" style="41" customWidth="1"/>
    <col min="4054" max="4055" width="9.109375" style="41" customWidth="1"/>
    <col min="4056" max="4295" width="8.88671875" style="41"/>
    <col min="4296" max="4296" width="24.6640625" style="41" customWidth="1"/>
    <col min="4297" max="4297" width="12" style="41" customWidth="1"/>
    <col min="4298" max="4298" width="9" style="41" customWidth="1"/>
    <col min="4299" max="4302" width="8.6640625" style="41" customWidth="1"/>
    <col min="4303" max="4303" width="8.5546875" style="41" customWidth="1"/>
    <col min="4304" max="4304" width="8.88671875" style="41"/>
    <col min="4305" max="4306" width="11.5546875" style="41" customWidth="1"/>
    <col min="4307" max="4307" width="9.33203125" style="41" customWidth="1"/>
    <col min="4308" max="4308" width="40.44140625" style="41" customWidth="1"/>
    <col min="4309" max="4309" width="51.33203125" style="41" customWidth="1"/>
    <col min="4310" max="4311" width="9.109375" style="41" customWidth="1"/>
    <col min="4312" max="4551" width="8.88671875" style="41"/>
    <col min="4552" max="4552" width="24.6640625" style="41" customWidth="1"/>
    <col min="4553" max="4553" width="12" style="41" customWidth="1"/>
    <col min="4554" max="4554" width="9" style="41" customWidth="1"/>
    <col min="4555" max="4558" width="8.6640625" style="41" customWidth="1"/>
    <col min="4559" max="4559" width="8.5546875" style="41" customWidth="1"/>
    <col min="4560" max="4560" width="8.88671875" style="41"/>
    <col min="4561" max="4562" width="11.5546875" style="41" customWidth="1"/>
    <col min="4563" max="4563" width="9.33203125" style="41" customWidth="1"/>
    <col min="4564" max="4564" width="40.44140625" style="41" customWidth="1"/>
    <col min="4565" max="4565" width="51.33203125" style="41" customWidth="1"/>
    <col min="4566" max="4567" width="9.109375" style="41" customWidth="1"/>
    <col min="4568" max="4807" width="8.88671875" style="41"/>
    <col min="4808" max="4808" width="24.6640625" style="41" customWidth="1"/>
    <col min="4809" max="4809" width="12" style="41" customWidth="1"/>
    <col min="4810" max="4810" width="9" style="41" customWidth="1"/>
    <col min="4811" max="4814" width="8.6640625" style="41" customWidth="1"/>
    <col min="4815" max="4815" width="8.5546875" style="41" customWidth="1"/>
    <col min="4816" max="4816" width="8.88671875" style="41"/>
    <col min="4817" max="4818" width="11.5546875" style="41" customWidth="1"/>
    <col min="4819" max="4819" width="9.33203125" style="41" customWidth="1"/>
    <col min="4820" max="4820" width="40.44140625" style="41" customWidth="1"/>
    <col min="4821" max="4821" width="51.33203125" style="41" customWidth="1"/>
    <col min="4822" max="4823" width="9.109375" style="41" customWidth="1"/>
    <col min="4824" max="5063" width="8.88671875" style="41"/>
    <col min="5064" max="5064" width="24.6640625" style="41" customWidth="1"/>
    <col min="5065" max="5065" width="12" style="41" customWidth="1"/>
    <col min="5066" max="5066" width="9" style="41" customWidth="1"/>
    <col min="5067" max="5070" width="8.6640625" style="41" customWidth="1"/>
    <col min="5071" max="5071" width="8.5546875" style="41" customWidth="1"/>
    <col min="5072" max="5072" width="8.88671875" style="41"/>
    <col min="5073" max="5074" width="11.5546875" style="41" customWidth="1"/>
    <col min="5075" max="5075" width="9.33203125" style="41" customWidth="1"/>
    <col min="5076" max="5076" width="40.44140625" style="41" customWidth="1"/>
    <col min="5077" max="5077" width="51.33203125" style="41" customWidth="1"/>
    <col min="5078" max="5079" width="9.109375" style="41" customWidth="1"/>
    <col min="5080" max="5319" width="8.88671875" style="41"/>
    <col min="5320" max="5320" width="24.6640625" style="41" customWidth="1"/>
    <col min="5321" max="5321" width="12" style="41" customWidth="1"/>
    <col min="5322" max="5322" width="9" style="41" customWidth="1"/>
    <col min="5323" max="5326" width="8.6640625" style="41" customWidth="1"/>
    <col min="5327" max="5327" width="8.5546875" style="41" customWidth="1"/>
    <col min="5328" max="5328" width="8.88671875" style="41"/>
    <col min="5329" max="5330" width="11.5546875" style="41" customWidth="1"/>
    <col min="5331" max="5331" width="9.33203125" style="41" customWidth="1"/>
    <col min="5332" max="5332" width="40.44140625" style="41" customWidth="1"/>
    <col min="5333" max="5333" width="51.33203125" style="41" customWidth="1"/>
    <col min="5334" max="5335" width="9.109375" style="41" customWidth="1"/>
    <col min="5336" max="5575" width="8.88671875" style="41"/>
    <col min="5576" max="5576" width="24.6640625" style="41" customWidth="1"/>
    <col min="5577" max="5577" width="12" style="41" customWidth="1"/>
    <col min="5578" max="5578" width="9" style="41" customWidth="1"/>
    <col min="5579" max="5582" width="8.6640625" style="41" customWidth="1"/>
    <col min="5583" max="5583" width="8.5546875" style="41" customWidth="1"/>
    <col min="5584" max="5584" width="8.88671875" style="41"/>
    <col min="5585" max="5586" width="11.5546875" style="41" customWidth="1"/>
    <col min="5587" max="5587" width="9.33203125" style="41" customWidth="1"/>
    <col min="5588" max="5588" width="40.44140625" style="41" customWidth="1"/>
    <col min="5589" max="5589" width="51.33203125" style="41" customWidth="1"/>
    <col min="5590" max="5591" width="9.109375" style="41" customWidth="1"/>
    <col min="5592" max="5831" width="8.88671875" style="41"/>
    <col min="5832" max="5832" width="24.6640625" style="41" customWidth="1"/>
    <col min="5833" max="5833" width="12" style="41" customWidth="1"/>
    <col min="5834" max="5834" width="9" style="41" customWidth="1"/>
    <col min="5835" max="5838" width="8.6640625" style="41" customWidth="1"/>
    <col min="5839" max="5839" width="8.5546875" style="41" customWidth="1"/>
    <col min="5840" max="5840" width="8.88671875" style="41"/>
    <col min="5841" max="5842" width="11.5546875" style="41" customWidth="1"/>
    <col min="5843" max="5843" width="9.33203125" style="41" customWidth="1"/>
    <col min="5844" max="5844" width="40.44140625" style="41" customWidth="1"/>
    <col min="5845" max="5845" width="51.33203125" style="41" customWidth="1"/>
    <col min="5846" max="5847" width="9.109375" style="41" customWidth="1"/>
    <col min="5848" max="6087" width="8.88671875" style="41"/>
    <col min="6088" max="6088" width="24.6640625" style="41" customWidth="1"/>
    <col min="6089" max="6089" width="12" style="41" customWidth="1"/>
    <col min="6090" max="6090" width="9" style="41" customWidth="1"/>
    <col min="6091" max="6094" width="8.6640625" style="41" customWidth="1"/>
    <col min="6095" max="6095" width="8.5546875" style="41" customWidth="1"/>
    <col min="6096" max="6096" width="8.88671875" style="41"/>
    <col min="6097" max="6098" width="11.5546875" style="41" customWidth="1"/>
    <col min="6099" max="6099" width="9.33203125" style="41" customWidth="1"/>
    <col min="6100" max="6100" width="40.44140625" style="41" customWidth="1"/>
    <col min="6101" max="6101" width="51.33203125" style="41" customWidth="1"/>
    <col min="6102" max="6103" width="9.109375" style="41" customWidth="1"/>
    <col min="6104" max="6343" width="8.88671875" style="41"/>
    <col min="6344" max="6344" width="24.6640625" style="41" customWidth="1"/>
    <col min="6345" max="6345" width="12" style="41" customWidth="1"/>
    <col min="6346" max="6346" width="9" style="41" customWidth="1"/>
    <col min="6347" max="6350" width="8.6640625" style="41" customWidth="1"/>
    <col min="6351" max="6351" width="8.5546875" style="41" customWidth="1"/>
    <col min="6352" max="6352" width="8.88671875" style="41"/>
    <col min="6353" max="6354" width="11.5546875" style="41" customWidth="1"/>
    <col min="6355" max="6355" width="9.33203125" style="41" customWidth="1"/>
    <col min="6356" max="6356" width="40.44140625" style="41" customWidth="1"/>
    <col min="6357" max="6357" width="51.33203125" style="41" customWidth="1"/>
    <col min="6358" max="6359" width="9.109375" style="41" customWidth="1"/>
    <col min="6360" max="6599" width="8.88671875" style="41"/>
    <col min="6600" max="6600" width="24.6640625" style="41" customWidth="1"/>
    <col min="6601" max="6601" width="12" style="41" customWidth="1"/>
    <col min="6602" max="6602" width="9" style="41" customWidth="1"/>
    <col min="6603" max="6606" width="8.6640625" style="41" customWidth="1"/>
    <col min="6607" max="6607" width="8.5546875" style="41" customWidth="1"/>
    <col min="6608" max="6608" width="8.88671875" style="41"/>
    <col min="6609" max="6610" width="11.5546875" style="41" customWidth="1"/>
    <col min="6611" max="6611" width="9.33203125" style="41" customWidth="1"/>
    <col min="6612" max="6612" width="40.44140625" style="41" customWidth="1"/>
    <col min="6613" max="6613" width="51.33203125" style="41" customWidth="1"/>
    <col min="6614" max="6615" width="9.109375" style="41" customWidth="1"/>
    <col min="6616" max="6855" width="8.88671875" style="41"/>
    <col min="6856" max="6856" width="24.6640625" style="41" customWidth="1"/>
    <col min="6857" max="6857" width="12" style="41" customWidth="1"/>
    <col min="6858" max="6858" width="9" style="41" customWidth="1"/>
    <col min="6859" max="6862" width="8.6640625" style="41" customWidth="1"/>
    <col min="6863" max="6863" width="8.5546875" style="41" customWidth="1"/>
    <col min="6864" max="6864" width="8.88671875" style="41"/>
    <col min="6865" max="6866" width="11.5546875" style="41" customWidth="1"/>
    <col min="6867" max="6867" width="9.33203125" style="41" customWidth="1"/>
    <col min="6868" max="6868" width="40.44140625" style="41" customWidth="1"/>
    <col min="6869" max="6869" width="51.33203125" style="41" customWidth="1"/>
    <col min="6870" max="6871" width="9.109375" style="41" customWidth="1"/>
    <col min="6872" max="7111" width="8.88671875" style="41"/>
    <col min="7112" max="7112" width="24.6640625" style="41" customWidth="1"/>
    <col min="7113" max="7113" width="12" style="41" customWidth="1"/>
    <col min="7114" max="7114" width="9" style="41" customWidth="1"/>
    <col min="7115" max="7118" width="8.6640625" style="41" customWidth="1"/>
    <col min="7119" max="7119" width="8.5546875" style="41" customWidth="1"/>
    <col min="7120" max="7120" width="8.88671875" style="41"/>
    <col min="7121" max="7122" width="11.5546875" style="41" customWidth="1"/>
    <col min="7123" max="7123" width="9.33203125" style="41" customWidth="1"/>
    <col min="7124" max="7124" width="40.44140625" style="41" customWidth="1"/>
    <col min="7125" max="7125" width="51.33203125" style="41" customWidth="1"/>
    <col min="7126" max="7127" width="9.109375" style="41" customWidth="1"/>
    <col min="7128" max="7367" width="8.88671875" style="41"/>
    <col min="7368" max="7368" width="24.6640625" style="41" customWidth="1"/>
    <col min="7369" max="7369" width="12" style="41" customWidth="1"/>
    <col min="7370" max="7370" width="9" style="41" customWidth="1"/>
    <col min="7371" max="7374" width="8.6640625" style="41" customWidth="1"/>
    <col min="7375" max="7375" width="8.5546875" style="41" customWidth="1"/>
    <col min="7376" max="7376" width="8.88671875" style="41"/>
    <col min="7377" max="7378" width="11.5546875" style="41" customWidth="1"/>
    <col min="7379" max="7379" width="9.33203125" style="41" customWidth="1"/>
    <col min="7380" max="7380" width="40.44140625" style="41" customWidth="1"/>
    <col min="7381" max="7381" width="51.33203125" style="41" customWidth="1"/>
    <col min="7382" max="7383" width="9.109375" style="41" customWidth="1"/>
    <col min="7384" max="7623" width="8.88671875" style="41"/>
    <col min="7624" max="7624" width="24.6640625" style="41" customWidth="1"/>
    <col min="7625" max="7625" width="12" style="41" customWidth="1"/>
    <col min="7626" max="7626" width="9" style="41" customWidth="1"/>
    <col min="7627" max="7630" width="8.6640625" style="41" customWidth="1"/>
    <col min="7631" max="7631" width="8.5546875" style="41" customWidth="1"/>
    <col min="7632" max="7632" width="8.88671875" style="41"/>
    <col min="7633" max="7634" width="11.5546875" style="41" customWidth="1"/>
    <col min="7635" max="7635" width="9.33203125" style="41" customWidth="1"/>
    <col min="7636" max="7636" width="40.44140625" style="41" customWidth="1"/>
    <col min="7637" max="7637" width="51.33203125" style="41" customWidth="1"/>
    <col min="7638" max="7639" width="9.109375" style="41" customWidth="1"/>
    <col min="7640" max="7879" width="8.88671875" style="41"/>
    <col min="7880" max="7880" width="24.6640625" style="41" customWidth="1"/>
    <col min="7881" max="7881" width="12" style="41" customWidth="1"/>
    <col min="7882" max="7882" width="9" style="41" customWidth="1"/>
    <col min="7883" max="7886" width="8.6640625" style="41" customWidth="1"/>
    <col min="7887" max="7887" width="8.5546875" style="41" customWidth="1"/>
    <col min="7888" max="7888" width="8.88671875" style="41"/>
    <col min="7889" max="7890" width="11.5546875" style="41" customWidth="1"/>
    <col min="7891" max="7891" width="9.33203125" style="41" customWidth="1"/>
    <col min="7892" max="7892" width="40.44140625" style="41" customWidth="1"/>
    <col min="7893" max="7893" width="51.33203125" style="41" customWidth="1"/>
    <col min="7894" max="7895" width="9.109375" style="41" customWidth="1"/>
    <col min="7896" max="8135" width="8.88671875" style="41"/>
    <col min="8136" max="8136" width="24.6640625" style="41" customWidth="1"/>
    <col min="8137" max="8137" width="12" style="41" customWidth="1"/>
    <col min="8138" max="8138" width="9" style="41" customWidth="1"/>
    <col min="8139" max="8142" width="8.6640625" style="41" customWidth="1"/>
    <col min="8143" max="8143" width="8.5546875" style="41" customWidth="1"/>
    <col min="8144" max="8144" width="8.88671875" style="41"/>
    <col min="8145" max="8146" width="11.5546875" style="41" customWidth="1"/>
    <col min="8147" max="8147" width="9.33203125" style="41" customWidth="1"/>
    <col min="8148" max="8148" width="40.44140625" style="41" customWidth="1"/>
    <col min="8149" max="8149" width="51.33203125" style="41" customWidth="1"/>
    <col min="8150" max="8151" width="9.109375" style="41" customWidth="1"/>
    <col min="8152" max="8391" width="8.88671875" style="41"/>
    <col min="8392" max="8392" width="24.6640625" style="41" customWidth="1"/>
    <col min="8393" max="8393" width="12" style="41" customWidth="1"/>
    <col min="8394" max="8394" width="9" style="41" customWidth="1"/>
    <col min="8395" max="8398" width="8.6640625" style="41" customWidth="1"/>
    <col min="8399" max="8399" width="8.5546875" style="41" customWidth="1"/>
    <col min="8400" max="8400" width="8.88671875" style="41"/>
    <col min="8401" max="8402" width="11.5546875" style="41" customWidth="1"/>
    <col min="8403" max="8403" width="9.33203125" style="41" customWidth="1"/>
    <col min="8404" max="8404" width="40.44140625" style="41" customWidth="1"/>
    <col min="8405" max="8405" width="51.33203125" style="41" customWidth="1"/>
    <col min="8406" max="8407" width="9.109375" style="41" customWidth="1"/>
    <col min="8408" max="8647" width="8.88671875" style="41"/>
    <col min="8648" max="8648" width="24.6640625" style="41" customWidth="1"/>
    <col min="8649" max="8649" width="12" style="41" customWidth="1"/>
    <col min="8650" max="8650" width="9" style="41" customWidth="1"/>
    <col min="8651" max="8654" width="8.6640625" style="41" customWidth="1"/>
    <col min="8655" max="8655" width="8.5546875" style="41" customWidth="1"/>
    <col min="8656" max="8656" width="8.88671875" style="41"/>
    <col min="8657" max="8658" width="11.5546875" style="41" customWidth="1"/>
    <col min="8659" max="8659" width="9.33203125" style="41" customWidth="1"/>
    <col min="8660" max="8660" width="40.44140625" style="41" customWidth="1"/>
    <col min="8661" max="8661" width="51.33203125" style="41" customWidth="1"/>
    <col min="8662" max="8663" width="9.109375" style="41" customWidth="1"/>
    <col min="8664" max="8903" width="8.88671875" style="41"/>
    <col min="8904" max="8904" width="24.6640625" style="41" customWidth="1"/>
    <col min="8905" max="8905" width="12" style="41" customWidth="1"/>
    <col min="8906" max="8906" width="9" style="41" customWidth="1"/>
    <col min="8907" max="8910" width="8.6640625" style="41" customWidth="1"/>
    <col min="8911" max="8911" width="8.5546875" style="41" customWidth="1"/>
    <col min="8912" max="8912" width="8.88671875" style="41"/>
    <col min="8913" max="8914" width="11.5546875" style="41" customWidth="1"/>
    <col min="8915" max="8915" width="9.33203125" style="41" customWidth="1"/>
    <col min="8916" max="8916" width="40.44140625" style="41" customWidth="1"/>
    <col min="8917" max="8917" width="51.33203125" style="41" customWidth="1"/>
    <col min="8918" max="8919" width="9.109375" style="41" customWidth="1"/>
    <col min="8920" max="9159" width="8.88671875" style="41"/>
    <col min="9160" max="9160" width="24.6640625" style="41" customWidth="1"/>
    <col min="9161" max="9161" width="12" style="41" customWidth="1"/>
    <col min="9162" max="9162" width="9" style="41" customWidth="1"/>
    <col min="9163" max="9166" width="8.6640625" style="41" customWidth="1"/>
    <col min="9167" max="9167" width="8.5546875" style="41" customWidth="1"/>
    <col min="9168" max="9168" width="8.88671875" style="41"/>
    <col min="9169" max="9170" width="11.5546875" style="41" customWidth="1"/>
    <col min="9171" max="9171" width="9.33203125" style="41" customWidth="1"/>
    <col min="9172" max="9172" width="40.44140625" style="41" customWidth="1"/>
    <col min="9173" max="9173" width="51.33203125" style="41" customWidth="1"/>
    <col min="9174" max="9175" width="9.109375" style="41" customWidth="1"/>
    <col min="9176" max="9415" width="8.88671875" style="41"/>
    <col min="9416" max="9416" width="24.6640625" style="41" customWidth="1"/>
    <col min="9417" max="9417" width="12" style="41" customWidth="1"/>
    <col min="9418" max="9418" width="9" style="41" customWidth="1"/>
    <col min="9419" max="9422" width="8.6640625" style="41" customWidth="1"/>
    <col min="9423" max="9423" width="8.5546875" style="41" customWidth="1"/>
    <col min="9424" max="9424" width="8.88671875" style="41"/>
    <col min="9425" max="9426" width="11.5546875" style="41" customWidth="1"/>
    <col min="9427" max="9427" width="9.33203125" style="41" customWidth="1"/>
    <col min="9428" max="9428" width="40.44140625" style="41" customWidth="1"/>
    <col min="9429" max="9429" width="51.33203125" style="41" customWidth="1"/>
    <col min="9430" max="9431" width="9.109375" style="41" customWidth="1"/>
    <col min="9432" max="9671" width="8.88671875" style="41"/>
    <col min="9672" max="9672" width="24.6640625" style="41" customWidth="1"/>
    <col min="9673" max="9673" width="12" style="41" customWidth="1"/>
    <col min="9674" max="9674" width="9" style="41" customWidth="1"/>
    <col min="9675" max="9678" width="8.6640625" style="41" customWidth="1"/>
    <col min="9679" max="9679" width="8.5546875" style="41" customWidth="1"/>
    <col min="9680" max="9680" width="8.88671875" style="41"/>
    <col min="9681" max="9682" width="11.5546875" style="41" customWidth="1"/>
    <col min="9683" max="9683" width="9.33203125" style="41" customWidth="1"/>
    <col min="9684" max="9684" width="40.44140625" style="41" customWidth="1"/>
    <col min="9685" max="9685" width="51.33203125" style="41" customWidth="1"/>
    <col min="9686" max="9687" width="9.109375" style="41" customWidth="1"/>
    <col min="9688" max="9927" width="8.88671875" style="41"/>
    <col min="9928" max="9928" width="24.6640625" style="41" customWidth="1"/>
    <col min="9929" max="9929" width="12" style="41" customWidth="1"/>
    <col min="9930" max="9930" width="9" style="41" customWidth="1"/>
    <col min="9931" max="9934" width="8.6640625" style="41" customWidth="1"/>
    <col min="9935" max="9935" width="8.5546875" style="41" customWidth="1"/>
    <col min="9936" max="9936" width="8.88671875" style="41"/>
    <col min="9937" max="9938" width="11.5546875" style="41" customWidth="1"/>
    <col min="9939" max="9939" width="9.33203125" style="41" customWidth="1"/>
    <col min="9940" max="9940" width="40.44140625" style="41" customWidth="1"/>
    <col min="9941" max="9941" width="51.33203125" style="41" customWidth="1"/>
    <col min="9942" max="9943" width="9.109375" style="41" customWidth="1"/>
    <col min="9944" max="10183" width="8.88671875" style="41"/>
    <col min="10184" max="10184" width="24.6640625" style="41" customWidth="1"/>
    <col min="10185" max="10185" width="12" style="41" customWidth="1"/>
    <col min="10186" max="10186" width="9" style="41" customWidth="1"/>
    <col min="10187" max="10190" width="8.6640625" style="41" customWidth="1"/>
    <col min="10191" max="10191" width="8.5546875" style="41" customWidth="1"/>
    <col min="10192" max="10192" width="8.88671875" style="41"/>
    <col min="10193" max="10194" width="11.5546875" style="41" customWidth="1"/>
    <col min="10195" max="10195" width="9.33203125" style="41" customWidth="1"/>
    <col min="10196" max="10196" width="40.44140625" style="41" customWidth="1"/>
    <col min="10197" max="10197" width="51.33203125" style="41" customWidth="1"/>
    <col min="10198" max="10199" width="9.109375" style="41" customWidth="1"/>
    <col min="10200" max="10439" width="8.88671875" style="41"/>
    <col min="10440" max="10440" width="24.6640625" style="41" customWidth="1"/>
    <col min="10441" max="10441" width="12" style="41" customWidth="1"/>
    <col min="10442" max="10442" width="9" style="41" customWidth="1"/>
    <col min="10443" max="10446" width="8.6640625" style="41" customWidth="1"/>
    <col min="10447" max="10447" width="8.5546875" style="41" customWidth="1"/>
    <col min="10448" max="10448" width="8.88671875" style="41"/>
    <col min="10449" max="10450" width="11.5546875" style="41" customWidth="1"/>
    <col min="10451" max="10451" width="9.33203125" style="41" customWidth="1"/>
    <col min="10452" max="10452" width="40.44140625" style="41" customWidth="1"/>
    <col min="10453" max="10453" width="51.33203125" style="41" customWidth="1"/>
    <col min="10454" max="10455" width="9.109375" style="41" customWidth="1"/>
    <col min="10456" max="10695" width="8.88671875" style="41"/>
    <col min="10696" max="10696" width="24.6640625" style="41" customWidth="1"/>
    <col min="10697" max="10697" width="12" style="41" customWidth="1"/>
    <col min="10698" max="10698" width="9" style="41" customWidth="1"/>
    <col min="10699" max="10702" width="8.6640625" style="41" customWidth="1"/>
    <col min="10703" max="10703" width="8.5546875" style="41" customWidth="1"/>
    <col min="10704" max="10704" width="8.88671875" style="41"/>
    <col min="10705" max="10706" width="11.5546875" style="41" customWidth="1"/>
    <col min="10707" max="10707" width="9.33203125" style="41" customWidth="1"/>
    <col min="10708" max="10708" width="40.44140625" style="41" customWidth="1"/>
    <col min="10709" max="10709" width="51.33203125" style="41" customWidth="1"/>
    <col min="10710" max="10711" width="9.109375" style="41" customWidth="1"/>
    <col min="10712" max="10951" width="8.88671875" style="41"/>
    <col min="10952" max="10952" width="24.6640625" style="41" customWidth="1"/>
    <col min="10953" max="10953" width="12" style="41" customWidth="1"/>
    <col min="10954" max="10954" width="9" style="41" customWidth="1"/>
    <col min="10955" max="10958" width="8.6640625" style="41" customWidth="1"/>
    <col min="10959" max="10959" width="8.5546875" style="41" customWidth="1"/>
    <col min="10960" max="10960" width="8.88671875" style="41"/>
    <col min="10961" max="10962" width="11.5546875" style="41" customWidth="1"/>
    <col min="10963" max="10963" width="9.33203125" style="41" customWidth="1"/>
    <col min="10964" max="10964" width="40.44140625" style="41" customWidth="1"/>
    <col min="10965" max="10965" width="51.33203125" style="41" customWidth="1"/>
    <col min="10966" max="10967" width="9.109375" style="41" customWidth="1"/>
    <col min="10968" max="11207" width="8.88671875" style="41"/>
    <col min="11208" max="11208" width="24.6640625" style="41" customWidth="1"/>
    <col min="11209" max="11209" width="12" style="41" customWidth="1"/>
    <col min="11210" max="11210" width="9" style="41" customWidth="1"/>
    <col min="11211" max="11214" width="8.6640625" style="41" customWidth="1"/>
    <col min="11215" max="11215" width="8.5546875" style="41" customWidth="1"/>
    <col min="11216" max="11216" width="8.88671875" style="41"/>
    <col min="11217" max="11218" width="11.5546875" style="41" customWidth="1"/>
    <col min="11219" max="11219" width="9.33203125" style="41" customWidth="1"/>
    <col min="11220" max="11220" width="40.44140625" style="41" customWidth="1"/>
    <col min="11221" max="11221" width="51.33203125" style="41" customWidth="1"/>
    <col min="11222" max="11223" width="9.109375" style="41" customWidth="1"/>
    <col min="11224" max="11463" width="8.88671875" style="41"/>
    <col min="11464" max="11464" width="24.6640625" style="41" customWidth="1"/>
    <col min="11465" max="11465" width="12" style="41" customWidth="1"/>
    <col min="11466" max="11466" width="9" style="41" customWidth="1"/>
    <col min="11467" max="11470" width="8.6640625" style="41" customWidth="1"/>
    <col min="11471" max="11471" width="8.5546875" style="41" customWidth="1"/>
    <col min="11472" max="11472" width="8.88671875" style="41"/>
    <col min="11473" max="11474" width="11.5546875" style="41" customWidth="1"/>
    <col min="11475" max="11475" width="9.33203125" style="41" customWidth="1"/>
    <col min="11476" max="11476" width="40.44140625" style="41" customWidth="1"/>
    <col min="11477" max="11477" width="51.33203125" style="41" customWidth="1"/>
    <col min="11478" max="11479" width="9.109375" style="41" customWidth="1"/>
    <col min="11480" max="11719" width="8.88671875" style="41"/>
    <col min="11720" max="11720" width="24.6640625" style="41" customWidth="1"/>
    <col min="11721" max="11721" width="12" style="41" customWidth="1"/>
    <col min="11722" max="11722" width="9" style="41" customWidth="1"/>
    <col min="11723" max="11726" width="8.6640625" style="41" customWidth="1"/>
    <col min="11727" max="11727" width="8.5546875" style="41" customWidth="1"/>
    <col min="11728" max="11728" width="8.88671875" style="41"/>
    <col min="11729" max="11730" width="11.5546875" style="41" customWidth="1"/>
    <col min="11731" max="11731" width="9.33203125" style="41" customWidth="1"/>
    <col min="11732" max="11732" width="40.44140625" style="41" customWidth="1"/>
    <col min="11733" max="11733" width="51.33203125" style="41" customWidth="1"/>
    <col min="11734" max="11735" width="9.109375" style="41" customWidth="1"/>
    <col min="11736" max="11975" width="8.88671875" style="41"/>
    <col min="11976" max="11976" width="24.6640625" style="41" customWidth="1"/>
    <col min="11977" max="11977" width="12" style="41" customWidth="1"/>
    <col min="11978" max="11978" width="9" style="41" customWidth="1"/>
    <col min="11979" max="11982" width="8.6640625" style="41" customWidth="1"/>
    <col min="11983" max="11983" width="8.5546875" style="41" customWidth="1"/>
    <col min="11984" max="11984" width="8.88671875" style="41"/>
    <col min="11985" max="11986" width="11.5546875" style="41" customWidth="1"/>
    <col min="11987" max="11987" width="9.33203125" style="41" customWidth="1"/>
    <col min="11988" max="11988" width="40.44140625" style="41" customWidth="1"/>
    <col min="11989" max="11989" width="51.33203125" style="41" customWidth="1"/>
    <col min="11990" max="11991" width="9.109375" style="41" customWidth="1"/>
    <col min="11992" max="12231" width="8.88671875" style="41"/>
    <col min="12232" max="12232" width="24.6640625" style="41" customWidth="1"/>
    <col min="12233" max="12233" width="12" style="41" customWidth="1"/>
    <col min="12234" max="12234" width="9" style="41" customWidth="1"/>
    <col min="12235" max="12238" width="8.6640625" style="41" customWidth="1"/>
    <col min="12239" max="12239" width="8.5546875" style="41" customWidth="1"/>
    <col min="12240" max="12240" width="8.88671875" style="41"/>
    <col min="12241" max="12242" width="11.5546875" style="41" customWidth="1"/>
    <col min="12243" max="12243" width="9.33203125" style="41" customWidth="1"/>
    <col min="12244" max="12244" width="40.44140625" style="41" customWidth="1"/>
    <col min="12245" max="12245" width="51.33203125" style="41" customWidth="1"/>
    <col min="12246" max="12247" width="9.109375" style="41" customWidth="1"/>
    <col min="12248" max="12487" width="8.88671875" style="41"/>
    <col min="12488" max="12488" width="24.6640625" style="41" customWidth="1"/>
    <col min="12489" max="12489" width="12" style="41" customWidth="1"/>
    <col min="12490" max="12490" width="9" style="41" customWidth="1"/>
    <col min="12491" max="12494" width="8.6640625" style="41" customWidth="1"/>
    <col min="12495" max="12495" width="8.5546875" style="41" customWidth="1"/>
    <col min="12496" max="12496" width="8.88671875" style="41"/>
    <col min="12497" max="12498" width="11.5546875" style="41" customWidth="1"/>
    <col min="12499" max="12499" width="9.33203125" style="41" customWidth="1"/>
    <col min="12500" max="12500" width="40.44140625" style="41" customWidth="1"/>
    <col min="12501" max="12501" width="51.33203125" style="41" customWidth="1"/>
    <col min="12502" max="12503" width="9.109375" style="41" customWidth="1"/>
    <col min="12504" max="12743" width="8.88671875" style="41"/>
    <col min="12744" max="12744" width="24.6640625" style="41" customWidth="1"/>
    <col min="12745" max="12745" width="12" style="41" customWidth="1"/>
    <col min="12746" max="12746" width="9" style="41" customWidth="1"/>
    <col min="12747" max="12750" width="8.6640625" style="41" customWidth="1"/>
    <col min="12751" max="12751" width="8.5546875" style="41" customWidth="1"/>
    <col min="12752" max="12752" width="8.88671875" style="41"/>
    <col min="12753" max="12754" width="11.5546875" style="41" customWidth="1"/>
    <col min="12755" max="12755" width="9.33203125" style="41" customWidth="1"/>
    <col min="12756" max="12756" width="40.44140625" style="41" customWidth="1"/>
    <col min="12757" max="12757" width="51.33203125" style="41" customWidth="1"/>
    <col min="12758" max="12759" width="9.109375" style="41" customWidth="1"/>
    <col min="12760" max="12999" width="8.88671875" style="41"/>
    <col min="13000" max="13000" width="24.6640625" style="41" customWidth="1"/>
    <col min="13001" max="13001" width="12" style="41" customWidth="1"/>
    <col min="13002" max="13002" width="9" style="41" customWidth="1"/>
    <col min="13003" max="13006" width="8.6640625" style="41" customWidth="1"/>
    <col min="13007" max="13007" width="8.5546875" style="41" customWidth="1"/>
    <col min="13008" max="13008" width="8.88671875" style="41"/>
    <col min="13009" max="13010" width="11.5546875" style="41" customWidth="1"/>
    <col min="13011" max="13011" width="9.33203125" style="41" customWidth="1"/>
    <col min="13012" max="13012" width="40.44140625" style="41" customWidth="1"/>
    <col min="13013" max="13013" width="51.33203125" style="41" customWidth="1"/>
    <col min="13014" max="13015" width="9.109375" style="41" customWidth="1"/>
    <col min="13016" max="13255" width="8.88671875" style="41"/>
    <col min="13256" max="13256" width="24.6640625" style="41" customWidth="1"/>
    <col min="13257" max="13257" width="12" style="41" customWidth="1"/>
    <col min="13258" max="13258" width="9" style="41" customWidth="1"/>
    <col min="13259" max="13262" width="8.6640625" style="41" customWidth="1"/>
    <col min="13263" max="13263" width="8.5546875" style="41" customWidth="1"/>
    <col min="13264" max="13264" width="8.88671875" style="41"/>
    <col min="13265" max="13266" width="11.5546875" style="41" customWidth="1"/>
    <col min="13267" max="13267" width="9.33203125" style="41" customWidth="1"/>
    <col min="13268" max="13268" width="40.44140625" style="41" customWidth="1"/>
    <col min="13269" max="13269" width="51.33203125" style="41" customWidth="1"/>
    <col min="13270" max="13271" width="9.109375" style="41" customWidth="1"/>
    <col min="13272" max="13511" width="8.88671875" style="41"/>
    <col min="13512" max="13512" width="24.6640625" style="41" customWidth="1"/>
    <col min="13513" max="13513" width="12" style="41" customWidth="1"/>
    <col min="13514" max="13514" width="9" style="41" customWidth="1"/>
    <col min="13515" max="13518" width="8.6640625" style="41" customWidth="1"/>
    <col min="13519" max="13519" width="8.5546875" style="41" customWidth="1"/>
    <col min="13520" max="13520" width="8.88671875" style="41"/>
    <col min="13521" max="13522" width="11.5546875" style="41" customWidth="1"/>
    <col min="13523" max="13523" width="9.33203125" style="41" customWidth="1"/>
    <col min="13524" max="13524" width="40.44140625" style="41" customWidth="1"/>
    <col min="13525" max="13525" width="51.33203125" style="41" customWidth="1"/>
    <col min="13526" max="13527" width="9.109375" style="41" customWidth="1"/>
    <col min="13528" max="13767" width="8.88671875" style="41"/>
    <col min="13768" max="13768" width="24.6640625" style="41" customWidth="1"/>
    <col min="13769" max="13769" width="12" style="41" customWidth="1"/>
    <col min="13770" max="13770" width="9" style="41" customWidth="1"/>
    <col min="13771" max="13774" width="8.6640625" style="41" customWidth="1"/>
    <col min="13775" max="13775" width="8.5546875" style="41" customWidth="1"/>
    <col min="13776" max="13776" width="8.88671875" style="41"/>
    <col min="13777" max="13778" width="11.5546875" style="41" customWidth="1"/>
    <col min="13779" max="13779" width="9.33203125" style="41" customWidth="1"/>
    <col min="13780" max="13780" width="40.44140625" style="41" customWidth="1"/>
    <col min="13781" max="13781" width="51.33203125" style="41" customWidth="1"/>
    <col min="13782" max="13783" width="9.109375" style="41" customWidth="1"/>
    <col min="13784" max="14023" width="8.88671875" style="41"/>
    <col min="14024" max="14024" width="24.6640625" style="41" customWidth="1"/>
    <col min="14025" max="14025" width="12" style="41" customWidth="1"/>
    <col min="14026" max="14026" width="9" style="41" customWidth="1"/>
    <col min="14027" max="14030" width="8.6640625" style="41" customWidth="1"/>
    <col min="14031" max="14031" width="8.5546875" style="41" customWidth="1"/>
    <col min="14032" max="14032" width="8.88671875" style="41"/>
    <col min="14033" max="14034" width="11.5546875" style="41" customWidth="1"/>
    <col min="14035" max="14035" width="9.33203125" style="41" customWidth="1"/>
    <col min="14036" max="14036" width="40.44140625" style="41" customWidth="1"/>
    <col min="14037" max="14037" width="51.33203125" style="41" customWidth="1"/>
    <col min="14038" max="14039" width="9.109375" style="41" customWidth="1"/>
    <col min="14040" max="14279" width="8.88671875" style="41"/>
    <col min="14280" max="14280" width="24.6640625" style="41" customWidth="1"/>
    <col min="14281" max="14281" width="12" style="41" customWidth="1"/>
    <col min="14282" max="14282" width="9" style="41" customWidth="1"/>
    <col min="14283" max="14286" width="8.6640625" style="41" customWidth="1"/>
    <col min="14287" max="14287" width="8.5546875" style="41" customWidth="1"/>
    <col min="14288" max="14288" width="8.88671875" style="41"/>
    <col min="14289" max="14290" width="11.5546875" style="41" customWidth="1"/>
    <col min="14291" max="14291" width="9.33203125" style="41" customWidth="1"/>
    <col min="14292" max="14292" width="40.44140625" style="41" customWidth="1"/>
    <col min="14293" max="14293" width="51.33203125" style="41" customWidth="1"/>
    <col min="14294" max="14295" width="9.109375" style="41" customWidth="1"/>
    <col min="14296" max="14535" width="8.88671875" style="41"/>
    <col min="14536" max="14536" width="24.6640625" style="41" customWidth="1"/>
    <col min="14537" max="14537" width="12" style="41" customWidth="1"/>
    <col min="14538" max="14538" width="9" style="41" customWidth="1"/>
    <col min="14539" max="14542" width="8.6640625" style="41" customWidth="1"/>
    <col min="14543" max="14543" width="8.5546875" style="41" customWidth="1"/>
    <col min="14544" max="14544" width="8.88671875" style="41"/>
    <col min="14545" max="14546" width="11.5546875" style="41" customWidth="1"/>
    <col min="14547" max="14547" width="9.33203125" style="41" customWidth="1"/>
    <col min="14548" max="14548" width="40.44140625" style="41" customWidth="1"/>
    <col min="14549" max="14549" width="51.33203125" style="41" customWidth="1"/>
    <col min="14550" max="14551" width="9.109375" style="41" customWidth="1"/>
    <col min="14552" max="14791" width="8.88671875" style="41"/>
    <col min="14792" max="14792" width="24.6640625" style="41" customWidth="1"/>
    <col min="14793" max="14793" width="12" style="41" customWidth="1"/>
    <col min="14794" max="14794" width="9" style="41" customWidth="1"/>
    <col min="14795" max="14798" width="8.6640625" style="41" customWidth="1"/>
    <col min="14799" max="14799" width="8.5546875" style="41" customWidth="1"/>
    <col min="14800" max="14800" width="8.88671875" style="41"/>
    <col min="14801" max="14802" width="11.5546875" style="41" customWidth="1"/>
    <col min="14803" max="14803" width="9.33203125" style="41" customWidth="1"/>
    <col min="14804" max="14804" width="40.44140625" style="41" customWidth="1"/>
    <col min="14805" max="14805" width="51.33203125" style="41" customWidth="1"/>
    <col min="14806" max="14807" width="9.109375" style="41" customWidth="1"/>
    <col min="14808" max="15047" width="8.88671875" style="41"/>
    <col min="15048" max="15048" width="24.6640625" style="41" customWidth="1"/>
    <col min="15049" max="15049" width="12" style="41" customWidth="1"/>
    <col min="15050" max="15050" width="9" style="41" customWidth="1"/>
    <col min="15051" max="15054" width="8.6640625" style="41" customWidth="1"/>
    <col min="15055" max="15055" width="8.5546875" style="41" customWidth="1"/>
    <col min="15056" max="15056" width="8.88671875" style="41"/>
    <col min="15057" max="15058" width="11.5546875" style="41" customWidth="1"/>
    <col min="15059" max="15059" width="9.33203125" style="41" customWidth="1"/>
    <col min="15060" max="15060" width="40.44140625" style="41" customWidth="1"/>
    <col min="15061" max="15061" width="51.33203125" style="41" customWidth="1"/>
    <col min="15062" max="15063" width="9.109375" style="41" customWidth="1"/>
    <col min="15064" max="15303" width="8.88671875" style="41"/>
    <col min="15304" max="15304" width="24.6640625" style="41" customWidth="1"/>
    <col min="15305" max="15305" width="12" style="41" customWidth="1"/>
    <col min="15306" max="15306" width="9" style="41" customWidth="1"/>
    <col min="15307" max="15310" width="8.6640625" style="41" customWidth="1"/>
    <col min="15311" max="15311" width="8.5546875" style="41" customWidth="1"/>
    <col min="15312" max="15312" width="8.88671875" style="41"/>
    <col min="15313" max="15314" width="11.5546875" style="41" customWidth="1"/>
    <col min="15315" max="15315" width="9.33203125" style="41" customWidth="1"/>
    <col min="15316" max="15316" width="40.44140625" style="41" customWidth="1"/>
    <col min="15317" max="15317" width="51.33203125" style="41" customWidth="1"/>
    <col min="15318" max="15319" width="9.109375" style="41" customWidth="1"/>
    <col min="15320" max="15559" width="8.88671875" style="41"/>
    <col min="15560" max="15560" width="24.6640625" style="41" customWidth="1"/>
    <col min="15561" max="15561" width="12" style="41" customWidth="1"/>
    <col min="15562" max="15562" width="9" style="41" customWidth="1"/>
    <col min="15563" max="15566" width="8.6640625" style="41" customWidth="1"/>
    <col min="15567" max="15567" width="8.5546875" style="41" customWidth="1"/>
    <col min="15568" max="15568" width="8.88671875" style="41"/>
    <col min="15569" max="15570" width="11.5546875" style="41" customWidth="1"/>
    <col min="15571" max="15571" width="9.33203125" style="41" customWidth="1"/>
    <col min="15572" max="15572" width="40.44140625" style="41" customWidth="1"/>
    <col min="15573" max="15573" width="51.33203125" style="41" customWidth="1"/>
    <col min="15574" max="15575" width="9.109375" style="41" customWidth="1"/>
    <col min="15576" max="15815" width="8.88671875" style="41"/>
    <col min="15816" max="15816" width="24.6640625" style="41" customWidth="1"/>
    <col min="15817" max="15817" width="12" style="41" customWidth="1"/>
    <col min="15818" max="15818" width="9" style="41" customWidth="1"/>
    <col min="15819" max="15822" width="8.6640625" style="41" customWidth="1"/>
    <col min="15823" max="15823" width="8.5546875" style="41" customWidth="1"/>
    <col min="15824" max="15824" width="8.88671875" style="41"/>
    <col min="15825" max="15826" width="11.5546875" style="41" customWidth="1"/>
    <col min="15827" max="15827" width="9.33203125" style="41" customWidth="1"/>
    <col min="15828" max="15828" width="40.44140625" style="41" customWidth="1"/>
    <col min="15829" max="15829" width="51.33203125" style="41" customWidth="1"/>
    <col min="15830" max="15831" width="9.109375" style="41" customWidth="1"/>
    <col min="15832" max="16071" width="8.88671875" style="41"/>
    <col min="16072" max="16072" width="24.6640625" style="41" customWidth="1"/>
    <col min="16073" max="16073" width="12" style="41" customWidth="1"/>
    <col min="16074" max="16074" width="9" style="41" customWidth="1"/>
    <col min="16075" max="16078" width="8.6640625" style="41" customWidth="1"/>
    <col min="16079" max="16079" width="8.5546875" style="41" customWidth="1"/>
    <col min="16080" max="16080" width="8.88671875" style="41"/>
    <col min="16081" max="16082" width="11.5546875" style="41" customWidth="1"/>
    <col min="16083" max="16083" width="9.33203125" style="41" customWidth="1"/>
    <col min="16084" max="16084" width="40.44140625" style="41" customWidth="1"/>
    <col min="16085" max="16085" width="51.33203125" style="41" customWidth="1"/>
    <col min="16086" max="16087" width="9.109375" style="41" customWidth="1"/>
    <col min="16088" max="16384" width="8.88671875" style="41"/>
  </cols>
  <sheetData>
    <row r="1" spans="1:10" x14ac:dyDescent="0.35">
      <c r="A1" s="164" t="s">
        <v>56</v>
      </c>
      <c r="B1" s="164"/>
      <c r="C1" s="164"/>
      <c r="D1" s="164"/>
      <c r="E1" s="164"/>
      <c r="F1" s="164"/>
      <c r="G1" s="164"/>
      <c r="H1" s="164"/>
      <c r="I1" s="164"/>
    </row>
    <row r="2" spans="1:10" ht="43.2" customHeight="1" x14ac:dyDescent="0.35">
      <c r="A2" s="165" t="s">
        <v>55</v>
      </c>
      <c r="B2" s="165"/>
      <c r="C2" s="165"/>
      <c r="D2" s="165"/>
      <c r="E2" s="165"/>
      <c r="F2" s="165"/>
      <c r="G2" s="165"/>
      <c r="H2" s="165"/>
      <c r="I2" s="165"/>
    </row>
    <row r="3" spans="1:10" ht="22.8" x14ac:dyDescent="0.35">
      <c r="A3" s="156" t="s">
        <v>58</v>
      </c>
      <c r="B3" s="156"/>
      <c r="C3" s="156"/>
      <c r="D3" s="156"/>
      <c r="E3" s="156"/>
      <c r="F3" s="156"/>
      <c r="G3" s="156"/>
      <c r="H3" s="156"/>
      <c r="I3" s="156"/>
    </row>
    <row r="4" spans="1:10" ht="20.399999999999999" x14ac:dyDescent="0.35">
      <c r="B4" s="157" t="s">
        <v>20</v>
      </c>
      <c r="C4" s="157"/>
      <c r="D4" s="157"/>
      <c r="E4" s="157"/>
      <c r="F4" s="157"/>
      <c r="G4" s="157"/>
      <c r="H4" s="157"/>
      <c r="I4" s="157"/>
    </row>
    <row r="5" spans="1:10" ht="53.4" customHeight="1" x14ac:dyDescent="0.35">
      <c r="A5" s="158" t="s">
        <v>21</v>
      </c>
      <c r="B5" s="160" t="s">
        <v>22</v>
      </c>
      <c r="C5" s="162" t="s">
        <v>23</v>
      </c>
      <c r="D5" s="162" t="s">
        <v>24</v>
      </c>
      <c r="E5" s="162" t="s">
        <v>25</v>
      </c>
      <c r="F5" s="162" t="s">
        <v>26</v>
      </c>
      <c r="G5" s="162" t="s">
        <v>27</v>
      </c>
      <c r="H5" s="162" t="s">
        <v>28</v>
      </c>
      <c r="I5" s="162" t="s">
        <v>29</v>
      </c>
    </row>
    <row r="6" spans="1:10" ht="18.600000000000001" thickBot="1" x14ac:dyDescent="0.4">
      <c r="A6" s="159"/>
      <c r="B6" s="161"/>
      <c r="C6" s="162"/>
      <c r="D6" s="163"/>
      <c r="E6" s="163"/>
      <c r="F6" s="163"/>
      <c r="G6" s="163"/>
      <c r="H6" s="163"/>
      <c r="I6" s="163"/>
    </row>
    <row r="7" spans="1:10" ht="39" customHeight="1" thickBot="1" x14ac:dyDescent="0.4">
      <c r="A7" s="172" t="s">
        <v>30</v>
      </c>
      <c r="B7" s="173"/>
      <c r="C7" s="173"/>
      <c r="D7" s="173"/>
      <c r="E7" s="174"/>
      <c r="F7" s="43">
        <f>F8+F13</f>
        <v>837.19866000000002</v>
      </c>
      <c r="G7" s="44">
        <f>ROUND(G8+G13,2)</f>
        <v>5.0199999999999996</v>
      </c>
      <c r="H7" s="149"/>
      <c r="I7" s="150"/>
    </row>
    <row r="8" spans="1:10" s="48" customFormat="1" x14ac:dyDescent="0.3">
      <c r="A8" s="45">
        <v>1</v>
      </c>
      <c r="B8" s="151" t="s">
        <v>31</v>
      </c>
      <c r="C8" s="151"/>
      <c r="D8" s="151"/>
      <c r="E8" s="151"/>
      <c r="F8" s="46">
        <f>F9</f>
        <v>799.62729999999999</v>
      </c>
      <c r="G8" s="47">
        <f>G9</f>
        <v>4.79</v>
      </c>
      <c r="H8" s="152" t="s">
        <v>105</v>
      </c>
      <c r="I8" s="154" t="s">
        <v>46</v>
      </c>
    </row>
    <row r="9" spans="1:10" s="53" customFormat="1" ht="225.6" customHeight="1" x14ac:dyDescent="0.3">
      <c r="A9" s="49" t="s">
        <v>33</v>
      </c>
      <c r="B9" s="50" t="s">
        <v>106</v>
      </c>
      <c r="C9" s="51" t="s">
        <v>35</v>
      </c>
      <c r="D9" s="75">
        <v>647</v>
      </c>
      <c r="E9" s="52">
        <f>D9*0.2359</f>
        <v>152.62729999999999</v>
      </c>
      <c r="F9" s="52">
        <f>D9+E9</f>
        <v>799.62729999999999</v>
      </c>
      <c r="G9" s="52">
        <f>ROUND(F9/167,2)</f>
        <v>4.79</v>
      </c>
      <c r="H9" s="153"/>
      <c r="I9" s="155"/>
    </row>
    <row r="10" spans="1:10" s="53" customFormat="1" ht="20.399999999999999" x14ac:dyDescent="0.35">
      <c r="A10" s="54"/>
      <c r="B10" s="169" t="s">
        <v>36</v>
      </c>
      <c r="C10" s="169"/>
      <c r="D10" s="169"/>
      <c r="E10" s="169"/>
      <c r="F10" s="169"/>
      <c r="G10" s="169"/>
      <c r="H10" s="169"/>
      <c r="I10" s="169"/>
    </row>
    <row r="11" spans="1:10" ht="54" customHeight="1" x14ac:dyDescent="0.35">
      <c r="A11" s="158" t="s">
        <v>21</v>
      </c>
      <c r="B11" s="170" t="s">
        <v>22</v>
      </c>
      <c r="C11" s="162" t="s">
        <v>23</v>
      </c>
      <c r="D11" s="162" t="s">
        <v>37</v>
      </c>
      <c r="E11" s="171" t="s">
        <v>38</v>
      </c>
      <c r="F11" s="171" t="s">
        <v>39</v>
      </c>
      <c r="G11" s="162" t="s">
        <v>27</v>
      </c>
      <c r="H11" s="162" t="s">
        <v>28</v>
      </c>
      <c r="I11" s="162" t="s">
        <v>29</v>
      </c>
    </row>
    <row r="12" spans="1:10" x14ac:dyDescent="0.35">
      <c r="A12" s="158"/>
      <c r="B12" s="170"/>
      <c r="C12" s="162"/>
      <c r="D12" s="162"/>
      <c r="E12" s="171"/>
      <c r="F12" s="171"/>
      <c r="G12" s="162"/>
      <c r="H12" s="162"/>
      <c r="I12" s="162"/>
    </row>
    <row r="13" spans="1:10" x14ac:dyDescent="0.35">
      <c r="A13" s="55">
        <v>2</v>
      </c>
      <c r="B13" s="166" t="s">
        <v>40</v>
      </c>
      <c r="C13" s="166"/>
      <c r="D13" s="166"/>
      <c r="E13" s="166" t="s">
        <v>0</v>
      </c>
      <c r="F13" s="56">
        <f>F14</f>
        <v>37.571359999999999</v>
      </c>
      <c r="G13" s="56">
        <f>G14</f>
        <v>0.23</v>
      </c>
      <c r="H13" s="57"/>
      <c r="I13" s="57"/>
    </row>
    <row r="14" spans="1:10" ht="186.6" customHeight="1" x14ac:dyDescent="0.35">
      <c r="A14" s="58" t="s">
        <v>41</v>
      </c>
      <c r="B14" s="167" t="s">
        <v>42</v>
      </c>
      <c r="C14" s="167"/>
      <c r="D14" s="167"/>
      <c r="E14" s="167" t="s">
        <v>0</v>
      </c>
      <c r="F14" s="59">
        <v>37.571359999999999</v>
      </c>
      <c r="G14" s="59">
        <f>ROUND(0.225247961630695,2)</f>
        <v>0.23</v>
      </c>
      <c r="H14" s="61" t="s">
        <v>65</v>
      </c>
      <c r="I14" s="70" t="s">
        <v>66</v>
      </c>
      <c r="J14" s="48"/>
    </row>
    <row r="15" spans="1:10" ht="128.4" customHeight="1" x14ac:dyDescent="0.35">
      <c r="A15" s="168" t="s">
        <v>47</v>
      </c>
      <c r="B15" s="168"/>
      <c r="C15" s="168"/>
      <c r="D15" s="168"/>
      <c r="E15" s="168"/>
      <c r="F15" s="168"/>
      <c r="G15" s="168"/>
      <c r="H15" s="168"/>
      <c r="I15" s="168"/>
    </row>
    <row r="16" spans="1:10" ht="57.6" customHeight="1" x14ac:dyDescent="0.35">
      <c r="A16" s="148" t="s">
        <v>107</v>
      </c>
      <c r="B16" s="148"/>
      <c r="C16" s="148"/>
      <c r="D16" s="148"/>
      <c r="E16" s="148"/>
      <c r="F16" s="148"/>
      <c r="G16" s="148"/>
      <c r="H16" s="148"/>
      <c r="I16" s="148"/>
    </row>
    <row r="19" spans="7:7" x14ac:dyDescent="0.35">
      <c r="G19" s="73"/>
    </row>
  </sheetData>
  <mergeCells count="32">
    <mergeCell ref="A1:I1"/>
    <mergeCell ref="A2:I2"/>
    <mergeCell ref="B13:E13"/>
    <mergeCell ref="B14:E14"/>
    <mergeCell ref="A15:I15"/>
    <mergeCell ref="B10:I10"/>
    <mergeCell ref="A11:A12"/>
    <mergeCell ref="B11:B12"/>
    <mergeCell ref="C11:C12"/>
    <mergeCell ref="D11:D12"/>
    <mergeCell ref="E11:E12"/>
    <mergeCell ref="F11:F12"/>
    <mergeCell ref="G11:G12"/>
    <mergeCell ref="H11:H12"/>
    <mergeCell ref="I11:I12"/>
    <mergeCell ref="A7:E7"/>
    <mergeCell ref="A3:I3"/>
    <mergeCell ref="B4:I4"/>
    <mergeCell ref="A5:A6"/>
    <mergeCell ref="B5:B6"/>
    <mergeCell ref="C5:C6"/>
    <mergeCell ref="D5:D6"/>
    <mergeCell ref="E5:E6"/>
    <mergeCell ref="F5:F6"/>
    <mergeCell ref="G5:G6"/>
    <mergeCell ref="H5:H6"/>
    <mergeCell ref="I5:I6"/>
    <mergeCell ref="A16:I16"/>
    <mergeCell ref="H7:I7"/>
    <mergeCell ref="B8:E8"/>
    <mergeCell ref="H8:H9"/>
    <mergeCell ref="I8:I9"/>
  </mergeCells>
  <pageMargins left="0.7" right="0.7" top="0.75" bottom="0.75" header="0.3" footer="0.3"/>
  <pageSetup scale="6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BE483-260B-4B8E-B14B-D02C63500E6C}">
  <dimension ref="A1:J22"/>
  <sheetViews>
    <sheetView topLeftCell="A4" zoomScale="60" zoomScaleNormal="60" workbookViewId="0">
      <selection activeCell="T4" sqref="T1:T1048576"/>
    </sheetView>
  </sheetViews>
  <sheetFormatPr defaultRowHeight="18" x14ac:dyDescent="0.35"/>
  <cols>
    <col min="1" max="1" width="10.5546875" style="42" customWidth="1"/>
    <col min="2" max="2" width="17.33203125" style="41" customWidth="1"/>
    <col min="3" max="7" width="10.33203125" style="72" customWidth="1"/>
    <col min="8" max="8" width="30.6640625" style="41" customWidth="1"/>
    <col min="9" max="9" width="32.109375" style="41" customWidth="1"/>
    <col min="10" max="199" width="8.88671875" style="41"/>
    <col min="200" max="200" width="24.6640625" style="41" customWidth="1"/>
    <col min="201" max="201" width="12" style="41" customWidth="1"/>
    <col min="202" max="202" width="9" style="41" customWidth="1"/>
    <col min="203" max="206" width="8.6640625" style="41" customWidth="1"/>
    <col min="207" max="207" width="8.5546875" style="41" customWidth="1"/>
    <col min="208" max="208" width="8.88671875" style="41"/>
    <col min="209" max="210" width="11.5546875" style="41" customWidth="1"/>
    <col min="211" max="211" width="9.33203125" style="41" customWidth="1"/>
    <col min="212" max="212" width="40.44140625" style="41" customWidth="1"/>
    <col min="213" max="213" width="51.33203125" style="41" customWidth="1"/>
    <col min="214" max="215" width="9.109375" style="41" customWidth="1"/>
    <col min="216" max="455" width="8.88671875" style="41"/>
    <col min="456" max="456" width="24.6640625" style="41" customWidth="1"/>
    <col min="457" max="457" width="12" style="41" customWidth="1"/>
    <col min="458" max="458" width="9" style="41" customWidth="1"/>
    <col min="459" max="462" width="8.6640625" style="41" customWidth="1"/>
    <col min="463" max="463" width="8.5546875" style="41" customWidth="1"/>
    <col min="464" max="464" width="8.88671875" style="41"/>
    <col min="465" max="466" width="11.5546875" style="41" customWidth="1"/>
    <col min="467" max="467" width="9.33203125" style="41" customWidth="1"/>
    <col min="468" max="468" width="40.44140625" style="41" customWidth="1"/>
    <col min="469" max="469" width="51.33203125" style="41" customWidth="1"/>
    <col min="470" max="471" width="9.109375" style="41" customWidth="1"/>
    <col min="472" max="711" width="8.88671875" style="41"/>
    <col min="712" max="712" width="24.6640625" style="41" customWidth="1"/>
    <col min="713" max="713" width="12" style="41" customWidth="1"/>
    <col min="714" max="714" width="9" style="41" customWidth="1"/>
    <col min="715" max="718" width="8.6640625" style="41" customWidth="1"/>
    <col min="719" max="719" width="8.5546875" style="41" customWidth="1"/>
    <col min="720" max="720" width="8.88671875" style="41"/>
    <col min="721" max="722" width="11.5546875" style="41" customWidth="1"/>
    <col min="723" max="723" width="9.33203125" style="41" customWidth="1"/>
    <col min="724" max="724" width="40.44140625" style="41" customWidth="1"/>
    <col min="725" max="725" width="51.33203125" style="41" customWidth="1"/>
    <col min="726" max="727" width="9.109375" style="41" customWidth="1"/>
    <col min="728" max="967" width="8.88671875" style="41"/>
    <col min="968" max="968" width="24.6640625" style="41" customWidth="1"/>
    <col min="969" max="969" width="12" style="41" customWidth="1"/>
    <col min="970" max="970" width="9" style="41" customWidth="1"/>
    <col min="971" max="974" width="8.6640625" style="41" customWidth="1"/>
    <col min="975" max="975" width="8.5546875" style="41" customWidth="1"/>
    <col min="976" max="976" width="8.88671875" style="41"/>
    <col min="977" max="978" width="11.5546875" style="41" customWidth="1"/>
    <col min="979" max="979" width="9.33203125" style="41" customWidth="1"/>
    <col min="980" max="980" width="40.44140625" style="41" customWidth="1"/>
    <col min="981" max="981" width="51.33203125" style="41" customWidth="1"/>
    <col min="982" max="983" width="9.109375" style="41" customWidth="1"/>
    <col min="984" max="1223" width="8.88671875" style="41"/>
    <col min="1224" max="1224" width="24.6640625" style="41" customWidth="1"/>
    <col min="1225" max="1225" width="12" style="41" customWidth="1"/>
    <col min="1226" max="1226" width="9" style="41" customWidth="1"/>
    <col min="1227" max="1230" width="8.6640625" style="41" customWidth="1"/>
    <col min="1231" max="1231" width="8.5546875" style="41" customWidth="1"/>
    <col min="1232" max="1232" width="8.88671875" style="41"/>
    <col min="1233" max="1234" width="11.5546875" style="41" customWidth="1"/>
    <col min="1235" max="1235" width="9.33203125" style="41" customWidth="1"/>
    <col min="1236" max="1236" width="40.44140625" style="41" customWidth="1"/>
    <col min="1237" max="1237" width="51.33203125" style="41" customWidth="1"/>
    <col min="1238" max="1239" width="9.109375" style="41" customWidth="1"/>
    <col min="1240" max="1479" width="8.88671875" style="41"/>
    <col min="1480" max="1480" width="24.6640625" style="41" customWidth="1"/>
    <col min="1481" max="1481" width="12" style="41" customWidth="1"/>
    <col min="1482" max="1482" width="9" style="41" customWidth="1"/>
    <col min="1483" max="1486" width="8.6640625" style="41" customWidth="1"/>
    <col min="1487" max="1487" width="8.5546875" style="41" customWidth="1"/>
    <col min="1488" max="1488" width="8.88671875" style="41"/>
    <col min="1489" max="1490" width="11.5546875" style="41" customWidth="1"/>
    <col min="1491" max="1491" width="9.33203125" style="41" customWidth="1"/>
    <col min="1492" max="1492" width="40.44140625" style="41" customWidth="1"/>
    <col min="1493" max="1493" width="51.33203125" style="41" customWidth="1"/>
    <col min="1494" max="1495" width="9.109375" style="41" customWidth="1"/>
    <col min="1496" max="1735" width="8.88671875" style="41"/>
    <col min="1736" max="1736" width="24.6640625" style="41" customWidth="1"/>
    <col min="1737" max="1737" width="12" style="41" customWidth="1"/>
    <col min="1738" max="1738" width="9" style="41" customWidth="1"/>
    <col min="1739" max="1742" width="8.6640625" style="41" customWidth="1"/>
    <col min="1743" max="1743" width="8.5546875" style="41" customWidth="1"/>
    <col min="1744" max="1744" width="8.88671875" style="41"/>
    <col min="1745" max="1746" width="11.5546875" style="41" customWidth="1"/>
    <col min="1747" max="1747" width="9.33203125" style="41" customWidth="1"/>
    <col min="1748" max="1748" width="40.44140625" style="41" customWidth="1"/>
    <col min="1749" max="1749" width="51.33203125" style="41" customWidth="1"/>
    <col min="1750" max="1751" width="9.109375" style="41" customWidth="1"/>
    <col min="1752" max="1991" width="8.88671875" style="41"/>
    <col min="1992" max="1992" width="24.6640625" style="41" customWidth="1"/>
    <col min="1993" max="1993" width="12" style="41" customWidth="1"/>
    <col min="1994" max="1994" width="9" style="41" customWidth="1"/>
    <col min="1995" max="1998" width="8.6640625" style="41" customWidth="1"/>
    <col min="1999" max="1999" width="8.5546875" style="41" customWidth="1"/>
    <col min="2000" max="2000" width="8.88671875" style="41"/>
    <col min="2001" max="2002" width="11.5546875" style="41" customWidth="1"/>
    <col min="2003" max="2003" width="9.33203125" style="41" customWidth="1"/>
    <col min="2004" max="2004" width="40.44140625" style="41" customWidth="1"/>
    <col min="2005" max="2005" width="51.33203125" style="41" customWidth="1"/>
    <col min="2006" max="2007" width="9.109375" style="41" customWidth="1"/>
    <col min="2008" max="2247" width="8.88671875" style="41"/>
    <col min="2248" max="2248" width="24.6640625" style="41" customWidth="1"/>
    <col min="2249" max="2249" width="12" style="41" customWidth="1"/>
    <col min="2250" max="2250" width="9" style="41" customWidth="1"/>
    <col min="2251" max="2254" width="8.6640625" style="41" customWidth="1"/>
    <col min="2255" max="2255" width="8.5546875" style="41" customWidth="1"/>
    <col min="2256" max="2256" width="8.88671875" style="41"/>
    <col min="2257" max="2258" width="11.5546875" style="41" customWidth="1"/>
    <col min="2259" max="2259" width="9.33203125" style="41" customWidth="1"/>
    <col min="2260" max="2260" width="40.44140625" style="41" customWidth="1"/>
    <col min="2261" max="2261" width="51.33203125" style="41" customWidth="1"/>
    <col min="2262" max="2263" width="9.109375" style="41" customWidth="1"/>
    <col min="2264" max="2503" width="8.88671875" style="41"/>
    <col min="2504" max="2504" width="24.6640625" style="41" customWidth="1"/>
    <col min="2505" max="2505" width="12" style="41" customWidth="1"/>
    <col min="2506" max="2506" width="9" style="41" customWidth="1"/>
    <col min="2507" max="2510" width="8.6640625" style="41" customWidth="1"/>
    <col min="2511" max="2511" width="8.5546875" style="41" customWidth="1"/>
    <col min="2512" max="2512" width="8.88671875" style="41"/>
    <col min="2513" max="2514" width="11.5546875" style="41" customWidth="1"/>
    <col min="2515" max="2515" width="9.33203125" style="41" customWidth="1"/>
    <col min="2516" max="2516" width="40.44140625" style="41" customWidth="1"/>
    <col min="2517" max="2517" width="51.33203125" style="41" customWidth="1"/>
    <col min="2518" max="2519" width="9.109375" style="41" customWidth="1"/>
    <col min="2520" max="2759" width="8.88671875" style="41"/>
    <col min="2760" max="2760" width="24.6640625" style="41" customWidth="1"/>
    <col min="2761" max="2761" width="12" style="41" customWidth="1"/>
    <col min="2762" max="2762" width="9" style="41" customWidth="1"/>
    <col min="2763" max="2766" width="8.6640625" style="41" customWidth="1"/>
    <col min="2767" max="2767" width="8.5546875" style="41" customWidth="1"/>
    <col min="2768" max="2768" width="8.88671875" style="41"/>
    <col min="2769" max="2770" width="11.5546875" style="41" customWidth="1"/>
    <col min="2771" max="2771" width="9.33203125" style="41" customWidth="1"/>
    <col min="2772" max="2772" width="40.44140625" style="41" customWidth="1"/>
    <col min="2773" max="2773" width="51.33203125" style="41" customWidth="1"/>
    <col min="2774" max="2775" width="9.109375" style="41" customWidth="1"/>
    <col min="2776" max="3015" width="8.88671875" style="41"/>
    <col min="3016" max="3016" width="24.6640625" style="41" customWidth="1"/>
    <col min="3017" max="3017" width="12" style="41" customWidth="1"/>
    <col min="3018" max="3018" width="9" style="41" customWidth="1"/>
    <col min="3019" max="3022" width="8.6640625" style="41" customWidth="1"/>
    <col min="3023" max="3023" width="8.5546875" style="41" customWidth="1"/>
    <col min="3024" max="3024" width="8.88671875" style="41"/>
    <col min="3025" max="3026" width="11.5546875" style="41" customWidth="1"/>
    <col min="3027" max="3027" width="9.33203125" style="41" customWidth="1"/>
    <col min="3028" max="3028" width="40.44140625" style="41" customWidth="1"/>
    <col min="3029" max="3029" width="51.33203125" style="41" customWidth="1"/>
    <col min="3030" max="3031" width="9.109375" style="41" customWidth="1"/>
    <col min="3032" max="3271" width="8.88671875" style="41"/>
    <col min="3272" max="3272" width="24.6640625" style="41" customWidth="1"/>
    <col min="3273" max="3273" width="12" style="41" customWidth="1"/>
    <col min="3274" max="3274" width="9" style="41" customWidth="1"/>
    <col min="3275" max="3278" width="8.6640625" style="41" customWidth="1"/>
    <col min="3279" max="3279" width="8.5546875" style="41" customWidth="1"/>
    <col min="3280" max="3280" width="8.88671875" style="41"/>
    <col min="3281" max="3282" width="11.5546875" style="41" customWidth="1"/>
    <col min="3283" max="3283" width="9.33203125" style="41" customWidth="1"/>
    <col min="3284" max="3284" width="40.44140625" style="41" customWidth="1"/>
    <col min="3285" max="3285" width="51.33203125" style="41" customWidth="1"/>
    <col min="3286" max="3287" width="9.109375" style="41" customWidth="1"/>
    <col min="3288" max="3527" width="8.88671875" style="41"/>
    <col min="3528" max="3528" width="24.6640625" style="41" customWidth="1"/>
    <col min="3529" max="3529" width="12" style="41" customWidth="1"/>
    <col min="3530" max="3530" width="9" style="41" customWidth="1"/>
    <col min="3531" max="3534" width="8.6640625" style="41" customWidth="1"/>
    <col min="3535" max="3535" width="8.5546875" style="41" customWidth="1"/>
    <col min="3536" max="3536" width="8.88671875" style="41"/>
    <col min="3537" max="3538" width="11.5546875" style="41" customWidth="1"/>
    <col min="3539" max="3539" width="9.33203125" style="41" customWidth="1"/>
    <col min="3540" max="3540" width="40.44140625" style="41" customWidth="1"/>
    <col min="3541" max="3541" width="51.33203125" style="41" customWidth="1"/>
    <col min="3542" max="3543" width="9.109375" style="41" customWidth="1"/>
    <col min="3544" max="3783" width="8.88671875" style="41"/>
    <col min="3784" max="3784" width="24.6640625" style="41" customWidth="1"/>
    <col min="3785" max="3785" width="12" style="41" customWidth="1"/>
    <col min="3786" max="3786" width="9" style="41" customWidth="1"/>
    <col min="3787" max="3790" width="8.6640625" style="41" customWidth="1"/>
    <col min="3791" max="3791" width="8.5546875" style="41" customWidth="1"/>
    <col min="3792" max="3792" width="8.88671875" style="41"/>
    <col min="3793" max="3794" width="11.5546875" style="41" customWidth="1"/>
    <col min="3795" max="3795" width="9.33203125" style="41" customWidth="1"/>
    <col min="3796" max="3796" width="40.44140625" style="41" customWidth="1"/>
    <col min="3797" max="3797" width="51.33203125" style="41" customWidth="1"/>
    <col min="3798" max="3799" width="9.109375" style="41" customWidth="1"/>
    <col min="3800" max="4039" width="8.88671875" style="41"/>
    <col min="4040" max="4040" width="24.6640625" style="41" customWidth="1"/>
    <col min="4041" max="4041" width="12" style="41" customWidth="1"/>
    <col min="4042" max="4042" width="9" style="41" customWidth="1"/>
    <col min="4043" max="4046" width="8.6640625" style="41" customWidth="1"/>
    <col min="4047" max="4047" width="8.5546875" style="41" customWidth="1"/>
    <col min="4048" max="4048" width="8.88671875" style="41"/>
    <col min="4049" max="4050" width="11.5546875" style="41" customWidth="1"/>
    <col min="4051" max="4051" width="9.33203125" style="41" customWidth="1"/>
    <col min="4052" max="4052" width="40.44140625" style="41" customWidth="1"/>
    <col min="4053" max="4053" width="51.33203125" style="41" customWidth="1"/>
    <col min="4054" max="4055" width="9.109375" style="41" customWidth="1"/>
    <col min="4056" max="4295" width="8.88671875" style="41"/>
    <col min="4296" max="4296" width="24.6640625" style="41" customWidth="1"/>
    <col min="4297" max="4297" width="12" style="41" customWidth="1"/>
    <col min="4298" max="4298" width="9" style="41" customWidth="1"/>
    <col min="4299" max="4302" width="8.6640625" style="41" customWidth="1"/>
    <col min="4303" max="4303" width="8.5546875" style="41" customWidth="1"/>
    <col min="4304" max="4304" width="8.88671875" style="41"/>
    <col min="4305" max="4306" width="11.5546875" style="41" customWidth="1"/>
    <col min="4307" max="4307" width="9.33203125" style="41" customWidth="1"/>
    <col min="4308" max="4308" width="40.44140625" style="41" customWidth="1"/>
    <col min="4309" max="4309" width="51.33203125" style="41" customWidth="1"/>
    <col min="4310" max="4311" width="9.109375" style="41" customWidth="1"/>
    <col min="4312" max="4551" width="8.88671875" style="41"/>
    <col min="4552" max="4552" width="24.6640625" style="41" customWidth="1"/>
    <col min="4553" max="4553" width="12" style="41" customWidth="1"/>
    <col min="4554" max="4554" width="9" style="41" customWidth="1"/>
    <col min="4555" max="4558" width="8.6640625" style="41" customWidth="1"/>
    <col min="4559" max="4559" width="8.5546875" style="41" customWidth="1"/>
    <col min="4560" max="4560" width="8.88671875" style="41"/>
    <col min="4561" max="4562" width="11.5546875" style="41" customWidth="1"/>
    <col min="4563" max="4563" width="9.33203125" style="41" customWidth="1"/>
    <col min="4564" max="4564" width="40.44140625" style="41" customWidth="1"/>
    <col min="4565" max="4565" width="51.33203125" style="41" customWidth="1"/>
    <col min="4566" max="4567" width="9.109375" style="41" customWidth="1"/>
    <col min="4568" max="4807" width="8.88671875" style="41"/>
    <col min="4808" max="4808" width="24.6640625" style="41" customWidth="1"/>
    <col min="4809" max="4809" width="12" style="41" customWidth="1"/>
    <col min="4810" max="4810" width="9" style="41" customWidth="1"/>
    <col min="4811" max="4814" width="8.6640625" style="41" customWidth="1"/>
    <col min="4815" max="4815" width="8.5546875" style="41" customWidth="1"/>
    <col min="4816" max="4816" width="8.88671875" style="41"/>
    <col min="4817" max="4818" width="11.5546875" style="41" customWidth="1"/>
    <col min="4819" max="4819" width="9.33203125" style="41" customWidth="1"/>
    <col min="4820" max="4820" width="40.44140625" style="41" customWidth="1"/>
    <col min="4821" max="4821" width="51.33203125" style="41" customWidth="1"/>
    <col min="4822" max="4823" width="9.109375" style="41" customWidth="1"/>
    <col min="4824" max="5063" width="8.88671875" style="41"/>
    <col min="5064" max="5064" width="24.6640625" style="41" customWidth="1"/>
    <col min="5065" max="5065" width="12" style="41" customWidth="1"/>
    <col min="5066" max="5066" width="9" style="41" customWidth="1"/>
    <col min="5067" max="5070" width="8.6640625" style="41" customWidth="1"/>
    <col min="5071" max="5071" width="8.5546875" style="41" customWidth="1"/>
    <col min="5072" max="5072" width="8.88671875" style="41"/>
    <col min="5073" max="5074" width="11.5546875" style="41" customWidth="1"/>
    <col min="5075" max="5075" width="9.33203125" style="41" customWidth="1"/>
    <col min="5076" max="5076" width="40.44140625" style="41" customWidth="1"/>
    <col min="5077" max="5077" width="51.33203125" style="41" customWidth="1"/>
    <col min="5078" max="5079" width="9.109375" style="41" customWidth="1"/>
    <col min="5080" max="5319" width="8.88671875" style="41"/>
    <col min="5320" max="5320" width="24.6640625" style="41" customWidth="1"/>
    <col min="5321" max="5321" width="12" style="41" customWidth="1"/>
    <col min="5322" max="5322" width="9" style="41" customWidth="1"/>
    <col min="5323" max="5326" width="8.6640625" style="41" customWidth="1"/>
    <col min="5327" max="5327" width="8.5546875" style="41" customWidth="1"/>
    <col min="5328" max="5328" width="8.88671875" style="41"/>
    <col min="5329" max="5330" width="11.5546875" style="41" customWidth="1"/>
    <col min="5331" max="5331" width="9.33203125" style="41" customWidth="1"/>
    <col min="5332" max="5332" width="40.44140625" style="41" customWidth="1"/>
    <col min="5333" max="5333" width="51.33203125" style="41" customWidth="1"/>
    <col min="5334" max="5335" width="9.109375" style="41" customWidth="1"/>
    <col min="5336" max="5575" width="8.88671875" style="41"/>
    <col min="5576" max="5576" width="24.6640625" style="41" customWidth="1"/>
    <col min="5577" max="5577" width="12" style="41" customWidth="1"/>
    <col min="5578" max="5578" width="9" style="41" customWidth="1"/>
    <col min="5579" max="5582" width="8.6640625" style="41" customWidth="1"/>
    <col min="5583" max="5583" width="8.5546875" style="41" customWidth="1"/>
    <col min="5584" max="5584" width="8.88671875" style="41"/>
    <col min="5585" max="5586" width="11.5546875" style="41" customWidth="1"/>
    <col min="5587" max="5587" width="9.33203125" style="41" customWidth="1"/>
    <col min="5588" max="5588" width="40.44140625" style="41" customWidth="1"/>
    <col min="5589" max="5589" width="51.33203125" style="41" customWidth="1"/>
    <col min="5590" max="5591" width="9.109375" style="41" customWidth="1"/>
    <col min="5592" max="5831" width="8.88671875" style="41"/>
    <col min="5832" max="5832" width="24.6640625" style="41" customWidth="1"/>
    <col min="5833" max="5833" width="12" style="41" customWidth="1"/>
    <col min="5834" max="5834" width="9" style="41" customWidth="1"/>
    <col min="5835" max="5838" width="8.6640625" style="41" customWidth="1"/>
    <col min="5839" max="5839" width="8.5546875" style="41" customWidth="1"/>
    <col min="5840" max="5840" width="8.88671875" style="41"/>
    <col min="5841" max="5842" width="11.5546875" style="41" customWidth="1"/>
    <col min="5843" max="5843" width="9.33203125" style="41" customWidth="1"/>
    <col min="5844" max="5844" width="40.44140625" style="41" customWidth="1"/>
    <col min="5845" max="5845" width="51.33203125" style="41" customWidth="1"/>
    <col min="5846" max="5847" width="9.109375" style="41" customWidth="1"/>
    <col min="5848" max="6087" width="8.88671875" style="41"/>
    <col min="6088" max="6088" width="24.6640625" style="41" customWidth="1"/>
    <col min="6089" max="6089" width="12" style="41" customWidth="1"/>
    <col min="6090" max="6090" width="9" style="41" customWidth="1"/>
    <col min="6091" max="6094" width="8.6640625" style="41" customWidth="1"/>
    <col min="6095" max="6095" width="8.5546875" style="41" customWidth="1"/>
    <col min="6096" max="6096" width="8.88671875" style="41"/>
    <col min="6097" max="6098" width="11.5546875" style="41" customWidth="1"/>
    <col min="6099" max="6099" width="9.33203125" style="41" customWidth="1"/>
    <col min="6100" max="6100" width="40.44140625" style="41" customWidth="1"/>
    <col min="6101" max="6101" width="51.33203125" style="41" customWidth="1"/>
    <col min="6102" max="6103" width="9.109375" style="41" customWidth="1"/>
    <col min="6104" max="6343" width="8.88671875" style="41"/>
    <col min="6344" max="6344" width="24.6640625" style="41" customWidth="1"/>
    <col min="6345" max="6345" width="12" style="41" customWidth="1"/>
    <col min="6346" max="6346" width="9" style="41" customWidth="1"/>
    <col min="6347" max="6350" width="8.6640625" style="41" customWidth="1"/>
    <col min="6351" max="6351" width="8.5546875" style="41" customWidth="1"/>
    <col min="6352" max="6352" width="8.88671875" style="41"/>
    <col min="6353" max="6354" width="11.5546875" style="41" customWidth="1"/>
    <col min="6355" max="6355" width="9.33203125" style="41" customWidth="1"/>
    <col min="6356" max="6356" width="40.44140625" style="41" customWidth="1"/>
    <col min="6357" max="6357" width="51.33203125" style="41" customWidth="1"/>
    <col min="6358" max="6359" width="9.109375" style="41" customWidth="1"/>
    <col min="6360" max="6599" width="8.88671875" style="41"/>
    <col min="6600" max="6600" width="24.6640625" style="41" customWidth="1"/>
    <col min="6601" max="6601" width="12" style="41" customWidth="1"/>
    <col min="6602" max="6602" width="9" style="41" customWidth="1"/>
    <col min="6603" max="6606" width="8.6640625" style="41" customWidth="1"/>
    <col min="6607" max="6607" width="8.5546875" style="41" customWidth="1"/>
    <col min="6608" max="6608" width="8.88671875" style="41"/>
    <col min="6609" max="6610" width="11.5546875" style="41" customWidth="1"/>
    <col min="6611" max="6611" width="9.33203125" style="41" customWidth="1"/>
    <col min="6612" max="6612" width="40.44140625" style="41" customWidth="1"/>
    <col min="6613" max="6613" width="51.33203125" style="41" customWidth="1"/>
    <col min="6614" max="6615" width="9.109375" style="41" customWidth="1"/>
    <col min="6616" max="6855" width="8.88671875" style="41"/>
    <col min="6856" max="6856" width="24.6640625" style="41" customWidth="1"/>
    <col min="6857" max="6857" width="12" style="41" customWidth="1"/>
    <col min="6858" max="6858" width="9" style="41" customWidth="1"/>
    <col min="6859" max="6862" width="8.6640625" style="41" customWidth="1"/>
    <col min="6863" max="6863" width="8.5546875" style="41" customWidth="1"/>
    <col min="6864" max="6864" width="8.88671875" style="41"/>
    <col min="6865" max="6866" width="11.5546875" style="41" customWidth="1"/>
    <col min="6867" max="6867" width="9.33203125" style="41" customWidth="1"/>
    <col min="6868" max="6868" width="40.44140625" style="41" customWidth="1"/>
    <col min="6869" max="6869" width="51.33203125" style="41" customWidth="1"/>
    <col min="6870" max="6871" width="9.109375" style="41" customWidth="1"/>
    <col min="6872" max="7111" width="8.88671875" style="41"/>
    <col min="7112" max="7112" width="24.6640625" style="41" customWidth="1"/>
    <col min="7113" max="7113" width="12" style="41" customWidth="1"/>
    <col min="7114" max="7114" width="9" style="41" customWidth="1"/>
    <col min="7115" max="7118" width="8.6640625" style="41" customWidth="1"/>
    <col min="7119" max="7119" width="8.5546875" style="41" customWidth="1"/>
    <col min="7120" max="7120" width="8.88671875" style="41"/>
    <col min="7121" max="7122" width="11.5546875" style="41" customWidth="1"/>
    <col min="7123" max="7123" width="9.33203125" style="41" customWidth="1"/>
    <col min="7124" max="7124" width="40.44140625" style="41" customWidth="1"/>
    <col min="7125" max="7125" width="51.33203125" style="41" customWidth="1"/>
    <col min="7126" max="7127" width="9.109375" style="41" customWidth="1"/>
    <col min="7128" max="7367" width="8.88671875" style="41"/>
    <col min="7368" max="7368" width="24.6640625" style="41" customWidth="1"/>
    <col min="7369" max="7369" width="12" style="41" customWidth="1"/>
    <col min="7370" max="7370" width="9" style="41" customWidth="1"/>
    <col min="7371" max="7374" width="8.6640625" style="41" customWidth="1"/>
    <col min="7375" max="7375" width="8.5546875" style="41" customWidth="1"/>
    <col min="7376" max="7376" width="8.88671875" style="41"/>
    <col min="7377" max="7378" width="11.5546875" style="41" customWidth="1"/>
    <col min="7379" max="7379" width="9.33203125" style="41" customWidth="1"/>
    <col min="7380" max="7380" width="40.44140625" style="41" customWidth="1"/>
    <col min="7381" max="7381" width="51.33203125" style="41" customWidth="1"/>
    <col min="7382" max="7383" width="9.109375" style="41" customWidth="1"/>
    <col min="7384" max="7623" width="8.88671875" style="41"/>
    <col min="7624" max="7624" width="24.6640625" style="41" customWidth="1"/>
    <col min="7625" max="7625" width="12" style="41" customWidth="1"/>
    <col min="7626" max="7626" width="9" style="41" customWidth="1"/>
    <col min="7627" max="7630" width="8.6640625" style="41" customWidth="1"/>
    <col min="7631" max="7631" width="8.5546875" style="41" customWidth="1"/>
    <col min="7632" max="7632" width="8.88671875" style="41"/>
    <col min="7633" max="7634" width="11.5546875" style="41" customWidth="1"/>
    <col min="7635" max="7635" width="9.33203125" style="41" customWidth="1"/>
    <col min="7636" max="7636" width="40.44140625" style="41" customWidth="1"/>
    <col min="7637" max="7637" width="51.33203125" style="41" customWidth="1"/>
    <col min="7638" max="7639" width="9.109375" style="41" customWidth="1"/>
    <col min="7640" max="7879" width="8.88671875" style="41"/>
    <col min="7880" max="7880" width="24.6640625" style="41" customWidth="1"/>
    <col min="7881" max="7881" width="12" style="41" customWidth="1"/>
    <col min="7882" max="7882" width="9" style="41" customWidth="1"/>
    <col min="7883" max="7886" width="8.6640625" style="41" customWidth="1"/>
    <col min="7887" max="7887" width="8.5546875" style="41" customWidth="1"/>
    <col min="7888" max="7888" width="8.88671875" style="41"/>
    <col min="7889" max="7890" width="11.5546875" style="41" customWidth="1"/>
    <col min="7891" max="7891" width="9.33203125" style="41" customWidth="1"/>
    <col min="7892" max="7892" width="40.44140625" style="41" customWidth="1"/>
    <col min="7893" max="7893" width="51.33203125" style="41" customWidth="1"/>
    <col min="7894" max="7895" width="9.109375" style="41" customWidth="1"/>
    <col min="7896" max="8135" width="8.88671875" style="41"/>
    <col min="8136" max="8136" width="24.6640625" style="41" customWidth="1"/>
    <col min="8137" max="8137" width="12" style="41" customWidth="1"/>
    <col min="8138" max="8138" width="9" style="41" customWidth="1"/>
    <col min="8139" max="8142" width="8.6640625" style="41" customWidth="1"/>
    <col min="8143" max="8143" width="8.5546875" style="41" customWidth="1"/>
    <col min="8144" max="8144" width="8.88671875" style="41"/>
    <col min="8145" max="8146" width="11.5546875" style="41" customWidth="1"/>
    <col min="8147" max="8147" width="9.33203125" style="41" customWidth="1"/>
    <col min="8148" max="8148" width="40.44140625" style="41" customWidth="1"/>
    <col min="8149" max="8149" width="51.33203125" style="41" customWidth="1"/>
    <col min="8150" max="8151" width="9.109375" style="41" customWidth="1"/>
    <col min="8152" max="8391" width="8.88671875" style="41"/>
    <col min="8392" max="8392" width="24.6640625" style="41" customWidth="1"/>
    <col min="8393" max="8393" width="12" style="41" customWidth="1"/>
    <col min="8394" max="8394" width="9" style="41" customWidth="1"/>
    <col min="8395" max="8398" width="8.6640625" style="41" customWidth="1"/>
    <col min="8399" max="8399" width="8.5546875" style="41" customWidth="1"/>
    <col min="8400" max="8400" width="8.88671875" style="41"/>
    <col min="8401" max="8402" width="11.5546875" style="41" customWidth="1"/>
    <col min="8403" max="8403" width="9.33203125" style="41" customWidth="1"/>
    <col min="8404" max="8404" width="40.44140625" style="41" customWidth="1"/>
    <col min="8405" max="8405" width="51.33203125" style="41" customWidth="1"/>
    <col min="8406" max="8407" width="9.109375" style="41" customWidth="1"/>
    <col min="8408" max="8647" width="8.88671875" style="41"/>
    <col min="8648" max="8648" width="24.6640625" style="41" customWidth="1"/>
    <col min="8649" max="8649" width="12" style="41" customWidth="1"/>
    <col min="8650" max="8650" width="9" style="41" customWidth="1"/>
    <col min="8651" max="8654" width="8.6640625" style="41" customWidth="1"/>
    <col min="8655" max="8655" width="8.5546875" style="41" customWidth="1"/>
    <col min="8656" max="8656" width="8.88671875" style="41"/>
    <col min="8657" max="8658" width="11.5546875" style="41" customWidth="1"/>
    <col min="8659" max="8659" width="9.33203125" style="41" customWidth="1"/>
    <col min="8660" max="8660" width="40.44140625" style="41" customWidth="1"/>
    <col min="8661" max="8661" width="51.33203125" style="41" customWidth="1"/>
    <col min="8662" max="8663" width="9.109375" style="41" customWidth="1"/>
    <col min="8664" max="8903" width="8.88671875" style="41"/>
    <col min="8904" max="8904" width="24.6640625" style="41" customWidth="1"/>
    <col min="8905" max="8905" width="12" style="41" customWidth="1"/>
    <col min="8906" max="8906" width="9" style="41" customWidth="1"/>
    <col min="8907" max="8910" width="8.6640625" style="41" customWidth="1"/>
    <col min="8911" max="8911" width="8.5546875" style="41" customWidth="1"/>
    <col min="8912" max="8912" width="8.88671875" style="41"/>
    <col min="8913" max="8914" width="11.5546875" style="41" customWidth="1"/>
    <col min="8915" max="8915" width="9.33203125" style="41" customWidth="1"/>
    <col min="8916" max="8916" width="40.44140625" style="41" customWidth="1"/>
    <col min="8917" max="8917" width="51.33203125" style="41" customWidth="1"/>
    <col min="8918" max="8919" width="9.109375" style="41" customWidth="1"/>
    <col min="8920" max="9159" width="8.88671875" style="41"/>
    <col min="9160" max="9160" width="24.6640625" style="41" customWidth="1"/>
    <col min="9161" max="9161" width="12" style="41" customWidth="1"/>
    <col min="9162" max="9162" width="9" style="41" customWidth="1"/>
    <col min="9163" max="9166" width="8.6640625" style="41" customWidth="1"/>
    <col min="9167" max="9167" width="8.5546875" style="41" customWidth="1"/>
    <col min="9168" max="9168" width="8.88671875" style="41"/>
    <col min="9169" max="9170" width="11.5546875" style="41" customWidth="1"/>
    <col min="9171" max="9171" width="9.33203125" style="41" customWidth="1"/>
    <col min="9172" max="9172" width="40.44140625" style="41" customWidth="1"/>
    <col min="9173" max="9173" width="51.33203125" style="41" customWidth="1"/>
    <col min="9174" max="9175" width="9.109375" style="41" customWidth="1"/>
    <col min="9176" max="9415" width="8.88671875" style="41"/>
    <col min="9416" max="9416" width="24.6640625" style="41" customWidth="1"/>
    <col min="9417" max="9417" width="12" style="41" customWidth="1"/>
    <col min="9418" max="9418" width="9" style="41" customWidth="1"/>
    <col min="9419" max="9422" width="8.6640625" style="41" customWidth="1"/>
    <col min="9423" max="9423" width="8.5546875" style="41" customWidth="1"/>
    <col min="9424" max="9424" width="8.88671875" style="41"/>
    <col min="9425" max="9426" width="11.5546875" style="41" customWidth="1"/>
    <col min="9427" max="9427" width="9.33203125" style="41" customWidth="1"/>
    <col min="9428" max="9428" width="40.44140625" style="41" customWidth="1"/>
    <col min="9429" max="9429" width="51.33203125" style="41" customWidth="1"/>
    <col min="9430" max="9431" width="9.109375" style="41" customWidth="1"/>
    <col min="9432" max="9671" width="8.88671875" style="41"/>
    <col min="9672" max="9672" width="24.6640625" style="41" customWidth="1"/>
    <col min="9673" max="9673" width="12" style="41" customWidth="1"/>
    <col min="9674" max="9674" width="9" style="41" customWidth="1"/>
    <col min="9675" max="9678" width="8.6640625" style="41" customWidth="1"/>
    <col min="9679" max="9679" width="8.5546875" style="41" customWidth="1"/>
    <col min="9680" max="9680" width="8.88671875" style="41"/>
    <col min="9681" max="9682" width="11.5546875" style="41" customWidth="1"/>
    <col min="9683" max="9683" width="9.33203125" style="41" customWidth="1"/>
    <col min="9684" max="9684" width="40.44140625" style="41" customWidth="1"/>
    <col min="9685" max="9685" width="51.33203125" style="41" customWidth="1"/>
    <col min="9686" max="9687" width="9.109375" style="41" customWidth="1"/>
    <col min="9688" max="9927" width="8.88671875" style="41"/>
    <col min="9928" max="9928" width="24.6640625" style="41" customWidth="1"/>
    <col min="9929" max="9929" width="12" style="41" customWidth="1"/>
    <col min="9930" max="9930" width="9" style="41" customWidth="1"/>
    <col min="9931" max="9934" width="8.6640625" style="41" customWidth="1"/>
    <col min="9935" max="9935" width="8.5546875" style="41" customWidth="1"/>
    <col min="9936" max="9936" width="8.88671875" style="41"/>
    <col min="9937" max="9938" width="11.5546875" style="41" customWidth="1"/>
    <col min="9939" max="9939" width="9.33203125" style="41" customWidth="1"/>
    <col min="9940" max="9940" width="40.44140625" style="41" customWidth="1"/>
    <col min="9941" max="9941" width="51.33203125" style="41" customWidth="1"/>
    <col min="9942" max="9943" width="9.109375" style="41" customWidth="1"/>
    <col min="9944" max="10183" width="8.88671875" style="41"/>
    <col min="10184" max="10184" width="24.6640625" style="41" customWidth="1"/>
    <col min="10185" max="10185" width="12" style="41" customWidth="1"/>
    <col min="10186" max="10186" width="9" style="41" customWidth="1"/>
    <col min="10187" max="10190" width="8.6640625" style="41" customWidth="1"/>
    <col min="10191" max="10191" width="8.5546875" style="41" customWidth="1"/>
    <col min="10192" max="10192" width="8.88671875" style="41"/>
    <col min="10193" max="10194" width="11.5546875" style="41" customWidth="1"/>
    <col min="10195" max="10195" width="9.33203125" style="41" customWidth="1"/>
    <col min="10196" max="10196" width="40.44140625" style="41" customWidth="1"/>
    <col min="10197" max="10197" width="51.33203125" style="41" customWidth="1"/>
    <col min="10198" max="10199" width="9.109375" style="41" customWidth="1"/>
    <col min="10200" max="10439" width="8.88671875" style="41"/>
    <col min="10440" max="10440" width="24.6640625" style="41" customWidth="1"/>
    <col min="10441" max="10441" width="12" style="41" customWidth="1"/>
    <col min="10442" max="10442" width="9" style="41" customWidth="1"/>
    <col min="10443" max="10446" width="8.6640625" style="41" customWidth="1"/>
    <col min="10447" max="10447" width="8.5546875" style="41" customWidth="1"/>
    <col min="10448" max="10448" width="8.88671875" style="41"/>
    <col min="10449" max="10450" width="11.5546875" style="41" customWidth="1"/>
    <col min="10451" max="10451" width="9.33203125" style="41" customWidth="1"/>
    <col min="10452" max="10452" width="40.44140625" style="41" customWidth="1"/>
    <col min="10453" max="10453" width="51.33203125" style="41" customWidth="1"/>
    <col min="10454" max="10455" width="9.109375" style="41" customWidth="1"/>
    <col min="10456" max="10695" width="8.88671875" style="41"/>
    <col min="10696" max="10696" width="24.6640625" style="41" customWidth="1"/>
    <col min="10697" max="10697" width="12" style="41" customWidth="1"/>
    <col min="10698" max="10698" width="9" style="41" customWidth="1"/>
    <col min="10699" max="10702" width="8.6640625" style="41" customWidth="1"/>
    <col min="10703" max="10703" width="8.5546875" style="41" customWidth="1"/>
    <col min="10704" max="10704" width="8.88671875" style="41"/>
    <col min="10705" max="10706" width="11.5546875" style="41" customWidth="1"/>
    <col min="10707" max="10707" width="9.33203125" style="41" customWidth="1"/>
    <col min="10708" max="10708" width="40.44140625" style="41" customWidth="1"/>
    <col min="10709" max="10709" width="51.33203125" style="41" customWidth="1"/>
    <col min="10710" max="10711" width="9.109375" style="41" customWidth="1"/>
    <col min="10712" max="10951" width="8.88671875" style="41"/>
    <col min="10952" max="10952" width="24.6640625" style="41" customWidth="1"/>
    <col min="10953" max="10953" width="12" style="41" customWidth="1"/>
    <col min="10954" max="10954" width="9" style="41" customWidth="1"/>
    <col min="10955" max="10958" width="8.6640625" style="41" customWidth="1"/>
    <col min="10959" max="10959" width="8.5546875" style="41" customWidth="1"/>
    <col min="10960" max="10960" width="8.88671875" style="41"/>
    <col min="10961" max="10962" width="11.5546875" style="41" customWidth="1"/>
    <col min="10963" max="10963" width="9.33203125" style="41" customWidth="1"/>
    <col min="10964" max="10964" width="40.44140625" style="41" customWidth="1"/>
    <col min="10965" max="10965" width="51.33203125" style="41" customWidth="1"/>
    <col min="10966" max="10967" width="9.109375" style="41" customWidth="1"/>
    <col min="10968" max="11207" width="8.88671875" style="41"/>
    <col min="11208" max="11208" width="24.6640625" style="41" customWidth="1"/>
    <col min="11209" max="11209" width="12" style="41" customWidth="1"/>
    <col min="11210" max="11210" width="9" style="41" customWidth="1"/>
    <col min="11211" max="11214" width="8.6640625" style="41" customWidth="1"/>
    <col min="11215" max="11215" width="8.5546875" style="41" customWidth="1"/>
    <col min="11216" max="11216" width="8.88671875" style="41"/>
    <col min="11217" max="11218" width="11.5546875" style="41" customWidth="1"/>
    <col min="11219" max="11219" width="9.33203125" style="41" customWidth="1"/>
    <col min="11220" max="11220" width="40.44140625" style="41" customWidth="1"/>
    <col min="11221" max="11221" width="51.33203125" style="41" customWidth="1"/>
    <col min="11222" max="11223" width="9.109375" style="41" customWidth="1"/>
    <col min="11224" max="11463" width="8.88671875" style="41"/>
    <col min="11464" max="11464" width="24.6640625" style="41" customWidth="1"/>
    <col min="11465" max="11465" width="12" style="41" customWidth="1"/>
    <col min="11466" max="11466" width="9" style="41" customWidth="1"/>
    <col min="11467" max="11470" width="8.6640625" style="41" customWidth="1"/>
    <col min="11471" max="11471" width="8.5546875" style="41" customWidth="1"/>
    <col min="11472" max="11472" width="8.88671875" style="41"/>
    <col min="11473" max="11474" width="11.5546875" style="41" customWidth="1"/>
    <col min="11475" max="11475" width="9.33203125" style="41" customWidth="1"/>
    <col min="11476" max="11476" width="40.44140625" style="41" customWidth="1"/>
    <col min="11477" max="11477" width="51.33203125" style="41" customWidth="1"/>
    <col min="11478" max="11479" width="9.109375" style="41" customWidth="1"/>
    <col min="11480" max="11719" width="8.88671875" style="41"/>
    <col min="11720" max="11720" width="24.6640625" style="41" customWidth="1"/>
    <col min="11721" max="11721" width="12" style="41" customWidth="1"/>
    <col min="11722" max="11722" width="9" style="41" customWidth="1"/>
    <col min="11723" max="11726" width="8.6640625" style="41" customWidth="1"/>
    <col min="11727" max="11727" width="8.5546875" style="41" customWidth="1"/>
    <col min="11728" max="11728" width="8.88671875" style="41"/>
    <col min="11729" max="11730" width="11.5546875" style="41" customWidth="1"/>
    <col min="11731" max="11731" width="9.33203125" style="41" customWidth="1"/>
    <col min="11732" max="11732" width="40.44140625" style="41" customWidth="1"/>
    <col min="11733" max="11733" width="51.33203125" style="41" customWidth="1"/>
    <col min="11734" max="11735" width="9.109375" style="41" customWidth="1"/>
    <col min="11736" max="11975" width="8.88671875" style="41"/>
    <col min="11976" max="11976" width="24.6640625" style="41" customWidth="1"/>
    <col min="11977" max="11977" width="12" style="41" customWidth="1"/>
    <col min="11978" max="11978" width="9" style="41" customWidth="1"/>
    <col min="11979" max="11982" width="8.6640625" style="41" customWidth="1"/>
    <col min="11983" max="11983" width="8.5546875" style="41" customWidth="1"/>
    <col min="11984" max="11984" width="8.88671875" style="41"/>
    <col min="11985" max="11986" width="11.5546875" style="41" customWidth="1"/>
    <col min="11987" max="11987" width="9.33203125" style="41" customWidth="1"/>
    <col min="11988" max="11988" width="40.44140625" style="41" customWidth="1"/>
    <col min="11989" max="11989" width="51.33203125" style="41" customWidth="1"/>
    <col min="11990" max="11991" width="9.109375" style="41" customWidth="1"/>
    <col min="11992" max="12231" width="8.88671875" style="41"/>
    <col min="12232" max="12232" width="24.6640625" style="41" customWidth="1"/>
    <col min="12233" max="12233" width="12" style="41" customWidth="1"/>
    <col min="12234" max="12234" width="9" style="41" customWidth="1"/>
    <col min="12235" max="12238" width="8.6640625" style="41" customWidth="1"/>
    <col min="12239" max="12239" width="8.5546875" style="41" customWidth="1"/>
    <col min="12240" max="12240" width="8.88671875" style="41"/>
    <col min="12241" max="12242" width="11.5546875" style="41" customWidth="1"/>
    <col min="12243" max="12243" width="9.33203125" style="41" customWidth="1"/>
    <col min="12244" max="12244" width="40.44140625" style="41" customWidth="1"/>
    <col min="12245" max="12245" width="51.33203125" style="41" customWidth="1"/>
    <col min="12246" max="12247" width="9.109375" style="41" customWidth="1"/>
    <col min="12248" max="12487" width="8.88671875" style="41"/>
    <col min="12488" max="12488" width="24.6640625" style="41" customWidth="1"/>
    <col min="12489" max="12489" width="12" style="41" customWidth="1"/>
    <col min="12490" max="12490" width="9" style="41" customWidth="1"/>
    <col min="12491" max="12494" width="8.6640625" style="41" customWidth="1"/>
    <col min="12495" max="12495" width="8.5546875" style="41" customWidth="1"/>
    <col min="12496" max="12496" width="8.88671875" style="41"/>
    <col min="12497" max="12498" width="11.5546875" style="41" customWidth="1"/>
    <col min="12499" max="12499" width="9.33203125" style="41" customWidth="1"/>
    <col min="12500" max="12500" width="40.44140625" style="41" customWidth="1"/>
    <col min="12501" max="12501" width="51.33203125" style="41" customWidth="1"/>
    <col min="12502" max="12503" width="9.109375" style="41" customWidth="1"/>
    <col min="12504" max="12743" width="8.88671875" style="41"/>
    <col min="12744" max="12744" width="24.6640625" style="41" customWidth="1"/>
    <col min="12745" max="12745" width="12" style="41" customWidth="1"/>
    <col min="12746" max="12746" width="9" style="41" customWidth="1"/>
    <col min="12747" max="12750" width="8.6640625" style="41" customWidth="1"/>
    <col min="12751" max="12751" width="8.5546875" style="41" customWidth="1"/>
    <col min="12752" max="12752" width="8.88671875" style="41"/>
    <col min="12753" max="12754" width="11.5546875" style="41" customWidth="1"/>
    <col min="12755" max="12755" width="9.33203125" style="41" customWidth="1"/>
    <col min="12756" max="12756" width="40.44140625" style="41" customWidth="1"/>
    <col min="12757" max="12757" width="51.33203125" style="41" customWidth="1"/>
    <col min="12758" max="12759" width="9.109375" style="41" customWidth="1"/>
    <col min="12760" max="12999" width="8.88671875" style="41"/>
    <col min="13000" max="13000" width="24.6640625" style="41" customWidth="1"/>
    <col min="13001" max="13001" width="12" style="41" customWidth="1"/>
    <col min="13002" max="13002" width="9" style="41" customWidth="1"/>
    <col min="13003" max="13006" width="8.6640625" style="41" customWidth="1"/>
    <col min="13007" max="13007" width="8.5546875" style="41" customWidth="1"/>
    <col min="13008" max="13008" width="8.88671875" style="41"/>
    <col min="13009" max="13010" width="11.5546875" style="41" customWidth="1"/>
    <col min="13011" max="13011" width="9.33203125" style="41" customWidth="1"/>
    <col min="13012" max="13012" width="40.44140625" style="41" customWidth="1"/>
    <col min="13013" max="13013" width="51.33203125" style="41" customWidth="1"/>
    <col min="13014" max="13015" width="9.109375" style="41" customWidth="1"/>
    <col min="13016" max="13255" width="8.88671875" style="41"/>
    <col min="13256" max="13256" width="24.6640625" style="41" customWidth="1"/>
    <col min="13257" max="13257" width="12" style="41" customWidth="1"/>
    <col min="13258" max="13258" width="9" style="41" customWidth="1"/>
    <col min="13259" max="13262" width="8.6640625" style="41" customWidth="1"/>
    <col min="13263" max="13263" width="8.5546875" style="41" customWidth="1"/>
    <col min="13264" max="13264" width="8.88671875" style="41"/>
    <col min="13265" max="13266" width="11.5546875" style="41" customWidth="1"/>
    <col min="13267" max="13267" width="9.33203125" style="41" customWidth="1"/>
    <col min="13268" max="13268" width="40.44140625" style="41" customWidth="1"/>
    <col min="13269" max="13269" width="51.33203125" style="41" customWidth="1"/>
    <col min="13270" max="13271" width="9.109375" style="41" customWidth="1"/>
    <col min="13272" max="13511" width="8.88671875" style="41"/>
    <col min="13512" max="13512" width="24.6640625" style="41" customWidth="1"/>
    <col min="13513" max="13513" width="12" style="41" customWidth="1"/>
    <col min="13514" max="13514" width="9" style="41" customWidth="1"/>
    <col min="13515" max="13518" width="8.6640625" style="41" customWidth="1"/>
    <col min="13519" max="13519" width="8.5546875" style="41" customWidth="1"/>
    <col min="13520" max="13520" width="8.88671875" style="41"/>
    <col min="13521" max="13522" width="11.5546875" style="41" customWidth="1"/>
    <col min="13523" max="13523" width="9.33203125" style="41" customWidth="1"/>
    <col min="13524" max="13524" width="40.44140625" style="41" customWidth="1"/>
    <col min="13525" max="13525" width="51.33203125" style="41" customWidth="1"/>
    <col min="13526" max="13527" width="9.109375" style="41" customWidth="1"/>
    <col min="13528" max="13767" width="8.88671875" style="41"/>
    <col min="13768" max="13768" width="24.6640625" style="41" customWidth="1"/>
    <col min="13769" max="13769" width="12" style="41" customWidth="1"/>
    <col min="13770" max="13770" width="9" style="41" customWidth="1"/>
    <col min="13771" max="13774" width="8.6640625" style="41" customWidth="1"/>
    <col min="13775" max="13775" width="8.5546875" style="41" customWidth="1"/>
    <col min="13776" max="13776" width="8.88671875" style="41"/>
    <col min="13777" max="13778" width="11.5546875" style="41" customWidth="1"/>
    <col min="13779" max="13779" width="9.33203125" style="41" customWidth="1"/>
    <col min="13780" max="13780" width="40.44140625" style="41" customWidth="1"/>
    <col min="13781" max="13781" width="51.33203125" style="41" customWidth="1"/>
    <col min="13782" max="13783" width="9.109375" style="41" customWidth="1"/>
    <col min="13784" max="14023" width="8.88671875" style="41"/>
    <col min="14024" max="14024" width="24.6640625" style="41" customWidth="1"/>
    <col min="14025" max="14025" width="12" style="41" customWidth="1"/>
    <col min="14026" max="14026" width="9" style="41" customWidth="1"/>
    <col min="14027" max="14030" width="8.6640625" style="41" customWidth="1"/>
    <col min="14031" max="14031" width="8.5546875" style="41" customWidth="1"/>
    <col min="14032" max="14032" width="8.88671875" style="41"/>
    <col min="14033" max="14034" width="11.5546875" style="41" customWidth="1"/>
    <col min="14035" max="14035" width="9.33203125" style="41" customWidth="1"/>
    <col min="14036" max="14036" width="40.44140625" style="41" customWidth="1"/>
    <col min="14037" max="14037" width="51.33203125" style="41" customWidth="1"/>
    <col min="14038" max="14039" width="9.109375" style="41" customWidth="1"/>
    <col min="14040" max="14279" width="8.88671875" style="41"/>
    <col min="14280" max="14280" width="24.6640625" style="41" customWidth="1"/>
    <col min="14281" max="14281" width="12" style="41" customWidth="1"/>
    <col min="14282" max="14282" width="9" style="41" customWidth="1"/>
    <col min="14283" max="14286" width="8.6640625" style="41" customWidth="1"/>
    <col min="14287" max="14287" width="8.5546875" style="41" customWidth="1"/>
    <col min="14288" max="14288" width="8.88671875" style="41"/>
    <col min="14289" max="14290" width="11.5546875" style="41" customWidth="1"/>
    <col min="14291" max="14291" width="9.33203125" style="41" customWidth="1"/>
    <col min="14292" max="14292" width="40.44140625" style="41" customWidth="1"/>
    <col min="14293" max="14293" width="51.33203125" style="41" customWidth="1"/>
    <col min="14294" max="14295" width="9.109375" style="41" customWidth="1"/>
    <col min="14296" max="14535" width="8.88671875" style="41"/>
    <col min="14536" max="14536" width="24.6640625" style="41" customWidth="1"/>
    <col min="14537" max="14537" width="12" style="41" customWidth="1"/>
    <col min="14538" max="14538" width="9" style="41" customWidth="1"/>
    <col min="14539" max="14542" width="8.6640625" style="41" customWidth="1"/>
    <col min="14543" max="14543" width="8.5546875" style="41" customWidth="1"/>
    <col min="14544" max="14544" width="8.88671875" style="41"/>
    <col min="14545" max="14546" width="11.5546875" style="41" customWidth="1"/>
    <col min="14547" max="14547" width="9.33203125" style="41" customWidth="1"/>
    <col min="14548" max="14548" width="40.44140625" style="41" customWidth="1"/>
    <col min="14549" max="14549" width="51.33203125" style="41" customWidth="1"/>
    <col min="14550" max="14551" width="9.109375" style="41" customWidth="1"/>
    <col min="14552" max="14791" width="8.88671875" style="41"/>
    <col min="14792" max="14792" width="24.6640625" style="41" customWidth="1"/>
    <col min="14793" max="14793" width="12" style="41" customWidth="1"/>
    <col min="14794" max="14794" width="9" style="41" customWidth="1"/>
    <col min="14795" max="14798" width="8.6640625" style="41" customWidth="1"/>
    <col min="14799" max="14799" width="8.5546875" style="41" customWidth="1"/>
    <col min="14800" max="14800" width="8.88671875" style="41"/>
    <col min="14801" max="14802" width="11.5546875" style="41" customWidth="1"/>
    <col min="14803" max="14803" width="9.33203125" style="41" customWidth="1"/>
    <col min="14804" max="14804" width="40.44140625" style="41" customWidth="1"/>
    <col min="14805" max="14805" width="51.33203125" style="41" customWidth="1"/>
    <col min="14806" max="14807" width="9.109375" style="41" customWidth="1"/>
    <col min="14808" max="15047" width="8.88671875" style="41"/>
    <col min="15048" max="15048" width="24.6640625" style="41" customWidth="1"/>
    <col min="15049" max="15049" width="12" style="41" customWidth="1"/>
    <col min="15050" max="15050" width="9" style="41" customWidth="1"/>
    <col min="15051" max="15054" width="8.6640625" style="41" customWidth="1"/>
    <col min="15055" max="15055" width="8.5546875" style="41" customWidth="1"/>
    <col min="15056" max="15056" width="8.88671875" style="41"/>
    <col min="15057" max="15058" width="11.5546875" style="41" customWidth="1"/>
    <col min="15059" max="15059" width="9.33203125" style="41" customWidth="1"/>
    <col min="15060" max="15060" width="40.44140625" style="41" customWidth="1"/>
    <col min="15061" max="15061" width="51.33203125" style="41" customWidth="1"/>
    <col min="15062" max="15063" width="9.109375" style="41" customWidth="1"/>
    <col min="15064" max="15303" width="8.88671875" style="41"/>
    <col min="15304" max="15304" width="24.6640625" style="41" customWidth="1"/>
    <col min="15305" max="15305" width="12" style="41" customWidth="1"/>
    <col min="15306" max="15306" width="9" style="41" customWidth="1"/>
    <col min="15307" max="15310" width="8.6640625" style="41" customWidth="1"/>
    <col min="15311" max="15311" width="8.5546875" style="41" customWidth="1"/>
    <col min="15312" max="15312" width="8.88671875" style="41"/>
    <col min="15313" max="15314" width="11.5546875" style="41" customWidth="1"/>
    <col min="15315" max="15315" width="9.33203125" style="41" customWidth="1"/>
    <col min="15316" max="15316" width="40.44140625" style="41" customWidth="1"/>
    <col min="15317" max="15317" width="51.33203125" style="41" customWidth="1"/>
    <col min="15318" max="15319" width="9.109375" style="41" customWidth="1"/>
    <col min="15320" max="15559" width="8.88671875" style="41"/>
    <col min="15560" max="15560" width="24.6640625" style="41" customWidth="1"/>
    <col min="15561" max="15561" width="12" style="41" customWidth="1"/>
    <col min="15562" max="15562" width="9" style="41" customWidth="1"/>
    <col min="15563" max="15566" width="8.6640625" style="41" customWidth="1"/>
    <col min="15567" max="15567" width="8.5546875" style="41" customWidth="1"/>
    <col min="15568" max="15568" width="8.88671875" style="41"/>
    <col min="15569" max="15570" width="11.5546875" style="41" customWidth="1"/>
    <col min="15571" max="15571" width="9.33203125" style="41" customWidth="1"/>
    <col min="15572" max="15572" width="40.44140625" style="41" customWidth="1"/>
    <col min="15573" max="15573" width="51.33203125" style="41" customWidth="1"/>
    <col min="15574" max="15575" width="9.109375" style="41" customWidth="1"/>
    <col min="15576" max="15815" width="8.88671875" style="41"/>
    <col min="15816" max="15816" width="24.6640625" style="41" customWidth="1"/>
    <col min="15817" max="15817" width="12" style="41" customWidth="1"/>
    <col min="15818" max="15818" width="9" style="41" customWidth="1"/>
    <col min="15819" max="15822" width="8.6640625" style="41" customWidth="1"/>
    <col min="15823" max="15823" width="8.5546875" style="41" customWidth="1"/>
    <col min="15824" max="15824" width="8.88671875" style="41"/>
    <col min="15825" max="15826" width="11.5546875" style="41" customWidth="1"/>
    <col min="15827" max="15827" width="9.33203125" style="41" customWidth="1"/>
    <col min="15828" max="15828" width="40.44140625" style="41" customWidth="1"/>
    <col min="15829" max="15829" width="51.33203125" style="41" customWidth="1"/>
    <col min="15830" max="15831" width="9.109375" style="41" customWidth="1"/>
    <col min="15832" max="16071" width="8.88671875" style="41"/>
    <col min="16072" max="16072" width="24.6640625" style="41" customWidth="1"/>
    <col min="16073" max="16073" width="12" style="41" customWidth="1"/>
    <col min="16074" max="16074" width="9" style="41" customWidth="1"/>
    <col min="16075" max="16078" width="8.6640625" style="41" customWidth="1"/>
    <col min="16079" max="16079" width="8.5546875" style="41" customWidth="1"/>
    <col min="16080" max="16080" width="8.88671875" style="41"/>
    <col min="16081" max="16082" width="11.5546875" style="41" customWidth="1"/>
    <col min="16083" max="16083" width="9.33203125" style="41" customWidth="1"/>
    <col min="16084" max="16084" width="40.44140625" style="41" customWidth="1"/>
    <col min="16085" max="16085" width="51.33203125" style="41" customWidth="1"/>
    <col min="16086" max="16087" width="9.109375" style="41" customWidth="1"/>
    <col min="16088" max="16384" width="8.88671875" style="41"/>
  </cols>
  <sheetData>
    <row r="1" spans="1:9" x14ac:dyDescent="0.35">
      <c r="A1" s="164" t="s">
        <v>54</v>
      </c>
      <c r="B1" s="164"/>
      <c r="C1" s="164"/>
      <c r="D1" s="164"/>
      <c r="E1" s="164"/>
      <c r="F1" s="164"/>
      <c r="G1" s="164"/>
      <c r="H1" s="164"/>
      <c r="I1" s="164"/>
    </row>
    <row r="2" spans="1:9" ht="48" customHeight="1" x14ac:dyDescent="0.35">
      <c r="A2" s="165" t="s">
        <v>55</v>
      </c>
      <c r="B2" s="165"/>
      <c r="C2" s="165"/>
      <c r="D2" s="165"/>
      <c r="E2" s="165"/>
      <c r="F2" s="165"/>
      <c r="G2" s="165"/>
      <c r="H2" s="165"/>
      <c r="I2" s="165"/>
    </row>
    <row r="3" spans="1:9" ht="22.8" x14ac:dyDescent="0.35">
      <c r="A3" s="156" t="s">
        <v>59</v>
      </c>
      <c r="B3" s="156"/>
      <c r="C3" s="156"/>
      <c r="D3" s="156"/>
      <c r="E3" s="156"/>
      <c r="F3" s="156"/>
      <c r="G3" s="156"/>
      <c r="H3" s="156"/>
      <c r="I3" s="156"/>
    </row>
    <row r="4" spans="1:9" ht="20.399999999999999" x14ac:dyDescent="0.35">
      <c r="B4" s="157" t="s">
        <v>20</v>
      </c>
      <c r="C4" s="157"/>
      <c r="D4" s="157"/>
      <c r="E4" s="157"/>
      <c r="F4" s="157"/>
      <c r="G4" s="157"/>
      <c r="H4" s="157"/>
      <c r="I4" s="157"/>
    </row>
    <row r="5" spans="1:9" ht="53.4" customHeight="1" x14ac:dyDescent="0.35">
      <c r="A5" s="158" t="s">
        <v>21</v>
      </c>
      <c r="B5" s="160" t="s">
        <v>22</v>
      </c>
      <c r="C5" s="162" t="s">
        <v>23</v>
      </c>
      <c r="D5" s="162" t="s">
        <v>24</v>
      </c>
      <c r="E5" s="162" t="s">
        <v>25</v>
      </c>
      <c r="F5" s="162" t="s">
        <v>26</v>
      </c>
      <c r="G5" s="162" t="s">
        <v>27</v>
      </c>
      <c r="H5" s="162" t="s">
        <v>28</v>
      </c>
      <c r="I5" s="162" t="s">
        <v>29</v>
      </c>
    </row>
    <row r="6" spans="1:9" ht="18.600000000000001" thickBot="1" x14ac:dyDescent="0.4">
      <c r="A6" s="159"/>
      <c r="B6" s="161"/>
      <c r="C6" s="162"/>
      <c r="D6" s="163"/>
      <c r="E6" s="163"/>
      <c r="F6" s="163"/>
      <c r="G6" s="163"/>
      <c r="H6" s="163"/>
      <c r="I6" s="163"/>
    </row>
    <row r="7" spans="1:9" ht="21" thickBot="1" x14ac:dyDescent="0.4">
      <c r="A7" s="172" t="s">
        <v>30</v>
      </c>
      <c r="B7" s="173"/>
      <c r="C7" s="173"/>
      <c r="D7" s="173"/>
      <c r="E7" s="174"/>
      <c r="F7" s="43">
        <f>F8+F13</f>
        <v>788.99856</v>
      </c>
      <c r="G7" s="44">
        <f>ROUND(G8+G13,2)</f>
        <v>4.7300000000000004</v>
      </c>
      <c r="H7" s="149"/>
      <c r="I7" s="150"/>
    </row>
    <row r="8" spans="1:9" s="48" customFormat="1" x14ac:dyDescent="0.3">
      <c r="A8" s="45">
        <v>1</v>
      </c>
      <c r="B8" s="151" t="s">
        <v>31</v>
      </c>
      <c r="C8" s="151"/>
      <c r="D8" s="151"/>
      <c r="E8" s="151"/>
      <c r="F8" s="46">
        <f>F9</f>
        <v>751.42719999999997</v>
      </c>
      <c r="G8" s="47">
        <f>G9</f>
        <v>4.5049592326139081</v>
      </c>
      <c r="H8" s="152" t="s">
        <v>109</v>
      </c>
      <c r="I8" s="154" t="s">
        <v>32</v>
      </c>
    </row>
    <row r="9" spans="1:9" s="53" customFormat="1" ht="204.6" customHeight="1" x14ac:dyDescent="0.3">
      <c r="A9" s="49" t="s">
        <v>33</v>
      </c>
      <c r="B9" s="50" t="s">
        <v>34</v>
      </c>
      <c r="C9" s="51" t="s">
        <v>35</v>
      </c>
      <c r="D9" s="52">
        <f>608</f>
        <v>608</v>
      </c>
      <c r="E9" s="52">
        <f>D9*0.2359</f>
        <v>143.4272</v>
      </c>
      <c r="F9" s="52">
        <f>D9+E9</f>
        <v>751.42719999999997</v>
      </c>
      <c r="G9" s="52">
        <f>F9/166.8</f>
        <v>4.5049592326139081</v>
      </c>
      <c r="H9" s="153"/>
      <c r="I9" s="155"/>
    </row>
    <row r="10" spans="1:9" s="53" customFormat="1" ht="20.399999999999999" x14ac:dyDescent="0.35">
      <c r="A10" s="54"/>
      <c r="B10" s="169" t="s">
        <v>36</v>
      </c>
      <c r="C10" s="169"/>
      <c r="D10" s="169"/>
      <c r="E10" s="169"/>
      <c r="F10" s="169"/>
      <c r="G10" s="169"/>
      <c r="H10" s="169"/>
      <c r="I10" s="169"/>
    </row>
    <row r="11" spans="1:9" ht="54" customHeight="1" x14ac:dyDescent="0.35">
      <c r="A11" s="158" t="s">
        <v>21</v>
      </c>
      <c r="B11" s="170" t="s">
        <v>22</v>
      </c>
      <c r="C11" s="162" t="s">
        <v>23</v>
      </c>
      <c r="D11" s="162" t="s">
        <v>37</v>
      </c>
      <c r="E11" s="171" t="s">
        <v>38</v>
      </c>
      <c r="F11" s="171" t="s">
        <v>39</v>
      </c>
      <c r="G11" s="162" t="s">
        <v>27</v>
      </c>
      <c r="H11" s="162" t="s">
        <v>28</v>
      </c>
      <c r="I11" s="162" t="s">
        <v>29</v>
      </c>
    </row>
    <row r="12" spans="1:9" x14ac:dyDescent="0.35">
      <c r="A12" s="158"/>
      <c r="B12" s="170"/>
      <c r="C12" s="162"/>
      <c r="D12" s="162"/>
      <c r="E12" s="171"/>
      <c r="F12" s="171"/>
      <c r="G12" s="162"/>
      <c r="H12" s="162"/>
      <c r="I12" s="162"/>
    </row>
    <row r="13" spans="1:9" x14ac:dyDescent="0.35">
      <c r="A13" s="55">
        <v>2</v>
      </c>
      <c r="B13" s="166" t="s">
        <v>40</v>
      </c>
      <c r="C13" s="166"/>
      <c r="D13" s="166"/>
      <c r="E13" s="166" t="s">
        <v>0</v>
      </c>
      <c r="F13" s="56">
        <f>F14+F17</f>
        <v>37.571359999999999</v>
      </c>
      <c r="G13" s="56">
        <f>G14+G17</f>
        <v>0.22524796163069541</v>
      </c>
      <c r="H13" s="57"/>
      <c r="I13" s="57"/>
    </row>
    <row r="14" spans="1:9" hidden="1" x14ac:dyDescent="0.35">
      <c r="A14" s="58"/>
      <c r="B14" s="167"/>
      <c r="C14" s="167"/>
      <c r="D14" s="167"/>
      <c r="E14" s="167"/>
      <c r="F14" s="59"/>
      <c r="G14" s="60"/>
      <c r="H14" s="61"/>
      <c r="I14" s="175"/>
    </row>
    <row r="15" spans="1:9" hidden="1" x14ac:dyDescent="0.35">
      <c r="A15" s="62"/>
      <c r="B15" s="63"/>
      <c r="C15" s="64"/>
      <c r="D15" s="65"/>
      <c r="E15" s="66"/>
      <c r="F15" s="52"/>
      <c r="G15" s="52"/>
      <c r="H15" s="61"/>
      <c r="I15" s="176"/>
    </row>
    <row r="16" spans="1:9" hidden="1" x14ac:dyDescent="0.35">
      <c r="A16" s="67"/>
      <c r="B16" s="68"/>
      <c r="C16" s="51"/>
      <c r="D16" s="65"/>
      <c r="E16" s="69"/>
      <c r="F16" s="52"/>
      <c r="G16" s="52"/>
      <c r="H16" s="61"/>
      <c r="I16" s="155"/>
    </row>
    <row r="17" spans="1:10" ht="186.6" customHeight="1" x14ac:dyDescent="0.35">
      <c r="A17" s="58" t="s">
        <v>41</v>
      </c>
      <c r="B17" s="167" t="s">
        <v>42</v>
      </c>
      <c r="C17" s="167"/>
      <c r="D17" s="167"/>
      <c r="E17" s="167" t="s">
        <v>0</v>
      </c>
      <c r="F17" s="59">
        <f>(F14+F9)*0.05</f>
        <v>37.571359999999999</v>
      </c>
      <c r="G17" s="59">
        <f>F17/166.8</f>
        <v>0.22524796163069541</v>
      </c>
      <c r="H17" s="61" t="s">
        <v>45</v>
      </c>
      <c r="I17" s="70" t="s">
        <v>43</v>
      </c>
      <c r="J17" s="48"/>
    </row>
    <row r="18" spans="1:10" x14ac:dyDescent="0.35">
      <c r="A18" s="168" t="s">
        <v>44</v>
      </c>
      <c r="B18" s="168"/>
      <c r="C18" s="168"/>
      <c r="D18" s="168"/>
      <c r="E18" s="168"/>
      <c r="F18" s="168"/>
      <c r="G18" s="168"/>
      <c r="H18" s="168"/>
      <c r="I18" s="168"/>
    </row>
    <row r="19" spans="1:10" x14ac:dyDescent="0.35">
      <c r="A19" s="71"/>
    </row>
    <row r="22" spans="1:10" x14ac:dyDescent="0.35">
      <c r="G22" s="73"/>
    </row>
  </sheetData>
  <mergeCells count="33">
    <mergeCell ref="A1:I1"/>
    <mergeCell ref="A2:I2"/>
    <mergeCell ref="B13:E13"/>
    <mergeCell ref="B14:E14"/>
    <mergeCell ref="I14:I16"/>
    <mergeCell ref="A7:E7"/>
    <mergeCell ref="H7:I7"/>
    <mergeCell ref="B8:E8"/>
    <mergeCell ref="H8:H9"/>
    <mergeCell ref="I8:I9"/>
    <mergeCell ref="A3:I3"/>
    <mergeCell ref="B4:I4"/>
    <mergeCell ref="A5:A6"/>
    <mergeCell ref="B5:B6"/>
    <mergeCell ref="C5:C6"/>
    <mergeCell ref="D5:D6"/>
    <mergeCell ref="B17:E17"/>
    <mergeCell ref="A18:I18"/>
    <mergeCell ref="B10:I10"/>
    <mergeCell ref="A11:A12"/>
    <mergeCell ref="B11:B12"/>
    <mergeCell ref="C11:C12"/>
    <mergeCell ref="D11:D12"/>
    <mergeCell ref="E11:E12"/>
    <mergeCell ref="F11:F12"/>
    <mergeCell ref="G11:G12"/>
    <mergeCell ref="H11:H12"/>
    <mergeCell ref="I11:I12"/>
    <mergeCell ref="E5:E6"/>
    <mergeCell ref="F5:F6"/>
    <mergeCell ref="G5:G6"/>
    <mergeCell ref="H5:H6"/>
    <mergeCell ref="I5:I6"/>
  </mergeCells>
  <pageMargins left="0.7" right="0.7" top="0.75" bottom="0.75" header="0.3" footer="0.3"/>
  <pageSetup scale="6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F4CFB-D971-421E-AA63-86405A71A896}">
  <dimension ref="B2:L25"/>
  <sheetViews>
    <sheetView zoomScale="70" zoomScaleNormal="70" workbookViewId="0">
      <selection activeCell="R22" sqref="R22"/>
    </sheetView>
  </sheetViews>
  <sheetFormatPr defaultRowHeight="14.4" x14ac:dyDescent="0.3"/>
  <cols>
    <col min="2" max="2" width="11.109375" customWidth="1"/>
    <col min="3" max="5" width="15.6640625" customWidth="1"/>
    <col min="6" max="11" width="10.109375" customWidth="1"/>
  </cols>
  <sheetData>
    <row r="2" spans="2:12" ht="16.2" thickBot="1" x14ac:dyDescent="0.35">
      <c r="C2" s="79" t="s">
        <v>69</v>
      </c>
    </row>
    <row r="3" spans="2:12" ht="15.6" thickTop="1" thickBot="1" x14ac:dyDescent="0.35">
      <c r="B3" s="181" t="s">
        <v>70</v>
      </c>
      <c r="C3" s="182"/>
      <c r="D3" s="182"/>
      <c r="E3" s="182"/>
      <c r="F3" s="182"/>
      <c r="G3" s="182"/>
      <c r="H3" s="182"/>
      <c r="I3" s="182"/>
      <c r="J3" s="182"/>
      <c r="K3" s="182"/>
    </row>
    <row r="4" spans="2:12" ht="15.6" thickTop="1" thickBot="1" x14ac:dyDescent="0.35">
      <c r="B4" s="183" t="s">
        <v>71</v>
      </c>
      <c r="C4" s="183"/>
      <c r="D4" s="183"/>
      <c r="E4" s="183"/>
      <c r="F4" s="183"/>
      <c r="G4" s="183"/>
      <c r="H4" s="183"/>
      <c r="I4" s="183"/>
      <c r="J4" s="183"/>
      <c r="K4" s="183"/>
    </row>
    <row r="5" spans="2:12" ht="15.6" thickTop="1" thickBot="1" x14ac:dyDescent="0.35">
      <c r="B5" s="184" t="s">
        <v>72</v>
      </c>
      <c r="C5" s="184"/>
      <c r="D5" s="184"/>
      <c r="E5" s="184"/>
      <c r="F5" s="184"/>
      <c r="G5" s="184"/>
      <c r="H5" s="184"/>
      <c r="I5" s="184"/>
      <c r="J5" s="184"/>
      <c r="K5" s="184"/>
    </row>
    <row r="6" spans="2:12" ht="142.80000000000001" customHeight="1" thickTop="1" thickBot="1" x14ac:dyDescent="0.35">
      <c r="B6" s="185" t="s">
        <v>73</v>
      </c>
      <c r="C6" s="185" t="s">
        <v>74</v>
      </c>
      <c r="D6" s="186" t="s">
        <v>75</v>
      </c>
      <c r="E6" s="186"/>
      <c r="F6" s="80" t="s">
        <v>76</v>
      </c>
      <c r="G6" s="80" t="s">
        <v>77</v>
      </c>
      <c r="H6" s="80" t="s">
        <v>78</v>
      </c>
      <c r="I6" s="81" t="s">
        <v>79</v>
      </c>
      <c r="J6" s="80" t="s">
        <v>80</v>
      </c>
      <c r="K6" s="80" t="s">
        <v>81</v>
      </c>
    </row>
    <row r="7" spans="2:12" ht="69" thickTop="1" thickBot="1" x14ac:dyDescent="0.35">
      <c r="B7" s="186"/>
      <c r="C7" s="185"/>
      <c r="D7" s="82" t="s">
        <v>82</v>
      </c>
      <c r="E7" s="82" t="s">
        <v>83</v>
      </c>
      <c r="F7" s="83" t="s">
        <v>84</v>
      </c>
      <c r="G7" s="84" t="s">
        <v>85</v>
      </c>
      <c r="H7" s="84" t="s">
        <v>86</v>
      </c>
      <c r="I7" s="85" t="s">
        <v>87</v>
      </c>
      <c r="J7" s="84"/>
      <c r="K7" s="86" t="s">
        <v>88</v>
      </c>
    </row>
    <row r="8" spans="2:12" ht="15.6" thickTop="1" thickBot="1" x14ac:dyDescent="0.35">
      <c r="B8" s="87">
        <v>1</v>
      </c>
      <c r="C8" s="87">
        <v>2</v>
      </c>
      <c r="D8" s="87">
        <v>3</v>
      </c>
      <c r="E8" s="87">
        <v>4</v>
      </c>
      <c r="F8" s="87">
        <v>5</v>
      </c>
      <c r="G8" s="87">
        <v>6</v>
      </c>
      <c r="H8" s="87">
        <v>7</v>
      </c>
      <c r="I8" s="87">
        <v>8</v>
      </c>
      <c r="J8" s="87">
        <v>9</v>
      </c>
      <c r="K8" s="87">
        <v>10</v>
      </c>
    </row>
    <row r="9" spans="2:12" ht="15" thickTop="1" x14ac:dyDescent="0.3">
      <c r="B9" s="88" t="s">
        <v>89</v>
      </c>
      <c r="C9" s="89">
        <v>176</v>
      </c>
      <c r="D9" s="115">
        <v>0</v>
      </c>
      <c r="E9" s="115">
        <v>0</v>
      </c>
      <c r="F9" s="90">
        <f>C9+D9+E9</f>
        <v>176</v>
      </c>
      <c r="G9" s="91">
        <f>C9*K9</f>
        <v>620</v>
      </c>
      <c r="H9" s="92">
        <f>(D9+E9)*K9</f>
        <v>0</v>
      </c>
      <c r="I9" s="93">
        <f>G9+H9</f>
        <v>620</v>
      </c>
      <c r="J9" s="94">
        <v>620</v>
      </c>
      <c r="K9" s="95">
        <f>J9/F9</f>
        <v>3.5227272727272729</v>
      </c>
      <c r="L9" s="96">
        <f>K9*1.2359</f>
        <v>4.3537386363636363</v>
      </c>
    </row>
    <row r="10" spans="2:12" x14ac:dyDescent="0.3">
      <c r="B10" s="97" t="s">
        <v>90</v>
      </c>
      <c r="C10" s="98">
        <v>160</v>
      </c>
      <c r="D10" s="116">
        <v>0</v>
      </c>
      <c r="E10" s="116">
        <v>0</v>
      </c>
      <c r="F10" s="99">
        <f>C10+D10+E10</f>
        <v>160</v>
      </c>
      <c r="G10" s="100">
        <f>C10*K10</f>
        <v>620</v>
      </c>
      <c r="H10" s="101">
        <f>(D10+E10)*K10</f>
        <v>0</v>
      </c>
      <c r="I10" s="102">
        <f>G10+H10</f>
        <v>620</v>
      </c>
      <c r="J10" s="103">
        <v>620</v>
      </c>
      <c r="K10" s="104">
        <f>J10/F10</f>
        <v>3.875</v>
      </c>
      <c r="L10" s="114">
        <f t="shared" ref="L10:L20" si="0">K10*1.2359</f>
        <v>4.7891124999999999</v>
      </c>
    </row>
    <row r="11" spans="2:12" x14ac:dyDescent="0.3">
      <c r="B11" s="97" t="s">
        <v>91</v>
      </c>
      <c r="C11" s="98">
        <v>184</v>
      </c>
      <c r="D11" s="116">
        <v>0</v>
      </c>
      <c r="E11" s="116">
        <v>0</v>
      </c>
      <c r="F11" s="105">
        <f t="shared" ref="F11:F20" si="1">C11+D11+E11</f>
        <v>184</v>
      </c>
      <c r="G11" s="100">
        <f t="shared" ref="G11:G20" si="2">C11*K11</f>
        <v>620</v>
      </c>
      <c r="H11" s="101">
        <f t="shared" ref="H11:H20" si="3">(D11+E11)*K11</f>
        <v>0</v>
      </c>
      <c r="I11" s="102">
        <f t="shared" ref="I11:I20" si="4">G11+H11</f>
        <v>620</v>
      </c>
      <c r="J11" s="103">
        <v>620</v>
      </c>
      <c r="K11" s="104">
        <f t="shared" ref="K11:K20" si="5">J11/F11</f>
        <v>3.3695652173913042</v>
      </c>
      <c r="L11" s="96">
        <f t="shared" si="0"/>
        <v>4.1644456521739128</v>
      </c>
    </row>
    <row r="12" spans="2:12" x14ac:dyDescent="0.3">
      <c r="B12" s="97" t="s">
        <v>92</v>
      </c>
      <c r="C12" s="98">
        <v>143</v>
      </c>
      <c r="D12" s="116">
        <v>16</v>
      </c>
      <c r="E12" s="116">
        <v>1</v>
      </c>
      <c r="F12" s="99">
        <f t="shared" si="1"/>
        <v>160</v>
      </c>
      <c r="G12" s="100">
        <f t="shared" si="2"/>
        <v>554.125</v>
      </c>
      <c r="H12" s="101">
        <f t="shared" si="3"/>
        <v>65.875</v>
      </c>
      <c r="I12" s="102">
        <f t="shared" si="4"/>
        <v>620</v>
      </c>
      <c r="J12" s="103">
        <v>620</v>
      </c>
      <c r="K12" s="104">
        <f t="shared" si="5"/>
        <v>3.875</v>
      </c>
      <c r="L12" s="114">
        <f t="shared" si="0"/>
        <v>4.7891124999999999</v>
      </c>
    </row>
    <row r="13" spans="2:12" x14ac:dyDescent="0.3">
      <c r="B13" s="97" t="s">
        <v>93</v>
      </c>
      <c r="C13" s="98">
        <v>167</v>
      </c>
      <c r="D13" s="116">
        <v>16</v>
      </c>
      <c r="E13" s="116">
        <v>1</v>
      </c>
      <c r="F13" s="105">
        <f t="shared" si="1"/>
        <v>184</v>
      </c>
      <c r="G13" s="100">
        <f t="shared" si="2"/>
        <v>562.71739130434776</v>
      </c>
      <c r="H13" s="101">
        <f t="shared" si="3"/>
        <v>57.282608695652172</v>
      </c>
      <c r="I13" s="102">
        <f t="shared" si="4"/>
        <v>619.99999999999989</v>
      </c>
      <c r="J13" s="103">
        <v>620</v>
      </c>
      <c r="K13" s="104">
        <f t="shared" si="5"/>
        <v>3.3695652173913042</v>
      </c>
      <c r="L13" s="96">
        <f t="shared" si="0"/>
        <v>4.1644456521739128</v>
      </c>
    </row>
    <row r="14" spans="2:12" x14ac:dyDescent="0.3">
      <c r="B14" s="97" t="s">
        <v>94</v>
      </c>
      <c r="C14" s="98">
        <v>167</v>
      </c>
      <c r="D14" s="116">
        <v>8</v>
      </c>
      <c r="E14" s="116">
        <v>1</v>
      </c>
      <c r="F14" s="99">
        <f t="shared" si="1"/>
        <v>176</v>
      </c>
      <c r="G14" s="100">
        <f t="shared" si="2"/>
        <v>588.29545454545462</v>
      </c>
      <c r="H14" s="101">
        <f t="shared" si="3"/>
        <v>31.704545454545457</v>
      </c>
      <c r="I14" s="102">
        <f t="shared" si="4"/>
        <v>620.00000000000011</v>
      </c>
      <c r="J14" s="103">
        <v>620</v>
      </c>
      <c r="K14" s="104">
        <f t="shared" si="5"/>
        <v>3.5227272727272729</v>
      </c>
      <c r="L14" s="96">
        <f t="shared" si="0"/>
        <v>4.3537386363636363</v>
      </c>
    </row>
    <row r="15" spans="2:12" x14ac:dyDescent="0.3">
      <c r="B15" s="97" t="s">
        <v>95</v>
      </c>
      <c r="C15" s="98">
        <v>160</v>
      </c>
      <c r="D15" s="116">
        <v>8</v>
      </c>
      <c r="E15" s="116">
        <v>0</v>
      </c>
      <c r="F15" s="105">
        <f t="shared" si="1"/>
        <v>168</v>
      </c>
      <c r="G15" s="100">
        <f t="shared" si="2"/>
        <v>590.47619047619048</v>
      </c>
      <c r="H15" s="101">
        <f t="shared" si="3"/>
        <v>29.523809523809526</v>
      </c>
      <c r="I15" s="102">
        <f t="shared" si="4"/>
        <v>620</v>
      </c>
      <c r="J15" s="103">
        <v>620</v>
      </c>
      <c r="K15" s="104">
        <f t="shared" si="5"/>
        <v>3.6904761904761907</v>
      </c>
      <c r="L15" s="96">
        <f t="shared" si="0"/>
        <v>4.561059523809524</v>
      </c>
    </row>
    <row r="16" spans="2:12" x14ac:dyDescent="0.3">
      <c r="B16" s="97" t="s">
        <v>96</v>
      </c>
      <c r="C16" s="98">
        <v>184</v>
      </c>
      <c r="D16" s="116">
        <v>0</v>
      </c>
      <c r="E16" s="116">
        <v>0</v>
      </c>
      <c r="F16" s="99">
        <f t="shared" si="1"/>
        <v>184</v>
      </c>
      <c r="G16" s="100">
        <f t="shared" si="2"/>
        <v>620</v>
      </c>
      <c r="H16" s="101">
        <f t="shared" si="3"/>
        <v>0</v>
      </c>
      <c r="I16" s="102">
        <f t="shared" si="4"/>
        <v>620</v>
      </c>
      <c r="J16" s="103">
        <v>620</v>
      </c>
      <c r="K16" s="104">
        <f t="shared" si="5"/>
        <v>3.3695652173913042</v>
      </c>
      <c r="L16" s="96">
        <f t="shared" si="0"/>
        <v>4.1644456521739128</v>
      </c>
    </row>
    <row r="17" spans="2:12" x14ac:dyDescent="0.3">
      <c r="B17" s="97" t="s">
        <v>97</v>
      </c>
      <c r="C17" s="98">
        <v>168</v>
      </c>
      <c r="D17" s="116">
        <v>0</v>
      </c>
      <c r="E17" s="116">
        <v>0</v>
      </c>
      <c r="F17" s="105">
        <f t="shared" si="1"/>
        <v>168</v>
      </c>
      <c r="G17" s="100">
        <f t="shared" si="2"/>
        <v>620</v>
      </c>
      <c r="H17" s="101">
        <f t="shared" si="3"/>
        <v>0</v>
      </c>
      <c r="I17" s="102">
        <f t="shared" si="4"/>
        <v>620</v>
      </c>
      <c r="J17" s="103">
        <v>620</v>
      </c>
      <c r="K17" s="104">
        <f t="shared" si="5"/>
        <v>3.6904761904761907</v>
      </c>
      <c r="L17" s="96">
        <f t="shared" si="0"/>
        <v>4.561059523809524</v>
      </c>
    </row>
    <row r="18" spans="2:12" x14ac:dyDescent="0.3">
      <c r="B18" s="97" t="s">
        <v>98</v>
      </c>
      <c r="C18" s="98">
        <v>176</v>
      </c>
      <c r="D18" s="116">
        <v>0</v>
      </c>
      <c r="E18" s="116">
        <v>0</v>
      </c>
      <c r="F18" s="99">
        <f t="shared" si="1"/>
        <v>176</v>
      </c>
      <c r="G18" s="100">
        <f t="shared" si="2"/>
        <v>620</v>
      </c>
      <c r="H18" s="101">
        <f t="shared" si="3"/>
        <v>0</v>
      </c>
      <c r="I18" s="102">
        <f t="shared" si="4"/>
        <v>620</v>
      </c>
      <c r="J18" s="103">
        <v>620</v>
      </c>
      <c r="K18" s="104">
        <f t="shared" si="5"/>
        <v>3.5227272727272729</v>
      </c>
      <c r="L18" s="96">
        <f t="shared" si="0"/>
        <v>4.3537386363636363</v>
      </c>
    </row>
    <row r="19" spans="2:12" x14ac:dyDescent="0.3">
      <c r="B19" s="97" t="s">
        <v>99</v>
      </c>
      <c r="C19" s="98">
        <v>167</v>
      </c>
      <c r="D19" s="116">
        <v>8</v>
      </c>
      <c r="E19" s="116">
        <v>1</v>
      </c>
      <c r="F19" s="105">
        <f t="shared" si="1"/>
        <v>176</v>
      </c>
      <c r="G19" s="100">
        <f t="shared" si="2"/>
        <v>588.29545454545462</v>
      </c>
      <c r="H19" s="101">
        <f t="shared" si="3"/>
        <v>31.704545454545457</v>
      </c>
      <c r="I19" s="102">
        <f t="shared" si="4"/>
        <v>620.00000000000011</v>
      </c>
      <c r="J19" s="103">
        <v>620</v>
      </c>
      <c r="K19" s="104">
        <f t="shared" si="5"/>
        <v>3.5227272727272729</v>
      </c>
      <c r="L19" s="96">
        <f t="shared" si="0"/>
        <v>4.3537386363636363</v>
      </c>
    </row>
    <row r="20" spans="2:12" ht="15" thickBot="1" x14ac:dyDescent="0.35">
      <c r="B20" s="106" t="s">
        <v>100</v>
      </c>
      <c r="C20" s="107">
        <v>152</v>
      </c>
      <c r="D20" s="117">
        <v>16</v>
      </c>
      <c r="E20" s="117">
        <v>0</v>
      </c>
      <c r="F20" s="108">
        <f t="shared" si="1"/>
        <v>168</v>
      </c>
      <c r="G20" s="109">
        <f t="shared" si="2"/>
        <v>560.95238095238096</v>
      </c>
      <c r="H20" s="110">
        <f t="shared" si="3"/>
        <v>59.047619047619051</v>
      </c>
      <c r="I20" s="111">
        <f t="shared" si="4"/>
        <v>620</v>
      </c>
      <c r="J20" s="112">
        <v>620</v>
      </c>
      <c r="K20" s="113">
        <f t="shared" si="5"/>
        <v>3.6904761904761907</v>
      </c>
      <c r="L20" s="96">
        <f t="shared" si="0"/>
        <v>4.561059523809524</v>
      </c>
    </row>
    <row r="21" spans="2:12" ht="15.6" thickTop="1" thickBot="1" x14ac:dyDescent="0.35">
      <c r="B21" s="177" t="s">
        <v>101</v>
      </c>
      <c r="C21" s="178"/>
      <c r="D21" s="178"/>
      <c r="E21" s="178"/>
      <c r="F21" s="178"/>
      <c r="G21" s="178"/>
      <c r="H21" s="178"/>
      <c r="I21" s="178"/>
      <c r="J21" s="178"/>
      <c r="K21" s="178"/>
    </row>
    <row r="22" spans="2:12" ht="14.55" customHeight="1" x14ac:dyDescent="0.3">
      <c r="B22" s="179" t="s">
        <v>102</v>
      </c>
      <c r="C22" s="180"/>
      <c r="D22" s="180"/>
      <c r="E22" s="180"/>
      <c r="F22" s="180"/>
      <c r="G22" s="180"/>
      <c r="H22" s="180"/>
      <c r="I22" s="180"/>
      <c r="J22" s="180"/>
      <c r="K22" s="180"/>
    </row>
    <row r="24" spans="2:12" x14ac:dyDescent="0.3">
      <c r="B24" t="s">
        <v>104</v>
      </c>
    </row>
    <row r="25" spans="2:12" x14ac:dyDescent="0.3">
      <c r="B25" s="118" t="s">
        <v>103</v>
      </c>
    </row>
  </sheetData>
  <mergeCells count="8">
    <mergeCell ref="B21:K21"/>
    <mergeCell ref="B22:K22"/>
    <mergeCell ref="B3:K3"/>
    <mergeCell ref="B4:K4"/>
    <mergeCell ref="B5:K5"/>
    <mergeCell ref="B6:B7"/>
    <mergeCell ref="C6:C7"/>
    <mergeCell ref="D6:E6"/>
  </mergeCells>
  <hyperlinks>
    <hyperlink ref="B25" r:id="rId1" xr:uid="{29A562A2-B4DD-48C1-9089-4D28F4CCCCE6}"/>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4</vt:i4>
      </vt:variant>
    </vt:vector>
  </HeadingPairs>
  <TitlesOfParts>
    <vt:vector size="4" baseType="lpstr">
      <vt:lpstr>Pielikums</vt:lpstr>
      <vt:lpstr>1.tabula</vt:lpstr>
      <vt:lpstr>2.tabula</vt:lpstr>
      <vt:lpstr>minimālā h tarifa likme 2023.g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2023-01-05T06:53:01Z</dcterms:modified>
</cp:coreProperties>
</file>