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vnozare.pri\vm\Redirect_profiles\VM_Igors_Belovs\My Documents\Darba mape\MK_Noteikumu_projekti\2024\Grozījumi_850\"/>
    </mc:Choice>
  </mc:AlternateContent>
  <xr:revisionPtr revIDLastSave="0" documentId="8_{084986DB-A99B-46B1-91F3-73C8F17C9A06}" xr6:coauthVersionLast="47" xr6:coauthVersionMax="47" xr10:uidLastSave="{00000000-0000-0000-0000-000000000000}"/>
  <bookViews>
    <workbookView xWindow="-120" yWindow="-120" windowWidth="29040" windowHeight="15840" xr2:uid="{64F21F1A-AFD9-496F-B0FD-F3072BFA0D78}"/>
  </bookViews>
  <sheets>
    <sheet name="CEF" sheetId="2" r:id="rId1"/>
    <sheet name="EK_oblig_IzmaiņasPielāgojumi" sheetId="6" r:id="rId2"/>
    <sheet name="CEF_atlīdzība" sheetId="7" r:id="rId3"/>
  </sheets>
  <externalReferences>
    <externalReference r:id="rId4"/>
    <externalReference r:id="rId5"/>
    <externalReference r:id="rId6"/>
  </externalReferences>
  <definedNames>
    <definedName name="_1_2_d_NMP_lim">#REF!</definedName>
    <definedName name="_xlnm.Auto_Open">#REF!</definedName>
    <definedName name="b">#REF!</definedName>
    <definedName name="bt">#REF!</definedName>
    <definedName name="BX">#REF!</definedName>
    <definedName name="ccc">#REF!</definedName>
    <definedName name="d">#REF!</definedName>
    <definedName name="D_Evija3">#REF!</definedName>
    <definedName name="de">#REF!</definedName>
    <definedName name="dff">#NAME?</definedName>
    <definedName name="DRGNAMES">#REF!</definedName>
    <definedName name="e">#REF!</definedName>
    <definedName name="ee">#REF!</definedName>
    <definedName name="gad_skaits">#REF!</definedName>
    <definedName name="gad_skaits_1">#REF!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[1]izm.posteni!$A$2:$A$216</definedName>
    <definedName name="izm.nos">#REF!</definedName>
    <definedName name="izm.nos_1">[1]izm.posteni!$B$2:$B$216</definedName>
    <definedName name="jhg">#REF!</definedName>
    <definedName name="kk">#REF!</definedName>
    <definedName name="l">#REF!</definedName>
    <definedName name="Limeni_7_9group">#REF!</definedName>
    <definedName name="n">#REF!</definedName>
    <definedName name="P_Dati_rikojums">#REF!</definedName>
    <definedName name="pp">#REF!</definedName>
    <definedName name="Recover">#N/A</definedName>
    <definedName name="Rikojums2222">[2]Macro1!$A$106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[1]strukturkodi!$B$2:$B$232</definedName>
    <definedName name="Struktūrvien.kods">#REF!</definedName>
    <definedName name="Struktūrvien.kods_1">[1]strukturkodi!$A$2:$A$232</definedName>
    <definedName name="TableName">"Dummy"</definedName>
    <definedName name="ty">#REF!</definedName>
    <definedName name="tyuj">#REF!</definedName>
    <definedName name="u">#REF!</definedName>
    <definedName name="U_N_A">#REF!</definedName>
    <definedName name="wedr">#REF!</definedName>
    <definedName name="x">#REF!</definedName>
    <definedName name="XBD">[3]Dati!$B$6</definedName>
    <definedName name="XDD">[3]Dati!$B$4</definedName>
    <definedName name="XDS">[3]Dati!$B$5</definedName>
    <definedName name="XSVD">[3]Dati!$B$7</definedName>
    <definedName name="xxxx">#REF!</definedName>
    <definedName name="yuh">#REF!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8" i="7" l="1"/>
  <c r="I9" i="7"/>
  <c r="I10" i="7"/>
  <c r="I8" i="7"/>
  <c r="L11" i="7"/>
  <c r="M11" i="7"/>
  <c r="N11" i="7"/>
  <c r="H9" i="7"/>
  <c r="H10" i="7"/>
  <c r="H8" i="7"/>
  <c r="F11" i="7"/>
  <c r="G9" i="7"/>
  <c r="G10" i="7"/>
  <c r="G8" i="7"/>
  <c r="H4" i="2"/>
  <c r="B20" i="6"/>
  <c r="B15" i="6"/>
  <c r="H11" i="7" l="1"/>
  <c r="J10" i="7"/>
  <c r="K10" i="7" s="1"/>
  <c r="O10" i="7" s="1"/>
  <c r="I11" i="7"/>
  <c r="J8" i="7"/>
  <c r="O8" i="7" s="1"/>
  <c r="J9" i="7"/>
  <c r="K9" i="7" s="1"/>
  <c r="O9" i="7" s="1"/>
  <c r="G11" i="7"/>
  <c r="B22" i="6"/>
  <c r="B23" i="6" s="1"/>
  <c r="H5" i="2"/>
  <c r="H9" i="2" s="1"/>
  <c r="H8" i="2"/>
  <c r="K11" i="7" l="1"/>
  <c r="J11" i="7"/>
  <c r="O11" i="7"/>
  <c r="H6" i="2"/>
</calcChain>
</file>

<file path=xl/sharedStrings.xml><?xml version="1.0" encoding="utf-8"?>
<sst xmlns="http://schemas.openxmlformats.org/spreadsheetml/2006/main" count="77" uniqueCount="75">
  <si>
    <t>Nr.p.k.</t>
  </si>
  <si>
    <t>Nosaukums</t>
  </si>
  <si>
    <t>Precizēts apraksts</t>
  </si>
  <si>
    <t>Vienību skaits</t>
  </si>
  <si>
    <t>Vienību nosaukums</t>
  </si>
  <si>
    <t>Vienības cena</t>
  </si>
  <si>
    <t>EKK</t>
  </si>
  <si>
    <t>Uzturēšanas izmaksas</t>
  </si>
  <si>
    <t xml:space="preserve">Atbilstoši VARAM metodoloģijai lielo IT sistēmu uzturēšanas izmaksas, ja sistēmai ir arī starpsistēmu integrācijas saskarnes, kuras tiek izmantotas citās sistēmās (šajā gadījumā - vairāki datu avoti, ārstniecībsa iestāžu/aptieku IS) sastāda 15-17% no kopējām izmaksām. NVD piemēro 16%, kas paredzēti izstrādātās programmatūras uzturēšanas nodrošināšanai atbilstoši tehniskās realizācijas un drošības prasībām, t.sk. līdzekļi funkcionēšanas problēmu profilaksei, kļūdu novēršanai un sistēmas lietotāju atbalstam, sistēmas ekspluatācijas laikā konstatēto kļūdu novēršanai,  sistēmas darbības nepārtrauktības nodrošināšanai, pielāgošanas darbiem, kas saistīti izmaiņām izmantotajos tehnoloģiskajos risinājumos, sistēmas darbības pielāgojumi atbilstoši lietotāju vajadzībām u.c
</t>
  </si>
  <si>
    <t>procenti</t>
  </si>
  <si>
    <t>Izmaiņu/ pielāgojumu veikšanas izmaksas</t>
  </si>
  <si>
    <t>cilvēkstundas</t>
  </si>
  <si>
    <t>Kopā:</t>
  </si>
  <si>
    <t xml:space="preserve">t.sk., pa EKK </t>
  </si>
  <si>
    <t>EKK 2000</t>
  </si>
  <si>
    <t>EKK 5000</t>
  </si>
  <si>
    <t xml:space="preserve"> Papildu nepieciešamais finansējums 2024.gadam  un turpmāk ik gadu</t>
  </si>
  <si>
    <t>Nacionālās savienotājprogrammatūras attīstības, pilnveidošanas un uzlabošanas darbi, kā arī testēšanas darbi pirmsprodukcijas un produkcijas testu sesijās vismaz reizi gadā, kad tiek veikta Eiropas Komisijas izveidotās pamatpakalpojumu platformas, kura nodrošina visas ES dalībvalstu nacionālo e-veselības kontaktpunktu savstarpējo datu apmaiņu, versijas atjaunošana. Jaunu dalībvalstu pieslēgšana nacionālajam e-veselības kontaktpunktam paredz veikt  testēšanas darbus pirmsprodukcijas un produkcijas testu sesijās.</t>
  </si>
  <si>
    <t>EUR</t>
  </si>
  <si>
    <t xml:space="preserve">   1.1. integrācijas pielāgojumi pārejai no OpenNCP 6.3.0 versijas uz OpenNCP X versiju</t>
  </si>
  <si>
    <t xml:space="preserve">   1.2. CDA 6.5.0 pāreja uz CDA X versiju</t>
  </si>
  <si>
    <t>2. Testu veikšana ar dalībvalstīm līdz 740 stundām</t>
  </si>
  <si>
    <t xml:space="preserve">   2.1. testa datu/testpiemēru sagatavošana</t>
  </si>
  <si>
    <t xml:space="preserve">   2.2. statusa sanāksmes ar EU</t>
  </si>
  <si>
    <t xml:space="preserve">   2.3.  testu veikšana ar dalībvalstīm</t>
  </si>
  <si>
    <t xml:space="preserve">   2.4. žurnāldatņu fiksēšana un analīze</t>
  </si>
  <si>
    <t xml:space="preserve">   2.5.atskaišu aizpildīšana par testiem Confluence</t>
  </si>
  <si>
    <t xml:space="preserve">   2.6. testos atklāto nepilnību analīze (Post-testing aktivitātes)</t>
  </si>
  <si>
    <t xml:space="preserve">   2.7. dalībvalstu pielāgojumu testēšana</t>
  </si>
  <si>
    <t>NS pielāgojumu veikšana (piemēram, papildu funkcionalitāte; papildus datu nodošana) līdz 530 stundām</t>
  </si>
  <si>
    <t>Kopā ar PVN</t>
  </si>
  <si>
    <t>Jaunu pielāgojumu/funkcionalitātes veikšana</t>
  </si>
  <si>
    <t>1. IS pielāgošana darbam ar ES platformas jauninājumiem (jauna versija)</t>
  </si>
  <si>
    <t>Kopā bez PVN</t>
  </si>
  <si>
    <t>Kopā bez PVN:</t>
  </si>
  <si>
    <t>Pielikums Nr.2
Ministru kabineta noteikumu projekts “Grozījumi Ministru kabineta 2011. gada 1. novembra noteikumos Nr. 850 "Nacionālā veselības dienesta nolikums"” sākotnējās ietekmes novērtējuma ziņojumam (anotācijai)</t>
  </si>
  <si>
    <t>Nepieciešamā finansējuma aprēķins atlīdzībai</t>
  </si>
  <si>
    <t>Amats</t>
  </si>
  <si>
    <t>Slodžu skaits</t>
  </si>
  <si>
    <t>Saime (apakšsaime)</t>
  </si>
  <si>
    <t>Līmenis</t>
  </si>
  <si>
    <t>Mēnešalgu grupa</t>
  </si>
  <si>
    <t>Piemaksa</t>
  </si>
  <si>
    <t>Prēmijas un naudas balvas 5%</t>
  </si>
  <si>
    <t>Valsts sociālās apdrošināšanas obligātās iemaksas, 23.59%</t>
  </si>
  <si>
    <t>Kopā mēnesī</t>
  </si>
  <si>
    <t xml:space="preserve">Kopā 12 mēnešiem </t>
  </si>
  <si>
    <t>Kopā 12 mēnešiem (1100)</t>
  </si>
  <si>
    <t>Kopā 12 mēnešiem (1200)</t>
  </si>
  <si>
    <t xml:space="preserve">KOPĀ atlīdzībai </t>
  </si>
  <si>
    <t>(EKK 1148)</t>
  </si>
  <si>
    <t>(EKK 1220)</t>
  </si>
  <si>
    <t>(EKK 1147)</t>
  </si>
  <si>
    <t>7=6*5%</t>
  </si>
  <si>
    <t>8=6*5%</t>
  </si>
  <si>
    <t>9=6*3%</t>
  </si>
  <si>
    <t>10=(6+7+8+9)*23.59%</t>
  </si>
  <si>
    <t>11=6+7+8+10+11</t>
  </si>
  <si>
    <t>12=11*12 mēn.</t>
  </si>
  <si>
    <t>13=(6+7+8)*</t>
  </si>
  <si>
    <t>14=(9+10)* 12 mēn</t>
  </si>
  <si>
    <t>16=13+14+15</t>
  </si>
  <si>
    <t>12 mēn</t>
  </si>
  <si>
    <t xml:space="preserve">Projektu vadītājs </t>
  </si>
  <si>
    <t>Vecākais informācijas sistēmu administrators</t>
  </si>
  <si>
    <t>V</t>
  </si>
  <si>
    <t>Vecākais eksperts</t>
  </si>
  <si>
    <t>III</t>
  </si>
  <si>
    <t>Amata vietai plānotā  mēnešalga*</t>
  </si>
  <si>
    <t>* par pamatu tika ņemta bāzes alga 2024.gadam</t>
  </si>
  <si>
    <t>KOPĀ:</t>
  </si>
  <si>
    <t>Pielikums Nr.1
Ministru kabineta noteikumu projekts “Grozījumi Ministru kabineta 2011. gada 1. novembra noteikumos Nr. 850 "Nacionālā veselības dienesta nolikums"” sākotnējās ietekmes novērtējuma ziņojumam (anotācijai)</t>
  </si>
  <si>
    <t>IV B</t>
  </si>
  <si>
    <t>Sociālā garantija 5%</t>
  </si>
  <si>
    <t>Datu pārrobežu apmaiņas uzturēšanas izdevumi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</si>
</sst>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 _€_-;\-* #,##0.00\ _€_-;_-* &quot;-&quot;??\ _€_-;_-@_-"/>
  </numFmts>
  <fonts count="22" x14ac:knownFonts="1">
    <font>
      <sz val="11"/>
      <color theme="1"/>
      <name val="Calibri"/>
      <family val="2"/>
      <charset val="186"/>
      <scheme val="minor"/>
    </font>
    <font>
      <sz val="11"/>
      <color theme="1"/>
      <name val="Calibri"/>
      <family val="2"/>
      <charset val="186"/>
      <scheme val="minor"/>
    </font>
    <font>
      <sz val="12"/>
      <color indexed="8"/>
      <name val="Times New Roman"/>
      <family val="1"/>
      <charset val="186"/>
    </font>
    <font>
      <sz val="11"/>
      <color indexed="8"/>
      <name val="Times New Roman"/>
      <family val="1"/>
      <charset val="186"/>
    </font>
    <font>
      <sz val="10"/>
      <name val="Arial"/>
      <family val="2"/>
      <charset val="186"/>
    </font>
    <font>
      <sz val="10"/>
      <name val="Times New Roman"/>
      <family val="1"/>
      <charset val="186"/>
    </font>
    <font>
      <b/>
      <sz val="14"/>
      <color indexed="8"/>
      <name val="Times New Roman"/>
      <family val="1"/>
      <charset val="186"/>
    </font>
    <font>
      <b/>
      <sz val="12"/>
      <color indexed="8"/>
      <name val="Times New Roman"/>
      <family val="1"/>
      <charset val="186"/>
    </font>
    <font>
      <b/>
      <sz val="11"/>
      <color indexed="8"/>
      <name val="Times New Roman"/>
      <family val="1"/>
      <charset val="186"/>
    </font>
    <font>
      <sz val="10"/>
      <name val="Arial"/>
      <family val="2"/>
      <charset val="186"/>
    </font>
    <font>
      <u/>
      <sz val="10"/>
      <color theme="10"/>
      <name val="Arial"/>
      <family val="2"/>
      <charset val="186"/>
    </font>
    <font>
      <b/>
      <sz val="11"/>
      <color theme="1"/>
      <name val="Calibri"/>
      <family val="2"/>
      <charset val="186"/>
      <scheme val="minor"/>
    </font>
    <font>
      <sz val="12"/>
      <color theme="1"/>
      <name val="Calibri"/>
      <family val="2"/>
      <charset val="186"/>
      <scheme val="minor"/>
    </font>
    <font>
      <sz val="10"/>
      <color theme="1"/>
      <name val="Calibri"/>
      <family val="2"/>
      <charset val="186"/>
      <scheme val="minor"/>
    </font>
    <font>
      <i/>
      <sz val="10"/>
      <color theme="1"/>
      <name val="Calibri"/>
      <family val="2"/>
      <charset val="186"/>
      <scheme val="minor"/>
    </font>
    <font>
      <b/>
      <sz val="10"/>
      <color theme="1"/>
      <name val="Calibri"/>
      <family val="2"/>
      <charset val="186"/>
      <scheme val="minor"/>
    </font>
    <font>
      <sz val="8"/>
      <color theme="1"/>
      <name val="Times New Roman"/>
      <family val="1"/>
      <charset val="186"/>
    </font>
    <font>
      <b/>
      <sz val="8"/>
      <color theme="1"/>
      <name val="Times New Roman"/>
      <family val="1"/>
      <charset val="186"/>
    </font>
    <font>
      <i/>
      <sz val="8"/>
      <color theme="1"/>
      <name val="Times New Roman"/>
      <family val="1"/>
      <charset val="186"/>
    </font>
    <font>
      <i/>
      <sz val="8"/>
      <color rgb="FF000000"/>
      <name val="Times New Roman"/>
      <family val="1"/>
      <charset val="186"/>
    </font>
    <font>
      <sz val="8"/>
      <color rgb="FF000000"/>
      <name val="Times New Roman"/>
      <family val="1"/>
      <charset val="186"/>
    </font>
    <font>
      <b/>
      <sz val="8"/>
      <color rgb="FF000000"/>
      <name val="Times New Roman"/>
      <family val="1"/>
      <charset val="186"/>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rgb="FFFFFFFF"/>
        <bgColor indexed="64"/>
      </patternFill>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43" fontId="1" fillId="0" borderId="0" applyFont="0" applyFill="0" applyBorder="0" applyAlignment="0" applyProtection="0"/>
    <xf numFmtId="0" fontId="1" fillId="0" borderId="0"/>
    <xf numFmtId="0" fontId="4" fillId="0" borderId="0"/>
    <xf numFmtId="0" fontId="9" fillId="0" borderId="0"/>
    <xf numFmtId="0" fontId="10" fillId="0" borderId="0" applyNumberFormat="0" applyFill="0" applyBorder="0" applyAlignment="0" applyProtection="0"/>
    <xf numFmtId="43" fontId="4" fillId="0" borderId="0" applyFont="0" applyFill="0" applyBorder="0" applyAlignment="0" applyProtection="0"/>
  </cellStyleXfs>
  <cellXfs count="78">
    <xf numFmtId="0" fontId="0" fillId="0" borderId="0" xfId="0"/>
    <xf numFmtId="0" fontId="2" fillId="0" borderId="0" xfId="2" applyFont="1" applyAlignment="1">
      <alignment horizontal="center" vertical="center"/>
    </xf>
    <xf numFmtId="0" fontId="3" fillId="0" borderId="0" xfId="2" applyFont="1" applyAlignment="1">
      <alignment horizontal="left" vertical="center"/>
    </xf>
    <xf numFmtId="0" fontId="3" fillId="0" borderId="0" xfId="2" applyFont="1"/>
    <xf numFmtId="0" fontId="3" fillId="0" borderId="0" xfId="2" applyFont="1" applyAlignment="1">
      <alignment horizontal="center"/>
    </xf>
    <xf numFmtId="0" fontId="5" fillId="0" borderId="0" xfId="3" applyFont="1"/>
    <xf numFmtId="0" fontId="7" fillId="2" borderId="2" xfId="2" applyFont="1" applyFill="1" applyBorder="1" applyAlignment="1">
      <alignment horizontal="center" vertical="center" wrapText="1"/>
    </xf>
    <xf numFmtId="0" fontId="8" fillId="0" borderId="2" xfId="2" applyFont="1" applyBorder="1" applyAlignment="1">
      <alignment horizontal="center" vertical="center" wrapText="1"/>
    </xf>
    <xf numFmtId="0" fontId="3" fillId="0" borderId="2" xfId="2" applyFont="1" applyBorder="1" applyAlignment="1">
      <alignment horizontal="center" vertical="center"/>
    </xf>
    <xf numFmtId="0" fontId="3" fillId="0" borderId="2" xfId="2" applyFont="1" applyBorder="1" applyAlignment="1">
      <alignment horizontal="left" vertical="center"/>
    </xf>
    <xf numFmtId="0" fontId="3" fillId="0" borderId="2" xfId="2" applyFont="1" applyBorder="1" applyAlignment="1">
      <alignment vertical="top" wrapText="1"/>
    </xf>
    <xf numFmtId="3" fontId="3" fillId="0" borderId="2" xfId="2" applyNumberFormat="1" applyFont="1" applyBorder="1" applyAlignment="1">
      <alignment horizontal="center" vertical="center"/>
    </xf>
    <xf numFmtId="4" fontId="3" fillId="0" borderId="2" xfId="2" applyNumberFormat="1" applyFont="1" applyBorder="1" applyAlignment="1">
      <alignment horizontal="center" vertical="center"/>
    </xf>
    <xf numFmtId="0" fontId="3" fillId="0" borderId="2" xfId="2" applyFont="1" applyBorder="1" applyAlignment="1">
      <alignment wrapText="1"/>
    </xf>
    <xf numFmtId="0" fontId="8" fillId="2" borderId="3" xfId="2" applyFont="1" applyFill="1" applyBorder="1" applyAlignment="1">
      <alignment horizontal="right" vertical="center"/>
    </xf>
    <xf numFmtId="0" fontId="8" fillId="2" borderId="4" xfId="2" applyFont="1" applyFill="1" applyBorder="1" applyAlignment="1">
      <alignment horizontal="right" vertical="center"/>
    </xf>
    <xf numFmtId="3" fontId="8" fillId="2" borderId="2" xfId="2" applyNumberFormat="1" applyFont="1" applyFill="1" applyBorder="1" applyAlignment="1">
      <alignment horizontal="center"/>
    </xf>
    <xf numFmtId="4" fontId="8" fillId="2" borderId="2" xfId="2" applyNumberFormat="1" applyFont="1" applyFill="1" applyBorder="1" applyAlignment="1">
      <alignment horizontal="center"/>
    </xf>
    <xf numFmtId="4" fontId="8" fillId="2" borderId="5" xfId="2" applyNumberFormat="1" applyFont="1" applyFill="1" applyBorder="1" applyAlignment="1">
      <alignment horizontal="center"/>
    </xf>
    <xf numFmtId="4" fontId="8" fillId="2" borderId="5" xfId="2" applyNumberFormat="1" applyFont="1" applyFill="1" applyBorder="1" applyAlignment="1">
      <alignment horizontal="center" vertical="center"/>
    </xf>
    <xf numFmtId="4" fontId="8" fillId="2" borderId="2" xfId="2" applyNumberFormat="1" applyFont="1" applyFill="1" applyBorder="1" applyAlignment="1">
      <alignment horizontal="center" vertical="center"/>
    </xf>
    <xf numFmtId="43" fontId="3" fillId="0" borderId="2" xfId="1" applyFont="1" applyBorder="1" applyAlignment="1">
      <alignment horizontal="center" vertical="center"/>
    </xf>
    <xf numFmtId="0" fontId="3" fillId="0" borderId="2" xfId="2" applyFont="1" applyBorder="1" applyAlignment="1">
      <alignment horizontal="left" vertical="center" wrapText="1"/>
    </xf>
    <xf numFmtId="2" fontId="15" fillId="0" borderId="0" xfId="0" applyNumberFormat="1" applyFont="1"/>
    <xf numFmtId="0" fontId="13" fillId="0" borderId="0" xfId="0" applyFont="1" applyAlignment="1">
      <alignment horizontal="right"/>
    </xf>
    <xf numFmtId="2" fontId="13" fillId="0" borderId="0" xfId="0" applyNumberFormat="1" applyFont="1"/>
    <xf numFmtId="2" fontId="0" fillId="0" borderId="0" xfId="0" applyNumberFormat="1"/>
    <xf numFmtId="3" fontId="11" fillId="0" borderId="0" xfId="0" applyNumberFormat="1" applyFont="1"/>
    <xf numFmtId="164" fontId="0" fillId="0" borderId="0" xfId="0" applyNumberFormat="1"/>
    <xf numFmtId="0" fontId="11" fillId="0" borderId="0" xfId="0" applyFont="1"/>
    <xf numFmtId="43" fontId="0" fillId="0" borderId="0" xfId="1" applyFont="1"/>
    <xf numFmtId="0" fontId="0" fillId="0" borderId="0" xfId="0" applyAlignment="1">
      <alignment horizontal="right"/>
    </xf>
    <xf numFmtId="0" fontId="12" fillId="4" borderId="2" xfId="0" applyFont="1" applyFill="1" applyBorder="1"/>
    <xf numFmtId="0" fontId="0" fillId="4" borderId="2" xfId="0" applyFill="1" applyBorder="1"/>
    <xf numFmtId="0" fontId="13" fillId="0" borderId="2" xfId="0" applyFont="1" applyBorder="1"/>
    <xf numFmtId="0" fontId="13" fillId="5" borderId="2" xfId="0" applyFont="1" applyFill="1" applyBorder="1" applyAlignment="1">
      <alignment horizontal="right"/>
    </xf>
    <xf numFmtId="0" fontId="13" fillId="0" borderId="2" xfId="0" applyFont="1" applyBorder="1" applyAlignment="1">
      <alignment wrapText="1"/>
    </xf>
    <xf numFmtId="0" fontId="15" fillId="6" borderId="2" xfId="0" applyFont="1" applyFill="1" applyBorder="1" applyAlignment="1">
      <alignment horizontal="right"/>
    </xf>
    <xf numFmtId="0" fontId="14" fillId="0" borderId="2" xfId="0" applyFont="1" applyBorder="1" applyAlignment="1">
      <alignment wrapText="1"/>
    </xf>
    <xf numFmtId="164" fontId="5" fillId="0" borderId="0" xfId="3" applyNumberFormat="1" applyFont="1" applyAlignment="1">
      <alignment horizontal="center" vertical="center"/>
    </xf>
    <xf numFmtId="0" fontId="11" fillId="0" borderId="2" xfId="0" applyFont="1" applyBorder="1" applyAlignment="1">
      <alignment horizontal="right"/>
    </xf>
    <xf numFmtId="0" fontId="0" fillId="0" borderId="2" xfId="0" applyBorder="1"/>
    <xf numFmtId="0" fontId="0" fillId="0" borderId="2" xfId="0" applyBorder="1" applyAlignment="1">
      <alignment horizontal="right"/>
    </xf>
    <xf numFmtId="3" fontId="13" fillId="5" borderId="2" xfId="0" applyNumberFormat="1" applyFont="1" applyFill="1" applyBorder="1"/>
    <xf numFmtId="3" fontId="15" fillId="6" borderId="2" xfId="1" applyNumberFormat="1" applyFont="1" applyFill="1" applyBorder="1"/>
    <xf numFmtId="3" fontId="0" fillId="0" borderId="2" xfId="0" applyNumberFormat="1" applyBorder="1"/>
    <xf numFmtId="0" fontId="16" fillId="0" borderId="0" xfId="0" applyFont="1"/>
    <xf numFmtId="0" fontId="16" fillId="0" borderId="2" xfId="0" applyFont="1" applyBorder="1" applyAlignment="1">
      <alignment horizontal="center" vertical="center" wrapText="1"/>
    </xf>
    <xf numFmtId="9" fontId="16" fillId="0" borderId="2" xfId="0" applyNumberFormat="1" applyFont="1" applyBorder="1" applyAlignment="1">
      <alignment horizontal="center" vertical="center" wrapText="1"/>
    </xf>
    <xf numFmtId="0" fontId="16" fillId="0" borderId="2" xfId="0" applyFont="1" applyBorder="1" applyAlignment="1">
      <alignment vertical="center" wrapText="1"/>
    </xf>
    <xf numFmtId="0" fontId="19" fillId="7" borderId="2" xfId="0" applyFont="1" applyFill="1" applyBorder="1" applyAlignment="1">
      <alignment horizontal="center" vertical="center" wrapText="1"/>
    </xf>
    <xf numFmtId="0" fontId="20" fillId="7" borderId="2" xfId="0" applyFont="1" applyFill="1" applyBorder="1" applyAlignment="1">
      <alignment vertical="center" wrapText="1"/>
    </xf>
    <xf numFmtId="0" fontId="20" fillId="7" borderId="2" xfId="0" applyFont="1" applyFill="1" applyBorder="1" applyAlignment="1">
      <alignment horizontal="center" vertical="center" wrapText="1"/>
    </xf>
    <xf numFmtId="3" fontId="20" fillId="7" borderId="2" xfId="0" applyNumberFormat="1" applyFont="1" applyFill="1" applyBorder="1" applyAlignment="1">
      <alignment horizontal="center" vertical="center"/>
    </xf>
    <xf numFmtId="0" fontId="20" fillId="0" borderId="2" xfId="0" applyFont="1" applyBorder="1" applyAlignment="1">
      <alignment vertical="center" wrapText="1"/>
    </xf>
    <xf numFmtId="0" fontId="20" fillId="0" borderId="2" xfId="0" applyFont="1" applyBorder="1" applyAlignment="1">
      <alignment horizontal="center" vertical="center"/>
    </xf>
    <xf numFmtId="3" fontId="20" fillId="0" borderId="2" xfId="0" applyNumberFormat="1" applyFont="1" applyBorder="1" applyAlignment="1">
      <alignment horizontal="center" vertical="center"/>
    </xf>
    <xf numFmtId="0" fontId="21" fillId="3" borderId="2" xfId="0" applyFont="1" applyFill="1" applyBorder="1" applyAlignment="1">
      <alignment horizontal="right" vertical="center" wrapText="1"/>
    </xf>
    <xf numFmtId="0" fontId="21" fillId="3" borderId="2" xfId="0" applyFont="1" applyFill="1" applyBorder="1" applyAlignment="1">
      <alignment horizontal="center" vertical="center" wrapText="1"/>
    </xf>
    <xf numFmtId="3" fontId="21" fillId="3" borderId="2" xfId="0" applyNumberFormat="1" applyFont="1" applyFill="1" applyBorder="1" applyAlignment="1">
      <alignment horizontal="center" vertical="center" wrapText="1"/>
    </xf>
    <xf numFmtId="3" fontId="16" fillId="0" borderId="0" xfId="0" applyNumberFormat="1" applyFont="1"/>
    <xf numFmtId="3" fontId="20" fillId="7" borderId="2" xfId="0" applyNumberFormat="1" applyFont="1" applyFill="1" applyBorder="1" applyAlignment="1">
      <alignment horizontal="center" vertical="center" wrapText="1"/>
    </xf>
    <xf numFmtId="3" fontId="21" fillId="3" borderId="0" xfId="0" applyNumberFormat="1" applyFont="1" applyFill="1" applyAlignment="1">
      <alignment horizontal="center" vertical="center" wrapText="1"/>
    </xf>
    <xf numFmtId="0" fontId="8" fillId="2" borderId="2" xfId="2" applyFont="1" applyFill="1" applyBorder="1" applyAlignment="1">
      <alignment horizontal="right" vertical="center"/>
    </xf>
    <xf numFmtId="0" fontId="8" fillId="2" borderId="4" xfId="2" applyFont="1" applyFill="1" applyBorder="1" applyAlignment="1">
      <alignment horizontal="right" vertical="center"/>
    </xf>
    <xf numFmtId="0" fontId="8" fillId="2" borderId="5" xfId="2" applyFont="1" applyFill="1" applyBorder="1" applyAlignment="1">
      <alignment horizontal="right" vertical="center"/>
    </xf>
    <xf numFmtId="0" fontId="3" fillId="0" borderId="0" xfId="2" applyFont="1" applyAlignment="1">
      <alignment horizontal="right" wrapText="1"/>
    </xf>
    <xf numFmtId="0" fontId="3" fillId="0" borderId="0" xfId="2" applyFont="1" applyAlignment="1">
      <alignment horizontal="right"/>
    </xf>
    <xf numFmtId="0" fontId="6" fillId="0" borderId="1" xfId="2" applyFont="1" applyBorder="1" applyAlignment="1">
      <alignment horizontal="center" vertical="center" wrapText="1"/>
    </xf>
    <xf numFmtId="0" fontId="8" fillId="2" borderId="3" xfId="2" applyFont="1" applyFill="1" applyBorder="1" applyAlignment="1">
      <alignment horizontal="right" vertical="center"/>
    </xf>
    <xf numFmtId="0" fontId="16" fillId="0" borderId="1" xfId="0" applyFont="1" applyBorder="1" applyAlignment="1">
      <alignment horizontal="center"/>
    </xf>
    <xf numFmtId="0" fontId="0" fillId="0" borderId="1" xfId="0" applyBorder="1" applyAlignment="1">
      <alignment horizontal="center"/>
    </xf>
    <xf numFmtId="0" fontId="16" fillId="0" borderId="2" xfId="0" applyFont="1" applyBorder="1" applyAlignment="1">
      <alignment horizontal="center" vertical="center" wrapText="1"/>
    </xf>
    <xf numFmtId="0" fontId="17" fillId="0" borderId="2" xfId="0" applyFont="1" applyBorder="1" applyAlignment="1">
      <alignment horizontal="center" vertical="center" wrapText="1"/>
    </xf>
    <xf numFmtId="0" fontId="18" fillId="0" borderId="2" xfId="0" applyFont="1" applyBorder="1" applyAlignment="1">
      <alignment horizontal="center" vertical="center" wrapText="1"/>
    </xf>
    <xf numFmtId="0" fontId="19" fillId="7" borderId="2" xfId="0" applyFont="1" applyFill="1" applyBorder="1" applyAlignment="1">
      <alignment horizontal="center" vertical="center" wrapText="1"/>
    </xf>
    <xf numFmtId="0" fontId="19" fillId="7" borderId="2" xfId="0" applyFont="1" applyFill="1" applyBorder="1" applyAlignment="1">
      <alignment horizontal="center" vertical="center"/>
    </xf>
    <xf numFmtId="0" fontId="21" fillId="3" borderId="2" xfId="0" applyFont="1" applyFill="1" applyBorder="1" applyAlignment="1">
      <alignment horizontal="center" vertical="center"/>
    </xf>
  </cellXfs>
  <cellStyles count="7">
    <cellStyle name="Comma" xfId="1" builtinId="3"/>
    <cellStyle name="Comma 2" xfId="6" xr:uid="{07AA91B0-E59D-4452-90ED-356728871D0A}"/>
    <cellStyle name="Hyperlink 2" xfId="5" xr:uid="{FF5F84DB-AAE5-48D8-A566-337BDD3C1C15}"/>
    <cellStyle name="Normal" xfId="0" builtinId="0"/>
    <cellStyle name="Normal 2" xfId="3" xr:uid="{71F117DA-A2C1-4BDB-A440-205A9EDA14E1}"/>
    <cellStyle name="Normal 2 2 2" xfId="4" xr:uid="{90A1DA69-0364-4B0C-9709-444E403E930E}"/>
    <cellStyle name="Normal 6" xfId="2" xr:uid="{04FB626C-AE03-46D1-A277-0D2344BDE2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veselibasministrija-my.sharepoint.com/Documents%20and%20Settings/SilvijaJ/Local%20Settings/Temporary%20Internet%20Files/Content.IE5/F51GHD5U/KristineS/My%20Documents/Bud&#382;ets%202012/Budzeta%20forma%2014_05%2001%202012%2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eselibasministrija-my.sharepoint.com/Ambulatoro_pakalpojumu_nodala/Planosana_2012/SAVA/!_Grozijumi%202012.gada%20laikaa/Egija_Grozijumi%20ar%2001.10.2012_NEPIENEMTIE/Apaksas%20SAVA%20rikojumam.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veselibasministrija-my.sharepoint.com/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refreshError="1"/>
      <sheetData sheetId="1" refreshError="1"/>
      <sheetData sheetId="2" refreshError="1"/>
      <sheetData sheetId="3">
        <row r="106">
          <cell r="A106" t="str">
            <v>Recover</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73E42-81DC-453C-B37C-9DE1871ECBE6}">
  <dimension ref="A1:K9"/>
  <sheetViews>
    <sheetView tabSelected="1" view="pageBreakPreview" topLeftCell="B1" zoomScale="80" zoomScaleNormal="80" zoomScaleSheetLayoutView="80" workbookViewId="0">
      <selection activeCell="C18" sqref="C18"/>
    </sheetView>
  </sheetViews>
  <sheetFormatPr defaultColWidth="9.140625" defaultRowHeight="12.75" x14ac:dyDescent="0.2"/>
  <cols>
    <col min="1" max="1" width="7.7109375" style="5" hidden="1" customWidth="1"/>
    <col min="2" max="2" width="26.7109375" style="5" bestFit="1" customWidth="1"/>
    <col min="3" max="3" width="89" style="5" customWidth="1"/>
    <col min="4" max="4" width="16" style="5" customWidth="1"/>
    <col min="5" max="5" width="12.7109375" style="5" customWidth="1"/>
    <col min="6" max="6" width="10.5703125" style="5" customWidth="1"/>
    <col min="7" max="7" width="7.7109375" style="5" customWidth="1"/>
    <col min="8" max="8" width="20.5703125" style="5" customWidth="1"/>
    <col min="9" max="9" width="12.42578125" style="5" bestFit="1" customWidth="1"/>
    <col min="10" max="10" width="11.28515625" style="5" customWidth="1"/>
    <col min="11" max="11" width="9.85546875" style="5" bestFit="1" customWidth="1"/>
    <col min="12" max="12" width="10" style="5" bestFit="1" customWidth="1"/>
    <col min="13" max="16384" width="9.140625" style="5"/>
  </cols>
  <sheetData>
    <row r="1" spans="1:11" ht="110.25" customHeight="1" x14ac:dyDescent="0.25">
      <c r="A1" s="1"/>
      <c r="B1" s="2"/>
      <c r="C1" s="3"/>
      <c r="D1" s="4"/>
      <c r="E1" s="4"/>
      <c r="F1" s="66" t="s">
        <v>71</v>
      </c>
      <c r="G1" s="67"/>
      <c r="H1" s="67"/>
    </row>
    <row r="2" spans="1:11" ht="39" customHeight="1" x14ac:dyDescent="0.2">
      <c r="A2" s="1"/>
      <c r="B2" s="68" t="s">
        <v>74</v>
      </c>
      <c r="C2" s="68"/>
      <c r="D2" s="68"/>
      <c r="E2" s="68"/>
      <c r="F2" s="68"/>
      <c r="G2" s="68"/>
      <c r="H2" s="68"/>
    </row>
    <row r="3" spans="1:11" ht="71.25" x14ac:dyDescent="0.2">
      <c r="A3" s="6" t="s">
        <v>0</v>
      </c>
      <c r="B3" s="7" t="s">
        <v>1</v>
      </c>
      <c r="C3" s="7" t="s">
        <v>2</v>
      </c>
      <c r="D3" s="7" t="s">
        <v>3</v>
      </c>
      <c r="E3" s="7" t="s">
        <v>4</v>
      </c>
      <c r="F3" s="7" t="s">
        <v>5</v>
      </c>
      <c r="G3" s="7" t="s">
        <v>6</v>
      </c>
      <c r="H3" s="7" t="s">
        <v>16</v>
      </c>
    </row>
    <row r="4" spans="1:11" ht="126.75" customHeight="1" x14ac:dyDescent="0.2">
      <c r="A4" s="8">
        <v>1</v>
      </c>
      <c r="B4" s="9" t="s">
        <v>7</v>
      </c>
      <c r="C4" s="10" t="s">
        <v>8</v>
      </c>
      <c r="D4" s="21">
        <v>608737</v>
      </c>
      <c r="E4" s="11" t="s">
        <v>9</v>
      </c>
      <c r="F4" s="12">
        <v>0.16</v>
      </c>
      <c r="G4" s="11">
        <v>2000</v>
      </c>
      <c r="H4" s="12">
        <f>(D4*F4)</f>
        <v>97397.92</v>
      </c>
      <c r="I4" s="39"/>
      <c r="J4" s="39"/>
      <c r="K4" s="39"/>
    </row>
    <row r="5" spans="1:11" ht="90" x14ac:dyDescent="0.25">
      <c r="A5" s="8">
        <v>2</v>
      </c>
      <c r="B5" s="22" t="s">
        <v>10</v>
      </c>
      <c r="C5" s="13" t="s">
        <v>17</v>
      </c>
      <c r="D5" s="8">
        <v>2000</v>
      </c>
      <c r="E5" s="8" t="s">
        <v>11</v>
      </c>
      <c r="F5" s="11">
        <v>80</v>
      </c>
      <c r="G5" s="11">
        <v>5000</v>
      </c>
      <c r="H5" s="12">
        <f>(D5*F5)*1.21</f>
        <v>193600</v>
      </c>
    </row>
    <row r="6" spans="1:11" ht="14.25" x14ac:dyDescent="0.2">
      <c r="A6" s="69" t="s">
        <v>12</v>
      </c>
      <c r="B6" s="64"/>
      <c r="C6" s="64"/>
      <c r="D6" s="64"/>
      <c r="E6" s="64"/>
      <c r="F6" s="64"/>
      <c r="G6" s="16"/>
      <c r="H6" s="17">
        <f>SUM(H4:H5)</f>
        <v>290997.92</v>
      </c>
    </row>
    <row r="7" spans="1:11" ht="14.25" x14ac:dyDescent="0.2">
      <c r="A7" s="14"/>
      <c r="B7" s="15"/>
      <c r="C7" s="64" t="s">
        <v>13</v>
      </c>
      <c r="D7" s="64"/>
      <c r="E7" s="64"/>
      <c r="F7" s="65"/>
      <c r="G7" s="16"/>
      <c r="H7" s="18"/>
    </row>
    <row r="8" spans="1:11" ht="14.25" x14ac:dyDescent="0.2">
      <c r="A8" s="63" t="s">
        <v>14</v>
      </c>
      <c r="B8" s="63"/>
      <c r="C8" s="63"/>
      <c r="D8" s="63"/>
      <c r="E8" s="63"/>
      <c r="F8" s="63"/>
      <c r="G8" s="16"/>
      <c r="H8" s="19">
        <f>H4</f>
        <v>97397.92</v>
      </c>
    </row>
    <row r="9" spans="1:11" ht="14.25" x14ac:dyDescent="0.2">
      <c r="A9" s="63" t="s">
        <v>15</v>
      </c>
      <c r="B9" s="63"/>
      <c r="C9" s="63"/>
      <c r="D9" s="63"/>
      <c r="E9" s="63"/>
      <c r="F9" s="63"/>
      <c r="G9" s="16"/>
      <c r="H9" s="20">
        <f>H5</f>
        <v>193600</v>
      </c>
    </row>
  </sheetData>
  <mergeCells count="6">
    <mergeCell ref="A9:F9"/>
    <mergeCell ref="C7:F7"/>
    <mergeCell ref="F1:H1"/>
    <mergeCell ref="B2:H2"/>
    <mergeCell ref="A6:F6"/>
    <mergeCell ref="A8:F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D2F6C4-B0A9-4EEE-B54D-BD3E154A7BA6}">
  <dimension ref="A1:J26"/>
  <sheetViews>
    <sheetView view="pageBreakPreview" zoomScaleNormal="100" zoomScaleSheetLayoutView="100" workbookViewId="0">
      <selection activeCell="A4" sqref="A4"/>
    </sheetView>
  </sheetViews>
  <sheetFormatPr defaultRowHeight="15" x14ac:dyDescent="0.25"/>
  <cols>
    <col min="1" max="1" width="48.28515625" customWidth="1"/>
    <col min="2" max="3" width="17.28515625" customWidth="1"/>
    <col min="4" max="4" width="16" bestFit="1" customWidth="1"/>
    <col min="5" max="5" width="16.7109375" bestFit="1" customWidth="1"/>
    <col min="6" max="6" width="12.7109375" bestFit="1" customWidth="1"/>
    <col min="7" max="7" width="11.42578125" bestFit="1" customWidth="1"/>
    <col min="8" max="8" width="16.28515625" customWidth="1"/>
    <col min="9" max="9" width="10.85546875" customWidth="1"/>
    <col min="10" max="10" width="9.42578125" bestFit="1" customWidth="1"/>
    <col min="11" max="11" width="10.140625" bestFit="1" customWidth="1"/>
  </cols>
  <sheetData>
    <row r="1" spans="1:7" ht="75.75" customHeight="1" x14ac:dyDescent="0.25">
      <c r="A1" s="66" t="s">
        <v>35</v>
      </c>
      <c r="B1" s="66"/>
      <c r="D1" s="3"/>
      <c r="E1" s="3"/>
    </row>
    <row r="3" spans="1:7" x14ac:dyDescent="0.25">
      <c r="A3" s="34"/>
      <c r="B3" s="35" t="s">
        <v>18</v>
      </c>
      <c r="C3" s="24"/>
    </row>
    <row r="4" spans="1:7" ht="26.25" x14ac:dyDescent="0.25">
      <c r="A4" s="36" t="s">
        <v>32</v>
      </c>
      <c r="B4" s="43">
        <v>60000</v>
      </c>
      <c r="C4" s="25"/>
    </row>
    <row r="5" spans="1:7" ht="26.25" x14ac:dyDescent="0.25">
      <c r="A5" s="38" t="s">
        <v>19</v>
      </c>
      <c r="B5" s="43"/>
      <c r="C5" s="25"/>
      <c r="E5" s="24"/>
    </row>
    <row r="6" spans="1:7" x14ac:dyDescent="0.25">
      <c r="A6" s="38" t="s">
        <v>20</v>
      </c>
      <c r="B6" s="43"/>
      <c r="C6" s="25"/>
    </row>
    <row r="7" spans="1:7" x14ac:dyDescent="0.25">
      <c r="A7" s="36" t="s">
        <v>21</v>
      </c>
      <c r="B7" s="43">
        <v>70000</v>
      </c>
      <c r="C7" s="25"/>
      <c r="G7" s="26"/>
    </row>
    <row r="8" spans="1:7" x14ac:dyDescent="0.25">
      <c r="A8" s="38" t="s">
        <v>22</v>
      </c>
      <c r="B8" s="43"/>
      <c r="C8" s="25"/>
      <c r="E8" s="27"/>
      <c r="F8" s="28"/>
    </row>
    <row r="9" spans="1:7" x14ac:dyDescent="0.25">
      <c r="A9" s="38" t="s">
        <v>23</v>
      </c>
      <c r="B9" s="43"/>
      <c r="C9" s="25"/>
    </row>
    <row r="10" spans="1:7" x14ac:dyDescent="0.25">
      <c r="A10" s="38" t="s">
        <v>24</v>
      </c>
      <c r="B10" s="43"/>
      <c r="C10" s="25"/>
    </row>
    <row r="11" spans="1:7" x14ac:dyDescent="0.25">
      <c r="A11" s="38" t="s">
        <v>25</v>
      </c>
      <c r="B11" s="43"/>
      <c r="C11" s="25"/>
    </row>
    <row r="12" spans="1:7" x14ac:dyDescent="0.25">
      <c r="A12" s="38" t="s">
        <v>26</v>
      </c>
      <c r="B12" s="43"/>
      <c r="C12" s="25"/>
    </row>
    <row r="13" spans="1:7" ht="26.25" x14ac:dyDescent="0.25">
      <c r="A13" s="38" t="s">
        <v>27</v>
      </c>
      <c r="B13" s="43"/>
      <c r="C13" s="25"/>
    </row>
    <row r="14" spans="1:7" x14ac:dyDescent="0.25">
      <c r="A14" s="38" t="s">
        <v>28</v>
      </c>
      <c r="B14" s="43"/>
      <c r="C14" s="25"/>
    </row>
    <row r="15" spans="1:7" x14ac:dyDescent="0.25">
      <c r="A15" s="37" t="s">
        <v>34</v>
      </c>
      <c r="B15" s="44">
        <f>SUM(B4:B7)</f>
        <v>130000</v>
      </c>
      <c r="C15" s="23"/>
      <c r="F15" s="29"/>
    </row>
    <row r="16" spans="1:7" x14ac:dyDescent="0.25">
      <c r="A16" s="40"/>
      <c r="B16" s="41"/>
    </row>
    <row r="17" spans="1:10" ht="15.75" x14ac:dyDescent="0.25">
      <c r="A17" s="32" t="s">
        <v>31</v>
      </c>
      <c r="B17" s="33"/>
    </row>
    <row r="18" spans="1:10" x14ac:dyDescent="0.25">
      <c r="A18" s="34"/>
      <c r="B18" s="35" t="s">
        <v>18</v>
      </c>
    </row>
    <row r="19" spans="1:10" ht="39" x14ac:dyDescent="0.25">
      <c r="A19" s="36" t="s">
        <v>29</v>
      </c>
      <c r="B19" s="43">
        <v>30000</v>
      </c>
    </row>
    <row r="20" spans="1:10" x14ac:dyDescent="0.25">
      <c r="A20" s="37" t="s">
        <v>34</v>
      </c>
      <c r="B20" s="44">
        <f>B19</f>
        <v>30000</v>
      </c>
    </row>
    <row r="21" spans="1:10" x14ac:dyDescent="0.25">
      <c r="A21" s="41"/>
      <c r="B21" s="45"/>
      <c r="C21" s="26"/>
      <c r="D21" s="30"/>
      <c r="E21" s="28"/>
    </row>
    <row r="22" spans="1:10" x14ac:dyDescent="0.25">
      <c r="A22" s="42" t="s">
        <v>33</v>
      </c>
      <c r="B22" s="45">
        <f>B15+B20</f>
        <v>160000</v>
      </c>
      <c r="D22" s="28"/>
    </row>
    <row r="23" spans="1:10" x14ac:dyDescent="0.25">
      <c r="A23" s="42" t="s">
        <v>30</v>
      </c>
      <c r="B23" s="45">
        <f>B22*1.21</f>
        <v>193600</v>
      </c>
      <c r="J23" s="31"/>
    </row>
    <row r="26" spans="1:10" x14ac:dyDescent="0.25">
      <c r="B26" s="29"/>
      <c r="C26" s="29"/>
    </row>
  </sheetData>
  <mergeCells count="1">
    <mergeCell ref="A1:B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A030D-37F0-4585-A519-AF2889296052}">
  <dimension ref="A1:P14"/>
  <sheetViews>
    <sheetView view="pageBreakPreview" zoomScaleNormal="100" zoomScaleSheetLayoutView="100" workbookViewId="0">
      <selection activeCell="I8" sqref="I8"/>
    </sheetView>
  </sheetViews>
  <sheetFormatPr defaultColWidth="9.140625" defaultRowHeight="11.25" x14ac:dyDescent="0.2"/>
  <cols>
    <col min="1" max="1" width="16.85546875" style="46" customWidth="1"/>
    <col min="2" max="2" width="6.28515625" style="46" customWidth="1"/>
    <col min="3" max="3" width="9.28515625" style="46" customWidth="1"/>
    <col min="4" max="4" width="6.7109375" style="46" customWidth="1"/>
    <col min="5" max="5" width="9" style="46" customWidth="1"/>
    <col min="6" max="6" width="8.28515625" style="46" customWidth="1"/>
    <col min="7" max="7" width="7.85546875" style="46" customWidth="1"/>
    <col min="8" max="8" width="7.7109375" style="46" customWidth="1"/>
    <col min="9" max="9" width="9" style="46" customWidth="1"/>
    <col min="10" max="10" width="10.7109375" style="46" customWidth="1"/>
    <col min="11" max="11" width="8.28515625" style="46" customWidth="1"/>
    <col min="12" max="12" width="8.85546875" style="46" hidden="1" customWidth="1"/>
    <col min="13" max="13" width="10.28515625" style="46" hidden="1" customWidth="1"/>
    <col min="14" max="14" width="10.140625" style="46" hidden="1" customWidth="1"/>
    <col min="15" max="15" width="9" style="46" customWidth="1"/>
    <col min="16" max="16384" width="9.140625" style="46"/>
  </cols>
  <sheetData>
    <row r="1" spans="1:16" ht="139.5" customHeight="1" x14ac:dyDescent="0.25">
      <c r="O1" s="31"/>
    </row>
    <row r="2" spans="1:16" ht="15" x14ac:dyDescent="0.25">
      <c r="B2" s="70" t="s">
        <v>36</v>
      </c>
      <c r="C2" s="71"/>
      <c r="D2" s="71"/>
      <c r="E2" s="71"/>
      <c r="F2" s="71"/>
      <c r="G2" s="71"/>
      <c r="H2" s="71"/>
      <c r="I2" s="71"/>
    </row>
    <row r="3" spans="1:16" ht="42.75" customHeight="1" x14ac:dyDescent="0.2">
      <c r="A3" s="72" t="s">
        <v>37</v>
      </c>
      <c r="B3" s="72" t="s">
        <v>38</v>
      </c>
      <c r="C3" s="47" t="s">
        <v>39</v>
      </c>
      <c r="D3" s="72" t="s">
        <v>40</v>
      </c>
      <c r="E3" s="72" t="s">
        <v>41</v>
      </c>
      <c r="F3" s="72" t="s">
        <v>68</v>
      </c>
      <c r="G3" s="47" t="s">
        <v>42</v>
      </c>
      <c r="H3" s="47" t="s">
        <v>43</v>
      </c>
      <c r="I3" s="47" t="s">
        <v>73</v>
      </c>
      <c r="J3" s="72" t="s">
        <v>44</v>
      </c>
      <c r="K3" s="72" t="s">
        <v>45</v>
      </c>
      <c r="L3" s="73" t="s">
        <v>46</v>
      </c>
      <c r="M3" s="72" t="s">
        <v>47</v>
      </c>
      <c r="N3" s="72" t="s">
        <v>48</v>
      </c>
      <c r="O3" s="72" t="s">
        <v>49</v>
      </c>
    </row>
    <row r="4" spans="1:16" ht="22.5" hidden="1" x14ac:dyDescent="0.2">
      <c r="A4" s="72"/>
      <c r="B4" s="72"/>
      <c r="C4" s="47"/>
      <c r="D4" s="72"/>
      <c r="E4" s="72"/>
      <c r="F4" s="72"/>
      <c r="G4" s="48">
        <v>0.05</v>
      </c>
      <c r="H4" s="47" t="s">
        <v>50</v>
      </c>
      <c r="I4" s="47" t="s">
        <v>51</v>
      </c>
      <c r="J4" s="72"/>
      <c r="K4" s="72"/>
      <c r="L4" s="73"/>
      <c r="M4" s="72"/>
      <c r="N4" s="72"/>
      <c r="O4" s="72"/>
    </row>
    <row r="5" spans="1:16" ht="22.5" hidden="1" x14ac:dyDescent="0.2">
      <c r="A5" s="72"/>
      <c r="B5" s="72"/>
      <c r="C5" s="49"/>
      <c r="D5" s="72"/>
      <c r="E5" s="72"/>
      <c r="F5" s="72"/>
      <c r="G5" s="47" t="s">
        <v>52</v>
      </c>
      <c r="H5" s="49"/>
      <c r="I5" s="49"/>
      <c r="J5" s="72"/>
      <c r="K5" s="72"/>
      <c r="L5" s="73"/>
      <c r="M5" s="72"/>
      <c r="N5" s="72"/>
      <c r="O5" s="72"/>
    </row>
    <row r="6" spans="1:16" ht="22.5" hidden="1" x14ac:dyDescent="0.2">
      <c r="A6" s="74">
        <v>1</v>
      </c>
      <c r="B6" s="74">
        <v>2</v>
      </c>
      <c r="C6" s="74">
        <v>3</v>
      </c>
      <c r="D6" s="74">
        <v>4</v>
      </c>
      <c r="E6" s="74">
        <v>5</v>
      </c>
      <c r="F6" s="75">
        <v>6</v>
      </c>
      <c r="G6" s="75" t="s">
        <v>53</v>
      </c>
      <c r="H6" s="75" t="s">
        <v>54</v>
      </c>
      <c r="I6" s="75" t="s">
        <v>55</v>
      </c>
      <c r="J6" s="75" t="s">
        <v>56</v>
      </c>
      <c r="K6" s="75" t="s">
        <v>57</v>
      </c>
      <c r="L6" s="76" t="s">
        <v>58</v>
      </c>
      <c r="M6" s="50" t="s">
        <v>59</v>
      </c>
      <c r="N6" s="75" t="s">
        <v>60</v>
      </c>
      <c r="O6" s="76" t="s">
        <v>61</v>
      </c>
    </row>
    <row r="7" spans="1:16" hidden="1" x14ac:dyDescent="0.2">
      <c r="A7" s="74"/>
      <c r="B7" s="74"/>
      <c r="C7" s="74"/>
      <c r="D7" s="74"/>
      <c r="E7" s="74"/>
      <c r="F7" s="75"/>
      <c r="G7" s="75"/>
      <c r="H7" s="75"/>
      <c r="I7" s="75"/>
      <c r="J7" s="75"/>
      <c r="K7" s="75"/>
      <c r="L7" s="76"/>
      <c r="M7" s="50" t="s">
        <v>62</v>
      </c>
      <c r="N7" s="75"/>
      <c r="O7" s="76"/>
    </row>
    <row r="8" spans="1:16" x14ac:dyDescent="0.2">
      <c r="A8" s="51" t="s">
        <v>63</v>
      </c>
      <c r="B8" s="47">
        <v>1</v>
      </c>
      <c r="C8" s="47">
        <v>39.1</v>
      </c>
      <c r="D8" s="52" t="s">
        <v>72</v>
      </c>
      <c r="E8" s="47">
        <v>11</v>
      </c>
      <c r="F8" s="61">
        <v>2304</v>
      </c>
      <c r="G8" s="53">
        <f>SUM(F8*0.05)</f>
        <v>115.2</v>
      </c>
      <c r="H8" s="53">
        <f>SUM(F8)*0.05</f>
        <v>115.2</v>
      </c>
      <c r="I8" s="53">
        <f>(SUM(F8)*0.05)+(320/12)</f>
        <v>141.86666666666667</v>
      </c>
      <c r="J8" s="53">
        <f>SUM(F8:I8)*0.2359</f>
        <v>631.33130666666659</v>
      </c>
      <c r="K8" s="53">
        <f>SUM(F8:J8)</f>
        <v>3307.5979733333329</v>
      </c>
      <c r="L8" s="53">
        <v>39215.599999999999</v>
      </c>
      <c r="M8" s="53">
        <v>30888</v>
      </c>
      <c r="N8" s="53">
        <v>8327.6</v>
      </c>
      <c r="O8" s="53">
        <f>SUM(K8)*12</f>
        <v>39691.175679999993</v>
      </c>
    </row>
    <row r="9" spans="1:16" ht="29.25" customHeight="1" x14ac:dyDescent="0.2">
      <c r="A9" s="54" t="s">
        <v>64</v>
      </c>
      <c r="B9" s="47">
        <v>1</v>
      </c>
      <c r="C9" s="55">
        <v>21.5</v>
      </c>
      <c r="D9" s="55" t="s">
        <v>65</v>
      </c>
      <c r="E9" s="47">
        <v>12</v>
      </c>
      <c r="F9" s="61">
        <v>2304</v>
      </c>
      <c r="G9" s="53">
        <f t="shared" ref="G9:G10" si="0">SUM(F9*0.05)</f>
        <v>115.2</v>
      </c>
      <c r="H9" s="53">
        <f t="shared" ref="H9:H10" si="1">SUM(F9)*0.05</f>
        <v>115.2</v>
      </c>
      <c r="I9" s="53">
        <f t="shared" ref="I9:I10" si="2">(SUM(F9)*0.05)+(320/12)</f>
        <v>141.86666666666667</v>
      </c>
      <c r="J9" s="53">
        <f t="shared" ref="J9:J10" si="3">SUM(F9:I9)*0.2359</f>
        <v>631.33130666666659</v>
      </c>
      <c r="K9" s="53">
        <f t="shared" ref="K9:K10" si="4">SUM(F9:J9)</f>
        <v>3307.5979733333329</v>
      </c>
      <c r="L9" s="53">
        <v>36433.64</v>
      </c>
      <c r="M9" s="53">
        <v>28696.799999999999</v>
      </c>
      <c r="N9" s="53">
        <v>7736.84</v>
      </c>
      <c r="O9" s="53">
        <f t="shared" ref="O9:O10" si="5">SUM(K9)*12</f>
        <v>39691.175679999993</v>
      </c>
    </row>
    <row r="10" spans="1:16" x14ac:dyDescent="0.2">
      <c r="A10" s="54" t="s">
        <v>66</v>
      </c>
      <c r="B10" s="47">
        <v>1</v>
      </c>
      <c r="C10" s="47">
        <v>21.6</v>
      </c>
      <c r="D10" s="52" t="s">
        <v>67</v>
      </c>
      <c r="E10" s="47">
        <v>10</v>
      </c>
      <c r="F10" s="56">
        <v>1653</v>
      </c>
      <c r="G10" s="53">
        <f t="shared" si="0"/>
        <v>82.65</v>
      </c>
      <c r="H10" s="53">
        <f t="shared" si="1"/>
        <v>82.65</v>
      </c>
      <c r="I10" s="53">
        <f t="shared" si="2"/>
        <v>109.31666666666668</v>
      </c>
      <c r="J10" s="53">
        <f t="shared" si="3"/>
        <v>454.7247716666667</v>
      </c>
      <c r="K10" s="53">
        <f t="shared" si="4"/>
        <v>2382.3414383333334</v>
      </c>
      <c r="L10" s="53">
        <v>27702.3</v>
      </c>
      <c r="M10" s="53">
        <v>21819.599999999999</v>
      </c>
      <c r="N10" s="53">
        <v>5882.7</v>
      </c>
      <c r="O10" s="53">
        <f t="shared" si="5"/>
        <v>28588.097260000002</v>
      </c>
    </row>
    <row r="11" spans="1:16" x14ac:dyDescent="0.2">
      <c r="A11" s="57" t="s">
        <v>70</v>
      </c>
      <c r="B11" s="58">
        <v>3</v>
      </c>
      <c r="C11" s="77"/>
      <c r="D11" s="77"/>
      <c r="E11" s="77"/>
      <c r="F11" s="59">
        <f t="shared" ref="F11:K11" si="6">SUM(F8:F10)</f>
        <v>6261</v>
      </c>
      <c r="G11" s="59">
        <f t="shared" si="6"/>
        <v>313.05</v>
      </c>
      <c r="H11" s="59">
        <f t="shared" si="6"/>
        <v>313.05</v>
      </c>
      <c r="I11" s="59">
        <f t="shared" si="6"/>
        <v>393.05</v>
      </c>
      <c r="J11" s="59">
        <f t="shared" si="6"/>
        <v>1717.387385</v>
      </c>
      <c r="K11" s="59">
        <f t="shared" si="6"/>
        <v>8997.5373849999996</v>
      </c>
      <c r="L11" s="59">
        <f t="shared" ref="L11:O11" si="7">SUM(L8:L10)</f>
        <v>103351.54</v>
      </c>
      <c r="M11" s="59">
        <f t="shared" si="7"/>
        <v>81404.399999999994</v>
      </c>
      <c r="N11" s="59">
        <f t="shared" si="7"/>
        <v>21947.14</v>
      </c>
      <c r="O11" s="59">
        <f t="shared" si="7"/>
        <v>107970.44861999998</v>
      </c>
    </row>
    <row r="13" spans="1:16" x14ac:dyDescent="0.2">
      <c r="O13" s="62"/>
    </row>
    <row r="14" spans="1:16" x14ac:dyDescent="0.2">
      <c r="A14" s="46" t="s">
        <v>69</v>
      </c>
      <c r="O14" s="60"/>
      <c r="P14" s="60"/>
    </row>
  </sheetData>
  <mergeCells count="27">
    <mergeCell ref="C11:E11"/>
    <mergeCell ref="G6:G7"/>
    <mergeCell ref="H6:H7"/>
    <mergeCell ref="I6:I7"/>
    <mergeCell ref="J6:J7"/>
    <mergeCell ref="O3:O5"/>
    <mergeCell ref="A6:A7"/>
    <mergeCell ref="B6:B7"/>
    <mergeCell ref="C6:C7"/>
    <mergeCell ref="D6:D7"/>
    <mergeCell ref="E6:E7"/>
    <mergeCell ref="F6:F7"/>
    <mergeCell ref="N6:N7"/>
    <mergeCell ref="O6:O7"/>
    <mergeCell ref="K6:K7"/>
    <mergeCell ref="L6:L7"/>
    <mergeCell ref="J3:J5"/>
    <mergeCell ref="K3:K5"/>
    <mergeCell ref="L3:L5"/>
    <mergeCell ref="M3:M5"/>
    <mergeCell ref="N3:N5"/>
    <mergeCell ref="B2:I2"/>
    <mergeCell ref="A3:A5"/>
    <mergeCell ref="B3:B5"/>
    <mergeCell ref="D3:D5"/>
    <mergeCell ref="E3:E5"/>
    <mergeCell ref="F3:F5"/>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CEF</vt:lpstr>
      <vt:lpstr>EK_oblig_IzmaiņasPielāgojumi</vt:lpstr>
      <vt:lpstr>CEF_atlīdzība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Edgars Goba</dc:creator>
  <cp:lastModifiedBy>Igors Belovs</cp:lastModifiedBy>
  <dcterms:created xsi:type="dcterms:W3CDTF">2023-07-12T12:32:20Z</dcterms:created>
  <dcterms:modified xsi:type="dcterms:W3CDTF">2024-01-18T15:40:26Z</dcterms:modified>
</cp:coreProperties>
</file>