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de-my.sharepoint.com/personal/rihardsguds_varam_gov_lv/Documents/Documents/Dati/uzdevumi/2023/VIRSIS/VSS/"/>
    </mc:Choice>
  </mc:AlternateContent>
  <xr:revisionPtr revIDLastSave="0" documentId="8_{A3142CAB-7734-4545-A9A2-E5FCDFB65034}" xr6:coauthVersionLast="47" xr6:coauthVersionMax="47" xr10:uidLastSave="{00000000-0000-0000-0000-000000000000}"/>
  <bookViews>
    <workbookView xWindow="-110" yWindow="-110" windowWidth="19420" windowHeight="10420" activeTab="1" xr2:uid="{990EC487-DD52-4D01-8A6D-8DED1B95A283}"/>
  </bookViews>
  <sheets>
    <sheet name="kopsavilkums" sheetId="4" r:id="rId1"/>
    <sheet name="atlīdzība" sheetId="2" r:id="rId2"/>
    <sheet name="pakalpojumi, kapitāli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4" l="1"/>
  <c r="D5" i="4"/>
  <c r="C8" i="4" l="1"/>
  <c r="D8" i="4"/>
  <c r="B8" i="4"/>
  <c r="B7" i="4"/>
  <c r="E6" i="4"/>
  <c r="E8" i="4" s="1"/>
  <c r="C6" i="4"/>
  <c r="B6" i="4"/>
  <c r="F5" i="4"/>
  <c r="E5" i="4"/>
  <c r="C5" i="4"/>
  <c r="B5" i="4"/>
  <c r="F6" i="4" l="1"/>
  <c r="F8" i="4" s="1"/>
  <c r="I115" i="3"/>
  <c r="K115" i="3" s="1"/>
  <c r="J2" i="3" s="1"/>
  <c r="C115" i="3"/>
  <c r="E115" i="3" s="1"/>
  <c r="D2" i="3" s="1"/>
  <c r="I114" i="3"/>
  <c r="K114" i="3" s="1"/>
  <c r="C114" i="3"/>
  <c r="E114" i="3" s="1"/>
  <c r="K113" i="3"/>
  <c r="E113" i="3"/>
  <c r="K112" i="3"/>
  <c r="E112" i="3"/>
  <c r="K111" i="3"/>
  <c r="E111" i="3"/>
  <c r="K110" i="3"/>
  <c r="K109" i="3"/>
  <c r="E109" i="3"/>
  <c r="K108" i="3"/>
  <c r="E108" i="3"/>
  <c r="K107" i="3"/>
  <c r="E107" i="3"/>
  <c r="K106" i="3"/>
  <c r="E106" i="3"/>
  <c r="I93" i="3"/>
  <c r="C93" i="3"/>
  <c r="I66" i="3"/>
  <c r="C66" i="3"/>
  <c r="I61" i="3"/>
  <c r="C61" i="3"/>
  <c r="C60" i="3" s="1"/>
  <c r="I49" i="3"/>
  <c r="C49" i="3"/>
  <c r="I43" i="3"/>
  <c r="C43" i="3"/>
  <c r="I33" i="3"/>
  <c r="C33" i="3"/>
  <c r="I23" i="3"/>
  <c r="C23" i="3"/>
  <c r="I17" i="3"/>
  <c r="I15" i="3" s="1"/>
  <c r="C17" i="3"/>
  <c r="I12" i="3"/>
  <c r="C12" i="3"/>
  <c r="I9" i="3"/>
  <c r="I8" i="3" s="1"/>
  <c r="C9" i="3"/>
  <c r="C8" i="3" s="1"/>
  <c r="I60" i="3" l="1"/>
  <c r="C116" i="3"/>
  <c r="E116" i="3" s="1"/>
  <c r="C15" i="3"/>
  <c r="I116" i="3"/>
  <c r="K116" i="3" s="1"/>
  <c r="C7" i="3"/>
  <c r="D7" i="3" s="1"/>
  <c r="D1" i="3" s="1"/>
  <c r="I7" i="3"/>
  <c r="J7" i="3" s="1"/>
  <c r="J1" i="3" s="1"/>
  <c r="I28" i="2" l="1"/>
  <c r="L28" i="2" s="1"/>
  <c r="I27" i="2"/>
  <c r="K27" i="2" s="1"/>
  <c r="I26" i="2"/>
  <c r="K26" i="2" s="1"/>
  <c r="I25" i="2"/>
  <c r="I24" i="2"/>
  <c r="I19" i="2"/>
  <c r="K19" i="2" s="1"/>
  <c r="I18" i="2"/>
  <c r="I17" i="2"/>
  <c r="I16" i="2"/>
  <c r="I15" i="2"/>
  <c r="K8" i="2"/>
  <c r="J8" i="2"/>
  <c r="J9" i="2"/>
  <c r="I7" i="2"/>
  <c r="L7" i="2" s="1"/>
  <c r="I8" i="2"/>
  <c r="L8" i="2" s="1"/>
  <c r="I9" i="2"/>
  <c r="L9" i="2" s="1"/>
  <c r="I10" i="2"/>
  <c r="L10" i="2" s="1"/>
  <c r="I6" i="2"/>
  <c r="K7" i="2" l="1"/>
  <c r="L26" i="2"/>
  <c r="L27" i="2"/>
  <c r="J7" i="2"/>
  <c r="M7" i="2" s="1"/>
  <c r="L19" i="2"/>
  <c r="J28" i="2"/>
  <c r="K28" i="2"/>
  <c r="J24" i="2"/>
  <c r="K24" i="2"/>
  <c r="L24" i="2"/>
  <c r="J26" i="2"/>
  <c r="J25" i="2"/>
  <c r="K25" i="2"/>
  <c r="L25" i="2"/>
  <c r="J27" i="2"/>
  <c r="M27" i="2" s="1"/>
  <c r="M15" i="2"/>
  <c r="K16" i="2"/>
  <c r="L18" i="2"/>
  <c r="K15" i="2"/>
  <c r="J17" i="2"/>
  <c r="J16" i="2"/>
  <c r="L16" i="2"/>
  <c r="J18" i="2"/>
  <c r="K18" i="2"/>
  <c r="J15" i="2"/>
  <c r="L15" i="2"/>
  <c r="K17" i="2"/>
  <c r="L17" i="2"/>
  <c r="J19" i="2"/>
  <c r="M19" i="2" s="1"/>
  <c r="M8" i="2"/>
  <c r="J10" i="2"/>
  <c r="K10" i="2"/>
  <c r="M10" i="2" s="1"/>
  <c r="K9" i="2"/>
  <c r="M9" i="2" s="1"/>
  <c r="J6" i="2"/>
  <c r="K6" i="2"/>
  <c r="L6" i="2"/>
  <c r="M26" i="2" l="1"/>
  <c r="N26" i="2" s="1"/>
  <c r="O26" i="2" s="1"/>
  <c r="M18" i="2"/>
  <c r="N18" i="2" s="1"/>
  <c r="O18" i="2" s="1"/>
  <c r="M17" i="2"/>
  <c r="N17" i="2" s="1"/>
  <c r="O17" i="2" s="1"/>
  <c r="M25" i="2"/>
  <c r="M16" i="2"/>
  <c r="N16" i="2" s="1"/>
  <c r="O16" i="2" s="1"/>
  <c r="M28" i="2"/>
  <c r="N28" i="2" s="1"/>
  <c r="O28" i="2" s="1"/>
  <c r="M24" i="2"/>
  <c r="N24" i="2" s="1"/>
  <c r="N27" i="2"/>
  <c r="O27" i="2" s="1"/>
  <c r="N25" i="2"/>
  <c r="O25" i="2" s="1"/>
  <c r="N15" i="2"/>
  <c r="O15" i="2" s="1"/>
  <c r="N19" i="2"/>
  <c r="O19" i="2" s="1"/>
  <c r="N10" i="2"/>
  <c r="O10" i="2" s="1"/>
  <c r="N7" i="2"/>
  <c r="O7" i="2" s="1"/>
  <c r="N9" i="2"/>
  <c r="O9" i="2" s="1"/>
  <c r="N8" i="2"/>
  <c r="O8" i="2" s="1"/>
  <c r="M6" i="2"/>
  <c r="N6" i="2" s="1"/>
  <c r="O24" i="2" l="1"/>
  <c r="O29" i="2"/>
  <c r="O20" i="2"/>
  <c r="O6" i="2"/>
  <c r="O11" i="2" l="1"/>
</calcChain>
</file>

<file path=xl/sharedStrings.xml><?xml version="1.0" encoding="utf-8"?>
<sst xmlns="http://schemas.openxmlformats.org/spreadsheetml/2006/main" count="462" uniqueCount="225">
  <si>
    <t>mēnešalgu grupa</t>
  </si>
  <si>
    <t>atalgojums</t>
  </si>
  <si>
    <t>DD soc nod. 23,59%</t>
  </si>
  <si>
    <t>Kopā</t>
  </si>
  <si>
    <t>mēnesī</t>
  </si>
  <si>
    <t>gadā</t>
  </si>
  <si>
    <t>Produkta  portfeļa vadītājs</t>
  </si>
  <si>
    <t>Slodze</t>
  </si>
  <si>
    <t>Amata saime</t>
  </si>
  <si>
    <t>Amata līmenis</t>
  </si>
  <si>
    <t>21.8.</t>
  </si>
  <si>
    <t>III</t>
  </si>
  <si>
    <t>Gads</t>
  </si>
  <si>
    <t>vispārējās piemaksas 5% no gada mēnešalgu kopsummas</t>
  </si>
  <si>
    <t>naudas balvas un prēmijas 10% no gada mēnešalgu kopsummas</t>
  </si>
  <si>
    <t>sociālās garantijas 5% no gada mēnešalgu kopsummas</t>
  </si>
  <si>
    <t>Kopā izdevumi atalgojumam</t>
  </si>
  <si>
    <t xml:space="preserve">Sistēmu un biznesa procesu analītiķis </t>
  </si>
  <si>
    <t>21.4.</t>
  </si>
  <si>
    <t>IV</t>
  </si>
  <si>
    <t>Vadošais informācijas sistēmu uzturētājs</t>
  </si>
  <si>
    <t>21.5.</t>
  </si>
  <si>
    <t>EKK 2000</t>
  </si>
  <si>
    <t>EKK 5000</t>
  </si>
  <si>
    <t>Uzturēšanas izdevumi gadā</t>
  </si>
  <si>
    <t>Ieņēmumu, izdevumu, finasēšanas klasifikācijas kods</t>
  </si>
  <si>
    <t>Klasifikācijas koda nosaukums</t>
  </si>
  <si>
    <t>Administratīvās izmaksas uz 1 darbinieku gadā</t>
  </si>
  <si>
    <t>Administratīvās izmaksas uz pierasīto darbinieku skaitu gadā</t>
  </si>
  <si>
    <t>Darbinieku skaits</t>
  </si>
  <si>
    <t> 2000</t>
  </si>
  <si>
    <t>Preces un pakalpojumi</t>
  </si>
  <si>
    <t> 2100</t>
  </si>
  <si>
    <t>Mācību, darba un dienesta komandējumi, dienesta, darba braucieni</t>
  </si>
  <si>
    <t> 2110</t>
  </si>
  <si>
    <t>Iekšzemes mācību, darba un dienesta komandējumi,darba braucieni</t>
  </si>
  <si>
    <t> 2111</t>
  </si>
  <si>
    <t>Dienas nauda</t>
  </si>
  <si>
    <t> 2112</t>
  </si>
  <si>
    <t>Pārējie komandējumu un darba braucienu izdevumi</t>
  </si>
  <si>
    <t> 2120</t>
  </si>
  <si>
    <t>Ārvalstu mācību, darba un dienesta komandējumi, darba braucieni</t>
  </si>
  <si>
    <t> 2121</t>
  </si>
  <si>
    <t> 2122</t>
  </si>
  <si>
    <t> 2200</t>
  </si>
  <si>
    <t>Pakalpojumi</t>
  </si>
  <si>
    <t> 2210</t>
  </si>
  <si>
    <t>Izdevumi par sakaru pakalpojumiem</t>
  </si>
  <si>
    <t> 2220</t>
  </si>
  <si>
    <t>Izdevumi par komunālajiem pakalpojumiem</t>
  </si>
  <si>
    <t> 2221</t>
  </si>
  <si>
    <t>Izdevumi par siltumenerģiju</t>
  </si>
  <si>
    <t> 2222</t>
  </si>
  <si>
    <t>Izdevumi par ūdensapgādi un kanalizāciju</t>
  </si>
  <si>
    <t> 2223</t>
  </si>
  <si>
    <t>Izdevumi par elektroenerģiju</t>
  </si>
  <si>
    <t> 2224</t>
  </si>
  <si>
    <t>Izdevumi par atkritumu savākšanu, izvešanu</t>
  </si>
  <si>
    <t> 2229</t>
  </si>
  <si>
    <t>Izdevumi par pārējiem komunālajiem pakalpojumiem</t>
  </si>
  <si>
    <t> 2230</t>
  </si>
  <si>
    <t>Dažādi pakalpojumi</t>
  </si>
  <si>
    <t> 2231</t>
  </si>
  <si>
    <t>Izdevumi iestādes sabiedrisko aktivitāšu īstenošanai</t>
  </si>
  <si>
    <t>Izdevumi par profesionālās darbības pakalpojumiem</t>
  </si>
  <si>
    <t> 2233</t>
  </si>
  <si>
    <t>Izdevumi par transporta pakalpojumiem</t>
  </si>
  <si>
    <t> 2234</t>
  </si>
  <si>
    <t>Normatīvajos aktos noteiktie darba devēja veselības izdevumi darba ņēmējiem</t>
  </si>
  <si>
    <t>Izdevumi par saņemtajiem apmācību pakalpojumiem</t>
  </si>
  <si>
    <t> 2236</t>
  </si>
  <si>
    <t>Maksājumu pakalpojumi un komisijas</t>
  </si>
  <si>
    <t> 2237</t>
  </si>
  <si>
    <t>Ārvalstīs strādājošo darbinieku bērna pirmsskolas un skolas izdevumu kompensācija</t>
  </si>
  <si>
    <t> 2238</t>
  </si>
  <si>
    <t>Ārvalstīs strādājošo darbinieku dzīvokļa īres un komunālo izdevumu kompensācija</t>
  </si>
  <si>
    <t> 2239</t>
  </si>
  <si>
    <t>Pārējie neklasificētie pakalpojumi</t>
  </si>
  <si>
    <t> 2240</t>
  </si>
  <si>
    <t>Remontdarbi un iestāžu uzturēšanas pakalpojumi (izņemot kapitālo remontu)</t>
  </si>
  <si>
    <t> 2241</t>
  </si>
  <si>
    <t>Ēku, būvju un telpu būvdarbi</t>
  </si>
  <si>
    <t> 2242</t>
  </si>
  <si>
    <t>Transportlīdzekļu uzturēšana un remonts</t>
  </si>
  <si>
    <t> 2243</t>
  </si>
  <si>
    <t>Iekārtas, inventāra un aparatūras remonts, tehniskā apkalpošana</t>
  </si>
  <si>
    <t> 2244</t>
  </si>
  <si>
    <t>Nekustamā īpašuma uzturēšana</t>
  </si>
  <si>
    <t> 2246</t>
  </si>
  <si>
    <t>Autoceļu un ielu pārvaldīšana un uzturēšana</t>
  </si>
  <si>
    <t>Apdrošināšanas izdevumi</t>
  </si>
  <si>
    <t>Profesionālās darbības civiltiesiskās atbildības apdrošināšanas izdevumi</t>
  </si>
  <si>
    <t> 2249</t>
  </si>
  <si>
    <t>Pārējie remontdarbu un iestāžu uzturēšanas pakalpojumi</t>
  </si>
  <si>
    <t> 2250</t>
  </si>
  <si>
    <t>Informācijas tehnoloģijas pakalpojumi</t>
  </si>
  <si>
    <t> 2260</t>
  </si>
  <si>
    <t>Īre un noma</t>
  </si>
  <si>
    <t> 2261</t>
  </si>
  <si>
    <t>Ēku, telpu īre un noma</t>
  </si>
  <si>
    <t> 2262</t>
  </si>
  <si>
    <t>Transportlīdzekļu noma</t>
  </si>
  <si>
    <t> 2263</t>
  </si>
  <si>
    <t>Zemes noma</t>
  </si>
  <si>
    <t> 2264</t>
  </si>
  <si>
    <t>Iekārtu un inventāra īre un noma</t>
  </si>
  <si>
    <t> 2269</t>
  </si>
  <si>
    <t>Pārējā noma</t>
  </si>
  <si>
    <t> 2270</t>
  </si>
  <si>
    <t>Pārējie pakalpojumi</t>
  </si>
  <si>
    <t> 2271</t>
  </si>
  <si>
    <t>Izdevumi, kas saistīti ar operatīvo darbību</t>
  </si>
  <si>
    <t>Izdevumi par tiesvedības darbiem</t>
  </si>
  <si>
    <t> 2273</t>
  </si>
  <si>
    <t>Maksa par zinātniskās pētniecības darbu izpildi</t>
  </si>
  <si>
    <t> 2276</t>
  </si>
  <si>
    <t>Izdevumi juridiskās palīdzības sniedzējiem un zvērinātiem tiesu izpildītājiem</t>
  </si>
  <si>
    <t> 2280</t>
  </si>
  <si>
    <t>Maksājumi par saņemtajiem finanšu pakalpojumiem</t>
  </si>
  <si>
    <t> 2281</t>
  </si>
  <si>
    <t>Maksājumi par valsts parāda apkalpošanu</t>
  </si>
  <si>
    <t> 2282</t>
  </si>
  <si>
    <t>Komisijas maksas par izmantotajiem atvasinātajiem finanšu instrumentiem</t>
  </si>
  <si>
    <t> 2283</t>
  </si>
  <si>
    <t>Maksājumi par pašvaldību parāda apkalpošanu</t>
  </si>
  <si>
    <t> 2300</t>
  </si>
  <si>
    <t>Krājumi, materiāli, energoresursi, preces, biroja preces un inventārs, kurus neuzskaita kodā 5000</t>
  </si>
  <si>
    <t> 2310</t>
  </si>
  <si>
    <t>Izdevumi par dažādām precēm un inventāru</t>
  </si>
  <si>
    <t> 2311</t>
  </si>
  <si>
    <t>Biroja preces</t>
  </si>
  <si>
    <t> 2312</t>
  </si>
  <si>
    <t>Inventārs</t>
  </si>
  <si>
    <t> 2313</t>
  </si>
  <si>
    <t>Spectērpi</t>
  </si>
  <si>
    <t>2314</t>
  </si>
  <si>
    <t>Izdevumi par precēm iestādes sabiedrisko aktivitāšu īstenošanai</t>
  </si>
  <si>
    <t> 2320</t>
  </si>
  <si>
    <t>Kurināmais un enerģētiskie materiāli</t>
  </si>
  <si>
    <t> 2321</t>
  </si>
  <si>
    <t>Kurināmais</t>
  </si>
  <si>
    <t> 2322</t>
  </si>
  <si>
    <t>Degviela</t>
  </si>
  <si>
    <t> 2329</t>
  </si>
  <si>
    <t>Pārējie enerģētiskie materiāli</t>
  </si>
  <si>
    <t> 2330</t>
  </si>
  <si>
    <t>Materiāli un izejvielas palīgražošanai</t>
  </si>
  <si>
    <t> 2340</t>
  </si>
  <si>
    <t>Zāles, ķimikālijas, laboratorijas preces, medicīniskās ierīces, medicīniskie instrumenti, laboratorijas dzīvnieki un to uzturēšana</t>
  </si>
  <si>
    <t> 2341</t>
  </si>
  <si>
    <t>Zāles, ķimikālijas, laboratorijas preces</t>
  </si>
  <si>
    <t> 2343</t>
  </si>
  <si>
    <t>Asins iegāde</t>
  </si>
  <si>
    <t> 2344</t>
  </si>
  <si>
    <t>Medicīnas instrumenti, laboratorijas dzīvnieki un to uzturēšana</t>
  </si>
  <si>
    <t> 2350</t>
  </si>
  <si>
    <t>Iestāžu uzturēšanas materiāli un prece</t>
  </si>
  <si>
    <t> 2360</t>
  </si>
  <si>
    <t>Valsts un pašvaldību aprūpē un apgādē esošo personu uzturēšana</t>
  </si>
  <si>
    <t> 2361</t>
  </si>
  <si>
    <t>Mīkstais inventārs</t>
  </si>
  <si>
    <t> 2362</t>
  </si>
  <si>
    <t>Virtuves inventārs, trauki un galda piederumi</t>
  </si>
  <si>
    <t> 2363</t>
  </si>
  <si>
    <t>Ēdināšanas izdevumi</t>
  </si>
  <si>
    <t> 2364</t>
  </si>
  <si>
    <t>Formas tērpi un speciālais apģērbs</t>
  </si>
  <si>
    <t> 2365</t>
  </si>
  <si>
    <t>Uzturdevas kompensācija naudā</t>
  </si>
  <si>
    <t>Apdrošināšanas izdevumi veselības, dzīvības un nelaimes gadījumu apdrošināšanai</t>
  </si>
  <si>
    <t> 2369</t>
  </si>
  <si>
    <t>Pārējie valsts un pašvaldību aprūpē un apgādē esošo personu uzturēšanas izdevumi, kuri nav minēti citos koda 2360 apakškodos</t>
  </si>
  <si>
    <t> 2370</t>
  </si>
  <si>
    <t>Mācību līdzekļi un materiāli</t>
  </si>
  <si>
    <t> 2380</t>
  </si>
  <si>
    <t>Specifiskie materiāli un inventārs</t>
  </si>
  <si>
    <t> 2381</t>
  </si>
  <si>
    <t>Munīcija</t>
  </si>
  <si>
    <t> 2382</t>
  </si>
  <si>
    <t>Speciālais militārais inventārs</t>
  </si>
  <si>
    <t>Speciālā militārā inventāra remonts un izveidošana</t>
  </si>
  <si>
    <t> 2389</t>
  </si>
  <si>
    <t>Pārējie specifiskas lietošanas materiāli un inventārs</t>
  </si>
  <si>
    <t> 2390</t>
  </si>
  <si>
    <t>Pārējās preces</t>
  </si>
  <si>
    <t> 2400</t>
  </si>
  <si>
    <t>Izdevumi periodikas iegādei</t>
  </si>
  <si>
    <t> 2500</t>
  </si>
  <si>
    <t>Budžeta iestāžu nodokļu, nodevu un naudas sodu maksājumi</t>
  </si>
  <si>
    <t> 2510</t>
  </si>
  <si>
    <t>Budžeta iestāžu nodokļu maksājumi</t>
  </si>
  <si>
    <t> 2512</t>
  </si>
  <si>
    <t>Budžeta iestāžu pievienotās vērtības nodokļa maksājumi</t>
  </si>
  <si>
    <t> 2513</t>
  </si>
  <si>
    <t>Budžeta iestāžu nekustamā īpašuma nodokļa maksājumi</t>
  </si>
  <si>
    <t> 2514</t>
  </si>
  <si>
    <t>Iedzīvotāju ienākuma nodoklis (no maksātnespējīgā darba devēja darbinieku prasījumu summām)</t>
  </si>
  <si>
    <t> 2515</t>
  </si>
  <si>
    <t>Budžeta iestāžu dabas resursu nodokļa maksājumi</t>
  </si>
  <si>
    <t>Valsts sociālās apdrošināšanas obligātās iemaksas (no maksātnespējīgā darba devēja darbinieku prasījumu summām)</t>
  </si>
  <si>
    <t> 2519</t>
  </si>
  <si>
    <t>Pārējie budžeta iestāžu pārskaitītie nodokļi un nodevas</t>
  </si>
  <si>
    <t>Budžeta iestāžu naudas sodu maksājumi</t>
  </si>
  <si>
    <t>Pakalpojumi, kurus budžeta iestādes apmaksā noteikto funkciju ietvaros, kas nav iestādes administratīvie izdevumi</t>
  </si>
  <si>
    <t xml:space="preserve">Izmaksas darba vietas iekārtošanai </t>
  </si>
  <si>
    <t>EKK</t>
  </si>
  <si>
    <t>Nosaukums</t>
  </si>
  <si>
    <t>Vienai amata vietai gadam 
Summa ar PVN</t>
  </si>
  <si>
    <t>Izmaksas darba vietas iekārtošanai uz pieprasīto darbinieku skaitu pirmajā gadā</t>
  </si>
  <si>
    <t>Stacionārais telefons</t>
  </si>
  <si>
    <t>Mobilais telefons</t>
  </si>
  <si>
    <t>Galda lampa, austiņas un darba vietas piederumi</t>
  </si>
  <si>
    <t xml:space="preserve">Biroja krēsls </t>
  </si>
  <si>
    <t>Monitors</t>
  </si>
  <si>
    <t>Licenču īre</t>
  </si>
  <si>
    <t>Portatīvais dators (komplektā ar dok. staciju u.c.)</t>
  </si>
  <si>
    <t>Dokstacija</t>
  </si>
  <si>
    <t>Specializētais galds ar atvilkņu bloku</t>
  </si>
  <si>
    <t>PAVISAM KOPĀ</t>
  </si>
  <si>
    <t>Izmaksas atlīdzībai, darbavietas uzturēšanai un darbavietas iekārtošani</t>
  </si>
  <si>
    <t>turpmāk ik gadu</t>
  </si>
  <si>
    <t>1000 Atlīdzība</t>
  </si>
  <si>
    <t>2000 Preces pakalpojumi</t>
  </si>
  <si>
    <t>5000 Pamatkapitāla veidošana</t>
  </si>
  <si>
    <t>Pavisam kopā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</si>
</sst>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  <charset val="186"/>
    </font>
    <font>
      <sz val="10"/>
      <color theme="1"/>
      <name val="Times New Roman"/>
      <family val="1"/>
    </font>
    <font>
      <sz val="9"/>
      <name val="Times New Roman"/>
      <family val="1"/>
      <charset val="186"/>
    </font>
    <font>
      <b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Times New Roman"/>
      <family val="1"/>
    </font>
    <font>
      <b/>
      <sz val="10"/>
      <color theme="1"/>
      <name val="Times New Roman"/>
      <family val="1"/>
    </font>
    <font>
      <b/>
      <i/>
      <sz val="10"/>
      <color rgb="FF000000"/>
      <name val="Times New Roman"/>
      <family val="1"/>
      <charset val="186"/>
    </font>
    <font>
      <b/>
      <i/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10"/>
      <name val="Arial"/>
      <charset val="186"/>
    </font>
    <font>
      <b/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Times New Roman"/>
      <family val="1"/>
    </font>
    <font>
      <b/>
      <sz val="11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186"/>
    </font>
    <font>
      <sz val="11"/>
      <color theme="1"/>
      <name val="Times New Roman"/>
      <family val="1"/>
    </font>
    <font>
      <sz val="10"/>
      <color theme="1"/>
      <name val="Calibri"/>
      <family val="2"/>
      <charset val="186"/>
      <scheme val="minor"/>
    </font>
    <font>
      <b/>
      <sz val="10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</fonts>
  <fills count="10">
    <fill>
      <patternFill patternType="none"/>
    </fill>
    <fill>
      <patternFill patternType="gray125"/>
    </fill>
    <fill>
      <patternFill patternType="solid">
        <fgColor rgb="FFD9E1F2"/>
        <bgColor rgb="FF000000"/>
      </patternFill>
    </fill>
    <fill>
      <patternFill patternType="solid">
        <fgColor rgb="FFD9D9D9"/>
        <bgColor rgb="FFD9D9D9"/>
      </patternFill>
    </fill>
    <fill>
      <patternFill patternType="solid">
        <fgColor rgb="FFC6E0B4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8" fillId="0" borderId="2" applyNumberFormat="0" applyProtection="0">
      <alignment horizontal="left" vertical="center" indent="1"/>
    </xf>
    <xf numFmtId="0" fontId="4" fillId="0" borderId="0"/>
    <xf numFmtId="0" fontId="2" fillId="0" borderId="0"/>
    <xf numFmtId="0" fontId="2" fillId="0" borderId="0"/>
    <xf numFmtId="0" fontId="17" fillId="0" borderId="0"/>
    <xf numFmtId="0" fontId="6" fillId="0" borderId="0"/>
    <xf numFmtId="0" fontId="1" fillId="0" borderId="0"/>
  </cellStyleXfs>
  <cellXfs count="92">
    <xf numFmtId="0" fontId="0" fillId="0" borderId="0" xfId="0"/>
    <xf numFmtId="0" fontId="5" fillId="0" borderId="0" xfId="0" applyFont="1"/>
    <xf numFmtId="0" fontId="7" fillId="0" borderId="0" xfId="0" applyFont="1"/>
    <xf numFmtId="0" fontId="11" fillId="0" borderId="3" xfId="0" applyFont="1" applyBorder="1"/>
    <xf numFmtId="0" fontId="9" fillId="0" borderId="1" xfId="0" applyFont="1" applyBorder="1" applyAlignment="1">
      <alignment wrapText="1"/>
    </xf>
    <xf numFmtId="0" fontId="11" fillId="4" borderId="3" xfId="0" applyFont="1" applyFill="1" applyBorder="1"/>
    <xf numFmtId="0" fontId="11" fillId="0" borderId="5" xfId="0" applyFont="1" applyBorder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12" fillId="0" borderId="1" xfId="6" applyFont="1" applyBorder="1" applyAlignment="1">
      <alignment horizontal="center" vertical="center"/>
    </xf>
    <xf numFmtId="0" fontId="14" fillId="0" borderId="1" xfId="6" applyFont="1" applyBorder="1" applyAlignment="1">
      <alignment horizontal="center" vertical="center"/>
    </xf>
    <xf numFmtId="3" fontId="9" fillId="3" borderId="4" xfId="0" applyNumberFormat="1" applyFont="1" applyFill="1" applyBorder="1" applyAlignment="1">
      <alignment wrapText="1"/>
    </xf>
    <xf numFmtId="0" fontId="11" fillId="0" borderId="1" xfId="0" applyFont="1" applyBorder="1" applyAlignment="1">
      <alignment vertical="center"/>
    </xf>
    <xf numFmtId="3" fontId="7" fillId="5" borderId="1" xfId="0" applyNumberFormat="1" applyFont="1" applyFill="1" applyBorder="1" applyAlignment="1">
      <alignment wrapText="1"/>
    </xf>
    <xf numFmtId="164" fontId="11" fillId="0" borderId="6" xfId="0" applyNumberFormat="1" applyFont="1" applyBorder="1"/>
    <xf numFmtId="0" fontId="7" fillId="0" borderId="1" xfId="6" applyFont="1" applyBorder="1" applyAlignment="1">
      <alignment horizontal="left" vertical="top" wrapText="1"/>
    </xf>
    <xf numFmtId="0" fontId="15" fillId="6" borderId="9" xfId="4" applyFont="1" applyFill="1" applyBorder="1"/>
    <xf numFmtId="0" fontId="8" fillId="7" borderId="9" xfId="4" applyFont="1" applyFill="1" applyBorder="1" applyAlignment="1">
      <alignment horizontal="center" vertical="center" wrapText="1"/>
    </xf>
    <xf numFmtId="0" fontId="18" fillId="0" borderId="9" xfId="4" applyFont="1" applyBorder="1" applyAlignment="1">
      <alignment horizontal="justify" vertical="top" wrapText="1"/>
    </xf>
    <xf numFmtId="0" fontId="15" fillId="0" borderId="1" xfId="6" applyFont="1" applyBorder="1" applyAlignment="1">
      <alignment horizontal="left" vertical="top" wrapText="1"/>
    </xf>
    <xf numFmtId="0" fontId="8" fillId="0" borderId="10" xfId="4" applyFont="1" applyBorder="1" applyAlignment="1">
      <alignment horizontal="center" vertical="top" wrapText="1"/>
    </xf>
    <xf numFmtId="3" fontId="0" fillId="0" borderId="9" xfId="0" applyNumberFormat="1" applyBorder="1"/>
    <xf numFmtId="0" fontId="7" fillId="8" borderId="9" xfId="11" applyFont="1" applyFill="1" applyBorder="1" applyAlignment="1">
      <alignment horizontal="center" vertical="center" wrapText="1"/>
    </xf>
    <xf numFmtId="0" fontId="0" fillId="8" borderId="0" xfId="0" applyFill="1"/>
    <xf numFmtId="0" fontId="21" fillId="0" borderId="6" xfId="11" applyFont="1" applyBorder="1" applyAlignment="1">
      <alignment vertical="center"/>
    </xf>
    <xf numFmtId="0" fontId="22" fillId="0" borderId="6" xfId="11" applyFont="1" applyBorder="1" applyAlignment="1">
      <alignment vertical="center"/>
    </xf>
    <xf numFmtId="0" fontId="1" fillId="0" borderId="0" xfId="11"/>
    <xf numFmtId="0" fontId="1" fillId="0" borderId="0" xfId="11" applyAlignment="1">
      <alignment horizontal="center"/>
    </xf>
    <xf numFmtId="3" fontId="23" fillId="5" borderId="0" xfId="11" applyNumberFormat="1" applyFont="1" applyFill="1"/>
    <xf numFmtId="1" fontId="15" fillId="0" borderId="7" xfId="5" applyNumberFormat="1" applyFont="1" applyBorder="1" applyAlignment="1" applyProtection="1">
      <alignment vertical="center"/>
    </xf>
    <xf numFmtId="0" fontId="26" fillId="0" borderId="0" xfId="11" applyFont="1"/>
    <xf numFmtId="49" fontId="15" fillId="0" borderId="7" xfId="5" applyNumberFormat="1" applyFont="1" applyBorder="1" applyAlignment="1" applyProtection="1">
      <alignment horizontal="right" vertical="center" indent="1"/>
    </xf>
    <xf numFmtId="0" fontId="18" fillId="9" borderId="0" xfId="4" applyFont="1" applyFill="1" applyAlignment="1">
      <alignment horizontal="left" vertical="top" wrapText="1"/>
    </xf>
    <xf numFmtId="0" fontId="18" fillId="9" borderId="0" xfId="4" applyFont="1" applyFill="1" applyAlignment="1">
      <alignment vertical="top" wrapText="1"/>
    </xf>
    <xf numFmtId="1" fontId="15" fillId="9" borderId="0" xfId="4" applyNumberFormat="1" applyFont="1" applyFill="1" applyAlignment="1">
      <alignment horizontal="right"/>
    </xf>
    <xf numFmtId="0" fontId="15" fillId="0" borderId="0" xfId="4" applyFont="1" applyAlignment="1">
      <alignment horizontal="center" vertical="center" wrapText="1"/>
    </xf>
    <xf numFmtId="0" fontId="18" fillId="0" borderId="5" xfId="6" applyFont="1" applyBorder="1" applyAlignment="1">
      <alignment horizontal="center" vertical="center"/>
    </xf>
    <xf numFmtId="0" fontId="18" fillId="0" borderId="9" xfId="4" applyFont="1" applyBorder="1" applyAlignment="1">
      <alignment vertical="top" wrapText="1"/>
    </xf>
    <xf numFmtId="3" fontId="18" fillId="5" borderId="9" xfId="4" applyNumberFormat="1" applyFont="1" applyFill="1" applyBorder="1" applyAlignment="1" applyProtection="1">
      <alignment horizontal="center" vertical="center" wrapText="1"/>
      <protection locked="0"/>
    </xf>
    <xf numFmtId="3" fontId="24" fillId="8" borderId="9" xfId="11" applyNumberFormat="1" applyFont="1" applyFill="1" applyBorder="1" applyAlignment="1">
      <alignment horizontal="center"/>
    </xf>
    <xf numFmtId="0" fontId="18" fillId="9" borderId="9" xfId="4" applyFont="1" applyFill="1" applyBorder="1" applyAlignment="1">
      <alignment vertical="top" wrapText="1"/>
    </xf>
    <xf numFmtId="0" fontId="18" fillId="9" borderId="9" xfId="4" applyFont="1" applyFill="1" applyBorder="1" applyAlignment="1">
      <alignment wrapText="1"/>
    </xf>
    <xf numFmtId="3" fontId="18" fillId="9" borderId="9" xfId="4" applyNumberFormat="1" applyFont="1" applyFill="1" applyBorder="1" applyAlignment="1" applyProtection="1">
      <alignment horizontal="center" vertical="center" wrapText="1"/>
      <protection locked="0"/>
    </xf>
    <xf numFmtId="0" fontId="15" fillId="0" borderId="9" xfId="4" applyFont="1" applyBorder="1" applyAlignment="1">
      <alignment horizontal="center" vertical="top" wrapText="1"/>
    </xf>
    <xf numFmtId="0" fontId="15" fillId="0" borderId="9" xfId="4" applyFont="1" applyBorder="1" applyAlignment="1">
      <alignment wrapText="1"/>
    </xf>
    <xf numFmtId="3" fontId="15" fillId="0" borderId="9" xfId="4" applyNumberFormat="1" applyFont="1" applyBorder="1" applyAlignment="1" applyProtection="1">
      <alignment horizontal="center" vertical="center" wrapText="1"/>
      <protection locked="0"/>
    </xf>
    <xf numFmtId="0" fontId="15" fillId="0" borderId="9" xfId="4" applyFont="1" applyBorder="1" applyAlignment="1">
      <alignment horizontal="right" vertical="top" wrapText="1"/>
    </xf>
    <xf numFmtId="0" fontId="15" fillId="0" borderId="9" xfId="4" applyFont="1" applyBorder="1" applyAlignment="1">
      <alignment vertical="top" wrapText="1"/>
    </xf>
    <xf numFmtId="3" fontId="15" fillId="6" borderId="9" xfId="4" applyNumberFormat="1" applyFont="1" applyFill="1" applyBorder="1" applyAlignment="1">
      <alignment horizontal="center"/>
    </xf>
    <xf numFmtId="3" fontId="15" fillId="0" borderId="9" xfId="4" applyNumberFormat="1" applyFont="1" applyBorder="1" applyAlignment="1" applyProtection="1">
      <alignment horizontal="right" vertical="center" wrapText="1"/>
      <protection locked="0"/>
    </xf>
    <xf numFmtId="0" fontId="15" fillId="0" borderId="9" xfId="0" applyFont="1" applyBorder="1" applyAlignment="1">
      <alignment horizontal="justify" vertical="top" wrapText="1"/>
    </xf>
    <xf numFmtId="3" fontId="20" fillId="0" borderId="9" xfId="4" applyNumberFormat="1" applyFont="1" applyBorder="1" applyAlignment="1" applyProtection="1">
      <alignment horizontal="center" vertical="center" wrapText="1"/>
      <protection locked="0"/>
    </xf>
    <xf numFmtId="49" fontId="25" fillId="0" borderId="8" xfId="0" applyNumberFormat="1" applyFont="1" applyBorder="1" applyAlignment="1">
      <alignment vertical="top" wrapText="1"/>
    </xf>
    <xf numFmtId="3" fontId="15" fillId="0" borderId="9" xfId="4" applyNumberFormat="1" applyFont="1" applyBorder="1" applyAlignment="1">
      <alignment horizontal="center" vertical="center"/>
    </xf>
    <xf numFmtId="3" fontId="18" fillId="9" borderId="9" xfId="4" applyNumberFormat="1" applyFont="1" applyFill="1" applyBorder="1" applyAlignment="1" applyProtection="1">
      <alignment horizontal="center" wrapText="1"/>
      <protection locked="0"/>
    </xf>
    <xf numFmtId="3" fontId="15" fillId="0" borderId="9" xfId="4" applyNumberFormat="1" applyFont="1" applyBorder="1" applyAlignment="1" applyProtection="1">
      <alignment horizontal="center" wrapText="1"/>
      <protection locked="0"/>
    </xf>
    <xf numFmtId="3" fontId="15" fillId="0" borderId="9" xfId="4" applyNumberFormat="1" applyFont="1" applyBorder="1" applyAlignment="1">
      <alignment horizontal="center"/>
    </xf>
    <xf numFmtId="1" fontId="15" fillId="6" borderId="9" xfId="4" applyNumberFormat="1" applyFont="1" applyFill="1" applyBorder="1" applyAlignment="1">
      <alignment horizontal="right"/>
    </xf>
    <xf numFmtId="0" fontId="18" fillId="9" borderId="9" xfId="4" applyFont="1" applyFill="1" applyBorder="1" applyAlignment="1">
      <alignment horizontal="left" vertical="top" wrapText="1"/>
    </xf>
    <xf numFmtId="1" fontId="15" fillId="9" borderId="9" xfId="4" applyNumberFormat="1" applyFont="1" applyFill="1" applyBorder="1" applyAlignment="1">
      <alignment horizontal="right"/>
    </xf>
    <xf numFmtId="0" fontId="19" fillId="7" borderId="9" xfId="0" applyFont="1" applyFill="1" applyBorder="1" applyAlignment="1">
      <alignment horizontal="center" vertical="center"/>
    </xf>
    <xf numFmtId="0" fontId="19" fillId="7" borderId="9" xfId="0" applyFont="1" applyFill="1" applyBorder="1" applyAlignment="1">
      <alignment horizontal="center" vertical="center" wrapText="1"/>
    </xf>
    <xf numFmtId="0" fontId="15" fillId="7" borderId="11" xfId="4" applyFont="1" applyFill="1" applyBorder="1" applyAlignment="1">
      <alignment horizontal="center" vertical="center" wrapText="1"/>
    </xf>
    <xf numFmtId="0" fontId="19" fillId="0" borderId="9" xfId="0" applyFont="1" applyBorder="1"/>
    <xf numFmtId="1" fontId="19" fillId="0" borderId="9" xfId="0" applyNumberFormat="1" applyFont="1" applyBorder="1"/>
    <xf numFmtId="1" fontId="27" fillId="0" borderId="9" xfId="11" applyNumberFormat="1" applyFont="1" applyBorder="1"/>
    <xf numFmtId="1" fontId="19" fillId="0" borderId="9" xfId="11" applyNumberFormat="1" applyFont="1" applyBorder="1"/>
    <xf numFmtId="3" fontId="19" fillId="0" borderId="9" xfId="11" applyNumberFormat="1" applyFont="1" applyBorder="1"/>
    <xf numFmtId="0" fontId="19" fillId="0" borderId="9" xfId="0" applyFont="1" applyBorder="1" applyAlignment="1">
      <alignment wrapText="1"/>
    </xf>
    <xf numFmtId="0" fontId="20" fillId="0" borderId="0" xfId="0" applyFont="1" applyAlignment="1">
      <alignment wrapText="1"/>
    </xf>
    <xf numFmtId="1" fontId="19" fillId="0" borderId="9" xfId="0" applyNumberFormat="1" applyFont="1" applyBorder="1" applyAlignment="1">
      <alignment horizontal="right" vertical="center"/>
    </xf>
    <xf numFmtId="1" fontId="19" fillId="0" borderId="9" xfId="0" applyNumberFormat="1" applyFont="1" applyBorder="1" applyAlignment="1">
      <alignment horizontal="right"/>
    </xf>
    <xf numFmtId="3" fontId="28" fillId="0" borderId="9" xfId="11" applyNumberFormat="1" applyFont="1" applyBorder="1"/>
    <xf numFmtId="20" fontId="1" fillId="0" borderId="0" xfId="11" applyNumberFormat="1"/>
    <xf numFmtId="0" fontId="21" fillId="0" borderId="9" xfId="11" applyFont="1" applyBorder="1" applyAlignment="1">
      <alignment horizontal="center" vertical="center"/>
    </xf>
    <xf numFmtId="0" fontId="21" fillId="0" borderId="9" xfId="11" applyFont="1" applyBorder="1" applyAlignment="1">
      <alignment horizontal="right"/>
    </xf>
    <xf numFmtId="0" fontId="30" fillId="0" borderId="9" xfId="11" applyFont="1" applyBorder="1" applyAlignment="1">
      <alignment horizontal="left" vertical="center"/>
    </xf>
    <xf numFmtId="3" fontId="30" fillId="0" borderId="9" xfId="11" applyNumberFormat="1" applyFont="1" applyBorder="1"/>
    <xf numFmtId="3" fontId="21" fillId="0" borderId="9" xfId="11" applyNumberFormat="1" applyFont="1" applyBorder="1"/>
    <xf numFmtId="0" fontId="29" fillId="0" borderId="6" xfId="11" applyFont="1" applyBorder="1" applyAlignment="1">
      <alignment horizontal="left"/>
    </xf>
    <xf numFmtId="0" fontId="10" fillId="3" borderId="1" xfId="0" applyFont="1" applyFill="1" applyBorder="1" applyAlignment="1">
      <alignment wrapText="1"/>
    </xf>
    <xf numFmtId="0" fontId="9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textRotation="90" wrapText="1"/>
    </xf>
    <xf numFmtId="0" fontId="9" fillId="0" borderId="1" xfId="0" applyFont="1" applyBorder="1" applyAlignment="1">
      <alignment textRotation="90" wrapText="1"/>
    </xf>
    <xf numFmtId="0" fontId="13" fillId="0" borderId="1" xfId="0" applyFont="1" applyBorder="1" applyAlignment="1">
      <alignment vertical="center" wrapText="1"/>
    </xf>
    <xf numFmtId="0" fontId="9" fillId="2" borderId="1" xfId="0" applyFont="1" applyFill="1" applyBorder="1" applyAlignment="1">
      <alignment wrapText="1"/>
    </xf>
    <xf numFmtId="0" fontId="9" fillId="0" borderId="1" xfId="0" applyFont="1" applyBorder="1" applyAlignment="1">
      <alignment wrapText="1"/>
    </xf>
    <xf numFmtId="0" fontId="21" fillId="0" borderId="9" xfId="0" applyFont="1" applyBorder="1" applyAlignment="1">
      <alignment horizontal="right"/>
    </xf>
    <xf numFmtId="0" fontId="21" fillId="0" borderId="11" xfId="0" applyFont="1" applyBorder="1" applyAlignment="1">
      <alignment horizontal="right"/>
    </xf>
    <xf numFmtId="0" fontId="21" fillId="0" borderId="12" xfId="0" applyFont="1" applyBorder="1" applyAlignment="1">
      <alignment horizontal="right"/>
    </xf>
    <xf numFmtId="0" fontId="16" fillId="0" borderId="0" xfId="11" applyFont="1" applyAlignment="1">
      <alignment horizontal="left" vertical="center"/>
    </xf>
    <xf numFmtId="3" fontId="21" fillId="0" borderId="9" xfId="11" applyNumberFormat="1" applyFont="1" applyBorder="1" applyAlignment="1">
      <alignment horizontal="right"/>
    </xf>
  </cellXfs>
  <cellStyles count="12">
    <cellStyle name="Normal" xfId="0" builtinId="0"/>
    <cellStyle name="Normal 2" xfId="10" xr:uid="{0350F283-CEE7-454A-96F2-5FABA7584A48}"/>
    <cellStyle name="Normal 2 2" xfId="3" xr:uid="{0C3FFEAE-1D1D-4AF9-B867-26AE35AE7DF0}"/>
    <cellStyle name="Normal 2 4" xfId="4" xr:uid="{0E86A927-9527-4813-B3B3-B5D377F13274}"/>
    <cellStyle name="Normal 3" xfId="6" xr:uid="{546D9EDC-EC16-4E41-A865-737B398018CE}"/>
    <cellStyle name="Normal 4" xfId="9" xr:uid="{FF4928B3-FFB3-4C54-BA13-C5645AEDA077}"/>
    <cellStyle name="Normal 7" xfId="1" xr:uid="{944EE54B-9823-4885-9FA5-460FB0DE4247}"/>
    <cellStyle name="Normal 7 2" xfId="2" xr:uid="{49BDAA0A-98B9-45CA-B398-BE1DEB17F5BA}"/>
    <cellStyle name="Normal 7 2 2" xfId="8" xr:uid="{62CBCC96-2772-496E-849B-E477BA46C597}"/>
    <cellStyle name="Normal 7 3" xfId="7" xr:uid="{76555DC1-3F2E-4B15-954A-966460275E8A}"/>
    <cellStyle name="Normal 7 4" xfId="11" xr:uid="{50318051-F5FF-4B80-B723-A080F18CEE72}"/>
    <cellStyle name="SAPBEXHLevel3" xfId="5" xr:uid="{D08DD308-9094-45D7-9F31-8AEEE02B3B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9982D-17C3-4201-AFF3-8CB2365FF7AE}">
  <dimension ref="A3:F8"/>
  <sheetViews>
    <sheetView workbookViewId="0">
      <selection activeCell="M5" sqref="M5"/>
    </sheetView>
  </sheetViews>
  <sheetFormatPr defaultRowHeight="14.5" x14ac:dyDescent="0.35"/>
  <cols>
    <col min="1" max="1" width="27.54296875" customWidth="1"/>
    <col min="6" max="6" width="17.54296875" customWidth="1"/>
  </cols>
  <sheetData>
    <row r="3" spans="1:6" ht="15.5" x14ac:dyDescent="0.35">
      <c r="A3" s="79" t="s">
        <v>219</v>
      </c>
      <c r="B3" s="79"/>
      <c r="C3" s="79"/>
      <c r="D3" s="79"/>
      <c r="E3" s="79"/>
      <c r="F3" s="73"/>
    </row>
    <row r="4" spans="1:6" x14ac:dyDescent="0.35">
      <c r="A4" s="74" t="s">
        <v>205</v>
      </c>
      <c r="B4" s="75">
        <v>2025</v>
      </c>
      <c r="C4" s="75">
        <v>2026</v>
      </c>
      <c r="D4" s="75">
        <v>2027</v>
      </c>
      <c r="E4" s="75">
        <v>2028</v>
      </c>
      <c r="F4" s="75" t="s">
        <v>220</v>
      </c>
    </row>
    <row r="5" spans="1:6" x14ac:dyDescent="0.35">
      <c r="A5" s="76" t="s">
        <v>221</v>
      </c>
      <c r="B5" s="77">
        <f>atlīdzība!O6+atlīdzība!O15+atlīdzība!O24</f>
        <v>164249</v>
      </c>
      <c r="C5" s="77">
        <f>atlīdzība!O7+atlīdzība!O16+atlīdzība!O25</f>
        <v>174091</v>
      </c>
      <c r="D5" s="91">
        <f>atlīdzība!O8+atlīdzība!O17+atlīdzība!O26</f>
        <v>181760</v>
      </c>
      <c r="E5" s="77">
        <f>atlīdzība!O9+atlīdzība!O18+atlīdzība!O27</f>
        <v>188559</v>
      </c>
      <c r="F5" s="77">
        <f>atlīdzība!O10+atlīdzība!O19+atlīdzība!O28</f>
        <v>194699</v>
      </c>
    </row>
    <row r="6" spans="1:6" x14ac:dyDescent="0.35">
      <c r="A6" s="76" t="s">
        <v>222</v>
      </c>
      <c r="B6" s="77">
        <f>'pakalpojumi, kapitālie'!D1</f>
        <v>18282</v>
      </c>
      <c r="C6" s="77">
        <f>'pakalpojumi, kapitālie'!J1</f>
        <v>14907</v>
      </c>
      <c r="D6" s="91">
        <f>C6</f>
        <v>14907</v>
      </c>
      <c r="E6" s="77">
        <f>D6</f>
        <v>14907</v>
      </c>
      <c r="F6" s="77">
        <f>E6</f>
        <v>14907</v>
      </c>
    </row>
    <row r="7" spans="1:6" x14ac:dyDescent="0.35">
      <c r="A7" s="76" t="s">
        <v>223</v>
      </c>
      <c r="B7" s="77">
        <f>'pakalpojumi, kapitālie'!D2</f>
        <v>8619</v>
      </c>
      <c r="C7" s="77"/>
      <c r="D7" s="77"/>
      <c r="E7" s="77"/>
      <c r="F7" s="77"/>
    </row>
    <row r="8" spans="1:6" x14ac:dyDescent="0.35">
      <c r="A8" s="74" t="s">
        <v>224</v>
      </c>
      <c r="B8" s="78">
        <f>SUM(B5:B7)</f>
        <v>191150</v>
      </c>
      <c r="C8" s="78">
        <f t="shared" ref="C8:F8" si="0">SUM(C5:C7)</f>
        <v>188998</v>
      </c>
      <c r="D8" s="78">
        <f t="shared" si="0"/>
        <v>196667</v>
      </c>
      <c r="E8" s="78">
        <f t="shared" si="0"/>
        <v>203466</v>
      </c>
      <c r="F8" s="78">
        <f t="shared" si="0"/>
        <v>209606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E6370-095A-4754-9928-25770C1CBD59}">
  <dimension ref="B2:O29"/>
  <sheetViews>
    <sheetView tabSelected="1" workbookViewId="0">
      <selection activeCell="H6" sqref="H6"/>
    </sheetView>
  </sheetViews>
  <sheetFormatPr defaultColWidth="9.1796875" defaultRowHeight="13" x14ac:dyDescent="0.3"/>
  <cols>
    <col min="1" max="1" width="5.7265625" style="2" customWidth="1"/>
    <col min="2" max="2" width="21.26953125" style="2" customWidth="1"/>
    <col min="3" max="3" width="7.26953125" style="2" customWidth="1"/>
    <col min="4" max="4" width="5.36328125" style="2" customWidth="1"/>
    <col min="5" max="5" width="5.1796875" style="2" customWidth="1"/>
    <col min="6" max="6" width="7.453125" style="2" customWidth="1"/>
    <col min="7" max="7" width="10.1796875" style="2" customWidth="1"/>
    <col min="8" max="8" width="7" style="2" customWidth="1"/>
    <col min="9" max="9" width="9.1796875" style="2"/>
    <col min="10" max="10" width="14.7265625" style="2" customWidth="1"/>
    <col min="11" max="12" width="15.6328125" style="2" customWidth="1"/>
    <col min="13" max="13" width="10.7265625" style="2" customWidth="1"/>
    <col min="14" max="14" width="9.1796875" style="2"/>
    <col min="15" max="15" width="13" style="2" customWidth="1"/>
    <col min="16" max="16384" width="9.1796875" style="2"/>
  </cols>
  <sheetData>
    <row r="2" spans="2:15" ht="14.5" x14ac:dyDescent="0.35">
      <c r="M2" s="1"/>
    </row>
    <row r="4" spans="2:15" ht="13" customHeight="1" x14ac:dyDescent="0.3">
      <c r="B4" s="81"/>
      <c r="C4" s="82" t="s">
        <v>7</v>
      </c>
      <c r="D4" s="82" t="s">
        <v>8</v>
      </c>
      <c r="E4" s="82" t="s">
        <v>9</v>
      </c>
      <c r="F4" s="83" t="s">
        <v>0</v>
      </c>
      <c r="G4" s="84" t="s">
        <v>12</v>
      </c>
      <c r="H4" s="85" t="s">
        <v>1</v>
      </c>
      <c r="I4" s="85"/>
      <c r="J4" s="86" t="s">
        <v>13</v>
      </c>
      <c r="K4" s="86" t="s">
        <v>14</v>
      </c>
      <c r="L4" s="86" t="s">
        <v>15</v>
      </c>
      <c r="M4" s="86" t="s">
        <v>16</v>
      </c>
      <c r="N4" s="86" t="s">
        <v>2</v>
      </c>
      <c r="O4" s="80" t="s">
        <v>3</v>
      </c>
    </row>
    <row r="5" spans="2:15" ht="46" customHeight="1" x14ac:dyDescent="0.3">
      <c r="B5" s="81"/>
      <c r="C5" s="82"/>
      <c r="D5" s="82"/>
      <c r="E5" s="82"/>
      <c r="F5" s="83"/>
      <c r="G5" s="84"/>
      <c r="H5" s="4" t="s">
        <v>4</v>
      </c>
      <c r="I5" s="4" t="s">
        <v>5</v>
      </c>
      <c r="J5" s="86"/>
      <c r="K5" s="86"/>
      <c r="L5" s="86"/>
      <c r="M5" s="86"/>
      <c r="N5" s="86"/>
      <c r="O5" s="80"/>
    </row>
    <row r="6" spans="2:15" ht="13.5" x14ac:dyDescent="0.3">
      <c r="B6" s="12" t="s">
        <v>6</v>
      </c>
      <c r="C6" s="8">
        <v>1</v>
      </c>
      <c r="D6" s="9" t="s">
        <v>10</v>
      </c>
      <c r="E6" s="9" t="s">
        <v>11</v>
      </c>
      <c r="F6" s="9">
        <v>12</v>
      </c>
      <c r="G6" s="10">
        <v>2025</v>
      </c>
      <c r="H6" s="5">
        <v>3292</v>
      </c>
      <c r="I6" s="6">
        <f>H6*12</f>
        <v>39504</v>
      </c>
      <c r="J6" s="6">
        <f>I6*0.05</f>
        <v>1975.2</v>
      </c>
      <c r="K6" s="6">
        <f>I6*0.1</f>
        <v>3950.4</v>
      </c>
      <c r="L6" s="6">
        <f>I6*0.05</f>
        <v>1975.2</v>
      </c>
      <c r="M6" s="3">
        <f>I6+J6+K6+L6</f>
        <v>47404.799999999996</v>
      </c>
      <c r="N6" s="14">
        <f t="shared" ref="N6:N10" si="0">M6*23.59%</f>
        <v>11182.792319999999</v>
      </c>
      <c r="O6" s="11">
        <f>ROUND(M6+N6,0)</f>
        <v>58588</v>
      </c>
    </row>
    <row r="7" spans="2:15" ht="13.5" x14ac:dyDescent="0.3">
      <c r="B7" s="7"/>
      <c r="C7" s="7"/>
      <c r="D7" s="7"/>
      <c r="E7" s="7"/>
      <c r="F7" s="7"/>
      <c r="G7" s="10">
        <v>2026</v>
      </c>
      <c r="H7" s="5">
        <v>3489</v>
      </c>
      <c r="I7" s="6">
        <f t="shared" ref="I7:I10" si="1">H7*12</f>
        <v>41868</v>
      </c>
      <c r="J7" s="6">
        <f t="shared" ref="J7:J10" si="2">I7*0.05</f>
        <v>2093.4</v>
      </c>
      <c r="K7" s="6">
        <f t="shared" ref="K7:K10" si="3">I7*0.1</f>
        <v>4186.8</v>
      </c>
      <c r="L7" s="6">
        <f t="shared" ref="L7:L10" si="4">I7*0.05</f>
        <v>2093.4</v>
      </c>
      <c r="M7" s="3">
        <f>I7+J7+K7+L7</f>
        <v>50241.600000000006</v>
      </c>
      <c r="N7" s="14">
        <f t="shared" si="0"/>
        <v>11851.993440000002</v>
      </c>
      <c r="O7" s="11">
        <f t="shared" ref="O7:O10" si="5">ROUND(M7+N7,0)</f>
        <v>62094</v>
      </c>
    </row>
    <row r="8" spans="2:15" ht="13.5" x14ac:dyDescent="0.3">
      <c r="B8" s="7"/>
      <c r="C8" s="7"/>
      <c r="D8" s="7"/>
      <c r="E8" s="7"/>
      <c r="F8" s="7"/>
      <c r="G8" s="10">
        <v>2027</v>
      </c>
      <c r="H8" s="5">
        <v>3643</v>
      </c>
      <c r="I8" s="6">
        <f t="shared" si="1"/>
        <v>43716</v>
      </c>
      <c r="J8" s="6">
        <f t="shared" si="2"/>
        <v>2185.8000000000002</v>
      </c>
      <c r="K8" s="6">
        <f t="shared" si="3"/>
        <v>4371.6000000000004</v>
      </c>
      <c r="L8" s="6">
        <f t="shared" si="4"/>
        <v>2185.8000000000002</v>
      </c>
      <c r="M8" s="3">
        <f>I8+J8+K8+L8</f>
        <v>52459.200000000004</v>
      </c>
      <c r="N8" s="14">
        <f t="shared" si="0"/>
        <v>12375.12528</v>
      </c>
      <c r="O8" s="11">
        <f t="shared" si="5"/>
        <v>64834</v>
      </c>
    </row>
    <row r="9" spans="2:15" ht="13.5" x14ac:dyDescent="0.3">
      <c r="B9" s="7"/>
      <c r="C9" s="7"/>
      <c r="D9" s="7"/>
      <c r="E9" s="7"/>
      <c r="F9" s="7"/>
      <c r="G9" s="10">
        <v>2028</v>
      </c>
      <c r="H9" s="5">
        <v>3779</v>
      </c>
      <c r="I9" s="6">
        <f t="shared" si="1"/>
        <v>45348</v>
      </c>
      <c r="J9" s="6">
        <f t="shared" si="2"/>
        <v>2267.4</v>
      </c>
      <c r="K9" s="6">
        <f t="shared" si="3"/>
        <v>4534.8</v>
      </c>
      <c r="L9" s="6">
        <f t="shared" si="4"/>
        <v>2267.4</v>
      </c>
      <c r="M9" s="3">
        <f>I9+J9+K9+L9</f>
        <v>54417.600000000006</v>
      </c>
      <c r="N9" s="14">
        <f t="shared" si="0"/>
        <v>12837.111840000001</v>
      </c>
      <c r="O9" s="11">
        <f t="shared" si="5"/>
        <v>67255</v>
      </c>
    </row>
    <row r="10" spans="2:15" ht="13.5" x14ac:dyDescent="0.3">
      <c r="G10" s="10">
        <v>2029</v>
      </c>
      <c r="H10" s="5">
        <v>3902</v>
      </c>
      <c r="I10" s="6">
        <f t="shared" si="1"/>
        <v>46824</v>
      </c>
      <c r="J10" s="6">
        <f t="shared" si="2"/>
        <v>2341.2000000000003</v>
      </c>
      <c r="K10" s="6">
        <f t="shared" si="3"/>
        <v>4682.4000000000005</v>
      </c>
      <c r="L10" s="6">
        <f t="shared" si="4"/>
        <v>2341.2000000000003</v>
      </c>
      <c r="M10" s="3">
        <f>I10+J10+K10+L10</f>
        <v>56188.799999999996</v>
      </c>
      <c r="N10" s="14">
        <f t="shared" si="0"/>
        <v>13254.937919999998</v>
      </c>
      <c r="O10" s="11">
        <f t="shared" si="5"/>
        <v>69444</v>
      </c>
    </row>
    <row r="11" spans="2:15" x14ac:dyDescent="0.3">
      <c r="O11" s="13">
        <f>SUM(O6:O10)</f>
        <v>322215</v>
      </c>
    </row>
    <row r="13" spans="2:15" x14ac:dyDescent="0.3">
      <c r="B13" s="81"/>
      <c r="C13" s="82" t="s">
        <v>7</v>
      </c>
      <c r="D13" s="82" t="s">
        <v>8</v>
      </c>
      <c r="E13" s="82" t="s">
        <v>9</v>
      </c>
      <c r="F13" s="83" t="s">
        <v>0</v>
      </c>
      <c r="G13" s="84" t="s">
        <v>12</v>
      </c>
      <c r="H13" s="85" t="s">
        <v>1</v>
      </c>
      <c r="I13" s="85"/>
      <c r="J13" s="86" t="s">
        <v>13</v>
      </c>
      <c r="K13" s="86" t="s">
        <v>14</v>
      </c>
      <c r="L13" s="86" t="s">
        <v>15</v>
      </c>
      <c r="M13" s="86" t="s">
        <v>16</v>
      </c>
      <c r="N13" s="86" t="s">
        <v>2</v>
      </c>
      <c r="O13" s="80" t="s">
        <v>3</v>
      </c>
    </row>
    <row r="14" spans="2:15" ht="45.5" customHeight="1" x14ac:dyDescent="0.3">
      <c r="B14" s="81"/>
      <c r="C14" s="82"/>
      <c r="D14" s="82"/>
      <c r="E14" s="82"/>
      <c r="F14" s="83"/>
      <c r="G14" s="84"/>
      <c r="H14" s="4" t="s">
        <v>4</v>
      </c>
      <c r="I14" s="4" t="s">
        <v>5</v>
      </c>
      <c r="J14" s="86"/>
      <c r="K14" s="86"/>
      <c r="L14" s="86"/>
      <c r="M14" s="86"/>
      <c r="N14" s="86"/>
      <c r="O14" s="80"/>
    </row>
    <row r="15" spans="2:15" ht="26" x14ac:dyDescent="0.3">
      <c r="B15" s="15" t="s">
        <v>17</v>
      </c>
      <c r="C15" s="8">
        <v>1</v>
      </c>
      <c r="D15" s="9" t="s">
        <v>18</v>
      </c>
      <c r="E15" s="9" t="s">
        <v>19</v>
      </c>
      <c r="F15" s="9">
        <v>12</v>
      </c>
      <c r="G15" s="10">
        <v>2025</v>
      </c>
      <c r="H15" s="5">
        <v>3292</v>
      </c>
      <c r="I15" s="6">
        <f>H15*12</f>
        <v>39504</v>
      </c>
      <c r="J15" s="6">
        <f>I15*0.05</f>
        <v>1975.2</v>
      </c>
      <c r="K15" s="6">
        <f>I15*0.1</f>
        <v>3950.4</v>
      </c>
      <c r="L15" s="6">
        <f>I15*0.05</f>
        <v>1975.2</v>
      </c>
      <c r="M15" s="3">
        <f>I15+J15+K15+L15</f>
        <v>47404.799999999996</v>
      </c>
      <c r="N15" s="14">
        <f t="shared" ref="N15:N19" si="6">M15*23.59%</f>
        <v>11182.792319999999</v>
      </c>
      <c r="O15" s="11">
        <f>ROUND(M15+N15,0)</f>
        <v>58588</v>
      </c>
    </row>
    <row r="16" spans="2:15" ht="13.5" x14ac:dyDescent="0.3">
      <c r="B16" s="7"/>
      <c r="C16" s="7"/>
      <c r="D16" s="7"/>
      <c r="E16" s="7"/>
      <c r="F16" s="7"/>
      <c r="G16" s="10">
        <v>2026</v>
      </c>
      <c r="H16" s="5">
        <v>3489</v>
      </c>
      <c r="I16" s="6">
        <f t="shared" ref="I16:I19" si="7">H16*12</f>
        <v>41868</v>
      </c>
      <c r="J16" s="6">
        <f t="shared" ref="J16:J19" si="8">I16*0.05</f>
        <v>2093.4</v>
      </c>
      <c r="K16" s="6">
        <f t="shared" ref="K16:K19" si="9">I16*0.1</f>
        <v>4186.8</v>
      </c>
      <c r="L16" s="6">
        <f t="shared" ref="L16:L19" si="10">I16*0.05</f>
        <v>2093.4</v>
      </c>
      <c r="M16" s="3">
        <f>I16+J16+K16+L16</f>
        <v>50241.600000000006</v>
      </c>
      <c r="N16" s="14">
        <f t="shared" si="6"/>
        <v>11851.993440000002</v>
      </c>
      <c r="O16" s="11">
        <f t="shared" ref="O16:O19" si="11">ROUND(M16+N16,0)</f>
        <v>62094</v>
      </c>
    </row>
    <row r="17" spans="2:15" ht="13.5" x14ac:dyDescent="0.3">
      <c r="G17" s="10">
        <v>2027</v>
      </c>
      <c r="H17" s="5">
        <v>3643</v>
      </c>
      <c r="I17" s="6">
        <f t="shared" si="7"/>
        <v>43716</v>
      </c>
      <c r="J17" s="6">
        <f t="shared" si="8"/>
        <v>2185.8000000000002</v>
      </c>
      <c r="K17" s="6">
        <f t="shared" si="9"/>
        <v>4371.6000000000004</v>
      </c>
      <c r="L17" s="6">
        <f t="shared" si="10"/>
        <v>2185.8000000000002</v>
      </c>
      <c r="M17" s="3">
        <f>I17+J17+K17+L17</f>
        <v>52459.200000000004</v>
      </c>
      <c r="N17" s="14">
        <f t="shared" si="6"/>
        <v>12375.12528</v>
      </c>
      <c r="O17" s="11">
        <f t="shared" si="11"/>
        <v>64834</v>
      </c>
    </row>
    <row r="18" spans="2:15" ht="13.5" x14ac:dyDescent="0.3">
      <c r="G18" s="10">
        <v>2028</v>
      </c>
      <c r="H18" s="5">
        <v>3779</v>
      </c>
      <c r="I18" s="6">
        <f t="shared" si="7"/>
        <v>45348</v>
      </c>
      <c r="J18" s="6">
        <f t="shared" si="8"/>
        <v>2267.4</v>
      </c>
      <c r="K18" s="6">
        <f t="shared" si="9"/>
        <v>4534.8</v>
      </c>
      <c r="L18" s="6">
        <f t="shared" si="10"/>
        <v>2267.4</v>
      </c>
      <c r="M18" s="3">
        <f>I18+J18+K18+L18</f>
        <v>54417.600000000006</v>
      </c>
      <c r="N18" s="14">
        <f t="shared" si="6"/>
        <v>12837.111840000001</v>
      </c>
      <c r="O18" s="11">
        <f t="shared" si="11"/>
        <v>67255</v>
      </c>
    </row>
    <row r="19" spans="2:15" ht="13.5" x14ac:dyDescent="0.3">
      <c r="G19" s="10">
        <v>2029</v>
      </c>
      <c r="H19" s="5">
        <v>3902</v>
      </c>
      <c r="I19" s="6">
        <f t="shared" si="7"/>
        <v>46824</v>
      </c>
      <c r="J19" s="6">
        <f t="shared" si="8"/>
        <v>2341.2000000000003</v>
      </c>
      <c r="K19" s="6">
        <f t="shared" si="9"/>
        <v>4682.4000000000005</v>
      </c>
      <c r="L19" s="6">
        <f t="shared" si="10"/>
        <v>2341.2000000000003</v>
      </c>
      <c r="M19" s="3">
        <f>I19+J19+K19+L19</f>
        <v>56188.799999999996</v>
      </c>
      <c r="N19" s="14">
        <f t="shared" si="6"/>
        <v>13254.937919999998</v>
      </c>
      <c r="O19" s="11">
        <f t="shared" si="11"/>
        <v>69444</v>
      </c>
    </row>
    <row r="20" spans="2:15" x14ac:dyDescent="0.3">
      <c r="O20" s="13">
        <f>SUM(O15:O19)</f>
        <v>322215</v>
      </c>
    </row>
    <row r="22" spans="2:15" x14ac:dyDescent="0.3">
      <c r="B22" s="81"/>
      <c r="C22" s="82" t="s">
        <v>7</v>
      </c>
      <c r="D22" s="82" t="s">
        <v>8</v>
      </c>
      <c r="E22" s="82" t="s">
        <v>9</v>
      </c>
      <c r="F22" s="83" t="s">
        <v>0</v>
      </c>
      <c r="G22" s="84" t="s">
        <v>12</v>
      </c>
      <c r="H22" s="85" t="s">
        <v>1</v>
      </c>
      <c r="I22" s="85"/>
      <c r="J22" s="86" t="s">
        <v>13</v>
      </c>
      <c r="K22" s="86" t="s">
        <v>14</v>
      </c>
      <c r="L22" s="86" t="s">
        <v>15</v>
      </c>
      <c r="M22" s="86" t="s">
        <v>16</v>
      </c>
      <c r="N22" s="86" t="s">
        <v>2</v>
      </c>
      <c r="O22" s="80" t="s">
        <v>3</v>
      </c>
    </row>
    <row r="23" spans="2:15" ht="40" customHeight="1" x14ac:dyDescent="0.3">
      <c r="B23" s="81"/>
      <c r="C23" s="82"/>
      <c r="D23" s="82"/>
      <c r="E23" s="82"/>
      <c r="F23" s="83"/>
      <c r="G23" s="84"/>
      <c r="H23" s="4" t="s">
        <v>4</v>
      </c>
      <c r="I23" s="4" t="s">
        <v>5</v>
      </c>
      <c r="J23" s="86"/>
      <c r="K23" s="86"/>
      <c r="L23" s="86"/>
      <c r="M23" s="86"/>
      <c r="N23" s="86"/>
      <c r="O23" s="80"/>
    </row>
    <row r="24" spans="2:15" ht="26" x14ac:dyDescent="0.3">
      <c r="B24" s="19" t="s">
        <v>20</v>
      </c>
      <c r="C24" s="8">
        <v>1</v>
      </c>
      <c r="D24" s="36" t="s">
        <v>21</v>
      </c>
      <c r="E24" s="36" t="s">
        <v>19</v>
      </c>
      <c r="F24" s="36">
        <v>11</v>
      </c>
      <c r="G24" s="10">
        <v>2025</v>
      </c>
      <c r="H24" s="5">
        <v>2645</v>
      </c>
      <c r="I24" s="6">
        <f>H24*12</f>
        <v>31740</v>
      </c>
      <c r="J24" s="6">
        <f>I24*0.05</f>
        <v>1587</v>
      </c>
      <c r="K24" s="6">
        <f>I24*0.1</f>
        <v>3174</v>
      </c>
      <c r="L24" s="6">
        <f>I24*0.05</f>
        <v>1587</v>
      </c>
      <c r="M24" s="3">
        <f>I24+J24+K24+L24</f>
        <v>38088</v>
      </c>
      <c r="N24" s="14">
        <f t="shared" ref="N24:N28" si="12">M24*23.59%</f>
        <v>8984.9591999999993</v>
      </c>
      <c r="O24" s="11">
        <f>ROUND(M24+N24,0)</f>
        <v>47073</v>
      </c>
    </row>
    <row r="25" spans="2:15" ht="13.5" x14ac:dyDescent="0.3">
      <c r="B25" s="7"/>
      <c r="C25" s="7"/>
      <c r="D25" s="7"/>
      <c r="E25" s="7"/>
      <c r="F25" s="7"/>
      <c r="G25" s="10">
        <v>2026</v>
      </c>
      <c r="H25" s="5">
        <v>2804</v>
      </c>
      <c r="I25" s="6">
        <f t="shared" ref="I25:I28" si="13">H25*12</f>
        <v>33648</v>
      </c>
      <c r="J25" s="6">
        <f t="shared" ref="J25:J28" si="14">I25*0.05</f>
        <v>1682.4</v>
      </c>
      <c r="K25" s="6">
        <f t="shared" ref="K25:K28" si="15">I25*0.1</f>
        <v>3364.8</v>
      </c>
      <c r="L25" s="6">
        <f t="shared" ref="L25:L28" si="16">I25*0.05</f>
        <v>1682.4</v>
      </c>
      <c r="M25" s="3">
        <f>I25+J25+K25+L25</f>
        <v>40377.600000000006</v>
      </c>
      <c r="N25" s="14">
        <f t="shared" si="12"/>
        <v>9525.0758400000013</v>
      </c>
      <c r="O25" s="11">
        <f t="shared" ref="O25:O28" si="17">ROUND(M25+N25,0)</f>
        <v>49903</v>
      </c>
    </row>
    <row r="26" spans="2:15" ht="13.5" x14ac:dyDescent="0.3">
      <c r="G26" s="10">
        <v>2027</v>
      </c>
      <c r="H26" s="5">
        <v>2927</v>
      </c>
      <c r="I26" s="6">
        <f t="shared" si="13"/>
        <v>35124</v>
      </c>
      <c r="J26" s="6">
        <f t="shared" si="14"/>
        <v>1756.2</v>
      </c>
      <c r="K26" s="6">
        <f t="shared" si="15"/>
        <v>3512.4</v>
      </c>
      <c r="L26" s="6">
        <f t="shared" si="16"/>
        <v>1756.2</v>
      </c>
      <c r="M26" s="3">
        <f>I26+J26+K26+L26</f>
        <v>42148.799999999996</v>
      </c>
      <c r="N26" s="14">
        <f t="shared" si="12"/>
        <v>9942.9019199999984</v>
      </c>
      <c r="O26" s="11">
        <f t="shared" si="17"/>
        <v>52092</v>
      </c>
    </row>
    <row r="27" spans="2:15" ht="13.5" x14ac:dyDescent="0.3">
      <c r="G27" s="10">
        <v>2028</v>
      </c>
      <c r="H27" s="5">
        <v>3037</v>
      </c>
      <c r="I27" s="6">
        <f t="shared" si="13"/>
        <v>36444</v>
      </c>
      <c r="J27" s="6">
        <f t="shared" si="14"/>
        <v>1822.2</v>
      </c>
      <c r="K27" s="6">
        <f t="shared" si="15"/>
        <v>3644.4</v>
      </c>
      <c r="L27" s="6">
        <f t="shared" si="16"/>
        <v>1822.2</v>
      </c>
      <c r="M27" s="3">
        <f>I27+J27+K27+L27</f>
        <v>43732.799999999996</v>
      </c>
      <c r="N27" s="14">
        <f t="shared" si="12"/>
        <v>10316.567519999999</v>
      </c>
      <c r="O27" s="11">
        <f t="shared" si="17"/>
        <v>54049</v>
      </c>
    </row>
    <row r="28" spans="2:15" ht="13.5" x14ac:dyDescent="0.3">
      <c r="G28" s="10">
        <v>2029</v>
      </c>
      <c r="H28" s="5">
        <v>3136</v>
      </c>
      <c r="I28" s="6">
        <f t="shared" si="13"/>
        <v>37632</v>
      </c>
      <c r="J28" s="6">
        <f t="shared" si="14"/>
        <v>1881.6000000000001</v>
      </c>
      <c r="K28" s="6">
        <f t="shared" si="15"/>
        <v>3763.2000000000003</v>
      </c>
      <c r="L28" s="6">
        <f t="shared" si="16"/>
        <v>1881.6000000000001</v>
      </c>
      <c r="M28" s="3">
        <f>I28+J28+K28+L28</f>
        <v>45158.399999999994</v>
      </c>
      <c r="N28" s="14">
        <f t="shared" si="12"/>
        <v>10652.866559999999</v>
      </c>
      <c r="O28" s="11">
        <f t="shared" si="17"/>
        <v>55811</v>
      </c>
    </row>
    <row r="29" spans="2:15" x14ac:dyDescent="0.3">
      <c r="O29" s="13">
        <f>SUM(O24:O28)</f>
        <v>258928</v>
      </c>
    </row>
  </sheetData>
  <mergeCells count="39">
    <mergeCell ref="L22:L23"/>
    <mergeCell ref="M22:M23"/>
    <mergeCell ref="N22:N23"/>
    <mergeCell ref="O22:O23"/>
    <mergeCell ref="G22:G23"/>
    <mergeCell ref="H22:I22"/>
    <mergeCell ref="J22:J23"/>
    <mergeCell ref="K22:K23"/>
    <mergeCell ref="B22:B23"/>
    <mergeCell ref="C22:C23"/>
    <mergeCell ref="D22:D23"/>
    <mergeCell ref="E22:E23"/>
    <mergeCell ref="F22:F23"/>
    <mergeCell ref="L13:L14"/>
    <mergeCell ref="M13:M14"/>
    <mergeCell ref="N13:N14"/>
    <mergeCell ref="O13:O14"/>
    <mergeCell ref="G13:G14"/>
    <mergeCell ref="H13:I13"/>
    <mergeCell ref="J13:J14"/>
    <mergeCell ref="K13:K14"/>
    <mergeCell ref="B13:B14"/>
    <mergeCell ref="C13:C14"/>
    <mergeCell ref="D13:D14"/>
    <mergeCell ref="E13:E14"/>
    <mergeCell ref="F13:F14"/>
    <mergeCell ref="O4:O5"/>
    <mergeCell ref="B4:B5"/>
    <mergeCell ref="C4:C5"/>
    <mergeCell ref="D4:D5"/>
    <mergeCell ref="E4:E5"/>
    <mergeCell ref="F4:F5"/>
    <mergeCell ref="G4:G5"/>
    <mergeCell ref="H4:I4"/>
    <mergeCell ref="J4:J5"/>
    <mergeCell ref="K4:K5"/>
    <mergeCell ref="N4:N5"/>
    <mergeCell ref="L4:L5"/>
    <mergeCell ref="M4:M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2386E-717F-4193-A619-27AFC7055C60}">
  <dimension ref="A1:K116"/>
  <sheetViews>
    <sheetView workbookViewId="0">
      <selection activeCell="G1" sqref="G1"/>
    </sheetView>
  </sheetViews>
  <sheetFormatPr defaultRowHeight="14.5" x14ac:dyDescent="0.35"/>
  <cols>
    <col min="2" max="2" width="26.90625" customWidth="1"/>
    <col min="3" max="3" width="10.453125" customWidth="1"/>
    <col min="4" max="4" width="10.90625" customWidth="1"/>
    <col min="5" max="5" width="11.1796875" customWidth="1"/>
    <col min="6" max="6" width="12" customWidth="1"/>
    <col min="8" max="8" width="26.90625" customWidth="1"/>
    <col min="9" max="9" width="10.453125" customWidth="1"/>
    <col min="10" max="10" width="10.90625" customWidth="1"/>
    <col min="11" max="11" width="11.1796875" customWidth="1"/>
  </cols>
  <sheetData>
    <row r="1" spans="1:11" x14ac:dyDescent="0.35">
      <c r="A1" s="23">
        <v>2025</v>
      </c>
      <c r="B1" s="87" t="s">
        <v>22</v>
      </c>
      <c r="C1" s="87"/>
      <c r="D1" s="21">
        <f>D7+E114</f>
        <v>18282</v>
      </c>
      <c r="G1" s="23">
        <v>2026</v>
      </c>
      <c r="H1" s="87" t="s">
        <v>22</v>
      </c>
      <c r="I1" s="87"/>
      <c r="J1" s="21">
        <f>J7+K114</f>
        <v>14907</v>
      </c>
    </row>
    <row r="2" spans="1:11" x14ac:dyDescent="0.35">
      <c r="B2" s="87" t="s">
        <v>23</v>
      </c>
      <c r="C2" s="87"/>
      <c r="D2" s="21">
        <f>E115</f>
        <v>8619</v>
      </c>
      <c r="H2" s="87" t="s">
        <v>23</v>
      </c>
      <c r="I2" s="87"/>
      <c r="J2" s="21">
        <f>K115</f>
        <v>0</v>
      </c>
    </row>
    <row r="4" spans="1:11" ht="20" x14ac:dyDescent="0.35">
      <c r="A4" s="24" t="s">
        <v>24</v>
      </c>
      <c r="B4" s="25"/>
      <c r="C4" s="26"/>
      <c r="D4" s="26"/>
      <c r="E4" s="26"/>
      <c r="F4" s="26"/>
      <c r="G4" s="24" t="s">
        <v>24</v>
      </c>
      <c r="H4" s="25"/>
      <c r="I4" s="26"/>
      <c r="J4" s="26"/>
      <c r="K4" s="26"/>
    </row>
    <row r="5" spans="1:11" ht="57.5" x14ac:dyDescent="0.35">
      <c r="A5" s="17" t="s">
        <v>25</v>
      </c>
      <c r="B5" s="17" t="s">
        <v>26</v>
      </c>
      <c r="C5" s="17" t="s">
        <v>27</v>
      </c>
      <c r="D5" s="17" t="s">
        <v>28</v>
      </c>
      <c r="E5" s="22" t="s">
        <v>29</v>
      </c>
      <c r="G5" s="17" t="s">
        <v>25</v>
      </c>
      <c r="H5" s="17" t="s">
        <v>26</v>
      </c>
      <c r="I5" s="17" t="s">
        <v>27</v>
      </c>
      <c r="J5" s="17" t="s">
        <v>28</v>
      </c>
      <c r="K5" s="22" t="s">
        <v>29</v>
      </c>
    </row>
    <row r="6" spans="1:11" x14ac:dyDescent="0.35">
      <c r="A6" s="20">
        <v>1</v>
      </c>
      <c r="B6" s="20">
        <v>2</v>
      </c>
      <c r="C6" s="16"/>
      <c r="D6" s="26"/>
      <c r="E6" s="27"/>
      <c r="G6" s="20">
        <v>1</v>
      </c>
      <c r="H6" s="20">
        <v>2</v>
      </c>
      <c r="I6" s="16"/>
      <c r="J6" s="26"/>
      <c r="K6" s="27"/>
    </row>
    <row r="7" spans="1:11" x14ac:dyDescent="0.35">
      <c r="A7" s="18" t="s">
        <v>30</v>
      </c>
      <c r="B7" s="37" t="s">
        <v>31</v>
      </c>
      <c r="C7" s="38">
        <f>C8+C15+C60+C91+C92</f>
        <v>4969</v>
      </c>
      <c r="D7" s="28">
        <f>C7*E7</f>
        <v>14907</v>
      </c>
      <c r="E7" s="39">
        <v>3</v>
      </c>
      <c r="G7" s="18" t="s">
        <v>30</v>
      </c>
      <c r="H7" s="37" t="s">
        <v>31</v>
      </c>
      <c r="I7" s="38">
        <f>I8+I15+I60+I91+I92</f>
        <v>4969</v>
      </c>
      <c r="J7" s="28">
        <f>I7*K7</f>
        <v>14907</v>
      </c>
      <c r="K7" s="39">
        <v>3</v>
      </c>
    </row>
    <row r="8" spans="1:11" ht="39.5" hidden="1" x14ac:dyDescent="0.35">
      <c r="A8" s="40" t="s">
        <v>32</v>
      </c>
      <c r="B8" s="41" t="s">
        <v>33</v>
      </c>
      <c r="C8" s="42">
        <f>C9+C12</f>
        <v>0</v>
      </c>
      <c r="D8" s="26"/>
      <c r="E8" s="26"/>
      <c r="G8" s="40" t="s">
        <v>32</v>
      </c>
      <c r="H8" s="41" t="s">
        <v>33</v>
      </c>
      <c r="I8" s="42">
        <f>I9+I12</f>
        <v>0</v>
      </c>
      <c r="J8" s="26"/>
      <c r="K8" s="26"/>
    </row>
    <row r="9" spans="1:11" ht="39.5" hidden="1" x14ac:dyDescent="0.35">
      <c r="A9" s="43" t="s">
        <v>34</v>
      </c>
      <c r="B9" s="44" t="s">
        <v>35</v>
      </c>
      <c r="C9" s="45">
        <f>SUM(C10:C11)</f>
        <v>0</v>
      </c>
      <c r="D9" s="26"/>
      <c r="E9" s="26"/>
      <c r="G9" s="43" t="s">
        <v>34</v>
      </c>
      <c r="H9" s="44" t="s">
        <v>35</v>
      </c>
      <c r="I9" s="45">
        <f>SUM(I10:I11)</f>
        <v>0</v>
      </c>
      <c r="J9" s="26"/>
      <c r="K9" s="26"/>
    </row>
    <row r="10" spans="1:11" hidden="1" x14ac:dyDescent="0.35">
      <c r="A10" s="46" t="s">
        <v>36</v>
      </c>
      <c r="B10" s="47" t="s">
        <v>37</v>
      </c>
      <c r="C10" s="48"/>
      <c r="D10" s="26"/>
      <c r="E10" s="26"/>
      <c r="G10" s="46" t="s">
        <v>36</v>
      </c>
      <c r="H10" s="47" t="s">
        <v>37</v>
      </c>
      <c r="I10" s="48"/>
      <c r="J10" s="26"/>
      <c r="K10" s="26"/>
    </row>
    <row r="11" spans="1:11" ht="26.5" hidden="1" x14ac:dyDescent="0.35">
      <c r="A11" s="46" t="s">
        <v>38</v>
      </c>
      <c r="B11" s="44" t="s">
        <v>39</v>
      </c>
      <c r="C11" s="48"/>
      <c r="D11" s="26"/>
      <c r="E11" s="26"/>
      <c r="G11" s="46" t="s">
        <v>38</v>
      </c>
      <c r="H11" s="44" t="s">
        <v>39</v>
      </c>
      <c r="I11" s="48"/>
      <c r="J11" s="26"/>
      <c r="K11" s="26"/>
    </row>
    <row r="12" spans="1:11" ht="26.5" hidden="1" x14ac:dyDescent="0.35">
      <c r="A12" s="43" t="s">
        <v>40</v>
      </c>
      <c r="B12" s="44" t="s">
        <v>41</v>
      </c>
      <c r="C12" s="45">
        <f>SUM(C13:C14)</f>
        <v>0</v>
      </c>
      <c r="D12" s="26"/>
      <c r="E12" s="26"/>
      <c r="G12" s="43" t="s">
        <v>40</v>
      </c>
      <c r="H12" s="44" t="s">
        <v>41</v>
      </c>
      <c r="I12" s="45">
        <f>SUM(I13:I14)</f>
        <v>0</v>
      </c>
      <c r="J12" s="26"/>
      <c r="K12" s="26"/>
    </row>
    <row r="13" spans="1:11" hidden="1" x14ac:dyDescent="0.35">
      <c r="A13" s="46" t="s">
        <v>42</v>
      </c>
      <c r="B13" s="47" t="s">
        <v>37</v>
      </c>
      <c r="C13" s="48"/>
      <c r="D13" s="26"/>
      <c r="E13" s="26"/>
      <c r="G13" s="46" t="s">
        <v>42</v>
      </c>
      <c r="H13" s="47" t="s">
        <v>37</v>
      </c>
      <c r="I13" s="48"/>
      <c r="J13" s="26"/>
      <c r="K13" s="26"/>
    </row>
    <row r="14" spans="1:11" ht="26.5" hidden="1" x14ac:dyDescent="0.35">
      <c r="A14" s="46" t="s">
        <v>43</v>
      </c>
      <c r="B14" s="44" t="s">
        <v>39</v>
      </c>
      <c r="C14" s="48"/>
      <c r="D14" s="26"/>
      <c r="E14" s="26"/>
      <c r="G14" s="46" t="s">
        <v>43</v>
      </c>
      <c r="H14" s="44" t="s">
        <v>39</v>
      </c>
      <c r="I14" s="48"/>
      <c r="J14" s="26"/>
      <c r="K14" s="26"/>
    </row>
    <row r="15" spans="1:11" x14ac:dyDescent="0.35">
      <c r="A15" s="40" t="s">
        <v>44</v>
      </c>
      <c r="B15" s="40" t="s">
        <v>45</v>
      </c>
      <c r="C15" s="42">
        <f>C16+C17+C23+C33+C42+C43+C49+C56</f>
        <v>4400</v>
      </c>
      <c r="D15" s="26"/>
      <c r="E15" s="26"/>
      <c r="G15" s="40" t="s">
        <v>44</v>
      </c>
      <c r="H15" s="40" t="s">
        <v>45</v>
      </c>
      <c r="I15" s="42">
        <f>I16+I17+I23+I33+I42+I43+I49+I56</f>
        <v>4400</v>
      </c>
      <c r="J15" s="26"/>
      <c r="K15" s="26"/>
    </row>
    <row r="16" spans="1:11" ht="26" x14ac:dyDescent="0.35">
      <c r="A16" s="43" t="s">
        <v>46</v>
      </c>
      <c r="B16" s="47" t="s">
        <v>47</v>
      </c>
      <c r="C16" s="45">
        <v>151</v>
      </c>
      <c r="D16" s="26"/>
      <c r="E16" s="26"/>
      <c r="G16" s="43" t="s">
        <v>46</v>
      </c>
      <c r="H16" s="47" t="s">
        <v>47</v>
      </c>
      <c r="I16" s="45">
        <v>151</v>
      </c>
      <c r="J16" s="26"/>
      <c r="K16" s="26"/>
    </row>
    <row r="17" spans="1:11" ht="26" x14ac:dyDescent="0.35">
      <c r="A17" s="43" t="s">
        <v>48</v>
      </c>
      <c r="B17" s="47" t="s">
        <v>49</v>
      </c>
      <c r="C17" s="45">
        <f>SUM(C18:C22)</f>
        <v>515</v>
      </c>
      <c r="D17" s="26"/>
      <c r="E17" s="26"/>
      <c r="G17" s="43" t="s">
        <v>48</v>
      </c>
      <c r="H17" s="47" t="s">
        <v>49</v>
      </c>
      <c r="I17" s="45">
        <f>SUM(I18:I22)</f>
        <v>515</v>
      </c>
      <c r="J17" s="26"/>
      <c r="K17" s="26"/>
    </row>
    <row r="18" spans="1:11" x14ac:dyDescent="0.35">
      <c r="A18" s="46" t="s">
        <v>50</v>
      </c>
      <c r="B18" s="47" t="s">
        <v>51</v>
      </c>
      <c r="C18" s="49">
        <v>312</v>
      </c>
      <c r="D18" s="26"/>
      <c r="E18" s="26"/>
      <c r="G18" s="46" t="s">
        <v>50</v>
      </c>
      <c r="H18" s="47" t="s">
        <v>51</v>
      </c>
      <c r="I18" s="49">
        <v>312</v>
      </c>
      <c r="J18" s="26"/>
      <c r="K18" s="26"/>
    </row>
    <row r="19" spans="1:11" ht="26" x14ac:dyDescent="0.35">
      <c r="A19" s="46" t="s">
        <v>52</v>
      </c>
      <c r="B19" s="47" t="s">
        <v>53</v>
      </c>
      <c r="C19" s="49">
        <v>9</v>
      </c>
      <c r="D19" s="26"/>
      <c r="E19" s="26"/>
      <c r="G19" s="46" t="s">
        <v>52</v>
      </c>
      <c r="H19" s="47" t="s">
        <v>53</v>
      </c>
      <c r="I19" s="49">
        <v>9</v>
      </c>
      <c r="J19" s="26"/>
      <c r="K19" s="26"/>
    </row>
    <row r="20" spans="1:11" x14ac:dyDescent="0.35">
      <c r="A20" s="46" t="s">
        <v>54</v>
      </c>
      <c r="B20" s="47" t="s">
        <v>55</v>
      </c>
      <c r="C20" s="49">
        <v>176</v>
      </c>
      <c r="D20" s="26"/>
      <c r="E20" s="26"/>
      <c r="G20" s="46" t="s">
        <v>54</v>
      </c>
      <c r="H20" s="47" t="s">
        <v>55</v>
      </c>
      <c r="I20" s="49">
        <v>176</v>
      </c>
      <c r="J20" s="26"/>
      <c r="K20" s="26"/>
    </row>
    <row r="21" spans="1:11" ht="26" x14ac:dyDescent="0.35">
      <c r="A21" s="46" t="s">
        <v>56</v>
      </c>
      <c r="B21" s="50" t="s">
        <v>57</v>
      </c>
      <c r="C21" s="49">
        <v>15</v>
      </c>
      <c r="D21" s="26"/>
      <c r="E21" s="26"/>
      <c r="G21" s="46" t="s">
        <v>56</v>
      </c>
      <c r="H21" s="50" t="s">
        <v>57</v>
      </c>
      <c r="I21" s="49">
        <v>15</v>
      </c>
      <c r="J21" s="26"/>
      <c r="K21" s="26"/>
    </row>
    <row r="22" spans="1:11" ht="26" x14ac:dyDescent="0.35">
      <c r="A22" s="46" t="s">
        <v>58</v>
      </c>
      <c r="B22" s="47" t="s">
        <v>59</v>
      </c>
      <c r="C22" s="49">
        <v>3</v>
      </c>
      <c r="D22" s="26"/>
      <c r="E22" s="26"/>
      <c r="G22" s="46" t="s">
        <v>58</v>
      </c>
      <c r="H22" s="47" t="s">
        <v>59</v>
      </c>
      <c r="I22" s="49">
        <v>3</v>
      </c>
      <c r="J22" s="26"/>
      <c r="K22" s="26"/>
    </row>
    <row r="23" spans="1:11" x14ac:dyDescent="0.35">
      <c r="A23" s="43" t="s">
        <v>60</v>
      </c>
      <c r="B23" s="37" t="s">
        <v>61</v>
      </c>
      <c r="C23" s="51">
        <f>SUM(C24:C32)</f>
        <v>269</v>
      </c>
      <c r="D23" s="26"/>
      <c r="E23" s="26"/>
      <c r="G23" s="43" t="s">
        <v>60</v>
      </c>
      <c r="H23" s="37" t="s">
        <v>61</v>
      </c>
      <c r="I23" s="51">
        <f>SUM(I24:I32)</f>
        <v>269</v>
      </c>
      <c r="J23" s="26"/>
      <c r="K23" s="26"/>
    </row>
    <row r="24" spans="1:11" ht="26" hidden="1" x14ac:dyDescent="0.35">
      <c r="A24" s="46" t="s">
        <v>62</v>
      </c>
      <c r="B24" s="47" t="s">
        <v>63</v>
      </c>
      <c r="C24" s="49"/>
      <c r="D24" s="26"/>
      <c r="E24" s="26"/>
      <c r="G24" s="46" t="s">
        <v>62</v>
      </c>
      <c r="H24" s="47" t="s">
        <v>63</v>
      </c>
      <c r="I24" s="49"/>
      <c r="J24" s="26"/>
      <c r="K24" s="26"/>
    </row>
    <row r="25" spans="1:11" ht="26.5" x14ac:dyDescent="0.35">
      <c r="A25" s="46">
        <v>2232</v>
      </c>
      <c r="B25" s="44" t="s">
        <v>64</v>
      </c>
      <c r="C25" s="49">
        <v>38</v>
      </c>
      <c r="D25" s="26"/>
      <c r="E25" s="26"/>
      <c r="G25" s="46">
        <v>2232</v>
      </c>
      <c r="H25" s="44" t="s">
        <v>64</v>
      </c>
      <c r="I25" s="49">
        <v>38</v>
      </c>
      <c r="J25" s="26"/>
      <c r="K25" s="26"/>
    </row>
    <row r="26" spans="1:11" ht="26" hidden="1" x14ac:dyDescent="0.35">
      <c r="A26" s="46" t="s">
        <v>65</v>
      </c>
      <c r="B26" s="47" t="s">
        <v>66</v>
      </c>
      <c r="C26" s="49"/>
      <c r="D26" s="26"/>
      <c r="E26" s="26"/>
      <c r="G26" s="46" t="s">
        <v>65</v>
      </c>
      <c r="H26" s="47" t="s">
        <v>66</v>
      </c>
      <c r="I26" s="49"/>
      <c r="J26" s="26"/>
      <c r="K26" s="26"/>
    </row>
    <row r="27" spans="1:11" ht="39" hidden="1" x14ac:dyDescent="0.35">
      <c r="A27" s="46" t="s">
        <v>67</v>
      </c>
      <c r="B27" s="47" t="s">
        <v>68</v>
      </c>
      <c r="C27" s="49">
        <v>0</v>
      </c>
      <c r="D27" s="26"/>
      <c r="E27" s="26"/>
      <c r="G27" s="46" t="s">
        <v>67</v>
      </c>
      <c r="H27" s="47" t="s">
        <v>68</v>
      </c>
      <c r="I27" s="49">
        <v>0</v>
      </c>
      <c r="J27" s="26"/>
      <c r="K27" s="26"/>
    </row>
    <row r="28" spans="1:11" ht="26" x14ac:dyDescent="0.35">
      <c r="A28" s="29">
        <v>2235</v>
      </c>
      <c r="B28" s="52" t="s">
        <v>69</v>
      </c>
      <c r="C28" s="49">
        <v>100</v>
      </c>
      <c r="D28" s="26"/>
      <c r="E28" s="26"/>
      <c r="G28" s="29">
        <v>2235</v>
      </c>
      <c r="H28" s="52" t="s">
        <v>69</v>
      </c>
      <c r="I28" s="49">
        <v>100</v>
      </c>
      <c r="J28" s="26"/>
      <c r="K28" s="26"/>
    </row>
    <row r="29" spans="1:11" ht="26" hidden="1" x14ac:dyDescent="0.35">
      <c r="A29" s="46" t="s">
        <v>70</v>
      </c>
      <c r="B29" s="47" t="s">
        <v>71</v>
      </c>
      <c r="C29" s="49">
        <v>0</v>
      </c>
      <c r="D29" s="26"/>
      <c r="E29" s="26"/>
      <c r="G29" s="46" t="s">
        <v>70</v>
      </c>
      <c r="H29" s="47" t="s">
        <v>71</v>
      </c>
      <c r="I29" s="49">
        <v>0</v>
      </c>
      <c r="J29" s="26"/>
      <c r="K29" s="26"/>
    </row>
    <row r="30" spans="1:11" ht="39" hidden="1" x14ac:dyDescent="0.35">
      <c r="A30" s="46" t="s">
        <v>72</v>
      </c>
      <c r="B30" s="47" t="s">
        <v>73</v>
      </c>
      <c r="C30" s="49">
        <v>0</v>
      </c>
      <c r="D30" s="26"/>
      <c r="E30" s="26"/>
      <c r="G30" s="46" t="s">
        <v>72</v>
      </c>
      <c r="H30" s="47" t="s">
        <v>73</v>
      </c>
      <c r="I30" s="49">
        <v>0</v>
      </c>
      <c r="J30" s="26"/>
      <c r="K30" s="26"/>
    </row>
    <row r="31" spans="1:11" ht="39" hidden="1" x14ac:dyDescent="0.35">
      <c r="A31" s="46" t="s">
        <v>74</v>
      </c>
      <c r="B31" s="47" t="s">
        <v>75</v>
      </c>
      <c r="C31" s="49">
        <v>0</v>
      </c>
      <c r="D31" s="26"/>
      <c r="E31" s="26"/>
      <c r="G31" s="46" t="s">
        <v>74</v>
      </c>
      <c r="H31" s="47" t="s">
        <v>75</v>
      </c>
      <c r="I31" s="49">
        <v>0</v>
      </c>
      <c r="J31" s="26"/>
      <c r="K31" s="26"/>
    </row>
    <row r="32" spans="1:11" x14ac:dyDescent="0.35">
      <c r="A32" s="46" t="s">
        <v>76</v>
      </c>
      <c r="B32" s="47" t="s">
        <v>77</v>
      </c>
      <c r="C32" s="49">
        <v>131</v>
      </c>
      <c r="D32" s="26"/>
      <c r="E32" s="26"/>
      <c r="G32" s="46" t="s">
        <v>76</v>
      </c>
      <c r="H32" s="47" t="s">
        <v>77</v>
      </c>
      <c r="I32" s="49">
        <v>131</v>
      </c>
      <c r="J32" s="26"/>
      <c r="K32" s="26"/>
    </row>
    <row r="33" spans="1:11" ht="39" x14ac:dyDescent="0.35">
      <c r="A33" s="43" t="s">
        <v>78</v>
      </c>
      <c r="B33" s="47" t="s">
        <v>79</v>
      </c>
      <c r="C33" s="45">
        <f>SUM(C34:C41)</f>
        <v>1221</v>
      </c>
      <c r="D33" s="26"/>
      <c r="E33" s="26"/>
      <c r="G33" s="43" t="s">
        <v>78</v>
      </c>
      <c r="H33" s="47" t="s">
        <v>79</v>
      </c>
      <c r="I33" s="45">
        <f>SUM(I34:I41)</f>
        <v>1221</v>
      </c>
      <c r="J33" s="26"/>
      <c r="K33" s="26"/>
    </row>
    <row r="34" spans="1:11" hidden="1" x14ac:dyDescent="0.35">
      <c r="A34" s="46" t="s">
        <v>80</v>
      </c>
      <c r="B34" s="47" t="s">
        <v>81</v>
      </c>
      <c r="C34" s="49"/>
      <c r="D34" s="26"/>
      <c r="E34" s="26"/>
      <c r="G34" s="46" t="s">
        <v>80</v>
      </c>
      <c r="H34" s="47" t="s">
        <v>81</v>
      </c>
      <c r="I34" s="49"/>
      <c r="J34" s="26"/>
      <c r="K34" s="26"/>
    </row>
    <row r="35" spans="1:11" ht="26" x14ac:dyDescent="0.35">
      <c r="A35" s="46" t="s">
        <v>82</v>
      </c>
      <c r="B35" s="47" t="s">
        <v>83</v>
      </c>
      <c r="C35" s="49">
        <v>172</v>
      </c>
      <c r="D35" s="26"/>
      <c r="E35" s="26"/>
      <c r="G35" s="46" t="s">
        <v>82</v>
      </c>
      <c r="H35" s="47" t="s">
        <v>83</v>
      </c>
      <c r="I35" s="49">
        <v>172</v>
      </c>
      <c r="J35" s="26"/>
      <c r="K35" s="26"/>
    </row>
    <row r="36" spans="1:11" ht="26" x14ac:dyDescent="0.35">
      <c r="A36" s="46" t="s">
        <v>84</v>
      </c>
      <c r="B36" s="47" t="s">
        <v>85</v>
      </c>
      <c r="C36" s="49">
        <v>72</v>
      </c>
      <c r="D36" s="26"/>
      <c r="E36" s="26"/>
      <c r="G36" s="46" t="s">
        <v>84</v>
      </c>
      <c r="H36" s="47" t="s">
        <v>85</v>
      </c>
      <c r="I36" s="49">
        <v>72</v>
      </c>
      <c r="J36" s="26"/>
      <c r="K36" s="26"/>
    </row>
    <row r="37" spans="1:11" x14ac:dyDescent="0.35">
      <c r="A37" s="46" t="s">
        <v>86</v>
      </c>
      <c r="B37" s="47" t="s">
        <v>87</v>
      </c>
      <c r="C37" s="49">
        <v>977</v>
      </c>
      <c r="D37" s="26"/>
      <c r="E37" s="26"/>
      <c r="G37" s="46" t="s">
        <v>86</v>
      </c>
      <c r="H37" s="47" t="s">
        <v>87</v>
      </c>
      <c r="I37" s="49">
        <v>977</v>
      </c>
      <c r="J37" s="26"/>
      <c r="K37" s="26"/>
    </row>
    <row r="38" spans="1:11" ht="26.5" hidden="1" x14ac:dyDescent="0.35">
      <c r="A38" s="46" t="s">
        <v>88</v>
      </c>
      <c r="B38" s="44" t="s">
        <v>89</v>
      </c>
      <c r="C38" s="49">
        <v>0</v>
      </c>
      <c r="D38" s="26"/>
      <c r="E38" s="26"/>
      <c r="G38" s="46" t="s">
        <v>88</v>
      </c>
      <c r="H38" s="44" t="s">
        <v>89</v>
      </c>
      <c r="I38" s="49">
        <v>0</v>
      </c>
      <c r="J38" s="26"/>
      <c r="K38" s="26"/>
    </row>
    <row r="39" spans="1:11" hidden="1" x14ac:dyDescent="0.35">
      <c r="A39" s="46">
        <v>2247</v>
      </c>
      <c r="B39" s="44" t="s">
        <v>90</v>
      </c>
      <c r="C39" s="49"/>
      <c r="D39" s="26"/>
      <c r="E39" s="26"/>
      <c r="G39" s="46">
        <v>2247</v>
      </c>
      <c r="H39" s="44" t="s">
        <v>90</v>
      </c>
      <c r="I39" s="49"/>
      <c r="J39" s="26"/>
      <c r="K39" s="26"/>
    </row>
    <row r="40" spans="1:11" ht="39.5" hidden="1" x14ac:dyDescent="0.35">
      <c r="A40" s="46">
        <v>2248</v>
      </c>
      <c r="B40" s="44" t="s">
        <v>91</v>
      </c>
      <c r="C40" s="45">
        <v>0</v>
      </c>
      <c r="D40" s="26"/>
      <c r="E40" s="26"/>
      <c r="G40" s="46">
        <v>2248</v>
      </c>
      <c r="H40" s="44" t="s">
        <v>91</v>
      </c>
      <c r="I40" s="45">
        <v>0</v>
      </c>
      <c r="J40" s="26"/>
      <c r="K40" s="26"/>
    </row>
    <row r="41" spans="1:11" ht="26" hidden="1" x14ac:dyDescent="0.35">
      <c r="A41" s="46" t="s">
        <v>92</v>
      </c>
      <c r="B41" s="47" t="s">
        <v>93</v>
      </c>
      <c r="C41" s="45">
        <v>0</v>
      </c>
      <c r="D41" s="26"/>
      <c r="E41" s="26"/>
      <c r="G41" s="46" t="s">
        <v>92</v>
      </c>
      <c r="H41" s="47" t="s">
        <v>93</v>
      </c>
      <c r="I41" s="45">
        <v>0</v>
      </c>
      <c r="J41" s="26"/>
      <c r="K41" s="26"/>
    </row>
    <row r="42" spans="1:11" ht="26" x14ac:dyDescent="0.35">
      <c r="A42" s="43" t="s">
        <v>94</v>
      </c>
      <c r="B42" s="47" t="s">
        <v>95</v>
      </c>
      <c r="C42" s="45">
        <v>1227</v>
      </c>
      <c r="D42" s="26"/>
      <c r="E42" s="26"/>
      <c r="G42" s="43" t="s">
        <v>94</v>
      </c>
      <c r="H42" s="47" t="s">
        <v>95</v>
      </c>
      <c r="I42" s="45">
        <v>1227</v>
      </c>
      <c r="J42" s="26"/>
      <c r="K42" s="26"/>
    </row>
    <row r="43" spans="1:11" x14ac:dyDescent="0.35">
      <c r="A43" s="43" t="s">
        <v>96</v>
      </c>
      <c r="B43" s="47" t="s">
        <v>97</v>
      </c>
      <c r="C43" s="45">
        <f>SUM(C44:C48)</f>
        <v>1017</v>
      </c>
      <c r="D43" s="26"/>
      <c r="E43" s="26"/>
      <c r="G43" s="43" t="s">
        <v>96</v>
      </c>
      <c r="H43" s="47" t="s">
        <v>97</v>
      </c>
      <c r="I43" s="45">
        <f>SUM(I44:I48)</f>
        <v>1017</v>
      </c>
      <c r="J43" s="26"/>
      <c r="K43" s="26"/>
    </row>
    <row r="44" spans="1:11" x14ac:dyDescent="0.35">
      <c r="A44" s="46" t="s">
        <v>98</v>
      </c>
      <c r="B44" s="47" t="s">
        <v>99</v>
      </c>
      <c r="C44" s="49">
        <v>960</v>
      </c>
      <c r="D44" s="26"/>
      <c r="E44" s="26"/>
      <c r="G44" s="46" t="s">
        <v>98</v>
      </c>
      <c r="H44" s="47" t="s">
        <v>99</v>
      </c>
      <c r="I44" s="49">
        <v>960</v>
      </c>
      <c r="J44" s="26"/>
      <c r="K44" s="26"/>
    </row>
    <row r="45" spans="1:11" hidden="1" x14ac:dyDescent="0.35">
      <c r="A45" s="46" t="s">
        <v>100</v>
      </c>
      <c r="B45" s="47" t="s">
        <v>101</v>
      </c>
      <c r="C45" s="49"/>
      <c r="D45" s="26"/>
      <c r="E45" s="26"/>
      <c r="G45" s="46" t="s">
        <v>100</v>
      </c>
      <c r="H45" s="47" t="s">
        <v>101</v>
      </c>
      <c r="I45" s="49"/>
      <c r="J45" s="26"/>
      <c r="K45" s="26"/>
    </row>
    <row r="46" spans="1:11" hidden="1" x14ac:dyDescent="0.35">
      <c r="A46" s="46" t="s">
        <v>102</v>
      </c>
      <c r="B46" s="47" t="s">
        <v>103</v>
      </c>
      <c r="C46" s="45">
        <v>0</v>
      </c>
      <c r="D46" s="26"/>
      <c r="E46" s="26"/>
      <c r="G46" s="46" t="s">
        <v>102</v>
      </c>
      <c r="H46" s="47" t="s">
        <v>103</v>
      </c>
      <c r="I46" s="45">
        <v>0</v>
      </c>
      <c r="J46" s="26"/>
      <c r="K46" s="26"/>
    </row>
    <row r="47" spans="1:11" x14ac:dyDescent="0.35">
      <c r="A47" s="46" t="s">
        <v>104</v>
      </c>
      <c r="B47" s="47" t="s">
        <v>105</v>
      </c>
      <c r="C47" s="49">
        <v>57</v>
      </c>
      <c r="D47" s="26"/>
      <c r="E47" s="26"/>
      <c r="G47" s="46" t="s">
        <v>104</v>
      </c>
      <c r="H47" s="47" t="s">
        <v>105</v>
      </c>
      <c r="I47" s="49">
        <v>57</v>
      </c>
      <c r="J47" s="26"/>
      <c r="K47" s="26"/>
    </row>
    <row r="48" spans="1:11" hidden="1" x14ac:dyDescent="0.35">
      <c r="A48" s="46" t="s">
        <v>106</v>
      </c>
      <c r="B48" s="47" t="s">
        <v>107</v>
      </c>
      <c r="C48" s="45">
        <v>0</v>
      </c>
      <c r="D48" s="26"/>
      <c r="E48" s="26"/>
      <c r="G48" s="46" t="s">
        <v>106</v>
      </c>
      <c r="H48" s="47" t="s">
        <v>107</v>
      </c>
      <c r="I48" s="45">
        <v>0</v>
      </c>
      <c r="J48" s="26"/>
      <c r="K48" s="26"/>
    </row>
    <row r="49" spans="1:11" hidden="1" x14ac:dyDescent="0.35">
      <c r="A49" s="43" t="s">
        <v>108</v>
      </c>
      <c r="B49" s="47" t="s">
        <v>109</v>
      </c>
      <c r="C49" s="45">
        <f>SUM(C50:C55)</f>
        <v>0</v>
      </c>
      <c r="D49" s="26"/>
      <c r="E49" s="26"/>
      <c r="G49" s="43" t="s">
        <v>108</v>
      </c>
      <c r="H49" s="47" t="s">
        <v>109</v>
      </c>
      <c r="I49" s="45">
        <f>SUM(I50:I55)</f>
        <v>0</v>
      </c>
      <c r="J49" s="26"/>
      <c r="K49" s="26"/>
    </row>
    <row r="50" spans="1:11" ht="26" hidden="1" x14ac:dyDescent="0.35">
      <c r="A50" s="46" t="s">
        <v>110</v>
      </c>
      <c r="B50" s="47" t="s">
        <v>111</v>
      </c>
      <c r="C50" s="45">
        <v>0</v>
      </c>
      <c r="D50" s="26"/>
      <c r="E50" s="26"/>
      <c r="G50" s="46" t="s">
        <v>110</v>
      </c>
      <c r="H50" s="47" t="s">
        <v>111</v>
      </c>
      <c r="I50" s="45">
        <v>0</v>
      </c>
      <c r="J50" s="26"/>
      <c r="K50" s="26"/>
    </row>
    <row r="51" spans="1:11" hidden="1" x14ac:dyDescent="0.35">
      <c r="A51" s="46">
        <v>2272</v>
      </c>
      <c r="B51" s="47" t="s">
        <v>112</v>
      </c>
      <c r="C51" s="45"/>
      <c r="D51" s="26"/>
      <c r="E51" s="26"/>
      <c r="G51" s="46">
        <v>2272</v>
      </c>
      <c r="H51" s="47" t="s">
        <v>112</v>
      </c>
      <c r="I51" s="45"/>
      <c r="J51" s="26"/>
      <c r="K51" s="26"/>
    </row>
    <row r="52" spans="1:11" ht="26" hidden="1" x14ac:dyDescent="0.35">
      <c r="A52" s="46" t="s">
        <v>113</v>
      </c>
      <c r="B52" s="47" t="s">
        <v>114</v>
      </c>
      <c r="C52" s="45">
        <v>0</v>
      </c>
      <c r="D52" s="26"/>
      <c r="E52" s="26"/>
      <c r="G52" s="46" t="s">
        <v>113</v>
      </c>
      <c r="H52" s="47" t="s">
        <v>114</v>
      </c>
      <c r="I52" s="45">
        <v>0</v>
      </c>
      <c r="J52" s="26"/>
      <c r="K52" s="26"/>
    </row>
    <row r="53" spans="1:11" ht="39" hidden="1" x14ac:dyDescent="0.35">
      <c r="A53" s="46" t="s">
        <v>115</v>
      </c>
      <c r="B53" s="47" t="s">
        <v>116</v>
      </c>
      <c r="C53" s="49"/>
      <c r="D53" s="26"/>
      <c r="E53" s="26"/>
      <c r="G53" s="46" t="s">
        <v>115</v>
      </c>
      <c r="H53" s="47" t="s">
        <v>116</v>
      </c>
      <c r="I53" s="49"/>
      <c r="J53" s="26"/>
      <c r="K53" s="26"/>
    </row>
    <row r="54" spans="1:11" hidden="1" x14ac:dyDescent="0.35">
      <c r="A54" s="46"/>
      <c r="B54" s="47"/>
      <c r="C54" s="45">
        <v>0</v>
      </c>
      <c r="D54" s="26"/>
      <c r="E54" s="26"/>
      <c r="G54" s="46"/>
      <c r="H54" s="47"/>
      <c r="I54" s="45">
        <v>0</v>
      </c>
      <c r="J54" s="26"/>
      <c r="K54" s="26"/>
    </row>
    <row r="55" spans="1:11" hidden="1" x14ac:dyDescent="0.35">
      <c r="A55" s="46"/>
      <c r="B55" s="47"/>
      <c r="C55" s="45"/>
      <c r="D55" s="26"/>
      <c r="E55" s="26"/>
      <c r="G55" s="46"/>
      <c r="H55" s="47"/>
      <c r="I55" s="45"/>
      <c r="J55" s="26"/>
      <c r="K55" s="26"/>
    </row>
    <row r="56" spans="1:11" ht="26" hidden="1" x14ac:dyDescent="0.35">
      <c r="A56" s="43" t="s">
        <v>117</v>
      </c>
      <c r="B56" s="47" t="s">
        <v>118</v>
      </c>
      <c r="C56" s="53">
        <v>0</v>
      </c>
      <c r="D56" s="26"/>
      <c r="E56" s="26"/>
      <c r="G56" s="43" t="s">
        <v>117</v>
      </c>
      <c r="H56" s="47" t="s">
        <v>118</v>
      </c>
      <c r="I56" s="53">
        <v>0</v>
      </c>
      <c r="J56" s="26"/>
      <c r="K56" s="26"/>
    </row>
    <row r="57" spans="1:11" ht="26" hidden="1" x14ac:dyDescent="0.35">
      <c r="A57" s="46" t="s">
        <v>119</v>
      </c>
      <c r="B57" s="47" t="s">
        <v>120</v>
      </c>
      <c r="C57" s="53">
        <v>0</v>
      </c>
      <c r="D57" s="26"/>
      <c r="E57" s="26"/>
      <c r="G57" s="46" t="s">
        <v>119</v>
      </c>
      <c r="H57" s="47" t="s">
        <v>120</v>
      </c>
      <c r="I57" s="53">
        <v>0</v>
      </c>
      <c r="J57" s="26"/>
      <c r="K57" s="26"/>
    </row>
    <row r="58" spans="1:11" ht="39" hidden="1" x14ac:dyDescent="0.35">
      <c r="A58" s="46" t="s">
        <v>121</v>
      </c>
      <c r="B58" s="47" t="s">
        <v>122</v>
      </c>
      <c r="C58" s="53">
        <v>0</v>
      </c>
      <c r="D58" s="26"/>
      <c r="E58" s="26"/>
      <c r="G58" s="46" t="s">
        <v>121</v>
      </c>
      <c r="H58" s="47" t="s">
        <v>122</v>
      </c>
      <c r="I58" s="53">
        <v>0</v>
      </c>
      <c r="J58" s="26"/>
      <c r="K58" s="26"/>
    </row>
    <row r="59" spans="1:11" ht="26" hidden="1" x14ac:dyDescent="0.35">
      <c r="A59" s="46" t="s">
        <v>123</v>
      </c>
      <c r="B59" s="47" t="s">
        <v>124</v>
      </c>
      <c r="C59" s="53">
        <v>0</v>
      </c>
      <c r="D59" s="26"/>
      <c r="E59" s="26"/>
      <c r="G59" s="46" t="s">
        <v>123</v>
      </c>
      <c r="H59" s="47" t="s">
        <v>124</v>
      </c>
      <c r="I59" s="53">
        <v>0</v>
      </c>
      <c r="J59" s="26"/>
      <c r="K59" s="26"/>
    </row>
    <row r="60" spans="1:11" ht="52" x14ac:dyDescent="0.35">
      <c r="A60" s="40" t="s">
        <v>125</v>
      </c>
      <c r="B60" s="40" t="s">
        <v>126</v>
      </c>
      <c r="C60" s="42">
        <f>C61+C66+C70+C71+C75+C76+C84+C85+C90</f>
        <v>569</v>
      </c>
      <c r="D60" s="26"/>
      <c r="E60" s="26"/>
      <c r="G60" s="40" t="s">
        <v>125</v>
      </c>
      <c r="H60" s="40" t="s">
        <v>126</v>
      </c>
      <c r="I60" s="42">
        <f>I61+I66+I70+I71+I75+I76+I84+I85+I90</f>
        <v>569</v>
      </c>
      <c r="J60" s="26"/>
      <c r="K60" s="26"/>
    </row>
    <row r="61" spans="1:11" ht="26" x14ac:dyDescent="0.35">
      <c r="A61" s="43" t="s">
        <v>127</v>
      </c>
      <c r="B61" s="47" t="s">
        <v>128</v>
      </c>
      <c r="C61" s="45">
        <f>SUM(C62:C65)</f>
        <v>286</v>
      </c>
      <c r="D61" s="26"/>
      <c r="E61" s="26"/>
      <c r="G61" s="43" t="s">
        <v>127</v>
      </c>
      <c r="H61" s="47" t="s">
        <v>128</v>
      </c>
      <c r="I61" s="45">
        <f>SUM(I62:I65)</f>
        <v>286</v>
      </c>
      <c r="J61" s="26"/>
      <c r="K61" s="26"/>
    </row>
    <row r="62" spans="1:11" x14ac:dyDescent="0.35">
      <c r="A62" s="46" t="s">
        <v>129</v>
      </c>
      <c r="B62" s="47" t="s">
        <v>130</v>
      </c>
      <c r="C62" s="49">
        <v>120</v>
      </c>
      <c r="D62" s="30"/>
      <c r="E62" s="26"/>
      <c r="G62" s="46" t="s">
        <v>129</v>
      </c>
      <c r="H62" s="47" t="s">
        <v>130</v>
      </c>
      <c r="I62" s="49">
        <v>120</v>
      </c>
      <c r="J62" s="30"/>
      <c r="K62" s="26"/>
    </row>
    <row r="63" spans="1:11" x14ac:dyDescent="0.35">
      <c r="A63" s="46" t="s">
        <v>131</v>
      </c>
      <c r="B63" s="47" t="s">
        <v>132</v>
      </c>
      <c r="C63" s="49">
        <v>114</v>
      </c>
      <c r="D63" s="30"/>
      <c r="E63" s="26"/>
      <c r="G63" s="46" t="s">
        <v>131</v>
      </c>
      <c r="H63" s="47" t="s">
        <v>132</v>
      </c>
      <c r="I63" s="49">
        <v>114</v>
      </c>
      <c r="J63" s="30"/>
      <c r="K63" s="26"/>
    </row>
    <row r="64" spans="1:11" hidden="1" x14ac:dyDescent="0.35">
      <c r="A64" s="46" t="s">
        <v>133</v>
      </c>
      <c r="B64" s="47" t="s">
        <v>134</v>
      </c>
      <c r="C64" s="49">
        <v>0</v>
      </c>
      <c r="D64" s="26"/>
      <c r="E64" s="26"/>
      <c r="G64" s="46" t="s">
        <v>133</v>
      </c>
      <c r="H64" s="47" t="s">
        <v>134</v>
      </c>
      <c r="I64" s="49">
        <v>0</v>
      </c>
      <c r="J64" s="26"/>
      <c r="K64" s="26"/>
    </row>
    <row r="65" spans="1:11" ht="26" x14ac:dyDescent="0.35">
      <c r="A65" s="31" t="s">
        <v>135</v>
      </c>
      <c r="B65" s="52" t="s">
        <v>136</v>
      </c>
      <c r="C65" s="49">
        <v>52</v>
      </c>
      <c r="D65" s="26"/>
      <c r="E65" s="26"/>
      <c r="G65" s="31" t="s">
        <v>135</v>
      </c>
      <c r="H65" s="52" t="s">
        <v>136</v>
      </c>
      <c r="I65" s="49">
        <v>52</v>
      </c>
      <c r="J65" s="26"/>
      <c r="K65" s="26"/>
    </row>
    <row r="66" spans="1:11" ht="26" x14ac:dyDescent="0.35">
      <c r="A66" s="43" t="s">
        <v>137</v>
      </c>
      <c r="B66" s="47" t="s">
        <v>138</v>
      </c>
      <c r="C66" s="45">
        <f>SUM(C67:C69)</f>
        <v>185</v>
      </c>
      <c r="D66" s="26"/>
      <c r="E66" s="26"/>
      <c r="G66" s="43" t="s">
        <v>137</v>
      </c>
      <c r="H66" s="47" t="s">
        <v>138</v>
      </c>
      <c r="I66" s="45">
        <f>SUM(I67:I69)</f>
        <v>185</v>
      </c>
      <c r="J66" s="26"/>
      <c r="K66" s="26"/>
    </row>
    <row r="67" spans="1:11" hidden="1" x14ac:dyDescent="0.35">
      <c r="A67" s="46" t="s">
        <v>139</v>
      </c>
      <c r="B67" s="47" t="s">
        <v>140</v>
      </c>
      <c r="C67" s="45">
        <v>0</v>
      </c>
      <c r="D67" s="26"/>
      <c r="E67" s="26"/>
      <c r="G67" s="46" t="s">
        <v>139</v>
      </c>
      <c r="H67" s="47" t="s">
        <v>140</v>
      </c>
      <c r="I67" s="45">
        <v>0</v>
      </c>
      <c r="J67" s="26"/>
      <c r="K67" s="26"/>
    </row>
    <row r="68" spans="1:11" x14ac:dyDescent="0.35">
      <c r="A68" s="46" t="s">
        <v>141</v>
      </c>
      <c r="B68" s="47" t="s">
        <v>142</v>
      </c>
      <c r="C68" s="49">
        <v>185</v>
      </c>
      <c r="D68" s="26"/>
      <c r="E68" s="26"/>
      <c r="G68" s="46" t="s">
        <v>141</v>
      </c>
      <c r="H68" s="47" t="s">
        <v>142</v>
      </c>
      <c r="I68" s="49">
        <v>185</v>
      </c>
      <c r="J68" s="26"/>
      <c r="K68" s="26"/>
    </row>
    <row r="69" spans="1:11" hidden="1" x14ac:dyDescent="0.35">
      <c r="A69" s="46" t="s">
        <v>143</v>
      </c>
      <c r="B69" s="47" t="s">
        <v>144</v>
      </c>
      <c r="C69" s="49"/>
      <c r="D69" s="26"/>
      <c r="E69" s="26"/>
      <c r="G69" s="46" t="s">
        <v>143</v>
      </c>
      <c r="H69" s="47" t="s">
        <v>144</v>
      </c>
      <c r="I69" s="49"/>
      <c r="J69" s="26"/>
      <c r="K69" s="26"/>
    </row>
    <row r="70" spans="1:11" ht="26" hidden="1" x14ac:dyDescent="0.35">
      <c r="A70" s="43" t="s">
        <v>145</v>
      </c>
      <c r="B70" s="47" t="s">
        <v>146</v>
      </c>
      <c r="C70" s="45">
        <v>0</v>
      </c>
      <c r="D70" s="26"/>
      <c r="E70" s="26"/>
      <c r="G70" s="43" t="s">
        <v>145</v>
      </c>
      <c r="H70" s="47" t="s">
        <v>146</v>
      </c>
      <c r="I70" s="45">
        <v>0</v>
      </c>
      <c r="J70" s="26"/>
      <c r="K70" s="26"/>
    </row>
    <row r="71" spans="1:11" ht="65" hidden="1" x14ac:dyDescent="0.35">
      <c r="A71" s="43" t="s">
        <v>147</v>
      </c>
      <c r="B71" s="47" t="s">
        <v>148</v>
      </c>
      <c r="C71" s="45">
        <v>0</v>
      </c>
      <c r="D71" s="26"/>
      <c r="E71" s="26"/>
      <c r="G71" s="43" t="s">
        <v>147</v>
      </c>
      <c r="H71" s="47" t="s">
        <v>148</v>
      </c>
      <c r="I71" s="45">
        <v>0</v>
      </c>
      <c r="J71" s="26"/>
      <c r="K71" s="26"/>
    </row>
    <row r="72" spans="1:11" ht="26" hidden="1" x14ac:dyDescent="0.35">
      <c r="A72" s="46" t="s">
        <v>149</v>
      </c>
      <c r="B72" s="47" t="s">
        <v>150</v>
      </c>
      <c r="C72" s="45">
        <v>0</v>
      </c>
      <c r="D72" s="26"/>
      <c r="E72" s="26"/>
      <c r="G72" s="46" t="s">
        <v>149</v>
      </c>
      <c r="H72" s="47" t="s">
        <v>150</v>
      </c>
      <c r="I72" s="45">
        <v>0</v>
      </c>
      <c r="J72" s="26"/>
      <c r="K72" s="26"/>
    </row>
    <row r="73" spans="1:11" hidden="1" x14ac:dyDescent="0.35">
      <c r="A73" s="46" t="s">
        <v>151</v>
      </c>
      <c r="B73" s="47" t="s">
        <v>152</v>
      </c>
      <c r="C73" s="45">
        <v>0</v>
      </c>
      <c r="D73" s="26"/>
      <c r="E73" s="26"/>
      <c r="G73" s="46" t="s">
        <v>151</v>
      </c>
      <c r="H73" s="47" t="s">
        <v>152</v>
      </c>
      <c r="I73" s="45">
        <v>0</v>
      </c>
      <c r="J73" s="26"/>
      <c r="K73" s="26"/>
    </row>
    <row r="74" spans="1:11" ht="39" hidden="1" x14ac:dyDescent="0.35">
      <c r="A74" s="46" t="s">
        <v>153</v>
      </c>
      <c r="B74" s="47" t="s">
        <v>154</v>
      </c>
      <c r="C74" s="45">
        <v>0</v>
      </c>
      <c r="D74" s="26"/>
      <c r="E74" s="26"/>
      <c r="G74" s="46" t="s">
        <v>153</v>
      </c>
      <c r="H74" s="47" t="s">
        <v>154</v>
      </c>
      <c r="I74" s="45">
        <v>0</v>
      </c>
      <c r="J74" s="26"/>
      <c r="K74" s="26"/>
    </row>
    <row r="75" spans="1:11" ht="26" x14ac:dyDescent="0.35">
      <c r="A75" s="43" t="s">
        <v>155</v>
      </c>
      <c r="B75" s="47" t="s">
        <v>156</v>
      </c>
      <c r="C75" s="45">
        <v>98</v>
      </c>
      <c r="D75" s="26"/>
      <c r="E75" s="26"/>
      <c r="G75" s="43" t="s">
        <v>155</v>
      </c>
      <c r="H75" s="47" t="s">
        <v>156</v>
      </c>
      <c r="I75" s="45">
        <v>98</v>
      </c>
      <c r="J75" s="26"/>
      <c r="K75" s="26"/>
    </row>
    <row r="76" spans="1:11" ht="26" hidden="1" x14ac:dyDescent="0.35">
      <c r="A76" s="43" t="s">
        <v>157</v>
      </c>
      <c r="B76" s="47" t="s">
        <v>158</v>
      </c>
      <c r="C76" s="45">
        <v>0</v>
      </c>
      <c r="D76" s="26"/>
      <c r="E76" s="26"/>
      <c r="G76" s="43" t="s">
        <v>157</v>
      </c>
      <c r="H76" s="47" t="s">
        <v>158</v>
      </c>
      <c r="I76" s="45">
        <v>0</v>
      </c>
      <c r="J76" s="26"/>
      <c r="K76" s="26"/>
    </row>
    <row r="77" spans="1:11" hidden="1" x14ac:dyDescent="0.35">
      <c r="A77" s="46" t="s">
        <v>159</v>
      </c>
      <c r="B77" s="47" t="s">
        <v>160</v>
      </c>
      <c r="C77" s="45">
        <v>0</v>
      </c>
      <c r="D77" s="26"/>
      <c r="E77" s="26"/>
      <c r="G77" s="46" t="s">
        <v>159</v>
      </c>
      <c r="H77" s="47" t="s">
        <v>160</v>
      </c>
      <c r="I77" s="45">
        <v>0</v>
      </c>
      <c r="J77" s="26"/>
      <c r="K77" s="26"/>
    </row>
    <row r="78" spans="1:11" ht="26" hidden="1" x14ac:dyDescent="0.35">
      <c r="A78" s="46" t="s">
        <v>161</v>
      </c>
      <c r="B78" s="47" t="s">
        <v>162</v>
      </c>
      <c r="C78" s="45">
        <v>0</v>
      </c>
      <c r="D78" s="26"/>
      <c r="E78" s="26"/>
      <c r="G78" s="46" t="s">
        <v>161</v>
      </c>
      <c r="H78" s="47" t="s">
        <v>162</v>
      </c>
      <c r="I78" s="45">
        <v>0</v>
      </c>
      <c r="J78" s="26"/>
      <c r="K78" s="26"/>
    </row>
    <row r="79" spans="1:11" hidden="1" x14ac:dyDescent="0.35">
      <c r="A79" s="46" t="s">
        <v>163</v>
      </c>
      <c r="B79" s="47" t="s">
        <v>164</v>
      </c>
      <c r="C79" s="45">
        <v>0</v>
      </c>
      <c r="D79" s="26"/>
      <c r="E79" s="26"/>
      <c r="G79" s="46" t="s">
        <v>163</v>
      </c>
      <c r="H79" s="47" t="s">
        <v>164</v>
      </c>
      <c r="I79" s="45">
        <v>0</v>
      </c>
      <c r="J79" s="26"/>
      <c r="K79" s="26"/>
    </row>
    <row r="80" spans="1:11" hidden="1" x14ac:dyDescent="0.35">
      <c r="A80" s="46" t="s">
        <v>165</v>
      </c>
      <c r="B80" s="47" t="s">
        <v>166</v>
      </c>
      <c r="C80" s="45">
        <v>0</v>
      </c>
      <c r="D80" s="26"/>
      <c r="E80" s="26"/>
      <c r="G80" s="46" t="s">
        <v>165</v>
      </c>
      <c r="H80" s="47" t="s">
        <v>166</v>
      </c>
      <c r="I80" s="45">
        <v>0</v>
      </c>
      <c r="J80" s="26"/>
      <c r="K80" s="26"/>
    </row>
    <row r="81" spans="1:11" hidden="1" x14ac:dyDescent="0.35">
      <c r="A81" s="46" t="s">
        <v>167</v>
      </c>
      <c r="B81" s="47" t="s">
        <v>168</v>
      </c>
      <c r="C81" s="45">
        <v>0</v>
      </c>
      <c r="D81" s="26"/>
      <c r="E81" s="26"/>
      <c r="G81" s="46" t="s">
        <v>167</v>
      </c>
      <c r="H81" s="47" t="s">
        <v>168</v>
      </c>
      <c r="I81" s="45">
        <v>0</v>
      </c>
      <c r="J81" s="26"/>
      <c r="K81" s="26"/>
    </row>
    <row r="82" spans="1:11" ht="39.5" hidden="1" x14ac:dyDescent="0.35">
      <c r="A82" s="46">
        <v>2366</v>
      </c>
      <c r="B82" s="44" t="s">
        <v>169</v>
      </c>
      <c r="C82" s="45">
        <v>0</v>
      </c>
      <c r="D82" s="26"/>
      <c r="E82" s="26"/>
      <c r="G82" s="46">
        <v>2366</v>
      </c>
      <c r="H82" s="44" t="s">
        <v>169</v>
      </c>
      <c r="I82" s="45">
        <v>0</v>
      </c>
      <c r="J82" s="26"/>
      <c r="K82" s="26"/>
    </row>
    <row r="83" spans="1:11" ht="52.5" hidden="1" x14ac:dyDescent="0.35">
      <c r="A83" s="46" t="s">
        <v>170</v>
      </c>
      <c r="B83" s="44" t="s">
        <v>171</v>
      </c>
      <c r="C83" s="45">
        <v>0</v>
      </c>
      <c r="D83" s="26"/>
      <c r="E83" s="26"/>
      <c r="G83" s="46" t="s">
        <v>170</v>
      </c>
      <c r="H83" s="44" t="s">
        <v>171</v>
      </c>
      <c r="I83" s="45">
        <v>0</v>
      </c>
      <c r="J83" s="26"/>
      <c r="K83" s="26"/>
    </row>
    <row r="84" spans="1:11" hidden="1" x14ac:dyDescent="0.35">
      <c r="A84" s="43" t="s">
        <v>172</v>
      </c>
      <c r="B84" s="47" t="s">
        <v>173</v>
      </c>
      <c r="C84" s="45">
        <v>0</v>
      </c>
      <c r="D84" s="26"/>
      <c r="E84" s="26"/>
      <c r="G84" s="43" t="s">
        <v>172</v>
      </c>
      <c r="H84" s="47" t="s">
        <v>173</v>
      </c>
      <c r="I84" s="45">
        <v>0</v>
      </c>
      <c r="J84" s="26"/>
      <c r="K84" s="26"/>
    </row>
    <row r="85" spans="1:11" hidden="1" x14ac:dyDescent="0.35">
      <c r="A85" s="43" t="s">
        <v>174</v>
      </c>
      <c r="B85" s="47" t="s">
        <v>175</v>
      </c>
      <c r="C85" s="45">
        <v>0</v>
      </c>
      <c r="D85" s="26"/>
      <c r="E85" s="26"/>
      <c r="G85" s="43" t="s">
        <v>174</v>
      </c>
      <c r="H85" s="47" t="s">
        <v>175</v>
      </c>
      <c r="I85" s="45">
        <v>0</v>
      </c>
      <c r="J85" s="26"/>
      <c r="K85" s="26"/>
    </row>
    <row r="86" spans="1:11" hidden="1" x14ac:dyDescent="0.35">
      <c r="A86" s="46" t="s">
        <v>176</v>
      </c>
      <c r="B86" s="47" t="s">
        <v>177</v>
      </c>
      <c r="C86" s="45">
        <v>0</v>
      </c>
      <c r="D86" s="26"/>
      <c r="E86" s="26"/>
      <c r="G86" s="46" t="s">
        <v>176</v>
      </c>
      <c r="H86" s="47" t="s">
        <v>177</v>
      </c>
      <c r="I86" s="45">
        <v>0</v>
      </c>
      <c r="J86" s="26"/>
      <c r="K86" s="26"/>
    </row>
    <row r="87" spans="1:11" hidden="1" x14ac:dyDescent="0.35">
      <c r="A87" s="46" t="s">
        <v>178</v>
      </c>
      <c r="B87" s="47" t="s">
        <v>179</v>
      </c>
      <c r="C87" s="45">
        <v>0</v>
      </c>
      <c r="D87" s="26"/>
      <c r="E87" s="26"/>
      <c r="G87" s="46" t="s">
        <v>178</v>
      </c>
      <c r="H87" s="47" t="s">
        <v>179</v>
      </c>
      <c r="I87" s="45">
        <v>0</v>
      </c>
      <c r="J87" s="26"/>
      <c r="K87" s="26"/>
    </row>
    <row r="88" spans="1:11" ht="26.5" hidden="1" x14ac:dyDescent="0.35">
      <c r="A88" s="46">
        <v>2383</v>
      </c>
      <c r="B88" s="44" t="s">
        <v>180</v>
      </c>
      <c r="C88" s="45">
        <v>0</v>
      </c>
      <c r="D88" s="26"/>
      <c r="E88" s="26"/>
      <c r="G88" s="46">
        <v>2383</v>
      </c>
      <c r="H88" s="44" t="s">
        <v>180</v>
      </c>
      <c r="I88" s="45">
        <v>0</v>
      </c>
      <c r="J88" s="26"/>
      <c r="K88" s="26"/>
    </row>
    <row r="89" spans="1:11" ht="26" hidden="1" x14ac:dyDescent="0.35">
      <c r="A89" s="46" t="s">
        <v>181</v>
      </c>
      <c r="B89" s="47" t="s">
        <v>182</v>
      </c>
      <c r="C89" s="45">
        <v>0</v>
      </c>
      <c r="D89" s="26"/>
      <c r="E89" s="26"/>
      <c r="G89" s="46" t="s">
        <v>181</v>
      </c>
      <c r="H89" s="47" t="s">
        <v>182</v>
      </c>
      <c r="I89" s="45">
        <v>0</v>
      </c>
      <c r="J89" s="26"/>
      <c r="K89" s="26"/>
    </row>
    <row r="90" spans="1:11" hidden="1" x14ac:dyDescent="0.35">
      <c r="A90" s="43" t="s">
        <v>183</v>
      </c>
      <c r="B90" s="47" t="s">
        <v>184</v>
      </c>
      <c r="C90" s="45">
        <v>0</v>
      </c>
      <c r="D90" s="26"/>
      <c r="E90" s="26"/>
      <c r="G90" s="43" t="s">
        <v>183</v>
      </c>
      <c r="H90" s="47" t="s">
        <v>184</v>
      </c>
      <c r="I90" s="45">
        <v>0</v>
      </c>
      <c r="J90" s="26"/>
      <c r="K90" s="26"/>
    </row>
    <row r="91" spans="1:11" hidden="1" x14ac:dyDescent="0.35">
      <c r="A91" s="40" t="s">
        <v>185</v>
      </c>
      <c r="B91" s="40" t="s">
        <v>186</v>
      </c>
      <c r="C91" s="54">
        <v>0</v>
      </c>
      <c r="D91" s="26"/>
      <c r="E91" s="26"/>
      <c r="G91" s="40" t="s">
        <v>185</v>
      </c>
      <c r="H91" s="40" t="s">
        <v>186</v>
      </c>
      <c r="I91" s="54">
        <v>0</v>
      </c>
      <c r="J91" s="26"/>
      <c r="K91" s="26"/>
    </row>
    <row r="92" spans="1:11" ht="26" hidden="1" x14ac:dyDescent="0.35">
      <c r="A92" s="40" t="s">
        <v>187</v>
      </c>
      <c r="B92" s="40" t="s">
        <v>188</v>
      </c>
      <c r="C92" s="54"/>
      <c r="D92" s="26"/>
      <c r="E92" s="26"/>
      <c r="G92" s="40" t="s">
        <v>187</v>
      </c>
      <c r="H92" s="40" t="s">
        <v>188</v>
      </c>
      <c r="I92" s="54"/>
      <c r="J92" s="26"/>
      <c r="K92" s="26"/>
    </row>
    <row r="93" spans="1:11" hidden="1" x14ac:dyDescent="0.35">
      <c r="A93" s="43" t="s">
        <v>189</v>
      </c>
      <c r="B93" s="47" t="s">
        <v>190</v>
      </c>
      <c r="C93" s="55">
        <f>SUM(C94:C99)</f>
        <v>0</v>
      </c>
      <c r="D93" s="26"/>
      <c r="E93" s="26"/>
      <c r="G93" s="43" t="s">
        <v>189</v>
      </c>
      <c r="H93" s="47" t="s">
        <v>190</v>
      </c>
      <c r="I93" s="55">
        <f>SUM(I94:I99)</f>
        <v>0</v>
      </c>
      <c r="J93" s="26"/>
      <c r="K93" s="26"/>
    </row>
    <row r="94" spans="1:11" ht="26" hidden="1" x14ac:dyDescent="0.35">
      <c r="A94" s="46" t="s">
        <v>191</v>
      </c>
      <c r="B94" s="47" t="s">
        <v>192</v>
      </c>
      <c r="C94" s="55">
        <v>0</v>
      </c>
      <c r="D94" s="26"/>
      <c r="E94" s="26"/>
      <c r="G94" s="46" t="s">
        <v>191</v>
      </c>
      <c r="H94" s="47" t="s">
        <v>192</v>
      </c>
      <c r="I94" s="55">
        <v>0</v>
      </c>
      <c r="J94" s="26"/>
      <c r="K94" s="26"/>
    </row>
    <row r="95" spans="1:11" ht="26" hidden="1" x14ac:dyDescent="0.35">
      <c r="A95" s="46" t="s">
        <v>193</v>
      </c>
      <c r="B95" s="47" t="s">
        <v>194</v>
      </c>
      <c r="C95" s="55"/>
      <c r="D95" s="26"/>
      <c r="E95" s="26"/>
      <c r="G95" s="46" t="s">
        <v>193</v>
      </c>
      <c r="H95" s="47" t="s">
        <v>194</v>
      </c>
      <c r="I95" s="55"/>
      <c r="J95" s="26"/>
      <c r="K95" s="26"/>
    </row>
    <row r="96" spans="1:11" ht="39" hidden="1" x14ac:dyDescent="0.35">
      <c r="A96" s="46" t="s">
        <v>195</v>
      </c>
      <c r="B96" s="47" t="s">
        <v>196</v>
      </c>
      <c r="C96" s="56"/>
      <c r="D96" s="26"/>
      <c r="E96" s="26"/>
      <c r="G96" s="46" t="s">
        <v>195</v>
      </c>
      <c r="H96" s="47" t="s">
        <v>196</v>
      </c>
      <c r="I96" s="56"/>
      <c r="J96" s="26"/>
      <c r="K96" s="26"/>
    </row>
    <row r="97" spans="1:11" ht="26" hidden="1" x14ac:dyDescent="0.35">
      <c r="A97" s="46" t="s">
        <v>197</v>
      </c>
      <c r="B97" s="47" t="s">
        <v>198</v>
      </c>
      <c r="C97" s="56"/>
      <c r="D97" s="26"/>
      <c r="E97" s="26"/>
      <c r="G97" s="46" t="s">
        <v>197</v>
      </c>
      <c r="H97" s="47" t="s">
        <v>198</v>
      </c>
      <c r="I97" s="56"/>
      <c r="J97" s="26"/>
      <c r="K97" s="26"/>
    </row>
    <row r="98" spans="1:11" ht="52.5" hidden="1" x14ac:dyDescent="0.35">
      <c r="A98" s="46">
        <v>2516</v>
      </c>
      <c r="B98" s="44" t="s">
        <v>199</v>
      </c>
      <c r="C98" s="56"/>
      <c r="D98" s="26"/>
      <c r="E98" s="26"/>
      <c r="G98" s="46">
        <v>2516</v>
      </c>
      <c r="H98" s="44" t="s">
        <v>199</v>
      </c>
      <c r="I98" s="56"/>
      <c r="J98" s="26"/>
      <c r="K98" s="26"/>
    </row>
    <row r="99" spans="1:11" ht="26" hidden="1" x14ac:dyDescent="0.35">
      <c r="A99" s="46" t="s">
        <v>200</v>
      </c>
      <c r="B99" s="47" t="s">
        <v>201</v>
      </c>
      <c r="C99" s="55"/>
      <c r="D99" s="26"/>
      <c r="E99" s="26"/>
      <c r="G99" s="46" t="s">
        <v>200</v>
      </c>
      <c r="H99" s="47" t="s">
        <v>201</v>
      </c>
      <c r="I99" s="55"/>
      <c r="J99" s="26"/>
      <c r="K99" s="26"/>
    </row>
    <row r="100" spans="1:11" ht="26" hidden="1" x14ac:dyDescent="0.35">
      <c r="A100" s="43">
        <v>2520</v>
      </c>
      <c r="B100" s="47" t="s">
        <v>202</v>
      </c>
      <c r="C100" s="57"/>
      <c r="D100" s="26"/>
      <c r="E100" s="26"/>
      <c r="G100" s="43">
        <v>2520</v>
      </c>
      <c r="H100" s="47" t="s">
        <v>202</v>
      </c>
      <c r="I100" s="57"/>
      <c r="J100" s="26"/>
      <c r="K100" s="26"/>
    </row>
    <row r="101" spans="1:11" ht="52" hidden="1" x14ac:dyDescent="0.35">
      <c r="A101" s="58">
        <v>2800</v>
      </c>
      <c r="B101" s="40" t="s">
        <v>203</v>
      </c>
      <c r="C101" s="59"/>
      <c r="D101" s="26"/>
      <c r="E101" s="26"/>
      <c r="G101" s="58">
        <v>2800</v>
      </c>
      <c r="H101" s="40" t="s">
        <v>203</v>
      </c>
      <c r="I101" s="59"/>
      <c r="J101" s="26"/>
      <c r="K101" s="26"/>
    </row>
    <row r="102" spans="1:11" hidden="1" x14ac:dyDescent="0.35">
      <c r="A102" s="32"/>
      <c r="B102" s="33"/>
      <c r="C102" s="34"/>
      <c r="D102" s="26"/>
      <c r="E102" s="26"/>
      <c r="G102" s="32"/>
      <c r="H102" s="33"/>
      <c r="I102" s="34"/>
      <c r="J102" s="26"/>
      <c r="K102" s="26"/>
    </row>
    <row r="103" spans="1:11" x14ac:dyDescent="0.35">
      <c r="A103" s="90" t="s">
        <v>204</v>
      </c>
      <c r="B103" s="90"/>
      <c r="C103" s="90"/>
      <c r="D103" s="90"/>
      <c r="E103" s="90"/>
      <c r="F103" s="26"/>
      <c r="G103" s="90" t="s">
        <v>204</v>
      </c>
      <c r="H103" s="90"/>
      <c r="I103" s="90"/>
      <c r="J103" s="90"/>
      <c r="K103" s="90"/>
    </row>
    <row r="104" spans="1:11" ht="91" x14ac:dyDescent="0.35">
      <c r="A104" s="60" t="s">
        <v>205</v>
      </c>
      <c r="B104" s="60" t="s">
        <v>206</v>
      </c>
      <c r="C104" s="61" t="s">
        <v>207</v>
      </c>
      <c r="D104" s="62" t="s">
        <v>29</v>
      </c>
      <c r="E104" s="62" t="s">
        <v>208</v>
      </c>
      <c r="F104" s="35"/>
      <c r="G104" s="60" t="s">
        <v>205</v>
      </c>
      <c r="H104" s="60" t="s">
        <v>206</v>
      </c>
      <c r="I104" s="61" t="s">
        <v>207</v>
      </c>
      <c r="J104" s="62" t="s">
        <v>29</v>
      </c>
      <c r="K104" s="62" t="s">
        <v>208</v>
      </c>
    </row>
    <row r="105" spans="1:11" x14ac:dyDescent="0.35">
      <c r="A105" s="63">
        <v>2000</v>
      </c>
      <c r="B105" s="63" t="s">
        <v>209</v>
      </c>
      <c r="C105" s="64"/>
      <c r="D105" s="65"/>
      <c r="E105" s="65"/>
      <c r="F105" s="35"/>
      <c r="G105" s="63">
        <v>2000</v>
      </c>
      <c r="H105" s="63" t="s">
        <v>209</v>
      </c>
      <c r="I105" s="64"/>
      <c r="J105" s="65"/>
      <c r="K105" s="65"/>
    </row>
    <row r="106" spans="1:11" x14ac:dyDescent="0.35">
      <c r="A106" s="63">
        <v>2000</v>
      </c>
      <c r="B106" s="63" t="s">
        <v>210</v>
      </c>
      <c r="C106" s="64">
        <v>300</v>
      </c>
      <c r="D106" s="66">
        <v>3</v>
      </c>
      <c r="E106" s="67">
        <f>C106*D106</f>
        <v>900</v>
      </c>
      <c r="F106" s="35"/>
      <c r="G106" s="63">
        <v>2000</v>
      </c>
      <c r="H106" s="63" t="s">
        <v>210</v>
      </c>
      <c r="I106" s="64">
        <v>300</v>
      </c>
      <c r="J106" s="66"/>
      <c r="K106" s="67">
        <f>I106*J106</f>
        <v>0</v>
      </c>
    </row>
    <row r="107" spans="1:11" ht="26.5" x14ac:dyDescent="0.35">
      <c r="A107" s="63">
        <v>2000</v>
      </c>
      <c r="B107" s="68" t="s">
        <v>211</v>
      </c>
      <c r="C107" s="64">
        <v>50</v>
      </c>
      <c r="D107" s="66">
        <v>3</v>
      </c>
      <c r="E107" s="67">
        <f t="shared" ref="E107:E116" si="0">C107*D107</f>
        <v>150</v>
      </c>
      <c r="F107" s="35"/>
      <c r="G107" s="63">
        <v>2000</v>
      </c>
      <c r="H107" s="68" t="s">
        <v>211</v>
      </c>
      <c r="I107" s="64">
        <v>50</v>
      </c>
      <c r="J107" s="66"/>
      <c r="K107" s="67">
        <f t="shared" ref="K107:K116" si="1">I107*J107</f>
        <v>0</v>
      </c>
    </row>
    <row r="108" spans="1:11" x14ac:dyDescent="0.35">
      <c r="A108" s="63">
        <v>2000</v>
      </c>
      <c r="B108" s="69" t="s">
        <v>212</v>
      </c>
      <c r="C108" s="64">
        <v>300</v>
      </c>
      <c r="D108" s="66">
        <v>3</v>
      </c>
      <c r="E108" s="67">
        <f t="shared" si="0"/>
        <v>900</v>
      </c>
      <c r="F108" s="35"/>
      <c r="G108" s="63">
        <v>2000</v>
      </c>
      <c r="H108" s="69" t="s">
        <v>212</v>
      </c>
      <c r="I108" s="64">
        <v>300</v>
      </c>
      <c r="J108" s="66"/>
      <c r="K108" s="67">
        <f t="shared" si="1"/>
        <v>0</v>
      </c>
    </row>
    <row r="109" spans="1:11" x14ac:dyDescent="0.35">
      <c r="A109" s="63">
        <v>2000</v>
      </c>
      <c r="B109" s="63" t="s">
        <v>213</v>
      </c>
      <c r="C109" s="70">
        <v>475</v>
      </c>
      <c r="D109" s="66">
        <v>3</v>
      </c>
      <c r="E109" s="67">
        <f t="shared" si="0"/>
        <v>1425</v>
      </c>
      <c r="F109" s="35"/>
      <c r="G109" s="63">
        <v>2000</v>
      </c>
      <c r="H109" s="63" t="s">
        <v>213</v>
      </c>
      <c r="I109" s="70">
        <v>475</v>
      </c>
      <c r="J109" s="66"/>
      <c r="K109" s="67">
        <f t="shared" si="1"/>
        <v>0</v>
      </c>
    </row>
    <row r="110" spans="1:11" x14ac:dyDescent="0.35">
      <c r="A110" s="63">
        <v>2000</v>
      </c>
      <c r="B110" s="68" t="s">
        <v>214</v>
      </c>
      <c r="C110" s="71"/>
      <c r="D110" s="66">
        <v>3</v>
      </c>
      <c r="E110" s="67"/>
      <c r="F110" s="35"/>
      <c r="G110" s="63">
        <v>2000</v>
      </c>
      <c r="H110" s="68" t="s">
        <v>214</v>
      </c>
      <c r="I110" s="71"/>
      <c r="J110" s="66"/>
      <c r="K110" s="67">
        <f t="shared" si="1"/>
        <v>0</v>
      </c>
    </row>
    <row r="111" spans="1:11" x14ac:dyDescent="0.35">
      <c r="A111" s="63">
        <v>5000</v>
      </c>
      <c r="B111" s="63" t="s">
        <v>215</v>
      </c>
      <c r="C111" s="71">
        <v>2373</v>
      </c>
      <c r="D111" s="66">
        <v>3</v>
      </c>
      <c r="E111" s="67">
        <f t="shared" si="0"/>
        <v>7119</v>
      </c>
      <c r="F111" s="35"/>
      <c r="G111" s="63">
        <v>5000</v>
      </c>
      <c r="H111" s="63" t="s">
        <v>215</v>
      </c>
      <c r="I111" s="71">
        <v>2373</v>
      </c>
      <c r="J111" s="66"/>
      <c r="K111" s="67">
        <f t="shared" si="1"/>
        <v>0</v>
      </c>
    </row>
    <row r="112" spans="1:11" x14ac:dyDescent="0.35">
      <c r="A112" s="63">
        <v>5000</v>
      </c>
      <c r="B112" s="63" t="s">
        <v>216</v>
      </c>
      <c r="C112" s="71"/>
      <c r="D112" s="66">
        <v>3</v>
      </c>
      <c r="E112" s="67">
        <f t="shared" si="0"/>
        <v>0</v>
      </c>
      <c r="F112" s="35"/>
      <c r="G112" s="63">
        <v>5000</v>
      </c>
      <c r="H112" s="63" t="s">
        <v>216</v>
      </c>
      <c r="I112" s="71"/>
      <c r="J112" s="66"/>
      <c r="K112" s="67">
        <f t="shared" si="1"/>
        <v>0</v>
      </c>
    </row>
    <row r="113" spans="1:11" ht="26.5" x14ac:dyDescent="0.35">
      <c r="A113" s="63">
        <v>5000</v>
      </c>
      <c r="B113" s="68" t="s">
        <v>217</v>
      </c>
      <c r="C113" s="64">
        <v>500</v>
      </c>
      <c r="D113" s="66">
        <v>3</v>
      </c>
      <c r="E113" s="67">
        <f t="shared" si="0"/>
        <v>1500</v>
      </c>
      <c r="F113" s="35"/>
      <c r="G113" s="63">
        <v>5000</v>
      </c>
      <c r="H113" s="68" t="s">
        <v>217</v>
      </c>
      <c r="I113" s="64">
        <v>500</v>
      </c>
      <c r="J113" s="66"/>
      <c r="K113" s="67">
        <f t="shared" si="1"/>
        <v>0</v>
      </c>
    </row>
    <row r="114" spans="1:11" x14ac:dyDescent="0.35">
      <c r="A114" s="87" t="s">
        <v>22</v>
      </c>
      <c r="B114" s="87"/>
      <c r="C114" s="64">
        <f>SUM(C105:C110)</f>
        <v>1125</v>
      </c>
      <c r="D114" s="66">
        <v>3</v>
      </c>
      <c r="E114" s="72">
        <f t="shared" si="0"/>
        <v>3375</v>
      </c>
      <c r="F114" s="35"/>
      <c r="G114" s="87" t="s">
        <v>22</v>
      </c>
      <c r="H114" s="87"/>
      <c r="I114" s="64">
        <f>SUM(I105:I110)</f>
        <v>1125</v>
      </c>
      <c r="J114" s="66"/>
      <c r="K114" s="72">
        <f t="shared" si="1"/>
        <v>0</v>
      </c>
    </row>
    <row r="115" spans="1:11" x14ac:dyDescent="0.35">
      <c r="A115" s="87" t="s">
        <v>23</v>
      </c>
      <c r="B115" s="87"/>
      <c r="C115" s="64">
        <f>SUM(C111:C113)</f>
        <v>2873</v>
      </c>
      <c r="D115" s="66">
        <v>3</v>
      </c>
      <c r="E115" s="72">
        <f t="shared" si="0"/>
        <v>8619</v>
      </c>
      <c r="F115" s="35"/>
      <c r="G115" s="87" t="s">
        <v>23</v>
      </c>
      <c r="H115" s="87"/>
      <c r="I115" s="64">
        <f>SUM(I111:I113)</f>
        <v>2873</v>
      </c>
      <c r="J115" s="66"/>
      <c r="K115" s="72">
        <f t="shared" si="1"/>
        <v>0</v>
      </c>
    </row>
    <row r="116" spans="1:11" x14ac:dyDescent="0.35">
      <c r="A116" s="88" t="s">
        <v>218</v>
      </c>
      <c r="B116" s="89"/>
      <c r="C116" s="64">
        <f>C114+C115</f>
        <v>3998</v>
      </c>
      <c r="D116" s="66">
        <v>3</v>
      </c>
      <c r="E116" s="72">
        <f t="shared" si="0"/>
        <v>11994</v>
      </c>
      <c r="F116" s="35"/>
      <c r="G116" s="88" t="s">
        <v>218</v>
      </c>
      <c r="H116" s="89"/>
      <c r="I116" s="64">
        <f>I114+I115</f>
        <v>3998</v>
      </c>
      <c r="J116" s="66"/>
      <c r="K116" s="72">
        <f t="shared" si="1"/>
        <v>0</v>
      </c>
    </row>
  </sheetData>
  <mergeCells count="12">
    <mergeCell ref="A116:B116"/>
    <mergeCell ref="G116:H116"/>
    <mergeCell ref="A103:E103"/>
    <mergeCell ref="G103:K103"/>
    <mergeCell ref="A114:B114"/>
    <mergeCell ref="G114:H114"/>
    <mergeCell ref="B1:C1"/>
    <mergeCell ref="H1:I1"/>
    <mergeCell ref="B2:C2"/>
    <mergeCell ref="H2:I2"/>
    <mergeCell ref="A115:B115"/>
    <mergeCell ref="G115:H1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kopsavilkums</vt:lpstr>
      <vt:lpstr>atlīdzība</vt:lpstr>
      <vt:lpstr>pakalpojumi, kapitālie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Maija Celmiņa</dc:creator>
  <cp:lastModifiedBy>Rihards Guds</cp:lastModifiedBy>
  <dcterms:created xsi:type="dcterms:W3CDTF">2023-02-22T12:48:53Z</dcterms:created>
  <dcterms:modified xsi:type="dcterms:W3CDTF">2023-10-20T05:33:37Z</dcterms:modified>
</cp:coreProperties>
</file>