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zmgovlv-my.sharepoint.com/personal/linda_gurecka_zm_gov_lv/Documents/Documents/Projekti/PVD maksas/PVD cenrādis 2025/PVD cenrādis un pielikumi/"/>
    </mc:Choice>
  </mc:AlternateContent>
  <xr:revisionPtr revIDLastSave="29" documentId="8_{099F94F4-0D65-4C10-A9FA-E98404A5EFAD}" xr6:coauthVersionLast="47" xr6:coauthVersionMax="47" xr10:uidLastSave="{C9A0710C-7C32-40FD-A911-010346701553}"/>
  <bookViews>
    <workbookView xWindow="30" yWindow="255" windowWidth="13770" windowHeight="14850" xr2:uid="{DDB1E431-A17E-4EE5-81A1-5705C6640E3A}"/>
  </bookViews>
  <sheets>
    <sheet name="kalkulācijas" sheetId="1" r:id="rId1"/>
  </sheets>
  <definedNames>
    <definedName name="_xlnm.Print_Area" localSheetId="0">kalkulācijas!$A$1:$AT$124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99" i="1" l="1"/>
  <c r="AQ99" i="1" s="1"/>
  <c r="F99" i="1"/>
  <c r="O99" i="1" s="1"/>
  <c r="AN98" i="1"/>
  <c r="AQ98" i="1" s="1"/>
  <c r="F98" i="1"/>
  <c r="O98" i="1" s="1"/>
  <c r="AN97" i="1"/>
  <c r="AQ97" i="1" s="1"/>
  <c r="F97" i="1"/>
  <c r="O97" i="1" s="1"/>
  <c r="AQ95" i="1"/>
  <c r="F95" i="1"/>
  <c r="O95" i="1" s="1"/>
  <c r="AN92" i="1"/>
  <c r="AQ92" i="1" s="1"/>
  <c r="F92" i="1"/>
  <c r="O92" i="1" s="1"/>
  <c r="AN91" i="1"/>
  <c r="AQ91" i="1" s="1"/>
  <c r="F91" i="1"/>
  <c r="O91" i="1" s="1"/>
  <c r="AQ89" i="1"/>
  <c r="F89" i="1"/>
  <c r="O89" i="1" s="1"/>
  <c r="AN88" i="1"/>
  <c r="AQ88" i="1" s="1"/>
  <c r="F88" i="1"/>
  <c r="O88" i="1" s="1"/>
  <c r="AN87" i="1"/>
  <c r="AQ87" i="1" s="1"/>
  <c r="F87" i="1"/>
  <c r="O87" i="1" s="1"/>
  <c r="AN85" i="1"/>
  <c r="AQ85" i="1" s="1"/>
  <c r="F85" i="1"/>
  <c r="O85" i="1" s="1"/>
  <c r="F84" i="1"/>
  <c r="F81" i="1"/>
  <c r="O81" i="1" s="1"/>
  <c r="AN80" i="1"/>
  <c r="AQ80" i="1" s="1"/>
  <c r="F80" i="1"/>
  <c r="O80" i="1" s="1"/>
  <c r="AQ78" i="1"/>
  <c r="F78" i="1"/>
  <c r="O78" i="1" s="1"/>
  <c r="AN77" i="1"/>
  <c r="AQ77" i="1" s="1"/>
  <c r="F77" i="1"/>
  <c r="O77" i="1" s="1"/>
  <c r="AN74" i="1"/>
  <c r="F74" i="1"/>
  <c r="O74" i="1" s="1"/>
  <c r="AQ94" i="1"/>
  <c r="F94" i="1"/>
  <c r="O94" i="1" s="1"/>
  <c r="AQ68" i="1"/>
  <c r="F68" i="1"/>
  <c r="O68" i="1" s="1"/>
  <c r="AQ67" i="1"/>
  <c r="F67" i="1"/>
  <c r="O67" i="1" s="1"/>
  <c r="AQ66" i="1"/>
  <c r="F66" i="1"/>
  <c r="O66" i="1" s="1"/>
  <c r="P55" i="1"/>
  <c r="P59" i="1"/>
  <c r="P63" i="1"/>
  <c r="F53" i="1"/>
  <c r="F63" i="1"/>
  <c r="F62" i="1"/>
  <c r="O62" i="1" s="1"/>
  <c r="F61" i="1"/>
  <c r="F58" i="1"/>
  <c r="F55" i="1"/>
  <c r="O55" i="1" s="1"/>
  <c r="F54" i="1"/>
  <c r="AN40" i="1"/>
  <c r="AQ40" i="1" s="1"/>
  <c r="F40" i="1"/>
  <c r="O40" i="1" s="1"/>
  <c r="F38" i="1"/>
  <c r="O38" i="1" s="1"/>
  <c r="AQ38" i="1"/>
  <c r="AN37" i="1"/>
  <c r="AQ37" i="1" s="1"/>
  <c r="F37" i="1"/>
  <c r="O37" i="1" s="1"/>
  <c r="AN36" i="1"/>
  <c r="AQ36" i="1" s="1"/>
  <c r="F36" i="1"/>
  <c r="O36" i="1" s="1"/>
  <c r="AN35" i="1"/>
  <c r="AQ35" i="1" s="1"/>
  <c r="F35" i="1"/>
  <c r="O35" i="1" s="1"/>
  <c r="AN31" i="1"/>
  <c r="AQ31" i="1" s="1"/>
  <c r="F31" i="1"/>
  <c r="O31" i="1" s="1"/>
  <c r="AN21" i="1"/>
  <c r="AQ21" i="1" s="1"/>
  <c r="F21" i="1"/>
  <c r="O21" i="1" s="1"/>
  <c r="AN22" i="1"/>
  <c r="AQ22" i="1" s="1"/>
  <c r="F22" i="1"/>
  <c r="O22" i="1" s="1"/>
  <c r="AN18" i="1"/>
  <c r="AQ18" i="1" s="1"/>
  <c r="F18" i="1"/>
  <c r="O18" i="1" s="1"/>
  <c r="AN12" i="1"/>
  <c r="F10" i="1"/>
  <c r="AN8" i="1"/>
  <c r="AR99" i="1" l="1"/>
  <c r="AT99" i="1" s="1"/>
  <c r="AR98" i="1"/>
  <c r="AT98" i="1" s="1"/>
  <c r="AR97" i="1"/>
  <c r="AT97" i="1" s="1"/>
  <c r="AR95" i="1"/>
  <c r="AT95" i="1" s="1"/>
  <c r="AR92" i="1"/>
  <c r="AT92" i="1" s="1"/>
  <c r="AR91" i="1"/>
  <c r="AT91" i="1" s="1"/>
  <c r="AR89" i="1"/>
  <c r="AT89" i="1" s="1"/>
  <c r="AR88" i="1"/>
  <c r="AT88" i="1" s="1"/>
  <c r="AR87" i="1"/>
  <c r="AT87" i="1" s="1"/>
  <c r="AR85" i="1"/>
  <c r="AT85" i="1" s="1"/>
  <c r="AQ84" i="1"/>
  <c r="O84" i="1"/>
  <c r="AQ81" i="1"/>
  <c r="AR81" i="1" s="1"/>
  <c r="AT81" i="1" s="1"/>
  <c r="AR80" i="1"/>
  <c r="AT80" i="1" s="1"/>
  <c r="AR78" i="1"/>
  <c r="AT78" i="1" s="1"/>
  <c r="AR94" i="1"/>
  <c r="AT94" i="1" s="1"/>
  <c r="AR77" i="1"/>
  <c r="AT77" i="1" s="1"/>
  <c r="AQ74" i="1"/>
  <c r="AR74" i="1" s="1"/>
  <c r="AT74" i="1" s="1"/>
  <c r="F72" i="1"/>
  <c r="O72" i="1" s="1"/>
  <c r="AQ72" i="1"/>
  <c r="F70" i="1"/>
  <c r="O70" i="1" s="1"/>
  <c r="F71" i="1"/>
  <c r="O71" i="1" s="1"/>
  <c r="AQ71" i="1"/>
  <c r="AQ70" i="1"/>
  <c r="AR67" i="1"/>
  <c r="AT67" i="1" s="1"/>
  <c r="AR68" i="1"/>
  <c r="AT68" i="1" s="1"/>
  <c r="AR66" i="1"/>
  <c r="AT66" i="1" s="1"/>
  <c r="AQ63" i="1"/>
  <c r="AQ62" i="1"/>
  <c r="AR62" i="1" s="1"/>
  <c r="AT62" i="1" s="1"/>
  <c r="O63" i="1"/>
  <c r="AQ61" i="1"/>
  <c r="O61" i="1"/>
  <c r="AQ53" i="1"/>
  <c r="O53" i="1"/>
  <c r="F59" i="1"/>
  <c r="O59" i="1" s="1"/>
  <c r="F57" i="1"/>
  <c r="O57" i="1" s="1"/>
  <c r="AQ59" i="1"/>
  <c r="AQ58" i="1"/>
  <c r="AQ57" i="1"/>
  <c r="O58" i="1"/>
  <c r="AQ55" i="1"/>
  <c r="AR55" i="1" s="1"/>
  <c r="AT55" i="1" s="1"/>
  <c r="AQ54" i="1"/>
  <c r="O54" i="1"/>
  <c r="AR40" i="1"/>
  <c r="AT40" i="1" s="1"/>
  <c r="AR38" i="1"/>
  <c r="AT38" i="1" s="1"/>
  <c r="AR37" i="1"/>
  <c r="AT37" i="1" s="1"/>
  <c r="AR36" i="1"/>
  <c r="AT36" i="1" s="1"/>
  <c r="AR35" i="1"/>
  <c r="AT35" i="1" s="1"/>
  <c r="AR31" i="1"/>
  <c r="AT31" i="1" s="1"/>
  <c r="AR21" i="1"/>
  <c r="AT21" i="1" s="1"/>
  <c r="AR22" i="1"/>
  <c r="AT22" i="1" s="1"/>
  <c r="AR18" i="1"/>
  <c r="AT18" i="1" s="1"/>
  <c r="AR84" i="1" l="1"/>
  <c r="AT84" i="1" s="1"/>
  <c r="AR72" i="1"/>
  <c r="AT72" i="1" s="1"/>
  <c r="AR71" i="1"/>
  <c r="AT71" i="1" s="1"/>
  <c r="AR70" i="1"/>
  <c r="AT70" i="1" s="1"/>
  <c r="AR63" i="1"/>
  <c r="AT63" i="1" s="1"/>
  <c r="AR61" i="1"/>
  <c r="AT61" i="1" s="1"/>
  <c r="AR53" i="1"/>
  <c r="AT53" i="1" s="1"/>
  <c r="AR59" i="1"/>
  <c r="AT59" i="1" s="1"/>
  <c r="AR58" i="1"/>
  <c r="AT58" i="1" s="1"/>
  <c r="AR57" i="1"/>
  <c r="AT57" i="1" s="1"/>
  <c r="AR54" i="1"/>
  <c r="AT54" i="1" s="1"/>
  <c r="AQ83" i="1" l="1"/>
  <c r="F11" i="1"/>
  <c r="O11" i="1" s="1"/>
  <c r="AQ11" i="1"/>
  <c r="AR11" i="1" l="1"/>
  <c r="AQ12" i="1"/>
  <c r="F83" i="1" l="1"/>
  <c r="O83" i="1" s="1"/>
  <c r="AR83" i="1" s="1"/>
  <c r="AT83" i="1" s="1"/>
  <c r="AQ42" i="1"/>
  <c r="F42" i="1"/>
  <c r="O42" i="1" s="1"/>
  <c r="AR42" i="1" l="1"/>
  <c r="AT42" i="1" s="1"/>
  <c r="AQ10" i="1"/>
  <c r="AQ9" i="1"/>
  <c r="F9" i="1"/>
  <c r="O9" i="1" s="1"/>
  <c r="AQ8" i="1"/>
  <c r="F8" i="1"/>
  <c r="O8" i="1" s="1"/>
  <c r="AR9" i="1" l="1"/>
  <c r="AT9" i="1" s="1"/>
  <c r="AR8" i="1"/>
  <c r="AT8" i="1" s="1"/>
  <c r="O10" i="1"/>
  <c r="AR10" i="1" s="1"/>
  <c r="AT10" i="1" s="1"/>
  <c r="F12" i="1" l="1"/>
  <c r="O12" i="1" l="1"/>
  <c r="AR12" i="1" s="1"/>
  <c r="AT12" i="1" l="1"/>
  <c r="AT11" i="1"/>
  <c r="AT121" i="1" l="1"/>
  <c r="AT123" i="1" s="1"/>
</calcChain>
</file>

<file path=xl/sharedStrings.xml><?xml version="1.0" encoding="utf-8"?>
<sst xmlns="http://schemas.openxmlformats.org/spreadsheetml/2006/main" count="448" uniqueCount="279">
  <si>
    <t>Cenrāža punkts</t>
  </si>
  <si>
    <t>Pakalpojuma nosaukums</t>
  </si>
  <si>
    <t>Tiešās izmaksas, EUR</t>
  </si>
  <si>
    <t>Pārējās tiešās izmaksas</t>
  </si>
  <si>
    <t>t.sk.</t>
  </si>
  <si>
    <t>Tiešās izmaksas, kopā</t>
  </si>
  <si>
    <t>Netiešās izmaksas, kopā</t>
  </si>
  <si>
    <t>Jaunais</t>
  </si>
  <si>
    <t>Esošais</t>
  </si>
  <si>
    <t>EKK 2210</t>
  </si>
  <si>
    <t>EKK 2262</t>
  </si>
  <si>
    <t>EKK 2311</t>
  </si>
  <si>
    <t>EKK 2322</t>
  </si>
  <si>
    <t>EKK 2390</t>
  </si>
  <si>
    <t>EKK 1000</t>
  </si>
  <si>
    <t>EKK 2223</t>
  </si>
  <si>
    <t>EKK 2235</t>
  </si>
  <si>
    <t>EKK 2239</t>
  </si>
  <si>
    <t>EKK 2241</t>
  </si>
  <si>
    <t>EKK 2242</t>
  </si>
  <si>
    <t>EKK 2243</t>
  </si>
  <si>
    <t>EKK 2244</t>
  </si>
  <si>
    <t>EKK 2249</t>
  </si>
  <si>
    <t>EKK 2261</t>
  </si>
  <si>
    <t>EKK 2263</t>
  </si>
  <si>
    <t>EKK 2312</t>
  </si>
  <si>
    <t>EKK 2314</t>
  </si>
  <si>
    <t>EKK 2321</t>
  </si>
  <si>
    <t>EKK 2341</t>
  </si>
  <si>
    <t>EKK 2350</t>
  </si>
  <si>
    <t>EKK 2513</t>
  </si>
  <si>
    <t>EKK 2519</t>
  </si>
  <si>
    <t>1.pielikums</t>
  </si>
  <si>
    <t>1.</t>
  </si>
  <si>
    <t>1.1.</t>
  </si>
  <si>
    <t>pamata darba laikā</t>
  </si>
  <si>
    <t>1.2.</t>
  </si>
  <si>
    <t>1.3.</t>
  </si>
  <si>
    <t>nakts stundās</t>
  </si>
  <si>
    <t>2.</t>
  </si>
  <si>
    <t>2.1.</t>
  </si>
  <si>
    <t>pakalpojuma cena nemainās</t>
  </si>
  <si>
    <t>2.2.</t>
  </si>
  <si>
    <t>2.3.</t>
  </si>
  <si>
    <t>3.</t>
  </si>
  <si>
    <t>4.1.</t>
  </si>
  <si>
    <t>3.1.</t>
  </si>
  <si>
    <t>4.2.</t>
  </si>
  <si>
    <t>3.2.</t>
  </si>
  <si>
    <t>4.</t>
  </si>
  <si>
    <t>6.</t>
  </si>
  <si>
    <t>7.</t>
  </si>
  <si>
    <t>8.</t>
  </si>
  <si>
    <t>9.</t>
  </si>
  <si>
    <t>10.</t>
  </si>
  <si>
    <t>11.</t>
  </si>
  <si>
    <t>12.</t>
  </si>
  <si>
    <t>13.</t>
  </si>
  <si>
    <t>14.</t>
  </si>
  <si>
    <t>13.1.</t>
  </si>
  <si>
    <t>13.2.</t>
  </si>
  <si>
    <t>15.</t>
  </si>
  <si>
    <t>16.</t>
  </si>
  <si>
    <t>17.</t>
  </si>
  <si>
    <t>18.</t>
  </si>
  <si>
    <t>Inspektora (eksperta) vienas darba stundas izmaksas (bez viesnīcas izmaksām) par uzņēmuma (objekta) vai dokumentu pārbaudi dažādu apliecinājumu saņemšanai vai ierobežojumu atcelšanai, kā arī paraugu ņemšanu (pēc klienta rakstiska pieprasījuma)</t>
  </si>
  <si>
    <t>19.</t>
  </si>
  <si>
    <t>IV.</t>
  </si>
  <si>
    <t>Zvejas produktu pārbaude</t>
  </si>
  <si>
    <t>20.</t>
  </si>
  <si>
    <t>V.</t>
  </si>
  <si>
    <t>21.</t>
  </si>
  <si>
    <t>22.</t>
  </si>
  <si>
    <t>VI.</t>
  </si>
  <si>
    <t>Bioloģiskās lauksaimniecības kontroles institūcijas darbības izvērtēšana trešajā valstī</t>
  </si>
  <si>
    <t>24.</t>
  </si>
  <si>
    <t>Iesniegto dokumentu pārbaude un ziņojuma sagatavošana pēc kontroles institūcijas darbības izvērtēšanas</t>
  </si>
  <si>
    <t>25.</t>
  </si>
  <si>
    <t>VII.</t>
  </si>
  <si>
    <t>26.</t>
  </si>
  <si>
    <t>VIII.</t>
  </si>
  <si>
    <t>27.</t>
  </si>
  <si>
    <t>28.</t>
  </si>
  <si>
    <t>Papildus iesniegto izmēģinājuma projektam nepieciešamo dokumentu izvērtēšana</t>
  </si>
  <si>
    <t>29.</t>
  </si>
  <si>
    <t>Izmēģinājuma projekta izvērtēšanā iesaistītā eksperta (pētnieka) atlīdzība (par vienu projektu)</t>
  </si>
  <si>
    <t>zirgu dzimtas dzīvnieku gaļa</t>
  </si>
  <si>
    <t>cūkgaļa: dzīvnieki ar kautsvaru, kas ir:</t>
  </si>
  <si>
    <t>līdz 25 kg</t>
  </si>
  <si>
    <t>vienāds vai lielāks par 25 kg</t>
  </si>
  <si>
    <t>aitas gaļa un kazas gaļa: dzīvnieki ar kautsvaru, kas ir:</t>
  </si>
  <si>
    <t>līdz 12 kg</t>
  </si>
  <si>
    <t>vienāds vai lielāks par 12 kg</t>
  </si>
  <si>
    <t>mājputnu gaļa:</t>
  </si>
  <si>
    <t>pīles un zosis</t>
  </si>
  <si>
    <t>tītari</t>
  </si>
  <si>
    <t>saimniecībā audzētu trušu gaļa</t>
  </si>
  <si>
    <t>paipalas un irbes</t>
  </si>
  <si>
    <t>IX.</t>
  </si>
  <si>
    <t>Inspektora vienas darba stundas izmaksas, veicot iepriekš neplānotu kontroli un īstenojot pasākumus neatbilstības gadījumā</t>
  </si>
  <si>
    <t>Darbību un pakalpojumu izcenojuma aprēķins</t>
  </si>
  <si>
    <t>liellopu gaļa:</t>
  </si>
  <si>
    <t>pieauguši liellopi</t>
  </si>
  <si>
    <t>jaunlopi</t>
  </si>
  <si>
    <r>
      <t xml:space="preserve">Gallus </t>
    </r>
    <r>
      <rPr>
        <sz val="10"/>
        <rFont val="Times New Roman"/>
        <family val="1"/>
        <charset val="186"/>
      </rPr>
      <t>ģints mājputni un pērļu vistiņas</t>
    </r>
  </si>
  <si>
    <t>23.</t>
  </si>
  <si>
    <t>Maksa par dīkstāvi, ja dīkstāves laiks pārsniedz vienu stundu (atbilstoši faktiskajam laikam par stundu)</t>
  </si>
  <si>
    <t>Maksas pakalpojuma vienību skaits gadā (gab.)</t>
  </si>
  <si>
    <t>Viena pakalpo-juma izmaksas kopā (bez PVN)</t>
  </si>
  <si>
    <t>Atlīdzība
EKK* 1000</t>
  </si>
  <si>
    <t>*</t>
  </si>
  <si>
    <t>saskaņā ar Ministru kabineta 2005.gada 27.decembra noteikumiem Nr.1031 „Noteikumi par budžetu izdevumu klasifikāciju atbilstoši ekonomiskajām kategorijām”</t>
  </si>
  <si>
    <t>Kontroles institūcijas darbības izvērtēšana trešajā valstī (atbilstoši faktiskajam darba laikam)</t>
  </si>
  <si>
    <t>komandējuma dienas nauda, ceļa izdevumi, naktsmītne un citi izdevumi atbilstoši attaisnojuma dokumentiem un noteiktajiem tarifiem</t>
  </si>
  <si>
    <t>Produktu sertificēšana pārtikas kvalitātes shēmā, ikgadējā pārbaude un atkārtota pārbaude, ja konstatēta neatbilstība Latvijā (atbilstoši faktiskajam darba laikam)</t>
  </si>
  <si>
    <t>Produktu sertificēšana pārtikas kvalitātes shēmā, ikgadējā pārbaude un atkārtota pārbaude, ja konstatēta neatbilstība citā Eiropas Savienības dalībvalstī (atbilstoši faktiskajam darba laikam)</t>
  </si>
  <si>
    <t>EKK 2231</t>
  </si>
  <si>
    <t>EKK 2232</t>
  </si>
  <si>
    <t>EKK 2250</t>
  </si>
  <si>
    <t>EKK 2264</t>
  </si>
  <si>
    <t>EKK 2269</t>
  </si>
  <si>
    <t>Mērvienība</t>
  </si>
  <si>
    <t>stunda</t>
  </si>
  <si>
    <t>dzīvnieks</t>
  </si>
  <si>
    <t>sertifikāts</t>
  </si>
  <si>
    <t>sūtījums</t>
  </si>
  <si>
    <t>ārpus darbalaika darbdienās un brīvdienās</t>
  </si>
  <si>
    <t>I.</t>
  </si>
  <si>
    <t>II.</t>
  </si>
  <si>
    <t>III.</t>
  </si>
  <si>
    <t>6.1.</t>
  </si>
  <si>
    <t>6.2.</t>
  </si>
  <si>
    <t>informācijas kopums</t>
  </si>
  <si>
    <t>apliecība</t>
  </si>
  <si>
    <t>7.1.</t>
  </si>
  <si>
    <t>7.2.</t>
  </si>
  <si>
    <t>atbilstoši attaisnojuma dokumentiem vai saskaņā ar nosūtītājvalsts ekspertu nosacījumiem un noteiktajiem tarifiem</t>
  </si>
  <si>
    <t>13.1.1.</t>
  </si>
  <si>
    <t>13.1.2.</t>
  </si>
  <si>
    <t>13.3.</t>
  </si>
  <si>
    <t>13.3.1.</t>
  </si>
  <si>
    <t>13.3.2.</t>
  </si>
  <si>
    <t>13.4.</t>
  </si>
  <si>
    <t>13.4.1.</t>
  </si>
  <si>
    <t>13.4.2.</t>
  </si>
  <si>
    <t>13.5.</t>
  </si>
  <si>
    <t>13.5.1.</t>
  </si>
  <si>
    <t>13.5.2.</t>
  </si>
  <si>
    <t>13.5.3.</t>
  </si>
  <si>
    <t>13.6.</t>
  </si>
  <si>
    <t>13.5.4.</t>
  </si>
  <si>
    <t>vienība</t>
  </si>
  <si>
    <t>projekts</t>
  </si>
  <si>
    <t>dokumentu kopums</t>
  </si>
  <si>
    <t>viens eksperts</t>
  </si>
  <si>
    <t>saskaņā ar laboratorisko izmeklējumu faktiskajām izmaksām</t>
  </si>
  <si>
    <t>27.1.</t>
  </si>
  <si>
    <t>27.2.</t>
  </si>
  <si>
    <t>dokuments</t>
  </si>
  <si>
    <t>atzinums</t>
  </si>
  <si>
    <t>Veterinārās uzraudzības apritē iesaistīto dokumentu veidlapu izplatīšana:</t>
  </si>
  <si>
    <t>mājas (istabas) dzīvnieka pase</t>
  </si>
  <si>
    <t>īpašās veterinārās receptes</t>
  </si>
  <si>
    <t>pases veidlapa</t>
  </si>
  <si>
    <t>veidlapu komplekts</t>
  </si>
  <si>
    <t>lappuse</t>
  </si>
  <si>
    <t>Kopēšana:</t>
  </si>
  <si>
    <t>A4 formāts</t>
  </si>
  <si>
    <t>A3 formāts</t>
  </si>
  <si>
    <t>1.1.1.</t>
  </si>
  <si>
    <t>1.1.2.</t>
  </si>
  <si>
    <t>1.1.3.</t>
  </si>
  <si>
    <t>2.1.1.</t>
  </si>
  <si>
    <t>2.1.2.</t>
  </si>
  <si>
    <t>2.1.3.</t>
  </si>
  <si>
    <t>5.</t>
  </si>
  <si>
    <t>8.1.</t>
  </si>
  <si>
    <t>8.2.</t>
  </si>
  <si>
    <t>KOPĀ, EUR</t>
  </si>
  <si>
    <t>Kopējais ieņēmumu apjoms ar spēkā esošajām cenām, EUR</t>
  </si>
  <si>
    <t>Pānotais ieņēmumu palielinājums, EUR</t>
  </si>
  <si>
    <t>Prognozētais ieņēmumu apjoms gadā (EUR)</t>
  </si>
  <si>
    <t>Izmēģinājuma projekta atļaujas izsniegšana dzīvnieka izmantošanai procedūrā</t>
  </si>
  <si>
    <t>Pielikums
Ministru kabineta noteikumu projekta „Noteikumi par kārtību, kādā aprēķina un veic maksājumus par Pārtikas un veterinārā dienesta valsts uzraudzības un kontroles darbībām, un maksas pakalpojumiem” sākotnējās ietekmes novērtējuma ziņojumam (anotācijai)</t>
  </si>
  <si>
    <t>1.2.1.</t>
  </si>
  <si>
    <t>1.2.2.</t>
  </si>
  <si>
    <t>1.3.1.</t>
  </si>
  <si>
    <t>1.3.2.</t>
  </si>
  <si>
    <t>1.4.</t>
  </si>
  <si>
    <t>1.4.1.</t>
  </si>
  <si>
    <t>1.4.2.</t>
  </si>
  <si>
    <t>1.5.</t>
  </si>
  <si>
    <t>2.2.1.</t>
  </si>
  <si>
    <t>2.2.2.</t>
  </si>
  <si>
    <t>2.2.3.</t>
  </si>
  <si>
    <t>3.2.1.</t>
  </si>
  <si>
    <t>3.2.2.</t>
  </si>
  <si>
    <t>3.2.3.</t>
  </si>
  <si>
    <t>Inspektora vienas darba stundas izmaksas par novērtēšanu (pārbaudi) pirms atzīšanas, reģistrācijas vai kontroles institūcijas (pārtikas un veterinārajā jomā) apstiprināšanas un atkārtotu novērtēšanu (pārbaudi), ja konstatēta neatbilstība</t>
  </si>
  <si>
    <t>EKK 2100</t>
  </si>
  <si>
    <t>EKK 2220</t>
  </si>
  <si>
    <t>Informācijas aktualizācija uzraudzības objektu reģistrā</t>
  </si>
  <si>
    <t xml:space="preserve">Atzīšanas, reģistrācijas vai apstiprināšanas apliecības noformēšana un izsniegšana </t>
  </si>
  <si>
    <t>Uzņēmuma atzīšana eksportam uz trešajām valstīm</t>
  </si>
  <si>
    <t>Zvejas produktu pārbaude izkraušanas vietās</t>
  </si>
  <si>
    <t>tonna</t>
  </si>
  <si>
    <t>ziņojums</t>
  </si>
  <si>
    <t>Pārtikas kvalitātes shēmu uzraudzība</t>
  </si>
  <si>
    <t>Izmēģinājuma projekta un ar to saistīto dokumentu izvērtēšana (ja izvērtēšanai nav nepieciešami papildu dokumenti)</t>
  </si>
  <si>
    <t>Dokumentu izvērtēšana izmēģinājuma projekta atļaujas grozīšanai</t>
  </si>
  <si>
    <t>Dokumentu izvērtēšana izmēģinājuma projekta atļaujas atjaunošanai</t>
  </si>
  <si>
    <t>Laboratoriskie izmeklējumi, veicot iepriekš neplānotu kontroli un īstenojot pasākumus neatbilstības gadījumā</t>
  </si>
  <si>
    <t>Šajā pielikumā neminētu normatīvajos aktos noteiktu dokumentu sagatavošana</t>
  </si>
  <si>
    <t>Ar uzraudzību un kontroli saistīta dokumenta sagatavošana un izsniegšana (par darba stundu):</t>
  </si>
  <si>
    <t>19.1.</t>
  </si>
  <si>
    <t>pamata darbalaikā</t>
  </si>
  <si>
    <t>19.2.</t>
  </si>
  <si>
    <t>Ar ievesto dzīvnieku un preču kontroli saistīta apliecinājuma, atļaujas vai sertifikāta sagatavošana un izsniegšana vai sertifikāta izraksta apstiprināšana</t>
  </si>
  <si>
    <t>2.pielikums</t>
  </si>
  <si>
    <t>Atzinums par mērījumu un testēšanas rezultātiem</t>
  </si>
  <si>
    <t>EKK 2330</t>
  </si>
  <si>
    <t>veterinārās receptes</t>
  </si>
  <si>
    <t>3.pielikums - pakalpojumu cenas nemainās</t>
  </si>
  <si>
    <t>4.pielikums - pakalpojumu cenas nemainās</t>
  </si>
  <si>
    <t>Dzīvnieku veterinārā (veselības) sertifikāta sagatavošana un izsniegšana liellopiem, aitām un kazām:</t>
  </si>
  <si>
    <t>par katru dzīvnieku</t>
  </si>
  <si>
    <t>minimālā maksa par sertifikātu</t>
  </si>
  <si>
    <t>maksimālā maksa par sertifikātu</t>
  </si>
  <si>
    <t>1.2.3.</t>
  </si>
  <si>
    <t>ārpus darbalaika darbdienās un brīvdienās:</t>
  </si>
  <si>
    <t>pamata darba laikā:</t>
  </si>
  <si>
    <t>nakts stundās:</t>
  </si>
  <si>
    <t>1.3.3.</t>
  </si>
  <si>
    <t>Dzīvnieku veterinārā (veselības) sertifikāta sagatavošana un izsniegšana cūkām:</t>
  </si>
  <si>
    <t>dzīvnieku skaits sertifikātā līdz 500:</t>
  </si>
  <si>
    <t>dzīvnieku skaits sertifikātā 501 un vairāk:</t>
  </si>
  <si>
    <t>Dzīvnieku veterinārā (veselības) sertifikāta sagatavošana un izsniegšana putniem:</t>
  </si>
  <si>
    <t>mājputnu skaits sertifikātā līdz 20 (pamata darbalaikā)</t>
  </si>
  <si>
    <t>mājputnu skaits sertifikātā 21 un vairāk:</t>
  </si>
  <si>
    <t>pamata darbalaikā:</t>
  </si>
  <si>
    <t>atbilstoši faktiskajam laikam par darba stundu</t>
  </si>
  <si>
    <t>3.2.1.1.</t>
  </si>
  <si>
    <t>3.2.1.2.</t>
  </si>
  <si>
    <t>3.2.2.1.</t>
  </si>
  <si>
    <t>3.2.2.2.</t>
  </si>
  <si>
    <t>3.2.3.1.</t>
  </si>
  <si>
    <t>3.2.3.2.</t>
  </si>
  <si>
    <t>3.3.</t>
  </si>
  <si>
    <t>Dzīvnieku veterinārā (veselības) sertifikāta sagatavošana un izsniegšana zirgiem:</t>
  </si>
  <si>
    <t>Dzīvnieku veterinārā (veselības) sertifikāta sagatavošana un izsniegšana mājas (istabas) dzīvniekiem (pamata darbalaikā)</t>
  </si>
  <si>
    <t>Dzīvnieku veterinārā (veselības) sertifikāta sagatavošana un izsniegšana šī pielikuma 1. – 5. punktā neminētiem dzīvniekiem:</t>
  </si>
  <si>
    <t>atbilstoši faktiskajam laikam par darba stundu pamatdarba laikā</t>
  </si>
  <si>
    <t>Veterinārā (veselības) sertifikāta dzīvnieku izcelsmes produktiem, reproduktīvajiem produktiem un dzīvnieku izcelsmes blakusproduktiem un atvasinātiem produktiem, kas nav paredzēti cilvēku patēriņam, sagatavošana un izsniegšana:</t>
  </si>
  <si>
    <t>Veterinārā (veselības) sertifikāts dzīvnieku un augu izcelsmes dzīvnieku barībai sagatavošana un izsniegšana:</t>
  </si>
  <si>
    <t>atbilstoši faktiskajam laikam par darba stundu pamata darbalaikā</t>
  </si>
  <si>
    <t>atbilstoši faktiskajam laikam par darba stundu ārpus darbalaika darbdienās un brīvdienās</t>
  </si>
  <si>
    <t>Dzīvnieku pārbaude pirms karantīnas un karantīnas laikā</t>
  </si>
  <si>
    <t>6.pielikums</t>
  </si>
  <si>
    <t>Maksa par nokauto dzīvnieku kontroli (par dzīvnieku), izņemot šā pielikuma 2. punktā minētoā gadījumu:</t>
  </si>
  <si>
    <t>1</t>
  </si>
  <si>
    <t>1.5.1.</t>
  </si>
  <si>
    <t>1.5.2.</t>
  </si>
  <si>
    <t>1.5.3.</t>
  </si>
  <si>
    <t>1.5.4.</t>
  </si>
  <si>
    <t>1.6.</t>
  </si>
  <si>
    <t>Maksa par kontroles laiku, ja šā pielikuma 1. punktā vai regulas Nr.  2017/625 IV pielikuma II nodaļas III daļā noteiktā maksa par dzīvnieku nesedz faktiskās izmaksas (atbilstoši faktiskajam kontroles laikam par darba stundu)</t>
  </si>
  <si>
    <r>
      <t>Maksa par valsts uzraudzības un kontroles darbībām kautuvēs, kaušanai paredzēto dzīvnieku novietnēs un medījamo dzīvnieku gaļas</t>
    </r>
    <r>
      <rPr>
        <b/>
        <sz val="10"/>
        <color rgb="FFFF0000"/>
        <rFont val="Times New Roman"/>
        <family val="1"/>
        <charset val="186"/>
      </rPr>
      <t xml:space="preserve"> </t>
    </r>
    <r>
      <rPr>
        <b/>
        <sz val="10"/>
        <rFont val="Times New Roman"/>
        <family val="1"/>
        <charset val="186"/>
      </rPr>
      <t>pārstrādes uzņēmumos</t>
    </r>
  </si>
  <si>
    <t>Dažādu ar uzraudzību un kontroli saistītu dokumentu sagatavošana un izsniegšana (ja nav nepieciešama uzraudzības objekta pārbaude vai citas darbības (piemēram, laboratoriskie izmeklējumi))</t>
  </si>
  <si>
    <t>6.1., 7.1.</t>
  </si>
  <si>
    <t>6.2., 7.2., 9.</t>
  </si>
  <si>
    <t xml:space="preserve">Informācijas iekļaušana uzraudzības objektu reģistrā </t>
  </si>
  <si>
    <t>Normatīvajos aktos noteiktā uzraudzības objekta novērtēšana (pārbaude), atzīšana un kontroles institūcijas (pārtikas un veterinārajā jomā) apstiprināšana</t>
  </si>
  <si>
    <t>1.piel.  IV.</t>
  </si>
  <si>
    <t>5.pielikums (esošā 1.pielikuma I.sadaļa)</t>
  </si>
  <si>
    <t>putni, kas nav mājputni, skaits sertifikātā līdz 20 putniem (pamata darbalaikā)</t>
  </si>
  <si>
    <t>1., 2.</t>
  </si>
  <si>
    <t>5.1.</t>
  </si>
  <si>
    <t>5.2.</t>
  </si>
  <si>
    <t>Neplānotas valsts uzraudzības un kontroles darbības neatbilstības gadījumā (saskaņā ar regulas 2017/625 79. panta 2. punkta "c" apakšpunktu un  83. panta 1. punktu)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</si>
</sst>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
  </numFmts>
  <fonts count="11" x14ac:knownFonts="1">
    <font>
      <sz val="11"/>
      <color theme="1"/>
      <name val="Calibri"/>
      <family val="2"/>
      <charset val="186"/>
      <scheme val="minor"/>
    </font>
    <font>
      <sz val="10"/>
      <color theme="1"/>
      <name val="Times New Roman"/>
      <family val="1"/>
      <charset val="186"/>
    </font>
    <font>
      <b/>
      <sz val="10"/>
      <name val="Times New Roman"/>
      <family val="1"/>
      <charset val="186"/>
    </font>
    <font>
      <b/>
      <sz val="10"/>
      <color theme="1"/>
      <name val="Times New Roman"/>
      <family val="1"/>
      <charset val="186"/>
    </font>
    <font>
      <sz val="10"/>
      <name val="Times New Roman"/>
      <family val="1"/>
      <charset val="186"/>
    </font>
    <font>
      <i/>
      <sz val="10"/>
      <color theme="1"/>
      <name val="Times New Roman"/>
      <family val="1"/>
      <charset val="186"/>
    </font>
    <font>
      <i/>
      <sz val="10"/>
      <name val="Times New Roman"/>
      <family val="1"/>
      <charset val="186"/>
    </font>
    <font>
      <sz val="11"/>
      <color theme="1"/>
      <name val="Times New Roman"/>
      <family val="1"/>
      <charset val="186"/>
    </font>
    <font>
      <b/>
      <sz val="12"/>
      <color theme="1"/>
      <name val="Times New Roman"/>
      <family val="1"/>
      <charset val="186"/>
    </font>
    <font>
      <sz val="8"/>
      <name val="Calibri"/>
      <family val="2"/>
      <charset val="186"/>
      <scheme val="minor"/>
    </font>
    <font>
      <b/>
      <sz val="10"/>
      <color rgb="FFFF0000"/>
      <name val="Times New Roman"/>
      <family val="1"/>
      <charset val="186"/>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99">
    <xf numFmtId="0" fontId="0" fillId="0" borderId="0" xfId="0"/>
    <xf numFmtId="0" fontId="1" fillId="0" borderId="0" xfId="0" applyFont="1" applyFill="1" applyAlignment="1">
      <alignment vertical="center"/>
    </xf>
    <xf numFmtId="0" fontId="1" fillId="0" borderId="0" xfId="0" applyFont="1" applyFill="1" applyAlignment="1">
      <alignment horizontal="right" vertical="center"/>
    </xf>
    <xf numFmtId="49" fontId="2" fillId="0" borderId="6"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4" xfId="0" applyFont="1" applyFill="1" applyBorder="1" applyAlignment="1">
      <alignment vertical="center"/>
    </xf>
    <xf numFmtId="0" fontId="1" fillId="0" borderId="1"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1" fillId="0" borderId="12" xfId="0" applyFont="1" applyFill="1" applyBorder="1" applyAlignment="1">
      <alignment horizontal="right" vertical="center"/>
    </xf>
    <xf numFmtId="0" fontId="1" fillId="0" borderId="11" xfId="0" applyFont="1" applyFill="1" applyBorder="1" applyAlignment="1">
      <alignment horizontal="right" vertical="center"/>
    </xf>
    <xf numFmtId="165" fontId="1" fillId="0" borderId="11" xfId="0" applyNumberFormat="1" applyFont="1" applyFill="1" applyBorder="1" applyAlignment="1">
      <alignment horizontal="right" vertical="center"/>
    </xf>
    <xf numFmtId="2" fontId="3" fillId="0" borderId="11" xfId="0" applyNumberFormat="1" applyFont="1" applyFill="1" applyBorder="1" applyAlignment="1">
      <alignment horizontal="right" vertical="center"/>
    </xf>
    <xf numFmtId="3" fontId="1" fillId="0" borderId="11" xfId="0" applyNumberFormat="1" applyFont="1" applyFill="1" applyBorder="1" applyAlignment="1">
      <alignment horizontal="right" vertical="center"/>
    </xf>
    <xf numFmtId="4" fontId="1" fillId="0" borderId="1" xfId="0" applyNumberFormat="1" applyFont="1" applyFill="1" applyBorder="1" applyAlignment="1">
      <alignment horizontal="right" vertical="center"/>
    </xf>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164" fontId="1" fillId="0" borderId="11" xfId="0" applyNumberFormat="1" applyFont="1" applyFill="1" applyBorder="1" applyAlignment="1">
      <alignment horizontal="right" vertical="center"/>
    </xf>
    <xf numFmtId="0" fontId="1" fillId="0" borderId="2"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1" fillId="0" borderId="2" xfId="0" applyFont="1" applyFill="1" applyBorder="1" applyAlignment="1">
      <alignment horizontal="justify" vertical="center" wrapText="1"/>
    </xf>
    <xf numFmtId="0" fontId="1" fillId="0" borderId="1" xfId="0" applyFont="1" applyFill="1" applyBorder="1" applyAlignment="1">
      <alignment horizontal="center" vertical="center"/>
    </xf>
    <xf numFmtId="0" fontId="1" fillId="0" borderId="12" xfId="0" applyFont="1" applyFill="1" applyBorder="1" applyAlignment="1">
      <alignment horizontal="left" vertical="center"/>
    </xf>
    <xf numFmtId="49" fontId="4" fillId="0" borderId="1" xfId="0" applyNumberFormat="1" applyFont="1" applyFill="1" applyBorder="1" applyAlignment="1">
      <alignment horizontal="center" vertical="center" wrapText="1"/>
    </xf>
    <xf numFmtId="4" fontId="1" fillId="0" borderId="3" xfId="0" applyNumberFormat="1" applyFont="1" applyFill="1" applyBorder="1" applyAlignment="1">
      <alignment vertical="center"/>
    </xf>
    <xf numFmtId="164" fontId="1" fillId="0" borderId="4" xfId="0" applyNumberFormat="1" applyFont="1" applyFill="1" applyBorder="1" applyAlignment="1">
      <alignment horizontal="right" vertical="center"/>
    </xf>
    <xf numFmtId="0" fontId="1" fillId="0" borderId="4" xfId="0" applyFont="1" applyFill="1" applyBorder="1" applyAlignment="1">
      <alignment horizontal="right" vertical="center"/>
    </xf>
    <xf numFmtId="2" fontId="3" fillId="0" borderId="4" xfId="0" applyNumberFormat="1" applyFont="1" applyFill="1" applyBorder="1" applyAlignment="1">
      <alignment horizontal="right" vertical="center"/>
    </xf>
    <xf numFmtId="3" fontId="1" fillId="0" borderId="4" xfId="0" applyNumberFormat="1" applyFont="1" applyFill="1" applyBorder="1" applyAlignment="1">
      <alignment horizontal="right" vertical="center"/>
    </xf>
    <xf numFmtId="4" fontId="1" fillId="0" borderId="5" xfId="0" applyNumberFormat="1" applyFont="1" applyFill="1" applyBorder="1" applyAlignment="1">
      <alignment horizontal="right" vertical="center"/>
    </xf>
    <xf numFmtId="0" fontId="4" fillId="0" borderId="1" xfId="0" applyFont="1" applyFill="1" applyBorder="1" applyAlignment="1">
      <alignment horizontal="left" vertical="center"/>
    </xf>
    <xf numFmtId="0" fontId="4" fillId="0" borderId="1" xfId="0" applyFont="1" applyFill="1" applyBorder="1" applyAlignment="1">
      <alignment horizontal="center" vertical="center"/>
    </xf>
    <xf numFmtId="0" fontId="4" fillId="0" borderId="4" xfId="0" applyFont="1" applyFill="1" applyBorder="1" applyAlignment="1">
      <alignment vertical="center" wrapText="1"/>
    </xf>
    <xf numFmtId="0" fontId="2" fillId="0" borderId="0" xfId="0" applyFont="1" applyFill="1" applyBorder="1" applyAlignment="1">
      <alignment vertical="center"/>
    </xf>
    <xf numFmtId="165" fontId="1" fillId="0" borderId="12" xfId="0" applyNumberFormat="1" applyFont="1" applyFill="1" applyBorder="1" applyAlignment="1">
      <alignment horizontal="right" vertical="center"/>
    </xf>
    <xf numFmtId="0" fontId="4" fillId="0" borderId="1" xfId="0" applyFont="1" applyFill="1" applyBorder="1" applyAlignment="1">
      <alignment horizontal="justify" vertical="center"/>
    </xf>
    <xf numFmtId="4" fontId="1" fillId="0" borderId="1" xfId="0" applyNumberFormat="1" applyFont="1" applyFill="1" applyBorder="1" applyAlignment="1">
      <alignment vertical="center"/>
    </xf>
    <xf numFmtId="4" fontId="5" fillId="0" borderId="1" xfId="0" applyNumberFormat="1" applyFont="1" applyFill="1" applyBorder="1" applyAlignment="1">
      <alignment vertical="center"/>
    </xf>
    <xf numFmtId="0" fontId="1" fillId="0" borderId="18" xfId="0" applyFont="1" applyFill="1" applyBorder="1" applyAlignment="1">
      <alignment horizontal="right" vertical="center"/>
    </xf>
    <xf numFmtId="2" fontId="3" fillId="0" borderId="18" xfId="0" applyNumberFormat="1" applyFont="1" applyFill="1" applyBorder="1" applyAlignment="1">
      <alignment horizontal="right" vertical="center"/>
    </xf>
    <xf numFmtId="4" fontId="1" fillId="0" borderId="6" xfId="0" applyNumberFormat="1" applyFont="1" applyFill="1" applyBorder="1" applyAlignment="1">
      <alignment horizontal="right" vertical="center"/>
    </xf>
    <xf numFmtId="0" fontId="1" fillId="0" borderId="17" xfId="0" applyFont="1" applyFill="1" applyBorder="1" applyAlignment="1">
      <alignment horizontal="right" vertical="center"/>
    </xf>
    <xf numFmtId="165" fontId="1" fillId="0" borderId="17" xfId="0" applyNumberFormat="1" applyFont="1" applyFill="1" applyBorder="1" applyAlignment="1">
      <alignment horizontal="right" vertical="center"/>
    </xf>
    <xf numFmtId="3" fontId="1" fillId="0" borderId="1" xfId="0" applyNumberFormat="1" applyFont="1" applyFill="1" applyBorder="1" applyAlignment="1">
      <alignment vertical="center"/>
    </xf>
    <xf numFmtId="164" fontId="1" fillId="0" borderId="12" xfId="0" applyNumberFormat="1" applyFont="1" applyFill="1" applyBorder="1" applyAlignment="1">
      <alignment horizontal="right" vertical="center"/>
    </xf>
    <xf numFmtId="165" fontId="1" fillId="0" borderId="18" xfId="0" applyNumberFormat="1" applyFont="1" applyFill="1" applyBorder="1" applyAlignment="1">
      <alignment horizontal="right" vertical="center"/>
    </xf>
    <xf numFmtId="165" fontId="5" fillId="0" borderId="1" xfId="0" applyNumberFormat="1" applyFont="1" applyFill="1" applyBorder="1" applyAlignment="1">
      <alignment vertical="center"/>
    </xf>
    <xf numFmtId="0" fontId="1" fillId="0" borderId="6" xfId="0" applyFont="1" applyFill="1" applyBorder="1" applyAlignment="1">
      <alignment horizontal="center" vertical="center" wrapText="1"/>
    </xf>
    <xf numFmtId="3" fontId="1" fillId="0" borderId="18" xfId="0" applyNumberFormat="1" applyFont="1" applyFill="1" applyBorder="1" applyAlignment="1">
      <alignment horizontal="right" vertical="center"/>
    </xf>
    <xf numFmtId="0" fontId="2" fillId="0" borderId="3" xfId="0" applyFont="1" applyFill="1" applyBorder="1" applyAlignment="1">
      <alignment vertical="center"/>
    </xf>
    <xf numFmtId="49" fontId="1" fillId="0" borderId="1" xfId="0" applyNumberFormat="1" applyFont="1" applyFill="1" applyBorder="1" applyAlignment="1">
      <alignment horizontal="center" vertical="center" wrapText="1"/>
    </xf>
    <xf numFmtId="0" fontId="4" fillId="0" borderId="3" xfId="0" applyFont="1" applyFill="1" applyBorder="1" applyAlignment="1">
      <alignment horizontal="justify" vertical="center" wrapText="1"/>
    </xf>
    <xf numFmtId="4" fontId="5" fillId="0" borderId="4" xfId="0" applyNumberFormat="1" applyFont="1" applyFill="1" applyBorder="1" applyAlignment="1">
      <alignment vertical="center"/>
    </xf>
    <xf numFmtId="0" fontId="7" fillId="0" borderId="0" xfId="0" applyFont="1" applyFill="1" applyAlignment="1">
      <alignment vertical="center"/>
    </xf>
    <xf numFmtId="0" fontId="1" fillId="0" borderId="3" xfId="0" applyFont="1" applyFill="1" applyBorder="1" applyAlignment="1">
      <alignment vertical="center"/>
    </xf>
    <xf numFmtId="0" fontId="1" fillId="0" borderId="4" xfId="0" applyFont="1" applyFill="1" applyBorder="1" applyAlignment="1">
      <alignment vertical="center"/>
    </xf>
    <xf numFmtId="0" fontId="1" fillId="0" borderId="1" xfId="0" applyFont="1" applyFill="1" applyBorder="1" applyAlignment="1">
      <alignment vertical="center" wrapText="1"/>
    </xf>
    <xf numFmtId="0" fontId="1" fillId="0" borderId="5" xfId="0" applyFont="1" applyFill="1" applyBorder="1" applyAlignment="1">
      <alignment horizontal="center" vertical="center" wrapText="1"/>
    </xf>
    <xf numFmtId="0" fontId="1" fillId="0" borderId="1" xfId="0" applyFont="1" applyFill="1" applyBorder="1" applyAlignment="1">
      <alignment horizontal="right" vertical="center"/>
    </xf>
    <xf numFmtId="2" fontId="1" fillId="0" borderId="1" xfId="0" applyNumberFormat="1" applyFont="1" applyFill="1" applyBorder="1" applyAlignment="1">
      <alignment horizontal="right" vertical="center" wrapText="1"/>
    </xf>
    <xf numFmtId="4" fontId="3" fillId="0" borderId="1" xfId="0" applyNumberFormat="1" applyFont="1" applyFill="1" applyBorder="1" applyAlignment="1">
      <alignment horizontal="right" vertical="center" wrapText="1"/>
    </xf>
    <xf numFmtId="3" fontId="1" fillId="0" borderId="1" xfId="0" applyNumberFormat="1" applyFont="1" applyFill="1" applyBorder="1" applyAlignment="1">
      <alignment horizontal="right" vertical="center"/>
    </xf>
    <xf numFmtId="4" fontId="1" fillId="0" borderId="1" xfId="0" applyNumberFormat="1" applyFont="1" applyFill="1" applyBorder="1" applyAlignment="1">
      <alignment horizontal="right" vertical="center" wrapText="1"/>
    </xf>
    <xf numFmtId="0" fontId="6" fillId="0" borderId="1" xfId="0" applyFont="1" applyFill="1" applyBorder="1" applyAlignment="1">
      <alignment horizontal="justify" vertical="center" wrapText="1"/>
    </xf>
    <xf numFmtId="165" fontId="1" fillId="0" borderId="1" xfId="0" applyNumberFormat="1" applyFont="1" applyFill="1" applyBorder="1" applyAlignment="1">
      <alignment horizontal="right" vertical="center" wrapText="1"/>
    </xf>
    <xf numFmtId="164" fontId="3" fillId="0" borderId="1" xfId="0" applyNumberFormat="1" applyFont="1" applyFill="1" applyBorder="1" applyAlignment="1">
      <alignment horizontal="right" vertical="center" wrapText="1"/>
    </xf>
    <xf numFmtId="0" fontId="1" fillId="0" borderId="1" xfId="0" applyFont="1" applyFill="1" applyBorder="1" applyAlignment="1">
      <alignment horizontal="right" vertical="center" wrapText="1"/>
    </xf>
    <xf numFmtId="3" fontId="3" fillId="0" borderId="1" xfId="0" applyNumberFormat="1" applyFont="1" applyFill="1" applyBorder="1" applyAlignment="1">
      <alignment horizontal="right" vertical="center" wrapText="1"/>
    </xf>
    <xf numFmtId="4" fontId="3" fillId="0" borderId="1" xfId="0" applyNumberFormat="1" applyFont="1" applyFill="1" applyBorder="1" applyAlignment="1">
      <alignment horizontal="right" vertical="center"/>
    </xf>
    <xf numFmtId="0" fontId="1" fillId="0" borderId="0" xfId="0" applyFont="1" applyFill="1" applyAlignment="1">
      <alignment horizontal="left" vertical="center"/>
    </xf>
    <xf numFmtId="3" fontId="1" fillId="0" borderId="0" xfId="0" applyNumberFormat="1" applyFont="1" applyFill="1" applyAlignment="1">
      <alignment horizontal="right" vertical="center"/>
    </xf>
    <xf numFmtId="4" fontId="1" fillId="0" borderId="0" xfId="0" applyNumberFormat="1" applyFont="1" applyFill="1" applyAlignment="1">
      <alignment horizontal="right" vertical="center"/>
    </xf>
    <xf numFmtId="0" fontId="1" fillId="0" borderId="0" xfId="0" applyFont="1" applyFill="1" applyAlignment="1">
      <alignment horizontal="right" vertical="center" wrapText="1"/>
    </xf>
    <xf numFmtId="0" fontId="8" fillId="0" borderId="0" xfId="0" applyFont="1" applyFill="1" applyAlignment="1">
      <alignment horizontal="center" vertical="center"/>
    </xf>
    <xf numFmtId="49" fontId="2" fillId="0" borderId="3" xfId="0" applyNumberFormat="1" applyFont="1" applyFill="1" applyBorder="1" applyAlignment="1">
      <alignment horizontal="left" vertical="center" wrapText="1"/>
    </xf>
    <xf numFmtId="49" fontId="2" fillId="0" borderId="4" xfId="0" applyNumberFormat="1"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3" fontId="2" fillId="0" borderId="1"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49" fontId="2" fillId="0" borderId="10"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wrapText="1"/>
    </xf>
    <xf numFmtId="49" fontId="2" fillId="0" borderId="14" xfId="0" applyNumberFormat="1" applyFont="1" applyFill="1" applyBorder="1" applyAlignment="1">
      <alignment horizontal="center" vertical="center" wrapText="1"/>
    </xf>
    <xf numFmtId="0" fontId="1" fillId="0" borderId="0" xfId="0" applyFont="1" applyFill="1" applyAlignment="1">
      <alignment horizontal="right" vertical="top"/>
    </xf>
    <xf numFmtId="0" fontId="1" fillId="0" borderId="0" xfId="0" applyFont="1" applyFill="1" applyAlignment="1">
      <alignment horizontal="left" vertical="top"/>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11DB3-AD23-4B77-A8B9-2670FD00A33D}">
  <dimension ref="A1:AT123"/>
  <sheetViews>
    <sheetView tabSelected="1" zoomScaleNormal="100" workbookViewId="0">
      <pane xSplit="16" ySplit="7" topLeftCell="AN8" activePane="bottomRight" state="frozen"/>
      <selection pane="topRight" activeCell="N1" sqref="N1"/>
      <selection pane="bottomLeft" activeCell="A9" sqref="A9"/>
      <selection pane="bottomRight" activeCell="B10" sqref="B9:B10"/>
    </sheetView>
  </sheetViews>
  <sheetFormatPr defaultColWidth="9.140625" defaultRowHeight="12.75" x14ac:dyDescent="0.25"/>
  <cols>
    <col min="1" max="1" width="9" style="1" customWidth="1"/>
    <col min="2" max="2" width="10.5703125" style="1" customWidth="1"/>
    <col min="3" max="3" width="42.5703125" style="1" customWidth="1"/>
    <col min="4" max="4" width="14" style="1" customWidth="1"/>
    <col min="5" max="5" width="9.140625" style="2" customWidth="1"/>
    <col min="6" max="6" width="11.28515625" style="2" customWidth="1"/>
    <col min="7" max="10" width="9" style="2" customWidth="1"/>
    <col min="11" max="11" width="9.85546875" style="2" customWidth="1"/>
    <col min="12" max="14" width="9" style="2" customWidth="1"/>
    <col min="15" max="15" width="10.5703125" style="2" customWidth="1"/>
    <col min="16" max="38" width="9" style="2" customWidth="1"/>
    <col min="39" max="39" width="9.42578125" style="2" customWidth="1"/>
    <col min="40" max="42" width="9" style="2" customWidth="1"/>
    <col min="43" max="43" width="10.28515625" style="2" customWidth="1"/>
    <col min="44" max="44" width="9.140625" style="2" customWidth="1"/>
    <col min="45" max="45" width="13.7109375" style="73" customWidth="1"/>
    <col min="46" max="46" width="14.85546875" style="74" customWidth="1"/>
    <col min="47" max="16384" width="9.140625" style="1"/>
  </cols>
  <sheetData>
    <row r="1" spans="1:46" ht="89.45" customHeight="1" x14ac:dyDescent="0.25">
      <c r="AR1" s="75" t="s">
        <v>183</v>
      </c>
      <c r="AS1" s="75"/>
      <c r="AT1" s="75"/>
    </row>
    <row r="2" spans="1:46" ht="15.75" x14ac:dyDescent="0.25">
      <c r="C2" s="76" t="s">
        <v>100</v>
      </c>
      <c r="D2" s="76"/>
      <c r="E2" s="76"/>
      <c r="F2" s="76"/>
      <c r="G2" s="76"/>
      <c r="H2" s="76"/>
      <c r="I2" s="76"/>
      <c r="J2" s="76"/>
      <c r="K2" s="76"/>
      <c r="L2" s="76"/>
      <c r="M2" s="76"/>
      <c r="N2" s="76"/>
      <c r="O2" s="76"/>
      <c r="P2" s="76"/>
      <c r="Q2" s="76"/>
      <c r="R2" s="76"/>
      <c r="S2" s="76"/>
      <c r="T2" s="76"/>
      <c r="U2" s="76"/>
      <c r="V2" s="76"/>
      <c r="W2" s="76"/>
      <c r="X2" s="76"/>
      <c r="Y2" s="76"/>
      <c r="Z2" s="76"/>
      <c r="AA2" s="76"/>
      <c r="AB2" s="76"/>
      <c r="AC2" s="76"/>
      <c r="AD2" s="76"/>
      <c r="AE2" s="76"/>
      <c r="AF2" s="76"/>
      <c r="AG2" s="76"/>
      <c r="AH2" s="76"/>
      <c r="AI2" s="76"/>
      <c r="AJ2" s="76"/>
      <c r="AK2" s="76"/>
      <c r="AL2" s="76"/>
      <c r="AM2" s="76"/>
      <c r="AN2" s="76"/>
      <c r="AO2" s="76"/>
      <c r="AP2" s="76"/>
      <c r="AQ2" s="76"/>
      <c r="AR2" s="76"/>
      <c r="AS2" s="76"/>
      <c r="AT2" s="76"/>
    </row>
    <row r="3" spans="1:46" x14ac:dyDescent="0.25">
      <c r="A3" s="93" t="s">
        <v>0</v>
      </c>
      <c r="B3" s="94"/>
      <c r="C3" s="79" t="s">
        <v>1</v>
      </c>
      <c r="D3" s="79" t="s">
        <v>121</v>
      </c>
      <c r="E3" s="92" t="s">
        <v>2</v>
      </c>
      <c r="F3" s="92"/>
      <c r="G3" s="92"/>
      <c r="H3" s="92"/>
      <c r="I3" s="92"/>
      <c r="J3" s="92"/>
      <c r="K3" s="92"/>
      <c r="L3" s="92"/>
      <c r="M3" s="92"/>
      <c r="N3" s="92"/>
      <c r="O3" s="9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3"/>
      <c r="AR3" s="84" t="s">
        <v>108</v>
      </c>
      <c r="AS3" s="85" t="s">
        <v>107</v>
      </c>
      <c r="AT3" s="86" t="s">
        <v>181</v>
      </c>
    </row>
    <row r="4" spans="1:46" x14ac:dyDescent="0.25">
      <c r="A4" s="95"/>
      <c r="B4" s="96"/>
      <c r="C4" s="80"/>
      <c r="D4" s="80"/>
      <c r="E4" s="87" t="s">
        <v>109</v>
      </c>
      <c r="F4" s="87" t="s">
        <v>3</v>
      </c>
      <c r="G4" s="89"/>
      <c r="H4" s="89"/>
      <c r="I4" s="89"/>
      <c r="J4" s="89"/>
      <c r="K4" s="89"/>
      <c r="L4" s="89"/>
      <c r="M4" s="89"/>
      <c r="N4" s="90"/>
      <c r="O4" s="87" t="s">
        <v>5</v>
      </c>
      <c r="P4" s="91" t="s">
        <v>4</v>
      </c>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7" t="s">
        <v>6</v>
      </c>
      <c r="AR4" s="84"/>
      <c r="AS4" s="85"/>
      <c r="AT4" s="86"/>
    </row>
    <row r="5" spans="1:46" x14ac:dyDescent="0.25">
      <c r="A5" s="3" t="s">
        <v>7</v>
      </c>
      <c r="B5" s="3" t="s">
        <v>8</v>
      </c>
      <c r="C5" s="81"/>
      <c r="D5" s="81"/>
      <c r="E5" s="88"/>
      <c r="F5" s="88"/>
      <c r="G5" s="4" t="s">
        <v>9</v>
      </c>
      <c r="H5" s="4" t="s">
        <v>15</v>
      </c>
      <c r="I5" s="4" t="s">
        <v>23</v>
      </c>
      <c r="J5" s="4" t="s">
        <v>10</v>
      </c>
      <c r="K5" s="4" t="s">
        <v>11</v>
      </c>
      <c r="L5" s="4" t="s">
        <v>12</v>
      </c>
      <c r="M5" s="4" t="s">
        <v>220</v>
      </c>
      <c r="N5" s="4" t="s">
        <v>13</v>
      </c>
      <c r="O5" s="88"/>
      <c r="P5" s="4" t="s">
        <v>14</v>
      </c>
      <c r="Q5" s="4" t="s">
        <v>199</v>
      </c>
      <c r="R5" s="5" t="s">
        <v>9</v>
      </c>
      <c r="S5" s="4" t="s">
        <v>200</v>
      </c>
      <c r="T5" s="4" t="s">
        <v>116</v>
      </c>
      <c r="U5" s="4" t="s">
        <v>117</v>
      </c>
      <c r="V5" s="4" t="s">
        <v>16</v>
      </c>
      <c r="W5" s="4" t="s">
        <v>17</v>
      </c>
      <c r="X5" s="4" t="s">
        <v>18</v>
      </c>
      <c r="Y5" s="4" t="s">
        <v>19</v>
      </c>
      <c r="Z5" s="4" t="s">
        <v>20</v>
      </c>
      <c r="AA5" s="4" t="s">
        <v>21</v>
      </c>
      <c r="AB5" s="4" t="s">
        <v>22</v>
      </c>
      <c r="AC5" s="4" t="s">
        <v>118</v>
      </c>
      <c r="AD5" s="4" t="s">
        <v>23</v>
      </c>
      <c r="AE5" s="4" t="s">
        <v>24</v>
      </c>
      <c r="AF5" s="4" t="s">
        <v>119</v>
      </c>
      <c r="AG5" s="4" t="s">
        <v>120</v>
      </c>
      <c r="AH5" s="4" t="s">
        <v>11</v>
      </c>
      <c r="AI5" s="4" t="s">
        <v>25</v>
      </c>
      <c r="AJ5" s="4" t="s">
        <v>26</v>
      </c>
      <c r="AK5" s="4" t="s">
        <v>27</v>
      </c>
      <c r="AL5" s="4" t="s">
        <v>28</v>
      </c>
      <c r="AM5" s="4" t="s">
        <v>29</v>
      </c>
      <c r="AN5" s="4" t="s">
        <v>13</v>
      </c>
      <c r="AO5" s="4" t="s">
        <v>30</v>
      </c>
      <c r="AP5" s="4" t="s">
        <v>31</v>
      </c>
      <c r="AQ5" s="88"/>
      <c r="AR5" s="84"/>
      <c r="AS5" s="85"/>
      <c r="AT5" s="86"/>
    </row>
    <row r="6" spans="1:46" x14ac:dyDescent="0.25">
      <c r="A6" s="77" t="s">
        <v>32</v>
      </c>
      <c r="B6" s="78"/>
      <c r="C6" s="78"/>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c r="AT6" s="78"/>
    </row>
    <row r="7" spans="1:46" x14ac:dyDescent="0.25">
      <c r="A7" s="6" t="s">
        <v>127</v>
      </c>
      <c r="B7" s="7" t="s">
        <v>128</v>
      </c>
      <c r="C7" s="8" t="s">
        <v>271</v>
      </c>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row>
    <row r="8" spans="1:46" ht="63.75" x14ac:dyDescent="0.25">
      <c r="A8" s="9" t="s">
        <v>33</v>
      </c>
      <c r="B8" s="10" t="s">
        <v>52</v>
      </c>
      <c r="C8" s="11" t="s">
        <v>198</v>
      </c>
      <c r="D8" s="9" t="s">
        <v>122</v>
      </c>
      <c r="E8" s="12">
        <v>24.170999999999999</v>
      </c>
      <c r="F8" s="13">
        <f>SUM(J8:N8)</f>
        <v>2.5179999999999998</v>
      </c>
      <c r="G8" s="13"/>
      <c r="H8" s="13"/>
      <c r="I8" s="13"/>
      <c r="J8" s="13"/>
      <c r="K8" s="13">
        <v>2E-3</v>
      </c>
      <c r="L8" s="13">
        <v>0.77600000000000002</v>
      </c>
      <c r="M8" s="13"/>
      <c r="N8" s="14">
        <v>1.74</v>
      </c>
      <c r="O8" s="13">
        <f>E8+F8</f>
        <v>26.689</v>
      </c>
      <c r="P8" s="13">
        <v>4.6479999999999997</v>
      </c>
      <c r="Q8" s="13">
        <v>2.5999999999999999E-2</v>
      </c>
      <c r="R8" s="13">
        <v>0.107</v>
      </c>
      <c r="S8" s="13">
        <v>0.19400000000000001</v>
      </c>
      <c r="T8" s="13"/>
      <c r="U8" s="13">
        <v>1E-3</v>
      </c>
      <c r="V8" s="13"/>
      <c r="W8" s="13"/>
      <c r="X8" s="13">
        <v>0.154</v>
      </c>
      <c r="Y8" s="13">
        <v>0.505</v>
      </c>
      <c r="Z8" s="13">
        <v>3.2000000000000001E-2</v>
      </c>
      <c r="AA8" s="13">
        <v>6.0999999999999999E-2</v>
      </c>
      <c r="AB8" s="13"/>
      <c r="AC8" s="13">
        <v>0.69199999999999995</v>
      </c>
      <c r="AD8" s="13">
        <v>0.184</v>
      </c>
      <c r="AE8" s="13">
        <v>1.0999999999999999E-2</v>
      </c>
      <c r="AF8" s="13">
        <v>5.0000000000000001E-3</v>
      </c>
      <c r="AG8" s="13">
        <v>1.2999999999999999E-2</v>
      </c>
      <c r="AH8" s="13">
        <v>0.27400000000000002</v>
      </c>
      <c r="AI8" s="13">
        <v>0.48299999999999998</v>
      </c>
      <c r="AJ8" s="13"/>
      <c r="AK8" s="13">
        <v>6.2E-2</v>
      </c>
      <c r="AL8" s="13">
        <v>4.0000000000000001E-3</v>
      </c>
      <c r="AM8" s="13">
        <v>0.06</v>
      </c>
      <c r="AN8" s="13">
        <f>0.057+0.159</f>
        <v>0.216</v>
      </c>
      <c r="AO8" s="13">
        <v>3.0000000000000001E-3</v>
      </c>
      <c r="AP8" s="13">
        <v>0.02</v>
      </c>
      <c r="AQ8" s="13">
        <f>SUM(P8:AP8)</f>
        <v>7.754999999999999</v>
      </c>
      <c r="AR8" s="15">
        <f>O8+AQ8</f>
        <v>34.444000000000003</v>
      </c>
      <c r="AS8" s="16">
        <v>1300</v>
      </c>
      <c r="AT8" s="17">
        <f>AR8*AS8</f>
        <v>44777.200000000004</v>
      </c>
    </row>
    <row r="9" spans="1:46" ht="25.5" x14ac:dyDescent="0.25">
      <c r="A9" s="9" t="s">
        <v>39</v>
      </c>
      <c r="B9" s="22" t="s">
        <v>268</v>
      </c>
      <c r="C9" s="18" t="s">
        <v>270</v>
      </c>
      <c r="D9" s="19" t="s">
        <v>132</v>
      </c>
      <c r="E9" s="12">
        <v>22.779</v>
      </c>
      <c r="F9" s="13">
        <f>SUM(J9:N9)</f>
        <v>0</v>
      </c>
      <c r="G9" s="13"/>
      <c r="H9" s="13"/>
      <c r="I9" s="13"/>
      <c r="J9" s="13"/>
      <c r="K9" s="13"/>
      <c r="L9" s="13"/>
      <c r="M9" s="13"/>
      <c r="N9" s="13"/>
      <c r="O9" s="13">
        <f>E9+F9</f>
        <v>22.779</v>
      </c>
      <c r="P9" s="20">
        <v>3.26</v>
      </c>
      <c r="Q9" s="13"/>
      <c r="R9" s="13">
        <v>0.161</v>
      </c>
      <c r="S9" s="13">
        <v>0.29099999999999998</v>
      </c>
      <c r="T9" s="13"/>
      <c r="U9" s="13"/>
      <c r="V9" s="13"/>
      <c r="W9" s="13"/>
      <c r="X9" s="13">
        <v>0.23100000000000001</v>
      </c>
      <c r="Y9" s="13"/>
      <c r="Z9" s="13"/>
      <c r="AA9" s="13">
        <v>9.2999999999999999E-2</v>
      </c>
      <c r="AB9" s="13"/>
      <c r="AC9" s="13">
        <v>2.6190000000000002</v>
      </c>
      <c r="AD9" s="13">
        <v>0.27600000000000002</v>
      </c>
      <c r="AE9" s="13">
        <v>1.7000000000000001E-2</v>
      </c>
      <c r="AF9" s="13">
        <v>8.0000000000000002E-3</v>
      </c>
      <c r="AG9" s="13"/>
      <c r="AH9" s="13">
        <v>7.3999999999999996E-2</v>
      </c>
      <c r="AI9" s="13"/>
      <c r="AJ9" s="13"/>
      <c r="AK9" s="13">
        <v>9.2999999999999999E-2</v>
      </c>
      <c r="AL9" s="13"/>
      <c r="AM9" s="13">
        <v>0.09</v>
      </c>
      <c r="AN9" s="13"/>
      <c r="AO9" s="13">
        <v>5.0000000000000001E-3</v>
      </c>
      <c r="AP9" s="13"/>
      <c r="AQ9" s="13">
        <f>SUM(P9:AP9)</f>
        <v>7.2179999999999991</v>
      </c>
      <c r="AR9" s="15">
        <f>O9+AQ9</f>
        <v>29.997</v>
      </c>
      <c r="AS9" s="16">
        <v>2300</v>
      </c>
      <c r="AT9" s="17">
        <f>AR9*AS9</f>
        <v>68993.100000000006</v>
      </c>
    </row>
    <row r="10" spans="1:46" ht="25.5" x14ac:dyDescent="0.25">
      <c r="A10" s="21" t="s">
        <v>44</v>
      </c>
      <c r="B10" s="22" t="s">
        <v>268</v>
      </c>
      <c r="C10" s="23" t="s">
        <v>201</v>
      </c>
      <c r="D10" s="19" t="s">
        <v>132</v>
      </c>
      <c r="E10" s="12">
        <v>11.39</v>
      </c>
      <c r="F10" s="13">
        <f>SUM(J10:N10)</f>
        <v>0</v>
      </c>
      <c r="G10" s="13"/>
      <c r="H10" s="13"/>
      <c r="I10" s="13"/>
      <c r="J10" s="13"/>
      <c r="K10" s="13"/>
      <c r="L10" s="13"/>
      <c r="M10" s="13"/>
      <c r="N10" s="13"/>
      <c r="O10" s="13">
        <f>E10+F10</f>
        <v>11.39</v>
      </c>
      <c r="P10" s="20">
        <v>1.6339999999999999</v>
      </c>
      <c r="Q10" s="13"/>
      <c r="R10" s="13">
        <v>8.1000000000000003E-2</v>
      </c>
      <c r="S10" s="13">
        <v>0.14599999999999999</v>
      </c>
      <c r="T10" s="13"/>
      <c r="U10" s="13"/>
      <c r="V10" s="13"/>
      <c r="W10" s="13"/>
      <c r="X10" s="13">
        <v>0.11600000000000001</v>
      </c>
      <c r="Y10" s="13"/>
      <c r="Z10" s="13"/>
      <c r="AA10" s="13">
        <v>4.7E-2</v>
      </c>
      <c r="AB10" s="13"/>
      <c r="AC10" s="13">
        <v>1.3089999999999999</v>
      </c>
      <c r="AD10" s="13">
        <v>0.13800000000000001</v>
      </c>
      <c r="AE10" s="13">
        <v>8.0000000000000002E-3</v>
      </c>
      <c r="AF10" s="13">
        <v>4.0000000000000001E-3</v>
      </c>
      <c r="AG10" s="13"/>
      <c r="AH10" s="13">
        <v>3.6999999999999998E-2</v>
      </c>
      <c r="AI10" s="13"/>
      <c r="AJ10" s="13"/>
      <c r="AK10" s="13">
        <v>4.7E-2</v>
      </c>
      <c r="AL10" s="13"/>
      <c r="AM10" s="13">
        <v>4.4999999999999998E-2</v>
      </c>
      <c r="AN10" s="13"/>
      <c r="AO10" s="13">
        <v>2E-3</v>
      </c>
      <c r="AP10" s="13"/>
      <c r="AQ10" s="13">
        <f>SUM(P10:AP10)</f>
        <v>3.6139999999999999</v>
      </c>
      <c r="AR10" s="15">
        <f>O10+AQ10</f>
        <v>15.004000000000001</v>
      </c>
      <c r="AS10" s="16">
        <v>100</v>
      </c>
      <c r="AT10" s="17">
        <f>AR10*AS10</f>
        <v>1500.4</v>
      </c>
    </row>
    <row r="11" spans="1:46" ht="25.5" x14ac:dyDescent="0.25">
      <c r="A11" s="9" t="s">
        <v>49</v>
      </c>
      <c r="B11" s="24" t="s">
        <v>269</v>
      </c>
      <c r="C11" s="11" t="s">
        <v>202</v>
      </c>
      <c r="D11" s="9" t="s">
        <v>133</v>
      </c>
      <c r="E11" s="12">
        <v>3.7970000000000002</v>
      </c>
      <c r="F11" s="13">
        <f>SUM(J11:N11)</f>
        <v>0.19</v>
      </c>
      <c r="G11" s="13"/>
      <c r="H11" s="13"/>
      <c r="I11" s="13"/>
      <c r="J11" s="13"/>
      <c r="K11" s="13">
        <v>0.19</v>
      </c>
      <c r="L11" s="13"/>
      <c r="M11" s="13"/>
      <c r="N11" s="13"/>
      <c r="O11" s="13">
        <f>E11+F11</f>
        <v>3.9870000000000001</v>
      </c>
      <c r="P11" s="20">
        <v>0.65</v>
      </c>
      <c r="Q11" s="13"/>
      <c r="R11" s="13">
        <v>8.0000000000000002E-3</v>
      </c>
      <c r="S11" s="13">
        <v>4.9000000000000002E-2</v>
      </c>
      <c r="T11" s="13"/>
      <c r="U11" s="13"/>
      <c r="V11" s="13"/>
      <c r="W11" s="13"/>
      <c r="X11" s="13">
        <v>3.9E-2</v>
      </c>
      <c r="Y11" s="13"/>
      <c r="Z11" s="13"/>
      <c r="AA11" s="13">
        <v>1.6E-2</v>
      </c>
      <c r="AB11" s="13"/>
      <c r="AC11" s="13">
        <v>0.17299999999999999</v>
      </c>
      <c r="AD11" s="13">
        <v>4.5999999999999999E-2</v>
      </c>
      <c r="AE11" s="13">
        <v>3.0000000000000001E-3</v>
      </c>
      <c r="AF11" s="13">
        <v>1E-3</v>
      </c>
      <c r="AG11" s="13"/>
      <c r="AH11" s="13"/>
      <c r="AI11" s="13"/>
      <c r="AJ11" s="13"/>
      <c r="AK11" s="13">
        <v>1.6E-2</v>
      </c>
      <c r="AL11" s="13"/>
      <c r="AM11" s="13">
        <v>1.4999999999999999E-2</v>
      </c>
      <c r="AN11" s="13"/>
      <c r="AO11" s="13">
        <v>1E-3</v>
      </c>
      <c r="AP11" s="13"/>
      <c r="AQ11" s="13">
        <f>SUM(P11:AP11)</f>
        <v>1.0169999999999999</v>
      </c>
      <c r="AR11" s="15">
        <f>O11+AQ11</f>
        <v>5.0039999999999996</v>
      </c>
      <c r="AS11" s="16">
        <v>400</v>
      </c>
      <c r="AT11" s="17">
        <f>AR11*AS11</f>
        <v>2001.6</v>
      </c>
    </row>
    <row r="12" spans="1:46" ht="63.75" x14ac:dyDescent="0.25">
      <c r="A12" s="9" t="s">
        <v>175</v>
      </c>
      <c r="B12" s="24" t="s">
        <v>54</v>
      </c>
      <c r="C12" s="18" t="s">
        <v>65</v>
      </c>
      <c r="D12" s="9" t="s">
        <v>122</v>
      </c>
      <c r="E12" s="12">
        <v>24.170999999999999</v>
      </c>
      <c r="F12" s="13">
        <f>SUM(J12:N12)</f>
        <v>2.5179999999999998</v>
      </c>
      <c r="G12" s="13"/>
      <c r="H12" s="13"/>
      <c r="I12" s="13"/>
      <c r="J12" s="13"/>
      <c r="K12" s="13">
        <v>2E-3</v>
      </c>
      <c r="L12" s="13">
        <v>0.77600000000000002</v>
      </c>
      <c r="M12" s="13"/>
      <c r="N12" s="14">
        <v>1.74</v>
      </c>
      <c r="O12" s="13">
        <f>E12+F12</f>
        <v>26.689</v>
      </c>
      <c r="P12" s="13">
        <v>4.6479999999999997</v>
      </c>
      <c r="Q12" s="13">
        <v>2.5999999999999999E-2</v>
      </c>
      <c r="R12" s="13">
        <v>0.107</v>
      </c>
      <c r="S12" s="13">
        <v>0.19400000000000001</v>
      </c>
      <c r="T12" s="13"/>
      <c r="U12" s="13">
        <v>1E-3</v>
      </c>
      <c r="V12" s="13"/>
      <c r="W12" s="13"/>
      <c r="X12" s="13">
        <v>0.154</v>
      </c>
      <c r="Y12" s="13">
        <v>0.505</v>
      </c>
      <c r="Z12" s="13">
        <v>3.2000000000000001E-2</v>
      </c>
      <c r="AA12" s="13">
        <v>6.0999999999999999E-2</v>
      </c>
      <c r="AB12" s="13"/>
      <c r="AC12" s="13">
        <v>0.69199999999999995</v>
      </c>
      <c r="AD12" s="13">
        <v>0.184</v>
      </c>
      <c r="AE12" s="13">
        <v>1.0999999999999999E-2</v>
      </c>
      <c r="AF12" s="13">
        <v>5.0000000000000001E-3</v>
      </c>
      <c r="AG12" s="13">
        <v>1.2999999999999999E-2</v>
      </c>
      <c r="AH12" s="13">
        <v>0.27400000000000002</v>
      </c>
      <c r="AI12" s="13">
        <v>0.48299999999999998</v>
      </c>
      <c r="AJ12" s="13"/>
      <c r="AK12" s="13">
        <v>6.2E-2</v>
      </c>
      <c r="AL12" s="13">
        <v>4.0000000000000001E-3</v>
      </c>
      <c r="AM12" s="13">
        <v>0.06</v>
      </c>
      <c r="AN12" s="13">
        <f>0.057+0.159</f>
        <v>0.216</v>
      </c>
      <c r="AO12" s="13">
        <v>3.0000000000000001E-3</v>
      </c>
      <c r="AP12" s="13">
        <v>0.02</v>
      </c>
      <c r="AQ12" s="13">
        <f>SUM(P12:AP12)</f>
        <v>7.754999999999999</v>
      </c>
      <c r="AR12" s="15">
        <f>O12+AQ12</f>
        <v>34.444000000000003</v>
      </c>
      <c r="AS12" s="16">
        <v>650</v>
      </c>
      <c r="AT12" s="17">
        <f>AR12*AS12</f>
        <v>22388.600000000002</v>
      </c>
    </row>
    <row r="13" spans="1:46" x14ac:dyDescent="0.25">
      <c r="A13" s="9" t="s">
        <v>50</v>
      </c>
      <c r="B13" s="24" t="s">
        <v>55</v>
      </c>
      <c r="C13" s="18" t="s">
        <v>203</v>
      </c>
      <c r="D13" s="25" t="s">
        <v>136</v>
      </c>
      <c r="E13" s="12"/>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5"/>
      <c r="AS13" s="16"/>
      <c r="AT13" s="17"/>
    </row>
    <row r="14" spans="1:46" x14ac:dyDescent="0.25">
      <c r="A14" s="6" t="s">
        <v>128</v>
      </c>
      <c r="B14" s="7" t="s">
        <v>129</v>
      </c>
      <c r="C14" s="8" t="s">
        <v>68</v>
      </c>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row>
    <row r="15" spans="1:46" x14ac:dyDescent="0.25">
      <c r="A15" s="26" t="s">
        <v>51</v>
      </c>
      <c r="B15" s="26" t="s">
        <v>56</v>
      </c>
      <c r="C15" s="18" t="s">
        <v>204</v>
      </c>
      <c r="D15" s="19" t="s">
        <v>205</v>
      </c>
      <c r="E15" s="27" t="s">
        <v>41</v>
      </c>
      <c r="F15" s="28"/>
      <c r="G15" s="29"/>
      <c r="H15" s="29"/>
      <c r="I15" s="29"/>
      <c r="J15" s="28"/>
      <c r="K15" s="28"/>
      <c r="L15" s="28"/>
      <c r="M15" s="28"/>
      <c r="N15" s="28"/>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30"/>
      <c r="AS15" s="31"/>
      <c r="AT15" s="32"/>
    </row>
    <row r="16" spans="1:46" x14ac:dyDescent="0.25">
      <c r="A16" s="6" t="s">
        <v>129</v>
      </c>
      <c r="B16" s="7" t="s">
        <v>70</v>
      </c>
      <c r="C16" s="8" t="s">
        <v>74</v>
      </c>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row>
    <row r="17" spans="1:46" ht="38.25" x14ac:dyDescent="0.25">
      <c r="A17" s="26" t="s">
        <v>52</v>
      </c>
      <c r="B17" s="26" t="s">
        <v>62</v>
      </c>
      <c r="C17" s="18" t="s">
        <v>76</v>
      </c>
      <c r="D17" s="19" t="s">
        <v>206</v>
      </c>
      <c r="E17" s="27" t="s">
        <v>41</v>
      </c>
      <c r="F17" s="28"/>
      <c r="G17" s="29"/>
      <c r="H17" s="29"/>
      <c r="I17" s="29"/>
      <c r="J17" s="28"/>
      <c r="K17" s="28"/>
      <c r="L17" s="28"/>
      <c r="M17" s="28"/>
      <c r="N17" s="28"/>
      <c r="O17" s="29"/>
      <c r="P17" s="29"/>
      <c r="Q17" s="29"/>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30"/>
      <c r="AS17" s="31"/>
      <c r="AT17" s="32"/>
    </row>
    <row r="18" spans="1:46" ht="25.5" x14ac:dyDescent="0.25">
      <c r="A18" s="9" t="s">
        <v>53</v>
      </c>
      <c r="B18" s="24" t="s">
        <v>63</v>
      </c>
      <c r="C18" s="18" t="s">
        <v>112</v>
      </c>
      <c r="D18" s="9" t="s">
        <v>122</v>
      </c>
      <c r="E18" s="12">
        <v>24.170999999999999</v>
      </c>
      <c r="F18" s="13">
        <f>SUM(J18:N18)</f>
        <v>2.5179999999999998</v>
      </c>
      <c r="G18" s="13"/>
      <c r="H18" s="13"/>
      <c r="I18" s="13"/>
      <c r="J18" s="13"/>
      <c r="K18" s="13">
        <v>2E-3</v>
      </c>
      <c r="L18" s="13">
        <v>0.77600000000000002</v>
      </c>
      <c r="M18" s="13"/>
      <c r="N18" s="14">
        <v>1.74</v>
      </c>
      <c r="O18" s="13">
        <f>E18+F18</f>
        <v>26.689</v>
      </c>
      <c r="P18" s="13">
        <v>4.6479999999999997</v>
      </c>
      <c r="Q18" s="13">
        <v>2.5999999999999999E-2</v>
      </c>
      <c r="R18" s="13">
        <v>0.107</v>
      </c>
      <c r="S18" s="13">
        <v>0.19400000000000001</v>
      </c>
      <c r="T18" s="13"/>
      <c r="U18" s="13">
        <v>1E-3</v>
      </c>
      <c r="V18" s="13"/>
      <c r="W18" s="13"/>
      <c r="X18" s="13">
        <v>0.154</v>
      </c>
      <c r="Y18" s="13">
        <v>0.505</v>
      </c>
      <c r="Z18" s="13">
        <v>3.2000000000000001E-2</v>
      </c>
      <c r="AA18" s="13">
        <v>6.0999999999999999E-2</v>
      </c>
      <c r="AB18" s="13"/>
      <c r="AC18" s="13">
        <v>0.69199999999999995</v>
      </c>
      <c r="AD18" s="13">
        <v>0.184</v>
      </c>
      <c r="AE18" s="13">
        <v>1.0999999999999999E-2</v>
      </c>
      <c r="AF18" s="13">
        <v>5.0000000000000001E-3</v>
      </c>
      <c r="AG18" s="13">
        <v>1.2999999999999999E-2</v>
      </c>
      <c r="AH18" s="13">
        <v>0.27400000000000002</v>
      </c>
      <c r="AI18" s="13">
        <v>0.48299999999999998</v>
      </c>
      <c r="AJ18" s="13"/>
      <c r="AK18" s="13">
        <v>6.2E-2</v>
      </c>
      <c r="AL18" s="13">
        <v>4.0000000000000001E-3</v>
      </c>
      <c r="AM18" s="13">
        <v>0.06</v>
      </c>
      <c r="AN18" s="13">
        <f>0.057+0.159</f>
        <v>0.216</v>
      </c>
      <c r="AO18" s="13">
        <v>3.0000000000000001E-3</v>
      </c>
      <c r="AP18" s="13">
        <v>0.02</v>
      </c>
      <c r="AQ18" s="13">
        <f>SUM(P18:AP18)</f>
        <v>7.754999999999999</v>
      </c>
      <c r="AR18" s="15">
        <f>O18+AQ18</f>
        <v>34.444000000000003</v>
      </c>
      <c r="AS18" s="16">
        <v>0</v>
      </c>
      <c r="AT18" s="17">
        <f>AR18*AS18</f>
        <v>0</v>
      </c>
    </row>
    <row r="19" spans="1:46" x14ac:dyDescent="0.25">
      <c r="A19" s="9"/>
      <c r="B19" s="24"/>
      <c r="C19" s="18"/>
      <c r="D19" s="25" t="s">
        <v>113</v>
      </c>
      <c r="E19" s="12"/>
      <c r="F19" s="13"/>
      <c r="G19" s="13"/>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5"/>
      <c r="AS19" s="16"/>
      <c r="AT19" s="17"/>
    </row>
    <row r="20" spans="1:46" x14ac:dyDescent="0.25">
      <c r="A20" s="6" t="s">
        <v>67</v>
      </c>
      <c r="B20" s="7" t="s">
        <v>73</v>
      </c>
      <c r="C20" s="8" t="s">
        <v>207</v>
      </c>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row>
    <row r="21" spans="1:46" ht="51" x14ac:dyDescent="0.25">
      <c r="A21" s="26" t="s">
        <v>54</v>
      </c>
      <c r="B21" s="26" t="s">
        <v>64</v>
      </c>
      <c r="C21" s="18" t="s">
        <v>114</v>
      </c>
      <c r="D21" s="9" t="s">
        <v>122</v>
      </c>
      <c r="E21" s="12">
        <v>24.170999999999999</v>
      </c>
      <c r="F21" s="13">
        <f>SUM(J21:N21)</f>
        <v>2.5179999999999998</v>
      </c>
      <c r="G21" s="13"/>
      <c r="H21" s="13"/>
      <c r="I21" s="13"/>
      <c r="J21" s="13"/>
      <c r="K21" s="13">
        <v>2E-3</v>
      </c>
      <c r="L21" s="13">
        <v>0.77600000000000002</v>
      </c>
      <c r="M21" s="13"/>
      <c r="N21" s="14">
        <v>1.74</v>
      </c>
      <c r="O21" s="13">
        <f>E21+F21</f>
        <v>26.689</v>
      </c>
      <c r="P21" s="13">
        <v>4.6479999999999997</v>
      </c>
      <c r="Q21" s="13">
        <v>2.5999999999999999E-2</v>
      </c>
      <c r="R21" s="13">
        <v>0.107</v>
      </c>
      <c r="S21" s="13">
        <v>0.19400000000000001</v>
      </c>
      <c r="T21" s="13"/>
      <c r="U21" s="13">
        <v>1E-3</v>
      </c>
      <c r="V21" s="13"/>
      <c r="W21" s="13"/>
      <c r="X21" s="13">
        <v>0.154</v>
      </c>
      <c r="Y21" s="13">
        <v>0.505</v>
      </c>
      <c r="Z21" s="13">
        <v>3.2000000000000001E-2</v>
      </c>
      <c r="AA21" s="13">
        <v>6.0999999999999999E-2</v>
      </c>
      <c r="AB21" s="13"/>
      <c r="AC21" s="13">
        <v>0.69199999999999995</v>
      </c>
      <c r="AD21" s="13">
        <v>0.184</v>
      </c>
      <c r="AE21" s="13">
        <v>1.0999999999999999E-2</v>
      </c>
      <c r="AF21" s="13">
        <v>5.0000000000000001E-3</v>
      </c>
      <c r="AG21" s="13">
        <v>1.2999999999999999E-2</v>
      </c>
      <c r="AH21" s="13">
        <v>0.27400000000000002</v>
      </c>
      <c r="AI21" s="13">
        <v>0.48299999999999998</v>
      </c>
      <c r="AJ21" s="13"/>
      <c r="AK21" s="13">
        <v>6.2E-2</v>
      </c>
      <c r="AL21" s="13">
        <v>4.0000000000000001E-3</v>
      </c>
      <c r="AM21" s="13">
        <v>0.06</v>
      </c>
      <c r="AN21" s="13">
        <f>0.057+0.159</f>
        <v>0.216</v>
      </c>
      <c r="AO21" s="13">
        <v>3.0000000000000001E-3</v>
      </c>
      <c r="AP21" s="13">
        <v>0.02</v>
      </c>
      <c r="AQ21" s="13">
        <f>SUM(P21:AP21)</f>
        <v>7.754999999999999</v>
      </c>
      <c r="AR21" s="15">
        <f>O21+AQ21</f>
        <v>34.444000000000003</v>
      </c>
      <c r="AS21" s="16">
        <v>200</v>
      </c>
      <c r="AT21" s="17">
        <f>AR21*AS21</f>
        <v>6888.8</v>
      </c>
    </row>
    <row r="22" spans="1:46" ht="51" x14ac:dyDescent="0.25">
      <c r="A22" s="9" t="s">
        <v>55</v>
      </c>
      <c r="B22" s="24" t="s">
        <v>66</v>
      </c>
      <c r="C22" s="18" t="s">
        <v>115</v>
      </c>
      <c r="D22" s="9" t="s">
        <v>122</v>
      </c>
      <c r="E22" s="12">
        <v>24.170999999999999</v>
      </c>
      <c r="F22" s="13">
        <f>SUM(J22:N22)</f>
        <v>2.5179999999999998</v>
      </c>
      <c r="G22" s="13"/>
      <c r="H22" s="13"/>
      <c r="I22" s="13"/>
      <c r="J22" s="13"/>
      <c r="K22" s="13">
        <v>2E-3</v>
      </c>
      <c r="L22" s="13">
        <v>0.77600000000000002</v>
      </c>
      <c r="M22" s="13"/>
      <c r="N22" s="14">
        <v>1.74</v>
      </c>
      <c r="O22" s="13">
        <f>E22+F22</f>
        <v>26.689</v>
      </c>
      <c r="P22" s="13">
        <v>4.6479999999999997</v>
      </c>
      <c r="Q22" s="13">
        <v>2.5999999999999999E-2</v>
      </c>
      <c r="R22" s="13">
        <v>0.107</v>
      </c>
      <c r="S22" s="13">
        <v>0.19400000000000001</v>
      </c>
      <c r="T22" s="13"/>
      <c r="U22" s="13">
        <v>1E-3</v>
      </c>
      <c r="V22" s="13"/>
      <c r="W22" s="13"/>
      <c r="X22" s="13">
        <v>0.154</v>
      </c>
      <c r="Y22" s="13">
        <v>0.505</v>
      </c>
      <c r="Z22" s="13">
        <v>3.2000000000000001E-2</v>
      </c>
      <c r="AA22" s="13">
        <v>6.0999999999999999E-2</v>
      </c>
      <c r="AB22" s="13"/>
      <c r="AC22" s="13">
        <v>0.69199999999999995</v>
      </c>
      <c r="AD22" s="13">
        <v>0.184</v>
      </c>
      <c r="AE22" s="13">
        <v>1.0999999999999999E-2</v>
      </c>
      <c r="AF22" s="13">
        <v>5.0000000000000001E-3</v>
      </c>
      <c r="AG22" s="13">
        <v>1.2999999999999999E-2</v>
      </c>
      <c r="AH22" s="13">
        <v>0.27400000000000002</v>
      </c>
      <c r="AI22" s="13">
        <v>0.48299999999999998</v>
      </c>
      <c r="AJ22" s="13"/>
      <c r="AK22" s="13">
        <v>6.2E-2</v>
      </c>
      <c r="AL22" s="13">
        <v>4.0000000000000001E-3</v>
      </c>
      <c r="AM22" s="13">
        <v>0.06</v>
      </c>
      <c r="AN22" s="13">
        <f>0.057+0.159</f>
        <v>0.216</v>
      </c>
      <c r="AO22" s="13">
        <v>3.0000000000000001E-3</v>
      </c>
      <c r="AP22" s="13">
        <v>0.02</v>
      </c>
      <c r="AQ22" s="13">
        <f>SUM(P22:AP22)</f>
        <v>7.754999999999999</v>
      </c>
      <c r="AR22" s="15">
        <f>O22+AQ22</f>
        <v>34.444000000000003</v>
      </c>
      <c r="AS22" s="16">
        <v>0</v>
      </c>
      <c r="AT22" s="17">
        <f>AR22*AS22</f>
        <v>0</v>
      </c>
    </row>
    <row r="23" spans="1:46" x14ac:dyDescent="0.25">
      <c r="A23" s="9"/>
      <c r="B23" s="24"/>
      <c r="C23" s="18"/>
      <c r="D23" s="25" t="s">
        <v>113</v>
      </c>
      <c r="E23" s="12"/>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5"/>
      <c r="AS23" s="16"/>
      <c r="AT23" s="17"/>
    </row>
    <row r="24" spans="1:46" x14ac:dyDescent="0.25">
      <c r="A24" s="6" t="s">
        <v>70</v>
      </c>
      <c r="B24" s="7" t="s">
        <v>78</v>
      </c>
      <c r="C24" s="8" t="s">
        <v>182</v>
      </c>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row>
    <row r="25" spans="1:46" ht="38.25" x14ac:dyDescent="0.25">
      <c r="A25" s="26" t="s">
        <v>56</v>
      </c>
      <c r="B25" s="26" t="s">
        <v>69</v>
      </c>
      <c r="C25" s="18" t="s">
        <v>208</v>
      </c>
      <c r="D25" s="9" t="s">
        <v>152</v>
      </c>
      <c r="E25" s="27" t="s">
        <v>41</v>
      </c>
      <c r="F25" s="28"/>
      <c r="G25" s="29"/>
      <c r="H25" s="29"/>
      <c r="I25" s="29"/>
      <c r="J25" s="28"/>
      <c r="K25" s="28"/>
      <c r="L25" s="28"/>
      <c r="M25" s="28"/>
      <c r="N25" s="28"/>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30"/>
      <c r="AS25" s="31"/>
      <c r="AT25" s="32"/>
    </row>
    <row r="26" spans="1:46" ht="25.5" x14ac:dyDescent="0.25">
      <c r="A26" s="9" t="s">
        <v>57</v>
      </c>
      <c r="B26" s="24" t="s">
        <v>71</v>
      </c>
      <c r="C26" s="18" t="s">
        <v>83</v>
      </c>
      <c r="D26" s="9" t="s">
        <v>153</v>
      </c>
      <c r="E26" s="27" t="s">
        <v>41</v>
      </c>
      <c r="F26" s="28"/>
      <c r="G26" s="29"/>
      <c r="H26" s="29"/>
      <c r="I26" s="29"/>
      <c r="J26" s="28"/>
      <c r="K26" s="28"/>
      <c r="L26" s="28"/>
      <c r="M26" s="28"/>
      <c r="N26" s="28"/>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30"/>
      <c r="AS26" s="31"/>
      <c r="AT26" s="32"/>
    </row>
    <row r="27" spans="1:46" ht="25.5" x14ac:dyDescent="0.25">
      <c r="A27" s="9" t="s">
        <v>58</v>
      </c>
      <c r="B27" s="24" t="s">
        <v>72</v>
      </c>
      <c r="C27" s="18" t="s">
        <v>85</v>
      </c>
      <c r="D27" s="9" t="s">
        <v>154</v>
      </c>
      <c r="E27" s="27" t="s">
        <v>41</v>
      </c>
      <c r="F27" s="28"/>
      <c r="G27" s="29"/>
      <c r="H27" s="29"/>
      <c r="I27" s="29"/>
      <c r="J27" s="28"/>
      <c r="K27" s="28"/>
      <c r="L27" s="28"/>
      <c r="M27" s="28"/>
      <c r="N27" s="28"/>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30"/>
      <c r="AS27" s="31"/>
      <c r="AT27" s="32"/>
    </row>
    <row r="28" spans="1:46" ht="25.5" x14ac:dyDescent="0.25">
      <c r="A28" s="9" t="s">
        <v>61</v>
      </c>
      <c r="B28" s="24" t="s">
        <v>105</v>
      </c>
      <c r="C28" s="18" t="s">
        <v>209</v>
      </c>
      <c r="D28" s="9" t="s">
        <v>153</v>
      </c>
      <c r="E28" s="27" t="s">
        <v>41</v>
      </c>
      <c r="F28" s="28"/>
      <c r="G28" s="29"/>
      <c r="H28" s="29"/>
      <c r="I28" s="29"/>
      <c r="J28" s="28"/>
      <c r="K28" s="28"/>
      <c r="L28" s="28"/>
      <c r="M28" s="28"/>
      <c r="N28" s="28"/>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30"/>
      <c r="AS28" s="31"/>
      <c r="AT28" s="32"/>
    </row>
    <row r="29" spans="1:46" ht="25.5" x14ac:dyDescent="0.25">
      <c r="A29" s="9" t="s">
        <v>62</v>
      </c>
      <c r="B29" s="24" t="s">
        <v>75</v>
      </c>
      <c r="C29" s="18" t="s">
        <v>210</v>
      </c>
      <c r="D29" s="9" t="s">
        <v>153</v>
      </c>
      <c r="E29" s="27" t="s">
        <v>41</v>
      </c>
      <c r="F29" s="28"/>
      <c r="G29" s="29"/>
      <c r="H29" s="29"/>
      <c r="I29" s="29"/>
      <c r="J29" s="28"/>
      <c r="K29" s="28"/>
      <c r="L29" s="28"/>
      <c r="M29" s="28"/>
      <c r="N29" s="28"/>
      <c r="O29" s="29"/>
      <c r="P29" s="29"/>
      <c r="Q29" s="29"/>
      <c r="R29" s="29"/>
      <c r="S29" s="29"/>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30"/>
      <c r="AS29" s="31"/>
      <c r="AT29" s="32"/>
    </row>
    <row r="30" spans="1:46" x14ac:dyDescent="0.25">
      <c r="A30" s="6" t="s">
        <v>73</v>
      </c>
      <c r="B30" s="7" t="s">
        <v>80</v>
      </c>
      <c r="C30" s="8" t="s">
        <v>278</v>
      </c>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row>
    <row r="31" spans="1:46" ht="38.25" x14ac:dyDescent="0.25">
      <c r="A31" s="9" t="s">
        <v>63</v>
      </c>
      <c r="B31" s="24" t="s">
        <v>77</v>
      </c>
      <c r="C31" s="18" t="s">
        <v>99</v>
      </c>
      <c r="D31" s="9" t="s">
        <v>122</v>
      </c>
      <c r="E31" s="12">
        <v>24.170999999999999</v>
      </c>
      <c r="F31" s="13">
        <f>SUM(J31:N31)</f>
        <v>2.5179999999999998</v>
      </c>
      <c r="G31" s="13"/>
      <c r="H31" s="13"/>
      <c r="I31" s="13"/>
      <c r="J31" s="13"/>
      <c r="K31" s="13">
        <v>2E-3</v>
      </c>
      <c r="L31" s="13">
        <v>0.77600000000000002</v>
      </c>
      <c r="M31" s="13"/>
      <c r="N31" s="14">
        <v>1.74</v>
      </c>
      <c r="O31" s="13">
        <f>E31+F31</f>
        <v>26.689</v>
      </c>
      <c r="P31" s="13">
        <v>4.6479999999999997</v>
      </c>
      <c r="Q31" s="13">
        <v>2.5999999999999999E-2</v>
      </c>
      <c r="R31" s="13">
        <v>0.107</v>
      </c>
      <c r="S31" s="13">
        <v>0.19400000000000001</v>
      </c>
      <c r="T31" s="13"/>
      <c r="U31" s="13">
        <v>1E-3</v>
      </c>
      <c r="V31" s="13"/>
      <c r="W31" s="13"/>
      <c r="X31" s="13">
        <v>0.154</v>
      </c>
      <c r="Y31" s="13">
        <v>0.505</v>
      </c>
      <c r="Z31" s="13">
        <v>3.2000000000000001E-2</v>
      </c>
      <c r="AA31" s="13">
        <v>6.0999999999999999E-2</v>
      </c>
      <c r="AB31" s="13"/>
      <c r="AC31" s="13">
        <v>0.69199999999999995</v>
      </c>
      <c r="AD31" s="13">
        <v>0.184</v>
      </c>
      <c r="AE31" s="13">
        <v>1.0999999999999999E-2</v>
      </c>
      <c r="AF31" s="13">
        <v>5.0000000000000001E-3</v>
      </c>
      <c r="AG31" s="13">
        <v>1.2999999999999999E-2</v>
      </c>
      <c r="AH31" s="13">
        <v>0.27400000000000002</v>
      </c>
      <c r="AI31" s="13">
        <v>0.48299999999999998</v>
      </c>
      <c r="AJ31" s="13"/>
      <c r="AK31" s="13">
        <v>6.2E-2</v>
      </c>
      <c r="AL31" s="13">
        <v>4.0000000000000001E-3</v>
      </c>
      <c r="AM31" s="13">
        <v>0.06</v>
      </c>
      <c r="AN31" s="13">
        <f>0.057+0.159</f>
        <v>0.216</v>
      </c>
      <c r="AO31" s="13">
        <v>3.0000000000000001E-3</v>
      </c>
      <c r="AP31" s="13">
        <v>0.02</v>
      </c>
      <c r="AQ31" s="13">
        <f>SUM(P31:AP31)</f>
        <v>7.754999999999999</v>
      </c>
      <c r="AR31" s="15">
        <f>O31+AQ31</f>
        <v>34.444000000000003</v>
      </c>
      <c r="AS31" s="16">
        <v>1500</v>
      </c>
      <c r="AT31" s="17">
        <f>AR31*AS31</f>
        <v>51666.000000000007</v>
      </c>
    </row>
    <row r="32" spans="1:46" ht="38.25" x14ac:dyDescent="0.25">
      <c r="A32" s="26" t="s">
        <v>64</v>
      </c>
      <c r="B32" s="26" t="s">
        <v>79</v>
      </c>
      <c r="C32" s="18" t="s">
        <v>211</v>
      </c>
      <c r="D32" s="33" t="s">
        <v>155</v>
      </c>
      <c r="E32" s="27"/>
      <c r="F32" s="28"/>
      <c r="G32" s="29"/>
      <c r="H32" s="29"/>
      <c r="I32" s="29"/>
      <c r="J32" s="28"/>
      <c r="K32" s="28"/>
      <c r="L32" s="28"/>
      <c r="M32" s="28"/>
      <c r="N32" s="28"/>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29"/>
      <c r="AN32" s="29"/>
      <c r="AO32" s="29"/>
      <c r="AP32" s="29"/>
      <c r="AQ32" s="29"/>
      <c r="AR32" s="30"/>
      <c r="AS32" s="31"/>
      <c r="AT32" s="32"/>
    </row>
    <row r="33" spans="1:46" x14ac:dyDescent="0.25">
      <c r="A33" s="6" t="s">
        <v>78</v>
      </c>
      <c r="B33" s="7" t="s">
        <v>98</v>
      </c>
      <c r="C33" s="8" t="s">
        <v>212</v>
      </c>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row>
    <row r="34" spans="1:46" ht="25.5" x14ac:dyDescent="0.25">
      <c r="A34" s="26" t="s">
        <v>66</v>
      </c>
      <c r="B34" s="34" t="s">
        <v>81</v>
      </c>
      <c r="C34" s="35" t="s">
        <v>213</v>
      </c>
      <c r="D34" s="8"/>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8"/>
    </row>
    <row r="35" spans="1:46" x14ac:dyDescent="0.25">
      <c r="A35" s="9" t="s">
        <v>214</v>
      </c>
      <c r="B35" s="24" t="s">
        <v>156</v>
      </c>
      <c r="C35" s="18" t="s">
        <v>215</v>
      </c>
      <c r="D35" s="9" t="s">
        <v>122</v>
      </c>
      <c r="E35" s="12">
        <v>24.170999999999999</v>
      </c>
      <c r="F35" s="13">
        <f>SUM(J35:N35)</f>
        <v>2.5179999999999998</v>
      </c>
      <c r="G35" s="13"/>
      <c r="H35" s="13"/>
      <c r="I35" s="13"/>
      <c r="J35" s="13"/>
      <c r="K35" s="13">
        <v>2E-3</v>
      </c>
      <c r="L35" s="13">
        <v>0.77600000000000002</v>
      </c>
      <c r="M35" s="13"/>
      <c r="N35" s="14">
        <v>1.74</v>
      </c>
      <c r="O35" s="13">
        <f>E35+F35</f>
        <v>26.689</v>
      </c>
      <c r="P35" s="13">
        <v>4.6479999999999997</v>
      </c>
      <c r="Q35" s="13">
        <v>2.5999999999999999E-2</v>
      </c>
      <c r="R35" s="13">
        <v>0.107</v>
      </c>
      <c r="S35" s="13">
        <v>0.19400000000000001</v>
      </c>
      <c r="T35" s="13"/>
      <c r="U35" s="13">
        <v>1E-3</v>
      </c>
      <c r="V35" s="13"/>
      <c r="W35" s="13"/>
      <c r="X35" s="13">
        <v>0.154</v>
      </c>
      <c r="Y35" s="13">
        <v>0.505</v>
      </c>
      <c r="Z35" s="13">
        <v>3.2000000000000001E-2</v>
      </c>
      <c r="AA35" s="13">
        <v>6.0999999999999999E-2</v>
      </c>
      <c r="AB35" s="13"/>
      <c r="AC35" s="13">
        <v>0.69199999999999995</v>
      </c>
      <c r="AD35" s="13">
        <v>0.184</v>
      </c>
      <c r="AE35" s="13">
        <v>1.0999999999999999E-2</v>
      </c>
      <c r="AF35" s="13">
        <v>5.0000000000000001E-3</v>
      </c>
      <c r="AG35" s="13">
        <v>1.2999999999999999E-2</v>
      </c>
      <c r="AH35" s="13">
        <v>0.27400000000000002</v>
      </c>
      <c r="AI35" s="13">
        <v>0.48299999999999998</v>
      </c>
      <c r="AJ35" s="13"/>
      <c r="AK35" s="13">
        <v>6.2E-2</v>
      </c>
      <c r="AL35" s="13">
        <v>4.0000000000000001E-3</v>
      </c>
      <c r="AM35" s="13">
        <v>0.06</v>
      </c>
      <c r="AN35" s="13">
        <f>0.057+0.159</f>
        <v>0.216</v>
      </c>
      <c r="AO35" s="13">
        <v>3.0000000000000001E-3</v>
      </c>
      <c r="AP35" s="13">
        <v>0.02</v>
      </c>
      <c r="AQ35" s="13">
        <f>SUM(P35:AP35)</f>
        <v>7.754999999999999</v>
      </c>
      <c r="AR35" s="15">
        <f>O35+AQ35</f>
        <v>34.444000000000003</v>
      </c>
      <c r="AS35" s="16">
        <v>650</v>
      </c>
      <c r="AT35" s="17">
        <f>AR35*AS35</f>
        <v>22388.600000000002</v>
      </c>
    </row>
    <row r="36" spans="1:46" x14ac:dyDescent="0.25">
      <c r="A36" s="9" t="s">
        <v>216</v>
      </c>
      <c r="B36" s="24" t="s">
        <v>157</v>
      </c>
      <c r="C36" s="18" t="s">
        <v>126</v>
      </c>
      <c r="D36" s="9" t="s">
        <v>122</v>
      </c>
      <c r="E36" s="37">
        <v>42.497999999999998</v>
      </c>
      <c r="F36" s="13">
        <f>SUM(J36:N36)</f>
        <v>2.5179999999999998</v>
      </c>
      <c r="G36" s="13"/>
      <c r="H36" s="13"/>
      <c r="I36" s="13"/>
      <c r="J36" s="13"/>
      <c r="K36" s="13">
        <v>2E-3</v>
      </c>
      <c r="L36" s="13">
        <v>0.77600000000000002</v>
      </c>
      <c r="M36" s="13"/>
      <c r="N36" s="14">
        <v>1.74</v>
      </c>
      <c r="O36" s="13">
        <f>E36+F36</f>
        <v>45.015999999999998</v>
      </c>
      <c r="P36" s="13">
        <v>4.6479999999999997</v>
      </c>
      <c r="Q36" s="13">
        <v>2.5999999999999999E-2</v>
      </c>
      <c r="R36" s="13">
        <v>0.107</v>
      </c>
      <c r="S36" s="13">
        <v>0.19400000000000001</v>
      </c>
      <c r="T36" s="13"/>
      <c r="U36" s="13">
        <v>1E-3</v>
      </c>
      <c r="V36" s="13"/>
      <c r="W36" s="13"/>
      <c r="X36" s="13">
        <v>0.154</v>
      </c>
      <c r="Y36" s="13">
        <v>0.505</v>
      </c>
      <c r="Z36" s="13">
        <v>3.2000000000000001E-2</v>
      </c>
      <c r="AA36" s="13">
        <v>6.0999999999999999E-2</v>
      </c>
      <c r="AB36" s="13"/>
      <c r="AC36" s="13">
        <v>0.69199999999999995</v>
      </c>
      <c r="AD36" s="13">
        <v>0.184</v>
      </c>
      <c r="AE36" s="13">
        <v>1.0999999999999999E-2</v>
      </c>
      <c r="AF36" s="13">
        <v>5.0000000000000001E-3</v>
      </c>
      <c r="AG36" s="13">
        <v>1.2999999999999999E-2</v>
      </c>
      <c r="AH36" s="13">
        <v>0.27400000000000002</v>
      </c>
      <c r="AI36" s="13">
        <v>0.48299999999999998</v>
      </c>
      <c r="AJ36" s="13"/>
      <c r="AK36" s="13">
        <v>6.2E-2</v>
      </c>
      <c r="AL36" s="13">
        <v>4.0000000000000001E-3</v>
      </c>
      <c r="AM36" s="13">
        <v>0.06</v>
      </c>
      <c r="AN36" s="13">
        <f>0.057+0.159</f>
        <v>0.216</v>
      </c>
      <c r="AO36" s="13">
        <v>3.0000000000000001E-3</v>
      </c>
      <c r="AP36" s="13">
        <v>0.02</v>
      </c>
      <c r="AQ36" s="13">
        <f>SUM(P36:AP36)</f>
        <v>7.754999999999999</v>
      </c>
      <c r="AR36" s="15">
        <f>O36+AQ36</f>
        <v>52.771000000000001</v>
      </c>
      <c r="AS36" s="16">
        <v>0</v>
      </c>
      <c r="AT36" s="17">
        <f>AR36*AS36</f>
        <v>0</v>
      </c>
    </row>
    <row r="37" spans="1:46" ht="38.25" x14ac:dyDescent="0.25">
      <c r="A37" s="9" t="s">
        <v>69</v>
      </c>
      <c r="B37" s="24" t="s">
        <v>82</v>
      </c>
      <c r="C37" s="18" t="s">
        <v>217</v>
      </c>
      <c r="D37" s="9" t="s">
        <v>125</v>
      </c>
      <c r="E37" s="37">
        <v>42.497999999999998</v>
      </c>
      <c r="F37" s="13">
        <f>SUM(J37:N37)</f>
        <v>2.5179999999999998</v>
      </c>
      <c r="G37" s="13"/>
      <c r="H37" s="13"/>
      <c r="I37" s="13"/>
      <c r="J37" s="13"/>
      <c r="K37" s="13">
        <v>2E-3</v>
      </c>
      <c r="L37" s="13">
        <v>0.77600000000000002</v>
      </c>
      <c r="M37" s="13"/>
      <c r="N37" s="14">
        <v>1.74</v>
      </c>
      <c r="O37" s="13">
        <f>E37+F37</f>
        <v>45.015999999999998</v>
      </c>
      <c r="P37" s="13">
        <v>4.6479999999999997</v>
      </c>
      <c r="Q37" s="13">
        <v>2.5999999999999999E-2</v>
      </c>
      <c r="R37" s="13">
        <v>0.107</v>
      </c>
      <c r="S37" s="13">
        <v>0.19400000000000001</v>
      </c>
      <c r="T37" s="13"/>
      <c r="U37" s="13">
        <v>1E-3</v>
      </c>
      <c r="V37" s="13"/>
      <c r="W37" s="13"/>
      <c r="X37" s="13">
        <v>0.154</v>
      </c>
      <c r="Y37" s="13">
        <v>0.505</v>
      </c>
      <c r="Z37" s="13">
        <v>3.2000000000000001E-2</v>
      </c>
      <c r="AA37" s="13">
        <v>6.0999999999999999E-2</v>
      </c>
      <c r="AB37" s="13"/>
      <c r="AC37" s="13">
        <v>0.69199999999999995</v>
      </c>
      <c r="AD37" s="13">
        <v>0.184</v>
      </c>
      <c r="AE37" s="13">
        <v>1.0999999999999999E-2</v>
      </c>
      <c r="AF37" s="13">
        <v>5.0000000000000001E-3</v>
      </c>
      <c r="AG37" s="13">
        <v>1.2999999999999999E-2</v>
      </c>
      <c r="AH37" s="13">
        <v>0.27400000000000002</v>
      </c>
      <c r="AI37" s="13">
        <v>0.48299999999999998</v>
      </c>
      <c r="AJ37" s="13"/>
      <c r="AK37" s="13">
        <v>6.2E-2</v>
      </c>
      <c r="AL37" s="13">
        <v>4.0000000000000001E-3</v>
      </c>
      <c r="AM37" s="13">
        <v>0.06</v>
      </c>
      <c r="AN37" s="13">
        <f>0.057+0.159</f>
        <v>0.216</v>
      </c>
      <c r="AO37" s="13">
        <v>3.0000000000000001E-3</v>
      </c>
      <c r="AP37" s="13">
        <v>0.02</v>
      </c>
      <c r="AQ37" s="13">
        <f>SUM(P37:AP37)</f>
        <v>7.754999999999999</v>
      </c>
      <c r="AR37" s="15">
        <f>O37+AQ37</f>
        <v>52.771000000000001</v>
      </c>
      <c r="AS37" s="16">
        <v>1</v>
      </c>
      <c r="AT37" s="17">
        <f>AR37*AS37</f>
        <v>52.771000000000001</v>
      </c>
    </row>
    <row r="38" spans="1:46" ht="51" x14ac:dyDescent="0.25">
      <c r="A38" s="9" t="s">
        <v>71</v>
      </c>
      <c r="B38" s="24" t="s">
        <v>84</v>
      </c>
      <c r="C38" s="11" t="s">
        <v>267</v>
      </c>
      <c r="D38" s="9" t="s">
        <v>158</v>
      </c>
      <c r="E38" s="12">
        <v>3.7970000000000002</v>
      </c>
      <c r="F38" s="13">
        <f>SUM(J38:N38)</f>
        <v>0.19</v>
      </c>
      <c r="G38" s="13"/>
      <c r="H38" s="13"/>
      <c r="I38" s="13"/>
      <c r="J38" s="13"/>
      <c r="K38" s="13">
        <v>0.19</v>
      </c>
      <c r="L38" s="13"/>
      <c r="M38" s="13"/>
      <c r="N38" s="13"/>
      <c r="O38" s="13">
        <f>E38+F38</f>
        <v>3.9870000000000001</v>
      </c>
      <c r="P38" s="20">
        <v>0.65</v>
      </c>
      <c r="Q38" s="13"/>
      <c r="R38" s="13">
        <v>8.0000000000000002E-3</v>
      </c>
      <c r="S38" s="13">
        <v>4.9000000000000002E-2</v>
      </c>
      <c r="T38" s="13"/>
      <c r="U38" s="13"/>
      <c r="V38" s="13"/>
      <c r="W38" s="13"/>
      <c r="X38" s="13">
        <v>3.9E-2</v>
      </c>
      <c r="Y38" s="13"/>
      <c r="Z38" s="13"/>
      <c r="AA38" s="13">
        <v>1.6E-2</v>
      </c>
      <c r="AB38" s="13"/>
      <c r="AC38" s="13">
        <v>0.17299999999999999</v>
      </c>
      <c r="AD38" s="13">
        <v>4.5999999999999999E-2</v>
      </c>
      <c r="AE38" s="13">
        <v>3.0000000000000001E-3</v>
      </c>
      <c r="AF38" s="13">
        <v>1E-3</v>
      </c>
      <c r="AG38" s="13"/>
      <c r="AH38" s="13"/>
      <c r="AI38" s="13"/>
      <c r="AJ38" s="13"/>
      <c r="AK38" s="13">
        <v>1.6E-2</v>
      </c>
      <c r="AL38" s="13"/>
      <c r="AM38" s="13">
        <v>1.4999999999999999E-2</v>
      </c>
      <c r="AN38" s="13"/>
      <c r="AO38" s="13">
        <v>1E-3</v>
      </c>
      <c r="AP38" s="13"/>
      <c r="AQ38" s="13">
        <f>SUM(P38:AP38)</f>
        <v>1.0169999999999999</v>
      </c>
      <c r="AR38" s="15">
        <f>O38+AQ38</f>
        <v>5.0039999999999996</v>
      </c>
      <c r="AS38" s="16">
        <v>50</v>
      </c>
      <c r="AT38" s="17">
        <f>AR38*AS38</f>
        <v>250.2</v>
      </c>
    </row>
    <row r="39" spans="1:46" x14ac:dyDescent="0.25">
      <c r="A39" s="77" t="s">
        <v>218</v>
      </c>
      <c r="B39" s="78"/>
      <c r="C39" s="78"/>
      <c r="D39" s="78"/>
      <c r="E39" s="78"/>
      <c r="F39" s="78"/>
      <c r="G39" s="78"/>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c r="AG39" s="78"/>
      <c r="AH39" s="78"/>
      <c r="AI39" s="78"/>
      <c r="AJ39" s="78"/>
      <c r="AK39" s="78"/>
      <c r="AL39" s="78"/>
      <c r="AM39" s="78"/>
      <c r="AN39" s="78"/>
      <c r="AO39" s="78"/>
      <c r="AP39" s="78"/>
      <c r="AQ39" s="78"/>
      <c r="AR39" s="78"/>
      <c r="AS39" s="78"/>
      <c r="AT39" s="78"/>
    </row>
    <row r="40" spans="1:46" x14ac:dyDescent="0.25">
      <c r="A40" s="9" t="s">
        <v>33</v>
      </c>
      <c r="B40" s="24" t="s">
        <v>33</v>
      </c>
      <c r="C40" s="18" t="s">
        <v>219</v>
      </c>
      <c r="D40" s="9" t="s">
        <v>159</v>
      </c>
      <c r="E40" s="12">
        <v>24.170999999999999</v>
      </c>
      <c r="F40" s="13">
        <f>SUM(J40:N40)</f>
        <v>2.5179999999999998</v>
      </c>
      <c r="G40" s="13"/>
      <c r="H40" s="13"/>
      <c r="I40" s="13"/>
      <c r="J40" s="13"/>
      <c r="K40" s="13">
        <v>2E-3</v>
      </c>
      <c r="L40" s="13">
        <v>0.77600000000000002</v>
      </c>
      <c r="M40" s="13"/>
      <c r="N40" s="14">
        <v>1.74</v>
      </c>
      <c r="O40" s="13">
        <f>E40+F40</f>
        <v>26.689</v>
      </c>
      <c r="P40" s="13">
        <v>4.6479999999999997</v>
      </c>
      <c r="Q40" s="13">
        <v>2.5999999999999999E-2</v>
      </c>
      <c r="R40" s="13">
        <v>0.107</v>
      </c>
      <c r="S40" s="13">
        <v>0.19400000000000001</v>
      </c>
      <c r="T40" s="13"/>
      <c r="U40" s="13">
        <v>1E-3</v>
      </c>
      <c r="V40" s="13"/>
      <c r="W40" s="13"/>
      <c r="X40" s="13">
        <v>0.154</v>
      </c>
      <c r="Y40" s="13">
        <v>0.505</v>
      </c>
      <c r="Z40" s="13">
        <v>3.2000000000000001E-2</v>
      </c>
      <c r="AA40" s="13">
        <v>6.0999999999999999E-2</v>
      </c>
      <c r="AB40" s="13"/>
      <c r="AC40" s="13">
        <v>0.69199999999999995</v>
      </c>
      <c r="AD40" s="13">
        <v>0.184</v>
      </c>
      <c r="AE40" s="13">
        <v>1.0999999999999999E-2</v>
      </c>
      <c r="AF40" s="13">
        <v>5.0000000000000001E-3</v>
      </c>
      <c r="AG40" s="13">
        <v>1.2999999999999999E-2</v>
      </c>
      <c r="AH40" s="13">
        <v>0.27400000000000002</v>
      </c>
      <c r="AI40" s="13">
        <v>0.48299999999999998</v>
      </c>
      <c r="AJ40" s="13"/>
      <c r="AK40" s="13">
        <v>6.2E-2</v>
      </c>
      <c r="AL40" s="13">
        <v>4.0000000000000001E-3</v>
      </c>
      <c r="AM40" s="13">
        <v>0.06</v>
      </c>
      <c r="AN40" s="13">
        <f>0.057+0.159</f>
        <v>0.216</v>
      </c>
      <c r="AO40" s="13">
        <v>3.0000000000000001E-3</v>
      </c>
      <c r="AP40" s="13">
        <v>0.02</v>
      </c>
      <c r="AQ40" s="13">
        <f>SUM(P40:AP40)</f>
        <v>7.754999999999999</v>
      </c>
      <c r="AR40" s="15">
        <f>O40+AQ40</f>
        <v>34.444000000000003</v>
      </c>
      <c r="AS40" s="16"/>
      <c r="AT40" s="17">
        <f>AR40*AS40</f>
        <v>0</v>
      </c>
    </row>
    <row r="41" spans="1:46" ht="25.5" x14ac:dyDescent="0.25">
      <c r="A41" s="9" t="s">
        <v>39</v>
      </c>
      <c r="B41" s="24" t="s">
        <v>39</v>
      </c>
      <c r="C41" s="18" t="s">
        <v>160</v>
      </c>
      <c r="D41" s="9"/>
      <c r="E41" s="12"/>
      <c r="F41" s="13"/>
      <c r="G41" s="13"/>
      <c r="H41" s="13"/>
      <c r="I41" s="13"/>
      <c r="J41" s="13"/>
      <c r="K41" s="13"/>
      <c r="L41" s="13"/>
      <c r="M41" s="13"/>
      <c r="N41" s="14"/>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5"/>
      <c r="AS41" s="16"/>
      <c r="AT41" s="17"/>
    </row>
    <row r="42" spans="1:46" x14ac:dyDescent="0.25">
      <c r="A42" s="9" t="s">
        <v>40</v>
      </c>
      <c r="B42" s="9" t="s">
        <v>40</v>
      </c>
      <c r="C42" s="18" t="s">
        <v>161</v>
      </c>
      <c r="D42" s="19" t="s">
        <v>163</v>
      </c>
      <c r="E42" s="12">
        <v>9.1999999999999998E-2</v>
      </c>
      <c r="F42" s="13">
        <f>SUM(J42:N42)</f>
        <v>1.1499999999999999</v>
      </c>
      <c r="G42" s="13"/>
      <c r="H42" s="13"/>
      <c r="I42" s="13"/>
      <c r="J42" s="13"/>
      <c r="K42" s="13"/>
      <c r="L42" s="13"/>
      <c r="M42" s="13">
        <v>1.1499999999999999</v>
      </c>
      <c r="N42" s="13"/>
      <c r="O42" s="13">
        <f>E42+F42</f>
        <v>1.242</v>
      </c>
      <c r="P42" s="13">
        <v>0.36399999999999999</v>
      </c>
      <c r="Q42" s="13"/>
      <c r="R42" s="13"/>
      <c r="S42" s="13">
        <v>9.7000000000000003E-2</v>
      </c>
      <c r="T42" s="13"/>
      <c r="U42" s="13"/>
      <c r="V42" s="13"/>
      <c r="W42" s="13"/>
      <c r="X42" s="13">
        <v>7.6999999999999999E-2</v>
      </c>
      <c r="Y42" s="13"/>
      <c r="Z42" s="13"/>
      <c r="AA42" s="13">
        <v>3.1E-2</v>
      </c>
      <c r="AB42" s="13"/>
      <c r="AC42" s="13"/>
      <c r="AD42" s="13">
        <v>9.1999999999999998E-2</v>
      </c>
      <c r="AE42" s="13">
        <v>6.0000000000000001E-3</v>
      </c>
      <c r="AF42" s="13">
        <v>3.0000000000000001E-3</v>
      </c>
      <c r="AG42" s="13"/>
      <c r="AH42" s="13">
        <v>2.5000000000000001E-2</v>
      </c>
      <c r="AI42" s="13"/>
      <c r="AJ42" s="13"/>
      <c r="AK42" s="13">
        <v>3.1E-2</v>
      </c>
      <c r="AL42" s="13"/>
      <c r="AM42" s="13">
        <v>0.03</v>
      </c>
      <c r="AN42" s="13"/>
      <c r="AO42" s="13">
        <v>2E-3</v>
      </c>
      <c r="AP42" s="13"/>
      <c r="AQ42" s="13">
        <f>SUM(P42:AP42)</f>
        <v>0.75800000000000001</v>
      </c>
      <c r="AR42" s="15">
        <f>O42+AQ42</f>
        <v>2</v>
      </c>
      <c r="AS42" s="16">
        <v>25000</v>
      </c>
      <c r="AT42" s="17">
        <f>AR42*AS42</f>
        <v>50000</v>
      </c>
    </row>
    <row r="43" spans="1:46" ht="25.5" x14ac:dyDescent="0.25">
      <c r="A43" s="9" t="s">
        <v>42</v>
      </c>
      <c r="B43" s="9" t="s">
        <v>42</v>
      </c>
      <c r="C43" s="18" t="s">
        <v>221</v>
      </c>
      <c r="D43" s="9" t="s">
        <v>164</v>
      </c>
      <c r="E43" s="27" t="s">
        <v>41</v>
      </c>
      <c r="F43" s="28"/>
      <c r="G43" s="29"/>
      <c r="H43" s="29"/>
      <c r="I43" s="29"/>
      <c r="J43" s="28"/>
      <c r="K43" s="28"/>
      <c r="L43" s="28"/>
      <c r="M43" s="28"/>
      <c r="N43" s="28"/>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c r="AR43" s="30"/>
      <c r="AS43" s="31"/>
      <c r="AT43" s="32"/>
    </row>
    <row r="44" spans="1:46" ht="25.5" x14ac:dyDescent="0.25">
      <c r="A44" s="9" t="s">
        <v>43</v>
      </c>
      <c r="B44" s="9" t="s">
        <v>43</v>
      </c>
      <c r="C44" s="18" t="s">
        <v>162</v>
      </c>
      <c r="D44" s="9" t="s">
        <v>164</v>
      </c>
      <c r="E44" s="27" t="s">
        <v>41</v>
      </c>
      <c r="F44" s="28"/>
      <c r="G44" s="29"/>
      <c r="H44" s="29"/>
      <c r="I44" s="29"/>
      <c r="J44" s="28"/>
      <c r="K44" s="28"/>
      <c r="L44" s="28"/>
      <c r="M44" s="28"/>
      <c r="N44" s="28"/>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c r="AR44" s="30"/>
      <c r="AS44" s="31"/>
      <c r="AT44" s="32"/>
    </row>
    <row r="45" spans="1:46" x14ac:dyDescent="0.25">
      <c r="A45" s="9" t="s">
        <v>44</v>
      </c>
      <c r="B45" s="24" t="s">
        <v>44</v>
      </c>
      <c r="C45" s="18" t="s">
        <v>166</v>
      </c>
      <c r="D45" s="9"/>
      <c r="E45" s="12"/>
      <c r="F45" s="13"/>
      <c r="G45" s="13"/>
      <c r="H45" s="13"/>
      <c r="I45" s="13"/>
      <c r="J45" s="13"/>
      <c r="K45" s="13"/>
      <c r="L45" s="13"/>
      <c r="M45" s="13"/>
      <c r="N45" s="14"/>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5"/>
      <c r="AS45" s="16"/>
      <c r="AT45" s="17"/>
    </row>
    <row r="46" spans="1:46" x14ac:dyDescent="0.25">
      <c r="A46" s="9" t="s">
        <v>46</v>
      </c>
      <c r="B46" s="9" t="s">
        <v>46</v>
      </c>
      <c r="C46" s="18" t="s">
        <v>167</v>
      </c>
      <c r="D46" s="9" t="s">
        <v>165</v>
      </c>
      <c r="E46" s="27" t="s">
        <v>41</v>
      </c>
      <c r="F46" s="28"/>
      <c r="G46" s="29"/>
      <c r="H46" s="29"/>
      <c r="I46" s="29"/>
      <c r="J46" s="28"/>
      <c r="K46" s="28"/>
      <c r="L46" s="28"/>
      <c r="M46" s="28"/>
      <c r="N46" s="28"/>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c r="AR46" s="30"/>
      <c r="AS46" s="31"/>
      <c r="AT46" s="32"/>
    </row>
    <row r="47" spans="1:46" x14ac:dyDescent="0.25">
      <c r="A47" s="9" t="s">
        <v>48</v>
      </c>
      <c r="B47" s="9" t="s">
        <v>48</v>
      </c>
      <c r="C47" s="18" t="s">
        <v>168</v>
      </c>
      <c r="D47" s="9" t="s">
        <v>165</v>
      </c>
      <c r="E47" s="27" t="s">
        <v>41</v>
      </c>
      <c r="F47" s="28"/>
      <c r="G47" s="29"/>
      <c r="H47" s="29"/>
      <c r="I47" s="29"/>
      <c r="J47" s="28"/>
      <c r="K47" s="28"/>
      <c r="L47" s="28"/>
      <c r="M47" s="28"/>
      <c r="N47" s="28"/>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c r="AR47" s="30"/>
      <c r="AS47" s="31"/>
      <c r="AT47" s="32"/>
    </row>
    <row r="48" spans="1:46" x14ac:dyDescent="0.25">
      <c r="A48" s="77" t="s">
        <v>222</v>
      </c>
      <c r="B48" s="78"/>
      <c r="C48" s="78"/>
      <c r="D48" s="78"/>
      <c r="E48" s="78"/>
      <c r="F48" s="78"/>
      <c r="G48" s="78"/>
      <c r="H48" s="78"/>
      <c r="I48" s="78"/>
      <c r="J48" s="78"/>
      <c r="K48" s="78"/>
      <c r="L48" s="78"/>
      <c r="M48" s="78"/>
      <c r="N48" s="78"/>
      <c r="O48" s="78"/>
      <c r="P48" s="78"/>
      <c r="Q48" s="78"/>
      <c r="R48" s="78"/>
      <c r="S48" s="78"/>
      <c r="T48" s="78"/>
      <c r="U48" s="78"/>
      <c r="V48" s="78"/>
      <c r="W48" s="78"/>
      <c r="X48" s="78"/>
      <c r="Y48" s="78"/>
      <c r="Z48" s="78"/>
      <c r="AA48" s="78"/>
      <c r="AB48" s="78"/>
      <c r="AC48" s="78"/>
      <c r="AD48" s="78"/>
      <c r="AE48" s="78"/>
      <c r="AF48" s="78"/>
      <c r="AG48" s="78"/>
      <c r="AH48" s="78"/>
      <c r="AI48" s="78"/>
      <c r="AJ48" s="78"/>
      <c r="AK48" s="78"/>
      <c r="AL48" s="78"/>
      <c r="AM48" s="78"/>
      <c r="AN48" s="78"/>
      <c r="AO48" s="78"/>
      <c r="AP48" s="78"/>
      <c r="AQ48" s="78"/>
      <c r="AR48" s="78"/>
      <c r="AS48" s="78"/>
      <c r="AT48" s="78"/>
    </row>
    <row r="49" spans="1:46" x14ac:dyDescent="0.25">
      <c r="A49" s="77" t="s">
        <v>223</v>
      </c>
      <c r="B49" s="78"/>
      <c r="C49" s="78"/>
      <c r="D49" s="78"/>
      <c r="E49" s="78"/>
      <c r="F49" s="78"/>
      <c r="G49" s="78"/>
      <c r="H49" s="78"/>
      <c r="I49" s="78"/>
      <c r="J49" s="78"/>
      <c r="K49" s="78"/>
      <c r="L49" s="78"/>
      <c r="M49" s="78"/>
      <c r="N49" s="78"/>
      <c r="O49" s="78"/>
      <c r="P49" s="78"/>
      <c r="Q49" s="78"/>
      <c r="R49" s="78"/>
      <c r="S49" s="78"/>
      <c r="T49" s="78"/>
      <c r="U49" s="78"/>
      <c r="V49" s="78"/>
      <c r="W49" s="78"/>
      <c r="X49" s="78"/>
      <c r="Y49" s="78"/>
      <c r="Z49" s="78"/>
      <c r="AA49" s="78"/>
      <c r="AB49" s="78"/>
      <c r="AC49" s="78"/>
      <c r="AD49" s="78"/>
      <c r="AE49" s="78"/>
      <c r="AF49" s="78"/>
      <c r="AG49" s="78"/>
      <c r="AH49" s="78"/>
      <c r="AI49" s="78"/>
      <c r="AJ49" s="78"/>
      <c r="AK49" s="78"/>
      <c r="AL49" s="78"/>
      <c r="AM49" s="78"/>
      <c r="AN49" s="78"/>
      <c r="AO49" s="78"/>
      <c r="AP49" s="78"/>
      <c r="AQ49" s="78"/>
      <c r="AR49" s="78"/>
      <c r="AS49" s="78"/>
      <c r="AT49" s="78"/>
    </row>
    <row r="50" spans="1:46" x14ac:dyDescent="0.25">
      <c r="A50" s="77" t="s">
        <v>273</v>
      </c>
      <c r="B50" s="78"/>
      <c r="C50" s="78"/>
      <c r="D50" s="78"/>
      <c r="E50" s="78"/>
      <c r="F50" s="78"/>
      <c r="G50" s="78"/>
      <c r="H50" s="78"/>
      <c r="I50" s="78"/>
      <c r="J50" s="78"/>
      <c r="K50" s="78"/>
      <c r="L50" s="78"/>
      <c r="M50" s="78"/>
      <c r="N50" s="78"/>
      <c r="O50" s="78"/>
      <c r="P50" s="78"/>
      <c r="Q50" s="78"/>
      <c r="R50" s="78"/>
      <c r="S50" s="78"/>
      <c r="T50" s="78"/>
      <c r="U50" s="78"/>
      <c r="V50" s="78"/>
      <c r="W50" s="78"/>
      <c r="X50" s="78"/>
      <c r="Y50" s="78"/>
      <c r="Z50" s="78"/>
      <c r="AA50" s="78"/>
      <c r="AB50" s="78"/>
      <c r="AC50" s="78"/>
      <c r="AD50" s="78"/>
      <c r="AE50" s="78"/>
      <c r="AF50" s="78"/>
      <c r="AG50" s="78"/>
      <c r="AH50" s="78"/>
      <c r="AI50" s="78"/>
      <c r="AJ50" s="78"/>
      <c r="AK50" s="78"/>
      <c r="AL50" s="78"/>
      <c r="AM50" s="78"/>
      <c r="AN50" s="78"/>
      <c r="AO50" s="78"/>
      <c r="AP50" s="78"/>
      <c r="AQ50" s="78"/>
      <c r="AR50" s="78"/>
      <c r="AS50" s="78"/>
      <c r="AT50" s="78"/>
    </row>
    <row r="51" spans="1:46" ht="38.25" x14ac:dyDescent="0.25">
      <c r="A51" s="9" t="s">
        <v>33</v>
      </c>
      <c r="B51" s="9" t="s">
        <v>275</v>
      </c>
      <c r="C51" s="38" t="s">
        <v>224</v>
      </c>
      <c r="D51" s="18"/>
      <c r="E51" s="39"/>
      <c r="F51" s="40"/>
      <c r="G51" s="40"/>
      <c r="H51" s="40"/>
      <c r="I51" s="40"/>
      <c r="J51" s="40"/>
      <c r="K51" s="40"/>
      <c r="L51" s="40"/>
      <c r="M51" s="40"/>
      <c r="N51" s="40"/>
      <c r="O51" s="41"/>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1"/>
      <c r="AR51" s="42"/>
      <c r="AS51" s="39"/>
      <c r="AT51" s="43"/>
    </row>
    <row r="52" spans="1:46" x14ac:dyDescent="0.25">
      <c r="A52" s="9" t="s">
        <v>34</v>
      </c>
      <c r="B52" s="9"/>
      <c r="C52" s="18" t="s">
        <v>230</v>
      </c>
      <c r="D52" s="18"/>
      <c r="E52" s="39"/>
      <c r="F52" s="40"/>
      <c r="G52" s="40"/>
      <c r="H52" s="40"/>
      <c r="I52" s="40"/>
      <c r="J52" s="40"/>
      <c r="K52" s="40"/>
      <c r="L52" s="40"/>
      <c r="M52" s="40"/>
      <c r="N52" s="40"/>
      <c r="O52" s="41"/>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1"/>
      <c r="AR52" s="42"/>
      <c r="AS52" s="39"/>
      <c r="AT52" s="43"/>
    </row>
    <row r="53" spans="1:46" x14ac:dyDescent="0.25">
      <c r="A53" s="9" t="s">
        <v>169</v>
      </c>
      <c r="B53" s="9"/>
      <c r="C53" s="18" t="s">
        <v>225</v>
      </c>
      <c r="D53" s="19" t="s">
        <v>123</v>
      </c>
      <c r="E53" s="44">
        <v>2.456</v>
      </c>
      <c r="F53" s="41">
        <f t="shared" ref="F53:F94" si="0">SUM(J53:N53)</f>
        <v>0.25600000000000001</v>
      </c>
      <c r="G53" s="40"/>
      <c r="H53" s="40"/>
      <c r="I53" s="40"/>
      <c r="J53" s="40"/>
      <c r="K53" s="44">
        <v>0</v>
      </c>
      <c r="L53" s="44">
        <v>7.9000000000000001E-2</v>
      </c>
      <c r="M53" s="44"/>
      <c r="N53" s="44">
        <v>0.17699999999999999</v>
      </c>
      <c r="O53" s="41">
        <f t="shared" ref="O53" si="1">E53+F53</f>
        <v>2.7119999999999997</v>
      </c>
      <c r="P53" s="45">
        <v>0.47199999999999998</v>
      </c>
      <c r="Q53" s="45">
        <v>3.0000000000000001E-3</v>
      </c>
      <c r="R53" s="45">
        <v>1.0999999999999999E-2</v>
      </c>
      <c r="S53" s="45">
        <v>0.02</v>
      </c>
      <c r="T53" s="44"/>
      <c r="U53" s="44">
        <v>0</v>
      </c>
      <c r="V53" s="44"/>
      <c r="W53" s="44"/>
      <c r="X53" s="44">
        <v>1.6E-2</v>
      </c>
      <c r="Y53" s="44">
        <v>5.0999999999999997E-2</v>
      </c>
      <c r="Z53" s="44">
        <v>3.0000000000000001E-3</v>
      </c>
      <c r="AA53" s="44">
        <v>6.0000000000000001E-3</v>
      </c>
      <c r="AB53" s="44"/>
      <c r="AC53" s="44">
        <v>7.0000000000000007E-2</v>
      </c>
      <c r="AD53" s="44">
        <v>1.9E-2</v>
      </c>
      <c r="AE53" s="44">
        <v>1E-3</v>
      </c>
      <c r="AF53" s="45">
        <v>1E-3</v>
      </c>
      <c r="AG53" s="44">
        <v>1E-3</v>
      </c>
      <c r="AH53" s="44">
        <v>2.8000000000000001E-2</v>
      </c>
      <c r="AI53" s="44">
        <v>4.9000000000000002E-2</v>
      </c>
      <c r="AJ53" s="44"/>
      <c r="AK53" s="44">
        <v>6.0000000000000001E-3</v>
      </c>
      <c r="AL53" s="44">
        <v>0</v>
      </c>
      <c r="AM53" s="44">
        <v>6.0000000000000001E-3</v>
      </c>
      <c r="AN53" s="44">
        <v>2.1999999999999999E-2</v>
      </c>
      <c r="AO53" s="44">
        <v>0</v>
      </c>
      <c r="AP53" s="44">
        <v>2E-3</v>
      </c>
      <c r="AQ53" s="41">
        <f t="shared" ref="AQ53" si="2">SUM(P53:AP53)</f>
        <v>0.78700000000000025</v>
      </c>
      <c r="AR53" s="42">
        <f t="shared" ref="AR53" si="3">O53+AQ53</f>
        <v>3.4990000000000001</v>
      </c>
      <c r="AS53" s="46">
        <v>36000</v>
      </c>
      <c r="AT53" s="43">
        <f t="shared" ref="AT53" si="4">AR53*AS53</f>
        <v>125964</v>
      </c>
    </row>
    <row r="54" spans="1:46" x14ac:dyDescent="0.25">
      <c r="A54" s="9" t="s">
        <v>170</v>
      </c>
      <c r="B54" s="24"/>
      <c r="C54" s="18" t="s">
        <v>226</v>
      </c>
      <c r="D54" s="9" t="s">
        <v>124</v>
      </c>
      <c r="E54" s="12">
        <v>48.341999999999999</v>
      </c>
      <c r="F54" s="13">
        <f t="shared" si="0"/>
        <v>5.0359999999999996</v>
      </c>
      <c r="G54" s="13"/>
      <c r="H54" s="13"/>
      <c r="I54" s="13"/>
      <c r="J54" s="13"/>
      <c r="K54" s="12">
        <v>4.0000000000000001E-3</v>
      </c>
      <c r="L54" s="12">
        <v>1.552</v>
      </c>
      <c r="M54" s="12"/>
      <c r="N54" s="12">
        <v>3.48</v>
      </c>
      <c r="O54" s="13">
        <f>E54+F54</f>
        <v>53.378</v>
      </c>
      <c r="P54" s="47">
        <v>9.2919999999999998</v>
      </c>
      <c r="Q54" s="47">
        <v>5.1999999999999998E-2</v>
      </c>
      <c r="R54" s="47">
        <v>0.214</v>
      </c>
      <c r="S54" s="47">
        <v>0.38800000000000001</v>
      </c>
      <c r="T54" s="47"/>
      <c r="U54" s="47">
        <v>2E-3</v>
      </c>
      <c r="V54" s="47"/>
      <c r="W54" s="47"/>
      <c r="X54" s="47">
        <v>0.308</v>
      </c>
      <c r="Y54" s="47">
        <v>1.01</v>
      </c>
      <c r="Z54" s="47">
        <v>6.4000000000000001E-2</v>
      </c>
      <c r="AA54" s="47">
        <v>0.122</v>
      </c>
      <c r="AB54" s="47"/>
      <c r="AC54" s="47">
        <v>1.3839999999999999</v>
      </c>
      <c r="AD54" s="47">
        <v>0.36799999999999999</v>
      </c>
      <c r="AE54" s="47">
        <v>2.1999999999999999E-2</v>
      </c>
      <c r="AF54" s="47">
        <v>0.01</v>
      </c>
      <c r="AG54" s="47">
        <v>2.5999999999999999E-2</v>
      </c>
      <c r="AH54" s="47">
        <v>0.54800000000000004</v>
      </c>
      <c r="AI54" s="47">
        <v>0.96599999999999997</v>
      </c>
      <c r="AJ54" s="47"/>
      <c r="AK54" s="47">
        <v>0.124</v>
      </c>
      <c r="AL54" s="47">
        <v>8.0000000000000002E-3</v>
      </c>
      <c r="AM54" s="47">
        <v>0.12</v>
      </c>
      <c r="AN54" s="47">
        <v>0.432</v>
      </c>
      <c r="AO54" s="47">
        <v>6.0000000000000001E-3</v>
      </c>
      <c r="AP54" s="47">
        <v>0.04</v>
      </c>
      <c r="AQ54" s="20">
        <f>SUM(P54:AP54)</f>
        <v>15.505999999999998</v>
      </c>
      <c r="AR54" s="15">
        <f>O54+AQ54</f>
        <v>68.884</v>
      </c>
      <c r="AS54" s="16">
        <v>70</v>
      </c>
      <c r="AT54" s="17">
        <f>AR54*AS54</f>
        <v>4821.88</v>
      </c>
    </row>
    <row r="55" spans="1:46" x14ac:dyDescent="0.25">
      <c r="A55" s="9" t="s">
        <v>171</v>
      </c>
      <c r="B55" s="24"/>
      <c r="C55" s="18" t="s">
        <v>227</v>
      </c>
      <c r="D55" s="9" t="s">
        <v>124</v>
      </c>
      <c r="E55" s="12">
        <v>193.35599999999999</v>
      </c>
      <c r="F55" s="13">
        <f t="shared" si="0"/>
        <v>20.143999999999998</v>
      </c>
      <c r="G55" s="13"/>
      <c r="H55" s="13"/>
      <c r="I55" s="13"/>
      <c r="J55" s="13"/>
      <c r="K55" s="47">
        <v>1.6E-2</v>
      </c>
      <c r="L55" s="47">
        <v>6.2080000000000002</v>
      </c>
      <c r="M55" s="12"/>
      <c r="N55" s="47">
        <v>13.92</v>
      </c>
      <c r="O55" s="13">
        <f>E55+F55</f>
        <v>213.5</v>
      </c>
      <c r="P55" s="47">
        <f>37.168</f>
        <v>37.167999999999999</v>
      </c>
      <c r="Q55" s="47">
        <v>0.20799999999999999</v>
      </c>
      <c r="R55" s="47">
        <v>0.85599999999999998</v>
      </c>
      <c r="S55" s="47">
        <v>1.552</v>
      </c>
      <c r="T55" s="47"/>
      <c r="U55" s="47">
        <v>8.0000000000000002E-3</v>
      </c>
      <c r="V55" s="47"/>
      <c r="W55" s="47"/>
      <c r="X55" s="47">
        <v>1.232</v>
      </c>
      <c r="Y55" s="47">
        <v>4.04</v>
      </c>
      <c r="Z55" s="47">
        <v>0.25600000000000001</v>
      </c>
      <c r="AA55" s="47">
        <v>0.48799999999999999</v>
      </c>
      <c r="AB55" s="47"/>
      <c r="AC55" s="47">
        <v>5.5359999999999996</v>
      </c>
      <c r="AD55" s="47">
        <v>1.472</v>
      </c>
      <c r="AE55" s="47">
        <v>8.7999999999999995E-2</v>
      </c>
      <c r="AF55" s="47">
        <v>0.04</v>
      </c>
      <c r="AG55" s="47">
        <v>0.104</v>
      </c>
      <c r="AH55" s="47">
        <v>2.1920000000000002</v>
      </c>
      <c r="AI55" s="47">
        <v>3.8639999999999999</v>
      </c>
      <c r="AJ55" s="47"/>
      <c r="AK55" s="47">
        <v>0.496</v>
      </c>
      <c r="AL55" s="47">
        <v>3.2000000000000001E-2</v>
      </c>
      <c r="AM55" s="47">
        <v>0.48</v>
      </c>
      <c r="AN55" s="47">
        <v>1.728</v>
      </c>
      <c r="AO55" s="47">
        <v>2.4E-2</v>
      </c>
      <c r="AP55" s="47">
        <v>0.16</v>
      </c>
      <c r="AQ55" s="20">
        <f>SUM(P55:AP55)</f>
        <v>62.023999999999994</v>
      </c>
      <c r="AR55" s="15">
        <f>O55+AQ55</f>
        <v>275.524</v>
      </c>
      <c r="AS55" s="16">
        <v>200</v>
      </c>
      <c r="AT55" s="17">
        <f>AR55*AS55</f>
        <v>55104.800000000003</v>
      </c>
    </row>
    <row r="56" spans="1:46" x14ac:dyDescent="0.25">
      <c r="A56" s="9" t="s">
        <v>36</v>
      </c>
      <c r="B56" s="9"/>
      <c r="C56" s="18" t="s">
        <v>229</v>
      </c>
      <c r="D56" s="18"/>
      <c r="E56" s="39"/>
      <c r="F56" s="40"/>
      <c r="G56" s="40"/>
      <c r="H56" s="40"/>
      <c r="I56" s="40"/>
      <c r="J56" s="40"/>
      <c r="K56" s="40"/>
      <c r="L56" s="40"/>
      <c r="M56" s="40"/>
      <c r="N56" s="40"/>
      <c r="O56" s="41"/>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1"/>
      <c r="AR56" s="42"/>
      <c r="AS56" s="46"/>
      <c r="AT56" s="43"/>
    </row>
    <row r="57" spans="1:46" x14ac:dyDescent="0.25">
      <c r="A57" s="9" t="s">
        <v>184</v>
      </c>
      <c r="B57" s="9"/>
      <c r="C57" s="18" t="s">
        <v>225</v>
      </c>
      <c r="D57" s="19" t="s">
        <v>123</v>
      </c>
      <c r="E57" s="45">
        <v>4.3170000000000002</v>
      </c>
      <c r="F57" s="48">
        <f t="shared" ref="F57:F59" si="5">SUM(J57:N57)</f>
        <v>0.25600000000000001</v>
      </c>
      <c r="G57" s="49"/>
      <c r="H57" s="49"/>
      <c r="I57" s="49"/>
      <c r="J57" s="49"/>
      <c r="K57" s="45">
        <v>0</v>
      </c>
      <c r="L57" s="45">
        <v>7.9000000000000001E-2</v>
      </c>
      <c r="M57" s="45"/>
      <c r="N57" s="45">
        <v>0.17699999999999999</v>
      </c>
      <c r="O57" s="48">
        <f t="shared" ref="O57" si="6">E57+F57</f>
        <v>4.5730000000000004</v>
      </c>
      <c r="P57" s="45">
        <v>0.47199999999999998</v>
      </c>
      <c r="Q57" s="45">
        <v>3.0000000000000001E-3</v>
      </c>
      <c r="R57" s="45">
        <v>1.0999999999999999E-2</v>
      </c>
      <c r="S57" s="45">
        <v>0.02</v>
      </c>
      <c r="T57" s="45"/>
      <c r="U57" s="45">
        <v>0</v>
      </c>
      <c r="V57" s="45"/>
      <c r="W57" s="45"/>
      <c r="X57" s="45">
        <v>1.6E-2</v>
      </c>
      <c r="Y57" s="45">
        <v>5.0999999999999997E-2</v>
      </c>
      <c r="Z57" s="45">
        <v>3.0000000000000001E-3</v>
      </c>
      <c r="AA57" s="45">
        <v>6.0000000000000001E-3</v>
      </c>
      <c r="AB57" s="45"/>
      <c r="AC57" s="45">
        <v>7.0000000000000007E-2</v>
      </c>
      <c r="AD57" s="45">
        <v>1.9E-2</v>
      </c>
      <c r="AE57" s="45">
        <v>1E-3</v>
      </c>
      <c r="AF57" s="45">
        <v>1E-3</v>
      </c>
      <c r="AG57" s="45">
        <v>1E-3</v>
      </c>
      <c r="AH57" s="45">
        <v>2.8000000000000001E-2</v>
      </c>
      <c r="AI57" s="45">
        <v>4.9000000000000002E-2</v>
      </c>
      <c r="AJ57" s="45"/>
      <c r="AK57" s="45">
        <v>6.0000000000000001E-3</v>
      </c>
      <c r="AL57" s="45">
        <v>0</v>
      </c>
      <c r="AM57" s="45">
        <v>6.0000000000000001E-3</v>
      </c>
      <c r="AN57" s="45">
        <v>2.1999999999999999E-2</v>
      </c>
      <c r="AO57" s="45">
        <v>0</v>
      </c>
      <c r="AP57" s="45">
        <v>2E-3</v>
      </c>
      <c r="AQ57" s="48">
        <f t="shared" ref="AQ57" si="7">SUM(P57:AP57)</f>
        <v>0.78700000000000025</v>
      </c>
      <c r="AR57" s="42">
        <f t="shared" ref="AR57" si="8">O57+AQ57</f>
        <v>5.36</v>
      </c>
      <c r="AS57" s="46">
        <v>5000</v>
      </c>
      <c r="AT57" s="43">
        <f t="shared" ref="AT57" si="9">AR57*AS57</f>
        <v>26800</v>
      </c>
    </row>
    <row r="58" spans="1:46" x14ac:dyDescent="0.25">
      <c r="A58" s="9" t="s">
        <v>185</v>
      </c>
      <c r="B58" s="24"/>
      <c r="C58" s="18" t="s">
        <v>226</v>
      </c>
      <c r="D58" s="9" t="s">
        <v>124</v>
      </c>
      <c r="E58" s="37">
        <v>85</v>
      </c>
      <c r="F58" s="14">
        <f t="shared" si="5"/>
        <v>5.0359999999999996</v>
      </c>
      <c r="G58" s="14"/>
      <c r="H58" s="14"/>
      <c r="I58" s="14"/>
      <c r="J58" s="14"/>
      <c r="K58" s="37">
        <v>4.0000000000000001E-3</v>
      </c>
      <c r="L58" s="37">
        <v>1.552</v>
      </c>
      <c r="M58" s="37"/>
      <c r="N58" s="37">
        <v>3.48</v>
      </c>
      <c r="O58" s="14">
        <f>E58+F58</f>
        <v>90.036000000000001</v>
      </c>
      <c r="P58" s="37">
        <v>9.2919999999999998</v>
      </c>
      <c r="Q58" s="37">
        <v>5.1999999999999998E-2</v>
      </c>
      <c r="R58" s="37">
        <v>0.214</v>
      </c>
      <c r="S58" s="37">
        <v>0.38800000000000001</v>
      </c>
      <c r="T58" s="37"/>
      <c r="U58" s="37">
        <v>2E-3</v>
      </c>
      <c r="V58" s="37"/>
      <c r="W58" s="37"/>
      <c r="X58" s="37">
        <v>0.308</v>
      </c>
      <c r="Y58" s="37">
        <v>1.01</v>
      </c>
      <c r="Z58" s="37">
        <v>6.4000000000000001E-2</v>
      </c>
      <c r="AA58" s="37">
        <v>0.122</v>
      </c>
      <c r="AB58" s="37"/>
      <c r="AC58" s="37">
        <v>1.3839999999999999</v>
      </c>
      <c r="AD58" s="37">
        <v>0.36799999999999999</v>
      </c>
      <c r="AE58" s="37">
        <v>2.1999999999999999E-2</v>
      </c>
      <c r="AF58" s="37">
        <v>0.01</v>
      </c>
      <c r="AG58" s="37">
        <v>2.5999999999999999E-2</v>
      </c>
      <c r="AH58" s="37">
        <v>0.54800000000000004</v>
      </c>
      <c r="AI58" s="37">
        <v>0.96599999999999997</v>
      </c>
      <c r="AJ58" s="37"/>
      <c r="AK58" s="37">
        <v>0.124</v>
      </c>
      <c r="AL58" s="37">
        <v>8.0000000000000002E-3</v>
      </c>
      <c r="AM58" s="37">
        <v>0.12</v>
      </c>
      <c r="AN58" s="37">
        <v>0.432</v>
      </c>
      <c r="AO58" s="37">
        <v>6.0000000000000001E-3</v>
      </c>
      <c r="AP58" s="37">
        <v>0.04</v>
      </c>
      <c r="AQ58" s="14">
        <f>SUM(P58:AP58)</f>
        <v>15.505999999999998</v>
      </c>
      <c r="AR58" s="15">
        <f>O58+AQ58</f>
        <v>105.542</v>
      </c>
      <c r="AS58" s="16">
        <v>10</v>
      </c>
      <c r="AT58" s="17">
        <f>AR58*AS58</f>
        <v>1055.42</v>
      </c>
    </row>
    <row r="59" spans="1:46" x14ac:dyDescent="0.25">
      <c r="A59" s="9" t="s">
        <v>228</v>
      </c>
      <c r="B59" s="24"/>
      <c r="C59" s="18" t="s">
        <v>227</v>
      </c>
      <c r="D59" s="9" t="s">
        <v>124</v>
      </c>
      <c r="E59" s="37">
        <v>339.99700000000001</v>
      </c>
      <c r="F59" s="14">
        <f t="shared" si="5"/>
        <v>20.143999999999998</v>
      </c>
      <c r="G59" s="14"/>
      <c r="H59" s="14"/>
      <c r="I59" s="14"/>
      <c r="J59" s="14"/>
      <c r="K59" s="37">
        <v>1.6E-2</v>
      </c>
      <c r="L59" s="37">
        <v>6.2080000000000002</v>
      </c>
      <c r="M59" s="37"/>
      <c r="N59" s="37">
        <v>13.92</v>
      </c>
      <c r="O59" s="14">
        <f>E59+F59</f>
        <v>360.14100000000002</v>
      </c>
      <c r="P59" s="47">
        <f>37.168</f>
        <v>37.167999999999999</v>
      </c>
      <c r="Q59" s="37">
        <v>0.20799999999999999</v>
      </c>
      <c r="R59" s="37">
        <v>0.85599999999999998</v>
      </c>
      <c r="S59" s="37">
        <v>1.552</v>
      </c>
      <c r="T59" s="37"/>
      <c r="U59" s="37">
        <v>8.0000000000000002E-3</v>
      </c>
      <c r="V59" s="37"/>
      <c r="W59" s="37"/>
      <c r="X59" s="37">
        <v>1.232</v>
      </c>
      <c r="Y59" s="37">
        <v>4.04</v>
      </c>
      <c r="Z59" s="37">
        <v>0.25600000000000001</v>
      </c>
      <c r="AA59" s="37">
        <v>0.48799999999999999</v>
      </c>
      <c r="AB59" s="37"/>
      <c r="AC59" s="37">
        <v>5.5359999999999996</v>
      </c>
      <c r="AD59" s="37">
        <v>1.472</v>
      </c>
      <c r="AE59" s="37">
        <v>8.7999999999999995E-2</v>
      </c>
      <c r="AF59" s="37">
        <v>0.04</v>
      </c>
      <c r="AG59" s="37">
        <v>0.104</v>
      </c>
      <c r="AH59" s="37">
        <v>2.1920000000000002</v>
      </c>
      <c r="AI59" s="37">
        <v>3.8639999999999999</v>
      </c>
      <c r="AJ59" s="37"/>
      <c r="AK59" s="37">
        <v>0.496</v>
      </c>
      <c r="AL59" s="37">
        <v>3.2000000000000001E-2</v>
      </c>
      <c r="AM59" s="37">
        <v>0.48</v>
      </c>
      <c r="AN59" s="37">
        <v>1.728</v>
      </c>
      <c r="AO59" s="37">
        <v>2.4E-2</v>
      </c>
      <c r="AP59" s="37">
        <v>0.16</v>
      </c>
      <c r="AQ59" s="14">
        <f>SUM(P59:AP59)</f>
        <v>62.023999999999994</v>
      </c>
      <c r="AR59" s="15">
        <f>O59+AQ59</f>
        <v>422.16500000000002</v>
      </c>
      <c r="AS59" s="16">
        <v>10</v>
      </c>
      <c r="AT59" s="17">
        <f>AR59*AS59</f>
        <v>4221.6500000000005</v>
      </c>
    </row>
    <row r="60" spans="1:46" x14ac:dyDescent="0.25">
      <c r="A60" s="9" t="s">
        <v>37</v>
      </c>
      <c r="B60" s="9"/>
      <c r="C60" s="18" t="s">
        <v>231</v>
      </c>
      <c r="D60" s="18"/>
      <c r="E60" s="39"/>
      <c r="F60" s="40"/>
      <c r="G60" s="40"/>
      <c r="H60" s="40"/>
      <c r="I60" s="40"/>
      <c r="J60" s="40"/>
      <c r="K60" s="40"/>
      <c r="L60" s="40"/>
      <c r="M60" s="40"/>
      <c r="N60" s="40"/>
      <c r="O60" s="41"/>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1"/>
      <c r="AR60" s="42"/>
      <c r="AS60" s="46"/>
      <c r="AT60" s="43"/>
    </row>
    <row r="61" spans="1:46" x14ac:dyDescent="0.25">
      <c r="A61" s="9" t="s">
        <v>186</v>
      </c>
      <c r="B61" s="9"/>
      <c r="C61" s="18" t="s">
        <v>225</v>
      </c>
      <c r="D61" s="19" t="s">
        <v>123</v>
      </c>
      <c r="E61" s="45">
        <v>5.556</v>
      </c>
      <c r="F61" s="48">
        <f t="shared" ref="F61:F63" si="10">SUM(J61:N61)</f>
        <v>0.25600000000000001</v>
      </c>
      <c r="G61" s="49"/>
      <c r="H61" s="49"/>
      <c r="I61" s="49"/>
      <c r="J61" s="49"/>
      <c r="K61" s="45">
        <v>0</v>
      </c>
      <c r="L61" s="45">
        <v>7.9000000000000001E-2</v>
      </c>
      <c r="M61" s="45"/>
      <c r="N61" s="45">
        <v>0.17699999999999999</v>
      </c>
      <c r="O61" s="48">
        <f t="shared" ref="O61" si="11">E61+F61</f>
        <v>5.8120000000000003</v>
      </c>
      <c r="P61" s="45">
        <v>0.47199999999999998</v>
      </c>
      <c r="Q61" s="45">
        <v>3.0000000000000001E-3</v>
      </c>
      <c r="R61" s="45">
        <v>1.0999999999999999E-2</v>
      </c>
      <c r="S61" s="45">
        <v>0.02</v>
      </c>
      <c r="T61" s="45"/>
      <c r="U61" s="45">
        <v>0</v>
      </c>
      <c r="V61" s="45"/>
      <c r="W61" s="45"/>
      <c r="X61" s="45">
        <v>1.6E-2</v>
      </c>
      <c r="Y61" s="45">
        <v>5.0999999999999997E-2</v>
      </c>
      <c r="Z61" s="45">
        <v>3.0000000000000001E-3</v>
      </c>
      <c r="AA61" s="45">
        <v>6.0000000000000001E-3</v>
      </c>
      <c r="AB61" s="45"/>
      <c r="AC61" s="45">
        <v>7.0000000000000007E-2</v>
      </c>
      <c r="AD61" s="45">
        <v>1.9E-2</v>
      </c>
      <c r="AE61" s="45">
        <v>1E-3</v>
      </c>
      <c r="AF61" s="45">
        <v>1E-3</v>
      </c>
      <c r="AG61" s="45">
        <v>1E-3</v>
      </c>
      <c r="AH61" s="45">
        <v>2.8000000000000001E-2</v>
      </c>
      <c r="AI61" s="45">
        <v>4.9000000000000002E-2</v>
      </c>
      <c r="AJ61" s="45"/>
      <c r="AK61" s="45">
        <v>6.0000000000000001E-3</v>
      </c>
      <c r="AL61" s="45">
        <v>0</v>
      </c>
      <c r="AM61" s="45">
        <v>6.0000000000000001E-3</v>
      </c>
      <c r="AN61" s="45">
        <v>2.1999999999999999E-2</v>
      </c>
      <c r="AO61" s="45">
        <v>0</v>
      </c>
      <c r="AP61" s="45">
        <v>2E-3</v>
      </c>
      <c r="AQ61" s="48">
        <f t="shared" ref="AQ61" si="12">SUM(P61:AP61)</f>
        <v>0.78700000000000025</v>
      </c>
      <c r="AR61" s="42">
        <f t="shared" ref="AR61" si="13">O61+AQ61</f>
        <v>6.5990000000000002</v>
      </c>
      <c r="AS61" s="46">
        <v>0</v>
      </c>
      <c r="AT61" s="43">
        <f t="shared" ref="AT61" si="14">AR61*AS61</f>
        <v>0</v>
      </c>
    </row>
    <row r="62" spans="1:46" x14ac:dyDescent="0.25">
      <c r="A62" s="9" t="s">
        <v>187</v>
      </c>
      <c r="B62" s="24"/>
      <c r="C62" s="18" t="s">
        <v>226</v>
      </c>
      <c r="D62" s="9" t="s">
        <v>124</v>
      </c>
      <c r="E62" s="37">
        <v>109.43300000000001</v>
      </c>
      <c r="F62" s="14">
        <f t="shared" si="10"/>
        <v>5.0359999999999996</v>
      </c>
      <c r="G62" s="14"/>
      <c r="H62" s="14"/>
      <c r="I62" s="14"/>
      <c r="J62" s="14"/>
      <c r="K62" s="37">
        <v>4.0000000000000001E-3</v>
      </c>
      <c r="L62" s="37">
        <v>1.552</v>
      </c>
      <c r="M62" s="37"/>
      <c r="N62" s="37">
        <v>3.48</v>
      </c>
      <c r="O62" s="14">
        <f>E62+F62</f>
        <v>114.46900000000001</v>
      </c>
      <c r="P62" s="37">
        <v>9.2919999999999998</v>
      </c>
      <c r="Q62" s="37">
        <v>5.1999999999999998E-2</v>
      </c>
      <c r="R62" s="37">
        <v>0.214</v>
      </c>
      <c r="S62" s="37">
        <v>0.38800000000000001</v>
      </c>
      <c r="T62" s="37"/>
      <c r="U62" s="37">
        <v>2E-3</v>
      </c>
      <c r="V62" s="37"/>
      <c r="W62" s="37"/>
      <c r="X62" s="37">
        <v>0.308</v>
      </c>
      <c r="Y62" s="37">
        <v>1.01</v>
      </c>
      <c r="Z62" s="37">
        <v>6.4000000000000001E-2</v>
      </c>
      <c r="AA62" s="37">
        <v>0.122</v>
      </c>
      <c r="AB62" s="37"/>
      <c r="AC62" s="37">
        <v>1.3839999999999999</v>
      </c>
      <c r="AD62" s="37">
        <v>0.36799999999999999</v>
      </c>
      <c r="AE62" s="37">
        <v>2.1999999999999999E-2</v>
      </c>
      <c r="AF62" s="37">
        <v>0.01</v>
      </c>
      <c r="AG62" s="37">
        <v>2.5999999999999999E-2</v>
      </c>
      <c r="AH62" s="37">
        <v>0.54800000000000004</v>
      </c>
      <c r="AI62" s="37">
        <v>0.96599999999999997</v>
      </c>
      <c r="AJ62" s="37"/>
      <c r="AK62" s="37">
        <v>0.124</v>
      </c>
      <c r="AL62" s="37">
        <v>8.0000000000000002E-3</v>
      </c>
      <c r="AM62" s="37">
        <v>0.12</v>
      </c>
      <c r="AN62" s="37">
        <v>0.432</v>
      </c>
      <c r="AO62" s="37">
        <v>6.0000000000000001E-3</v>
      </c>
      <c r="AP62" s="37">
        <v>0.04</v>
      </c>
      <c r="AQ62" s="14">
        <f>SUM(P62:AP62)</f>
        <v>15.505999999999998</v>
      </c>
      <c r="AR62" s="15">
        <f>O62+AQ62</f>
        <v>129.97499999999999</v>
      </c>
      <c r="AS62" s="16">
        <v>0</v>
      </c>
      <c r="AT62" s="17">
        <f>AR62*AS62</f>
        <v>0</v>
      </c>
    </row>
    <row r="63" spans="1:46" x14ac:dyDescent="0.25">
      <c r="A63" s="9" t="s">
        <v>232</v>
      </c>
      <c r="B63" s="24"/>
      <c r="C63" s="18" t="s">
        <v>227</v>
      </c>
      <c r="D63" s="9" t="s">
        <v>124</v>
      </c>
      <c r="E63" s="37">
        <v>437.73700000000002</v>
      </c>
      <c r="F63" s="14">
        <f t="shared" si="10"/>
        <v>20.143999999999998</v>
      </c>
      <c r="G63" s="14"/>
      <c r="H63" s="14"/>
      <c r="I63" s="14"/>
      <c r="J63" s="14"/>
      <c r="K63" s="37">
        <v>1.6E-2</v>
      </c>
      <c r="L63" s="37">
        <v>6.2080000000000002</v>
      </c>
      <c r="M63" s="37"/>
      <c r="N63" s="37">
        <v>13.92</v>
      </c>
      <c r="O63" s="14">
        <f>E63+F63</f>
        <v>457.88100000000003</v>
      </c>
      <c r="P63" s="47">
        <f>37.168</f>
        <v>37.167999999999999</v>
      </c>
      <c r="Q63" s="37">
        <v>0.20799999999999999</v>
      </c>
      <c r="R63" s="37">
        <v>0.85599999999999998</v>
      </c>
      <c r="S63" s="37">
        <v>1.552</v>
      </c>
      <c r="T63" s="37"/>
      <c r="U63" s="37">
        <v>8.0000000000000002E-3</v>
      </c>
      <c r="V63" s="37"/>
      <c r="W63" s="37"/>
      <c r="X63" s="37">
        <v>1.232</v>
      </c>
      <c r="Y63" s="37">
        <v>4.04</v>
      </c>
      <c r="Z63" s="37">
        <v>0.25600000000000001</v>
      </c>
      <c r="AA63" s="37">
        <v>0.48799999999999999</v>
      </c>
      <c r="AB63" s="37"/>
      <c r="AC63" s="37">
        <v>5.5359999999999996</v>
      </c>
      <c r="AD63" s="37">
        <v>1.472</v>
      </c>
      <c r="AE63" s="37">
        <v>8.7999999999999995E-2</v>
      </c>
      <c r="AF63" s="37">
        <v>0.04</v>
      </c>
      <c r="AG63" s="37">
        <v>0.104</v>
      </c>
      <c r="AH63" s="37">
        <v>2.1920000000000002</v>
      </c>
      <c r="AI63" s="37">
        <v>3.8639999999999999</v>
      </c>
      <c r="AJ63" s="37"/>
      <c r="AK63" s="37">
        <v>0.496</v>
      </c>
      <c r="AL63" s="37">
        <v>3.2000000000000001E-2</v>
      </c>
      <c r="AM63" s="37">
        <v>0.48</v>
      </c>
      <c r="AN63" s="37">
        <v>1.728</v>
      </c>
      <c r="AO63" s="37">
        <v>2.4E-2</v>
      </c>
      <c r="AP63" s="37">
        <v>0.16</v>
      </c>
      <c r="AQ63" s="14">
        <f>SUM(P63:AP63)</f>
        <v>62.023999999999994</v>
      </c>
      <c r="AR63" s="15">
        <f>O63+AQ63</f>
        <v>519.90499999999997</v>
      </c>
      <c r="AS63" s="16">
        <v>0</v>
      </c>
      <c r="AT63" s="17">
        <f>AR63*AS63</f>
        <v>0</v>
      </c>
    </row>
    <row r="64" spans="1:46" ht="25.5" x14ac:dyDescent="0.25">
      <c r="A64" s="9" t="s">
        <v>39</v>
      </c>
      <c r="B64" s="9" t="s">
        <v>33</v>
      </c>
      <c r="C64" s="38" t="s">
        <v>233</v>
      </c>
      <c r="D64" s="18"/>
      <c r="E64" s="39"/>
      <c r="F64" s="40"/>
      <c r="G64" s="40"/>
      <c r="H64" s="40"/>
      <c r="I64" s="40"/>
      <c r="J64" s="40"/>
      <c r="K64" s="40"/>
      <c r="L64" s="40"/>
      <c r="M64" s="40"/>
      <c r="N64" s="40"/>
      <c r="O64" s="41"/>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1"/>
      <c r="AR64" s="42"/>
      <c r="AS64" s="46"/>
      <c r="AT64" s="43"/>
    </row>
    <row r="65" spans="1:46" x14ac:dyDescent="0.25">
      <c r="A65" s="9" t="s">
        <v>40</v>
      </c>
      <c r="B65" s="9"/>
      <c r="C65" s="38" t="s">
        <v>234</v>
      </c>
      <c r="D65" s="18"/>
      <c r="E65" s="39"/>
      <c r="F65" s="40"/>
      <c r="G65" s="40"/>
      <c r="H65" s="40"/>
      <c r="I65" s="40"/>
      <c r="J65" s="40"/>
      <c r="K65" s="40"/>
      <c r="L65" s="40"/>
      <c r="M65" s="40"/>
      <c r="N65" s="40"/>
      <c r="O65" s="41"/>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1"/>
      <c r="AR65" s="42"/>
      <c r="AS65" s="46"/>
      <c r="AT65" s="43"/>
    </row>
    <row r="66" spans="1:46" x14ac:dyDescent="0.25">
      <c r="A66" s="9" t="s">
        <v>172</v>
      </c>
      <c r="B66" s="24"/>
      <c r="C66" s="18" t="s">
        <v>35</v>
      </c>
      <c r="D66" s="9" t="s">
        <v>124</v>
      </c>
      <c r="E66" s="12">
        <v>48.341999999999999</v>
      </c>
      <c r="F66" s="13">
        <f t="shared" ref="F66:F68" si="15">SUM(J66:N66)</f>
        <v>5.0359999999999996</v>
      </c>
      <c r="G66" s="13"/>
      <c r="H66" s="13"/>
      <c r="I66" s="13"/>
      <c r="J66" s="13"/>
      <c r="K66" s="12">
        <v>4.0000000000000001E-3</v>
      </c>
      <c r="L66" s="12">
        <v>1.552</v>
      </c>
      <c r="M66" s="12"/>
      <c r="N66" s="12">
        <v>3.48</v>
      </c>
      <c r="O66" s="13">
        <f>E66+F66</f>
        <v>53.378</v>
      </c>
      <c r="P66" s="47">
        <v>9.2919999999999998</v>
      </c>
      <c r="Q66" s="47">
        <v>5.1999999999999998E-2</v>
      </c>
      <c r="R66" s="47">
        <v>0.214</v>
      </c>
      <c r="S66" s="47">
        <v>0.38800000000000001</v>
      </c>
      <c r="T66" s="47"/>
      <c r="U66" s="47">
        <v>2E-3</v>
      </c>
      <c r="V66" s="47"/>
      <c r="W66" s="47"/>
      <c r="X66" s="47">
        <v>0.308</v>
      </c>
      <c r="Y66" s="47">
        <v>1.01</v>
      </c>
      <c r="Z66" s="47">
        <v>6.4000000000000001E-2</v>
      </c>
      <c r="AA66" s="47">
        <v>0.122</v>
      </c>
      <c r="AB66" s="47"/>
      <c r="AC66" s="47">
        <v>1.3839999999999999</v>
      </c>
      <c r="AD66" s="47">
        <v>0.36799999999999999</v>
      </c>
      <c r="AE66" s="47">
        <v>2.1999999999999999E-2</v>
      </c>
      <c r="AF66" s="47">
        <v>0.01</v>
      </c>
      <c r="AG66" s="47">
        <v>2.5999999999999999E-2</v>
      </c>
      <c r="AH66" s="47">
        <v>0.54800000000000004</v>
      </c>
      <c r="AI66" s="47">
        <v>0.96599999999999997</v>
      </c>
      <c r="AJ66" s="47"/>
      <c r="AK66" s="47">
        <v>0.124</v>
      </c>
      <c r="AL66" s="47">
        <v>8.0000000000000002E-3</v>
      </c>
      <c r="AM66" s="47">
        <v>0.12</v>
      </c>
      <c r="AN66" s="47">
        <v>0.432</v>
      </c>
      <c r="AO66" s="47">
        <v>6.0000000000000001E-3</v>
      </c>
      <c r="AP66" s="47">
        <v>0.04</v>
      </c>
      <c r="AQ66" s="20">
        <f>SUM(P66:AP66)</f>
        <v>15.505999999999998</v>
      </c>
      <c r="AR66" s="15">
        <f>O66+AQ66</f>
        <v>68.884</v>
      </c>
      <c r="AS66" s="16">
        <v>462</v>
      </c>
      <c r="AT66" s="17">
        <f>AR66*AS66</f>
        <v>31824.407999999999</v>
      </c>
    </row>
    <row r="67" spans="1:46" x14ac:dyDescent="0.25">
      <c r="A67" s="9" t="s">
        <v>173</v>
      </c>
      <c r="B67" s="24"/>
      <c r="C67" s="18" t="s">
        <v>126</v>
      </c>
      <c r="D67" s="9" t="s">
        <v>124</v>
      </c>
      <c r="E67" s="37">
        <v>85</v>
      </c>
      <c r="F67" s="14">
        <f t="shared" si="15"/>
        <v>5.0359999999999996</v>
      </c>
      <c r="G67" s="14"/>
      <c r="H67" s="14"/>
      <c r="I67" s="14"/>
      <c r="J67" s="14"/>
      <c r="K67" s="37">
        <v>4.0000000000000001E-3</v>
      </c>
      <c r="L67" s="37">
        <v>1.552</v>
      </c>
      <c r="M67" s="37"/>
      <c r="N67" s="37">
        <v>3.48</v>
      </c>
      <c r="O67" s="14">
        <f>E67+F67</f>
        <v>90.036000000000001</v>
      </c>
      <c r="P67" s="37">
        <v>9.2919999999999998</v>
      </c>
      <c r="Q67" s="37">
        <v>5.1999999999999998E-2</v>
      </c>
      <c r="R67" s="37">
        <v>0.214</v>
      </c>
      <c r="S67" s="37">
        <v>0.38800000000000001</v>
      </c>
      <c r="T67" s="37"/>
      <c r="U67" s="37">
        <v>2E-3</v>
      </c>
      <c r="V67" s="37"/>
      <c r="W67" s="37"/>
      <c r="X67" s="37">
        <v>0.308</v>
      </c>
      <c r="Y67" s="37">
        <v>1.01</v>
      </c>
      <c r="Z67" s="37">
        <v>6.4000000000000001E-2</v>
      </c>
      <c r="AA67" s="37">
        <v>0.122</v>
      </c>
      <c r="AB67" s="37"/>
      <c r="AC67" s="37">
        <v>1.3839999999999999</v>
      </c>
      <c r="AD67" s="37">
        <v>0.36799999999999999</v>
      </c>
      <c r="AE67" s="37">
        <v>2.1999999999999999E-2</v>
      </c>
      <c r="AF67" s="37">
        <v>0.01</v>
      </c>
      <c r="AG67" s="37">
        <v>2.5999999999999999E-2</v>
      </c>
      <c r="AH67" s="37">
        <v>0.54800000000000004</v>
      </c>
      <c r="AI67" s="37">
        <v>0.96599999999999997</v>
      </c>
      <c r="AJ67" s="37"/>
      <c r="AK67" s="37">
        <v>0.124</v>
      </c>
      <c r="AL67" s="37">
        <v>8.0000000000000002E-3</v>
      </c>
      <c r="AM67" s="37">
        <v>0.12</v>
      </c>
      <c r="AN67" s="37">
        <v>0.432</v>
      </c>
      <c r="AO67" s="37">
        <v>6.0000000000000001E-3</v>
      </c>
      <c r="AP67" s="37">
        <v>0.04</v>
      </c>
      <c r="AQ67" s="14">
        <f>SUM(P67:AP67)</f>
        <v>15.505999999999998</v>
      </c>
      <c r="AR67" s="15">
        <f>O67+AQ67</f>
        <v>105.542</v>
      </c>
      <c r="AS67" s="16">
        <v>88</v>
      </c>
      <c r="AT67" s="17">
        <f>AR67*AS67</f>
        <v>9287.6959999999999</v>
      </c>
    </row>
    <row r="68" spans="1:46" x14ac:dyDescent="0.25">
      <c r="A68" s="9" t="s">
        <v>174</v>
      </c>
      <c r="B68" s="24"/>
      <c r="C68" s="18" t="s">
        <v>38</v>
      </c>
      <c r="D68" s="9" t="s">
        <v>124</v>
      </c>
      <c r="E68" s="37">
        <v>109.43300000000001</v>
      </c>
      <c r="F68" s="14">
        <f t="shared" si="15"/>
        <v>5.0359999999999996</v>
      </c>
      <c r="G68" s="14"/>
      <c r="H68" s="14"/>
      <c r="I68" s="14"/>
      <c r="J68" s="14"/>
      <c r="K68" s="37">
        <v>4.0000000000000001E-3</v>
      </c>
      <c r="L68" s="37">
        <v>1.552</v>
      </c>
      <c r="M68" s="37"/>
      <c r="N68" s="37">
        <v>3.48</v>
      </c>
      <c r="O68" s="14">
        <f>E68+F68</f>
        <v>114.46900000000001</v>
      </c>
      <c r="P68" s="37">
        <v>9.2919999999999998</v>
      </c>
      <c r="Q68" s="37">
        <v>5.1999999999999998E-2</v>
      </c>
      <c r="R68" s="37">
        <v>0.214</v>
      </c>
      <c r="S68" s="37">
        <v>0.38800000000000001</v>
      </c>
      <c r="T68" s="37"/>
      <c r="U68" s="37">
        <v>2E-3</v>
      </c>
      <c r="V68" s="37"/>
      <c r="W68" s="37"/>
      <c r="X68" s="37">
        <v>0.308</v>
      </c>
      <c r="Y68" s="37">
        <v>1.01</v>
      </c>
      <c r="Z68" s="37">
        <v>6.4000000000000001E-2</v>
      </c>
      <c r="AA68" s="37">
        <v>0.122</v>
      </c>
      <c r="AB68" s="37"/>
      <c r="AC68" s="37">
        <v>1.3839999999999999</v>
      </c>
      <c r="AD68" s="37">
        <v>0.36799999999999999</v>
      </c>
      <c r="AE68" s="37">
        <v>2.1999999999999999E-2</v>
      </c>
      <c r="AF68" s="37">
        <v>0.01</v>
      </c>
      <c r="AG68" s="37">
        <v>2.5999999999999999E-2</v>
      </c>
      <c r="AH68" s="37">
        <v>0.54800000000000004</v>
      </c>
      <c r="AI68" s="37">
        <v>0.96599999999999997</v>
      </c>
      <c r="AJ68" s="37"/>
      <c r="AK68" s="37">
        <v>0.124</v>
      </c>
      <c r="AL68" s="37">
        <v>8.0000000000000002E-3</v>
      </c>
      <c r="AM68" s="37">
        <v>0.12</v>
      </c>
      <c r="AN68" s="37">
        <v>0.432</v>
      </c>
      <c r="AO68" s="37">
        <v>6.0000000000000001E-3</v>
      </c>
      <c r="AP68" s="37">
        <v>0.04</v>
      </c>
      <c r="AQ68" s="14">
        <f>SUM(P68:AP68)</f>
        <v>15.505999999999998</v>
      </c>
      <c r="AR68" s="15">
        <f>O68+AQ68</f>
        <v>129.97499999999999</v>
      </c>
      <c r="AS68" s="16">
        <v>0</v>
      </c>
      <c r="AT68" s="17">
        <f>AR68*AS68</f>
        <v>0</v>
      </c>
    </row>
    <row r="69" spans="1:46" x14ac:dyDescent="0.25">
      <c r="A69" s="9" t="s">
        <v>42</v>
      </c>
      <c r="B69" s="9"/>
      <c r="C69" s="38" t="s">
        <v>235</v>
      </c>
      <c r="D69" s="18"/>
      <c r="E69" s="39"/>
      <c r="F69" s="40"/>
      <c r="G69" s="40"/>
      <c r="H69" s="40"/>
      <c r="I69" s="40"/>
      <c r="J69" s="40"/>
      <c r="K69" s="40"/>
      <c r="L69" s="40"/>
      <c r="M69" s="40"/>
      <c r="N69" s="40"/>
      <c r="O69" s="41"/>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1"/>
      <c r="AR69" s="42"/>
      <c r="AS69" s="46"/>
      <c r="AT69" s="43"/>
    </row>
    <row r="70" spans="1:46" x14ac:dyDescent="0.25">
      <c r="A70" s="9" t="s">
        <v>192</v>
      </c>
      <c r="B70" s="24"/>
      <c r="C70" s="18" t="s">
        <v>35</v>
      </c>
      <c r="D70" s="9" t="s">
        <v>124</v>
      </c>
      <c r="E70" s="12">
        <v>72.513000000000005</v>
      </c>
      <c r="F70" s="13">
        <f t="shared" ref="F70:F72" si="16">SUM(J70:N70)</f>
        <v>7.5539999999999994</v>
      </c>
      <c r="G70" s="13"/>
      <c r="H70" s="13"/>
      <c r="I70" s="13"/>
      <c r="J70" s="13"/>
      <c r="K70" s="12">
        <v>6.0000000000000001E-3</v>
      </c>
      <c r="L70" s="12">
        <v>2.3279999999999998</v>
      </c>
      <c r="M70" s="12"/>
      <c r="N70" s="12">
        <v>5.22</v>
      </c>
      <c r="O70" s="13">
        <f>E70+F70</f>
        <v>80.067000000000007</v>
      </c>
      <c r="P70" s="47">
        <v>13.943999999999999</v>
      </c>
      <c r="Q70" s="47">
        <v>7.8E-2</v>
      </c>
      <c r="R70" s="47">
        <v>0.32100000000000001</v>
      </c>
      <c r="S70" s="47">
        <v>0.58200000000000007</v>
      </c>
      <c r="T70" s="47"/>
      <c r="U70" s="47">
        <v>3.0000000000000001E-3</v>
      </c>
      <c r="V70" s="47"/>
      <c r="W70" s="47"/>
      <c r="X70" s="47">
        <v>0.46199999999999997</v>
      </c>
      <c r="Y70" s="47">
        <v>1.5150000000000001</v>
      </c>
      <c r="Z70" s="47">
        <v>9.6000000000000002E-2</v>
      </c>
      <c r="AA70" s="47">
        <v>0.183</v>
      </c>
      <c r="AB70" s="47"/>
      <c r="AC70" s="47">
        <v>2.0759999999999996</v>
      </c>
      <c r="AD70" s="47">
        <v>0.55200000000000005</v>
      </c>
      <c r="AE70" s="47">
        <v>3.3000000000000002E-2</v>
      </c>
      <c r="AF70" s="47">
        <v>1.4999999999999999E-2</v>
      </c>
      <c r="AG70" s="47">
        <v>3.9E-2</v>
      </c>
      <c r="AH70" s="47">
        <v>0.82200000000000006</v>
      </c>
      <c r="AI70" s="47">
        <v>1.4489999999999998</v>
      </c>
      <c r="AJ70" s="47"/>
      <c r="AK70" s="47">
        <v>0.186</v>
      </c>
      <c r="AL70" s="47">
        <v>1.2E-2</v>
      </c>
      <c r="AM70" s="47">
        <v>0.18</v>
      </c>
      <c r="AN70" s="47">
        <v>0.64800000000000002</v>
      </c>
      <c r="AO70" s="47">
        <v>9.0000000000000011E-3</v>
      </c>
      <c r="AP70" s="47">
        <v>0.06</v>
      </c>
      <c r="AQ70" s="20">
        <f>SUM(P70:AP70)</f>
        <v>23.265000000000001</v>
      </c>
      <c r="AR70" s="15">
        <f>O70+AQ70</f>
        <v>103.33200000000001</v>
      </c>
      <c r="AS70" s="16">
        <v>240</v>
      </c>
      <c r="AT70" s="17">
        <f>AR70*AS70</f>
        <v>24799.68</v>
      </c>
    </row>
    <row r="71" spans="1:46" x14ac:dyDescent="0.25">
      <c r="A71" s="9" t="s">
        <v>193</v>
      </c>
      <c r="B71" s="24"/>
      <c r="C71" s="18" t="s">
        <v>126</v>
      </c>
      <c r="D71" s="9" t="s">
        <v>124</v>
      </c>
      <c r="E71" s="37">
        <v>127.494</v>
      </c>
      <c r="F71" s="14">
        <f t="shared" si="16"/>
        <v>7.5539999999999994</v>
      </c>
      <c r="G71" s="14"/>
      <c r="H71" s="14"/>
      <c r="I71" s="14"/>
      <c r="J71" s="14"/>
      <c r="K71" s="12">
        <v>6.0000000000000001E-3</v>
      </c>
      <c r="L71" s="12">
        <v>2.3279999999999998</v>
      </c>
      <c r="M71" s="37"/>
      <c r="N71" s="12">
        <v>5.22</v>
      </c>
      <c r="O71" s="14">
        <f>E71+F71</f>
        <v>135.048</v>
      </c>
      <c r="P71" s="37">
        <v>13.943999999999999</v>
      </c>
      <c r="Q71" s="37">
        <v>7.8E-2</v>
      </c>
      <c r="R71" s="37">
        <v>0.32100000000000001</v>
      </c>
      <c r="S71" s="37">
        <v>0.58200000000000007</v>
      </c>
      <c r="T71" s="37"/>
      <c r="U71" s="47">
        <v>3.0000000000000001E-3</v>
      </c>
      <c r="V71" s="37"/>
      <c r="W71" s="37"/>
      <c r="X71" s="37">
        <v>0.46199999999999997</v>
      </c>
      <c r="Y71" s="37">
        <v>1.5150000000000001</v>
      </c>
      <c r="Z71" s="37">
        <v>9.6000000000000002E-2</v>
      </c>
      <c r="AA71" s="37">
        <v>0.183</v>
      </c>
      <c r="AB71" s="37"/>
      <c r="AC71" s="37">
        <v>2.0759999999999996</v>
      </c>
      <c r="AD71" s="37">
        <v>0.55200000000000005</v>
      </c>
      <c r="AE71" s="37">
        <v>3.3000000000000002E-2</v>
      </c>
      <c r="AF71" s="37">
        <v>1.4999999999999999E-2</v>
      </c>
      <c r="AG71" s="37">
        <v>3.9E-2</v>
      </c>
      <c r="AH71" s="37">
        <v>0.82200000000000006</v>
      </c>
      <c r="AI71" s="37">
        <v>1.4489999999999998</v>
      </c>
      <c r="AJ71" s="37"/>
      <c r="AK71" s="37">
        <v>0.186</v>
      </c>
      <c r="AL71" s="37">
        <v>1.2E-2</v>
      </c>
      <c r="AM71" s="37">
        <v>0.18</v>
      </c>
      <c r="AN71" s="37">
        <v>0.64800000000000002</v>
      </c>
      <c r="AO71" s="37">
        <v>9.0000000000000011E-3</v>
      </c>
      <c r="AP71" s="37">
        <v>0.06</v>
      </c>
      <c r="AQ71" s="14">
        <f>SUM(P71:AP71)</f>
        <v>23.265000000000001</v>
      </c>
      <c r="AR71" s="15">
        <f>O71+AQ71</f>
        <v>158.31299999999999</v>
      </c>
      <c r="AS71" s="16">
        <v>46</v>
      </c>
      <c r="AT71" s="17">
        <f>AR71*AS71</f>
        <v>7282.3979999999992</v>
      </c>
    </row>
    <row r="72" spans="1:46" x14ac:dyDescent="0.25">
      <c r="A72" s="9" t="s">
        <v>194</v>
      </c>
      <c r="B72" s="24"/>
      <c r="C72" s="18" t="s">
        <v>38</v>
      </c>
      <c r="D72" s="9" t="s">
        <v>124</v>
      </c>
      <c r="E72" s="37">
        <v>164.148</v>
      </c>
      <c r="F72" s="14">
        <f t="shared" si="16"/>
        <v>7.5539999999999994</v>
      </c>
      <c r="G72" s="14"/>
      <c r="H72" s="14"/>
      <c r="I72" s="14"/>
      <c r="J72" s="14"/>
      <c r="K72" s="12">
        <v>6.0000000000000001E-3</v>
      </c>
      <c r="L72" s="12">
        <v>2.3279999999999998</v>
      </c>
      <c r="M72" s="37"/>
      <c r="N72" s="12">
        <v>5.22</v>
      </c>
      <c r="O72" s="14">
        <f>E72+F72</f>
        <v>171.702</v>
      </c>
      <c r="P72" s="37">
        <v>13.943999999999999</v>
      </c>
      <c r="Q72" s="37">
        <v>7.8E-2</v>
      </c>
      <c r="R72" s="37">
        <v>0.32100000000000001</v>
      </c>
      <c r="S72" s="37">
        <v>0.58200000000000007</v>
      </c>
      <c r="T72" s="37"/>
      <c r="U72" s="47">
        <v>3.0000000000000001E-3</v>
      </c>
      <c r="V72" s="37"/>
      <c r="W72" s="37"/>
      <c r="X72" s="37">
        <v>0.46199999999999997</v>
      </c>
      <c r="Y72" s="37">
        <v>1.5150000000000001</v>
      </c>
      <c r="Z72" s="37">
        <v>9.6000000000000002E-2</v>
      </c>
      <c r="AA72" s="37">
        <v>0.183</v>
      </c>
      <c r="AB72" s="37"/>
      <c r="AC72" s="37">
        <v>2.0759999999999996</v>
      </c>
      <c r="AD72" s="37">
        <v>0.55200000000000005</v>
      </c>
      <c r="AE72" s="37">
        <v>3.3000000000000002E-2</v>
      </c>
      <c r="AF72" s="37">
        <v>1.4999999999999999E-2</v>
      </c>
      <c r="AG72" s="37">
        <v>3.9E-2</v>
      </c>
      <c r="AH72" s="37">
        <v>0.82200000000000006</v>
      </c>
      <c r="AI72" s="37">
        <v>1.4489999999999998</v>
      </c>
      <c r="AJ72" s="37"/>
      <c r="AK72" s="37">
        <v>0.186</v>
      </c>
      <c r="AL72" s="37">
        <v>1.2E-2</v>
      </c>
      <c r="AM72" s="37">
        <v>0.18</v>
      </c>
      <c r="AN72" s="37">
        <v>0.64800000000000002</v>
      </c>
      <c r="AO72" s="37">
        <v>9.0000000000000011E-3</v>
      </c>
      <c r="AP72" s="37">
        <v>0.06</v>
      </c>
      <c r="AQ72" s="14">
        <f>SUM(P72:AP72)</f>
        <v>23.265000000000001</v>
      </c>
      <c r="AR72" s="15">
        <f>O72+AQ72</f>
        <v>194.96699999999998</v>
      </c>
      <c r="AS72" s="16"/>
      <c r="AT72" s="17">
        <f>AR72*AS72</f>
        <v>0</v>
      </c>
    </row>
    <row r="73" spans="1:46" ht="25.5" x14ac:dyDescent="0.25">
      <c r="A73" s="9" t="s">
        <v>44</v>
      </c>
      <c r="B73" s="9" t="s">
        <v>33</v>
      </c>
      <c r="C73" s="38" t="s">
        <v>236</v>
      </c>
      <c r="D73" s="18"/>
      <c r="E73" s="39"/>
      <c r="F73" s="40"/>
      <c r="G73" s="40"/>
      <c r="H73" s="40"/>
      <c r="I73" s="40"/>
      <c r="J73" s="40"/>
      <c r="K73" s="40"/>
      <c r="L73" s="40"/>
      <c r="M73" s="40"/>
      <c r="N73" s="40"/>
      <c r="O73" s="41"/>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1"/>
      <c r="AR73" s="42"/>
      <c r="AS73" s="46"/>
      <c r="AT73" s="43"/>
    </row>
    <row r="74" spans="1:46" ht="27" customHeight="1" x14ac:dyDescent="0.25">
      <c r="A74" s="9" t="s">
        <v>46</v>
      </c>
      <c r="B74" s="9"/>
      <c r="C74" s="18" t="s">
        <v>237</v>
      </c>
      <c r="D74" s="9" t="s">
        <v>124</v>
      </c>
      <c r="E74" s="12">
        <v>24.170999999999999</v>
      </c>
      <c r="F74" s="13">
        <f>SUM(J74:N74)</f>
        <v>2.5179999999999998</v>
      </c>
      <c r="G74" s="13"/>
      <c r="H74" s="13"/>
      <c r="I74" s="13"/>
      <c r="J74" s="13"/>
      <c r="K74" s="13">
        <v>2E-3</v>
      </c>
      <c r="L74" s="13">
        <v>0.77600000000000002</v>
      </c>
      <c r="M74" s="13"/>
      <c r="N74" s="14">
        <v>1.74</v>
      </c>
      <c r="O74" s="13">
        <f>E74+F74</f>
        <v>26.689</v>
      </c>
      <c r="P74" s="13">
        <v>4.6479999999999997</v>
      </c>
      <c r="Q74" s="13">
        <v>2.5999999999999999E-2</v>
      </c>
      <c r="R74" s="13">
        <v>0.107</v>
      </c>
      <c r="S74" s="13">
        <v>0.19400000000000001</v>
      </c>
      <c r="T74" s="13"/>
      <c r="U74" s="13">
        <v>1E-3</v>
      </c>
      <c r="V74" s="13"/>
      <c r="W74" s="13"/>
      <c r="X74" s="13">
        <v>0.154</v>
      </c>
      <c r="Y74" s="13">
        <v>0.505</v>
      </c>
      <c r="Z74" s="13">
        <v>3.2000000000000001E-2</v>
      </c>
      <c r="AA74" s="13">
        <v>6.0999999999999999E-2</v>
      </c>
      <c r="AB74" s="13"/>
      <c r="AC74" s="13">
        <v>0.69199999999999995</v>
      </c>
      <c r="AD74" s="13">
        <v>0.184</v>
      </c>
      <c r="AE74" s="13">
        <v>1.0999999999999999E-2</v>
      </c>
      <c r="AF74" s="13">
        <v>5.0000000000000001E-3</v>
      </c>
      <c r="AG74" s="13">
        <v>1.2999999999999999E-2</v>
      </c>
      <c r="AH74" s="13">
        <v>0.27400000000000002</v>
      </c>
      <c r="AI74" s="13">
        <v>0.48299999999999998</v>
      </c>
      <c r="AJ74" s="13"/>
      <c r="AK74" s="13">
        <v>6.2E-2</v>
      </c>
      <c r="AL74" s="13">
        <v>4.0000000000000001E-3</v>
      </c>
      <c r="AM74" s="13">
        <v>0.06</v>
      </c>
      <c r="AN74" s="13">
        <f>0.057+0.159</f>
        <v>0.216</v>
      </c>
      <c r="AO74" s="13">
        <v>3.0000000000000001E-3</v>
      </c>
      <c r="AP74" s="13">
        <v>0.02</v>
      </c>
      <c r="AQ74" s="48">
        <f t="shared" ref="AQ74" si="17">SUM(P74:AP74)</f>
        <v>7.754999999999999</v>
      </c>
      <c r="AR74" s="42">
        <f t="shared" ref="AR74" si="18">O74+AQ74</f>
        <v>34.444000000000003</v>
      </c>
      <c r="AS74" s="46">
        <v>1</v>
      </c>
      <c r="AT74" s="43">
        <f t="shared" ref="AT74" si="19">AR74*AS74</f>
        <v>34.444000000000003</v>
      </c>
    </row>
    <row r="75" spans="1:46" x14ac:dyDescent="0.25">
      <c r="A75" s="9" t="s">
        <v>48</v>
      </c>
      <c r="B75" s="9"/>
      <c r="C75" s="38" t="s">
        <v>238</v>
      </c>
      <c r="D75" s="18"/>
      <c r="E75" s="39"/>
      <c r="F75" s="40"/>
      <c r="G75" s="40"/>
      <c r="H75" s="40"/>
      <c r="I75" s="40"/>
      <c r="J75" s="40"/>
      <c r="K75" s="40"/>
      <c r="L75" s="40"/>
      <c r="M75" s="40"/>
      <c r="N75" s="40"/>
      <c r="O75" s="41"/>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1"/>
      <c r="AR75" s="42"/>
      <c r="AS75" s="46"/>
      <c r="AT75" s="43"/>
    </row>
    <row r="76" spans="1:46" x14ac:dyDescent="0.25">
      <c r="A76" s="9" t="s">
        <v>195</v>
      </c>
      <c r="B76" s="9"/>
      <c r="C76" s="38" t="s">
        <v>239</v>
      </c>
      <c r="D76" s="18"/>
      <c r="E76" s="39"/>
      <c r="F76" s="40"/>
      <c r="G76" s="40"/>
      <c r="H76" s="40"/>
      <c r="I76" s="40"/>
      <c r="J76" s="40"/>
      <c r="K76" s="40"/>
      <c r="L76" s="40"/>
      <c r="M76" s="40"/>
      <c r="N76" s="40"/>
      <c r="O76" s="41"/>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1"/>
      <c r="AR76" s="42"/>
      <c r="AS76" s="46"/>
      <c r="AT76" s="43"/>
    </row>
    <row r="77" spans="1:46" x14ac:dyDescent="0.25">
      <c r="A77" s="9" t="s">
        <v>241</v>
      </c>
      <c r="B77" s="9"/>
      <c r="C77" s="18" t="s">
        <v>240</v>
      </c>
      <c r="D77" s="9" t="s">
        <v>122</v>
      </c>
      <c r="E77" s="12">
        <v>24.170999999999999</v>
      </c>
      <c r="F77" s="13">
        <f>SUM(J77:N77)</f>
        <v>2.5179999999999998</v>
      </c>
      <c r="G77" s="13"/>
      <c r="H77" s="13"/>
      <c r="I77" s="13"/>
      <c r="J77" s="13"/>
      <c r="K77" s="13">
        <v>2E-3</v>
      </c>
      <c r="L77" s="13">
        <v>0.77600000000000002</v>
      </c>
      <c r="M77" s="13"/>
      <c r="N77" s="14">
        <v>1.74</v>
      </c>
      <c r="O77" s="13">
        <f>E77+F77</f>
        <v>26.689</v>
      </c>
      <c r="P77" s="13">
        <v>4.6479999999999997</v>
      </c>
      <c r="Q77" s="13">
        <v>2.5999999999999999E-2</v>
      </c>
      <c r="R77" s="13">
        <v>0.107</v>
      </c>
      <c r="S77" s="13">
        <v>0.19400000000000001</v>
      </c>
      <c r="T77" s="13"/>
      <c r="U77" s="13">
        <v>1E-3</v>
      </c>
      <c r="V77" s="13"/>
      <c r="W77" s="13"/>
      <c r="X77" s="13">
        <v>0.154</v>
      </c>
      <c r="Y77" s="13">
        <v>0.505</v>
      </c>
      <c r="Z77" s="13">
        <v>3.2000000000000001E-2</v>
      </c>
      <c r="AA77" s="13">
        <v>6.0999999999999999E-2</v>
      </c>
      <c r="AB77" s="13"/>
      <c r="AC77" s="13">
        <v>0.69199999999999995</v>
      </c>
      <c r="AD77" s="13">
        <v>0.184</v>
      </c>
      <c r="AE77" s="13">
        <v>1.0999999999999999E-2</v>
      </c>
      <c r="AF77" s="13">
        <v>5.0000000000000001E-3</v>
      </c>
      <c r="AG77" s="13">
        <v>1.2999999999999999E-2</v>
      </c>
      <c r="AH77" s="13">
        <v>0.27400000000000002</v>
      </c>
      <c r="AI77" s="13">
        <v>0.48299999999999998</v>
      </c>
      <c r="AJ77" s="13"/>
      <c r="AK77" s="13">
        <v>6.2E-2</v>
      </c>
      <c r="AL77" s="13">
        <v>4.0000000000000001E-3</v>
      </c>
      <c r="AM77" s="13">
        <v>0.06</v>
      </c>
      <c r="AN77" s="13">
        <f>0.057+0.159</f>
        <v>0.216</v>
      </c>
      <c r="AO77" s="13">
        <v>3.0000000000000001E-3</v>
      </c>
      <c r="AP77" s="13">
        <v>0.02</v>
      </c>
      <c r="AQ77" s="48">
        <f t="shared" ref="AQ77" si="20">SUM(P77:AP77)</f>
        <v>7.754999999999999</v>
      </c>
      <c r="AR77" s="42">
        <f t="shared" ref="AR77" si="21">O77+AQ77</f>
        <v>34.444000000000003</v>
      </c>
      <c r="AS77" s="46"/>
      <c r="AT77" s="43">
        <f t="shared" ref="AT77" si="22">AR77*AS77</f>
        <v>0</v>
      </c>
    </row>
    <row r="78" spans="1:46" x14ac:dyDescent="0.25">
      <c r="A78" s="9" t="s">
        <v>242</v>
      </c>
      <c r="B78" s="24"/>
      <c r="C78" s="18" t="s">
        <v>226</v>
      </c>
      <c r="D78" s="9" t="s">
        <v>124</v>
      </c>
      <c r="E78" s="12">
        <v>48.341999999999999</v>
      </c>
      <c r="F78" s="13">
        <f t="shared" ref="F78" si="23">SUM(J78:N78)</f>
        <v>5.0359999999999996</v>
      </c>
      <c r="G78" s="13"/>
      <c r="H78" s="13"/>
      <c r="I78" s="13"/>
      <c r="J78" s="13"/>
      <c r="K78" s="12">
        <v>4.0000000000000001E-3</v>
      </c>
      <c r="L78" s="12">
        <v>1.552</v>
      </c>
      <c r="M78" s="12"/>
      <c r="N78" s="12">
        <v>3.48</v>
      </c>
      <c r="O78" s="13">
        <f>E78+F78</f>
        <v>53.378</v>
      </c>
      <c r="P78" s="47">
        <v>9.2919999999999998</v>
      </c>
      <c r="Q78" s="47">
        <v>5.1999999999999998E-2</v>
      </c>
      <c r="R78" s="47">
        <v>0.214</v>
      </c>
      <c r="S78" s="47">
        <v>0.38800000000000001</v>
      </c>
      <c r="T78" s="47"/>
      <c r="U78" s="47">
        <v>2E-3</v>
      </c>
      <c r="V78" s="47"/>
      <c r="W78" s="47"/>
      <c r="X78" s="47">
        <v>0.308</v>
      </c>
      <c r="Y78" s="47">
        <v>1.01</v>
      </c>
      <c r="Z78" s="47">
        <v>6.4000000000000001E-2</v>
      </c>
      <c r="AA78" s="47">
        <v>0.122</v>
      </c>
      <c r="AB78" s="47"/>
      <c r="AC78" s="47">
        <v>1.3839999999999999</v>
      </c>
      <c r="AD78" s="47">
        <v>0.36799999999999999</v>
      </c>
      <c r="AE78" s="47">
        <v>2.1999999999999999E-2</v>
      </c>
      <c r="AF78" s="47">
        <v>0.01</v>
      </c>
      <c r="AG78" s="47">
        <v>2.5999999999999999E-2</v>
      </c>
      <c r="AH78" s="47">
        <v>0.54800000000000004</v>
      </c>
      <c r="AI78" s="47">
        <v>0.96599999999999997</v>
      </c>
      <c r="AJ78" s="47"/>
      <c r="AK78" s="47">
        <v>0.124</v>
      </c>
      <c r="AL78" s="47">
        <v>8.0000000000000002E-3</v>
      </c>
      <c r="AM78" s="47">
        <v>0.12</v>
      </c>
      <c r="AN78" s="47">
        <v>0.432</v>
      </c>
      <c r="AO78" s="47">
        <v>6.0000000000000001E-3</v>
      </c>
      <c r="AP78" s="47">
        <v>0.04</v>
      </c>
      <c r="AQ78" s="20">
        <f>SUM(P78:AP78)</f>
        <v>15.505999999999998</v>
      </c>
      <c r="AR78" s="15">
        <f>O78+AQ78</f>
        <v>68.884</v>
      </c>
      <c r="AS78" s="16">
        <v>231</v>
      </c>
      <c r="AT78" s="17">
        <f>AR78*AS78</f>
        <v>15912.204</v>
      </c>
    </row>
    <row r="79" spans="1:46" x14ac:dyDescent="0.25">
      <c r="A79" s="9" t="s">
        <v>196</v>
      </c>
      <c r="B79" s="9"/>
      <c r="C79" s="18" t="s">
        <v>229</v>
      </c>
      <c r="D79" s="18"/>
      <c r="E79" s="39"/>
      <c r="F79" s="40"/>
      <c r="G79" s="40"/>
      <c r="H79" s="40"/>
      <c r="I79" s="40"/>
      <c r="J79" s="40"/>
      <c r="K79" s="40"/>
      <c r="L79" s="40"/>
      <c r="M79" s="40"/>
      <c r="N79" s="40"/>
      <c r="O79" s="41"/>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1"/>
      <c r="AR79" s="42"/>
      <c r="AS79" s="46"/>
      <c r="AT79" s="43"/>
    </row>
    <row r="80" spans="1:46" x14ac:dyDescent="0.25">
      <c r="A80" s="9" t="s">
        <v>243</v>
      </c>
      <c r="B80" s="24"/>
      <c r="C80" s="18" t="s">
        <v>240</v>
      </c>
      <c r="D80" s="9" t="s">
        <v>122</v>
      </c>
      <c r="E80" s="37">
        <v>42.497999999999998</v>
      </c>
      <c r="F80" s="13">
        <f>SUM(J80:N80)</f>
        <v>2.5179999999999998</v>
      </c>
      <c r="G80" s="13"/>
      <c r="H80" s="13"/>
      <c r="I80" s="13"/>
      <c r="J80" s="13"/>
      <c r="K80" s="13">
        <v>2E-3</v>
      </c>
      <c r="L80" s="13">
        <v>0.77600000000000002</v>
      </c>
      <c r="M80" s="13"/>
      <c r="N80" s="14">
        <v>1.74</v>
      </c>
      <c r="O80" s="13">
        <f>E80+F80</f>
        <v>45.015999999999998</v>
      </c>
      <c r="P80" s="13">
        <v>4.6479999999999997</v>
      </c>
      <c r="Q80" s="13">
        <v>2.5999999999999999E-2</v>
      </c>
      <c r="R80" s="13">
        <v>0.107</v>
      </c>
      <c r="S80" s="13">
        <v>0.19400000000000001</v>
      </c>
      <c r="T80" s="13"/>
      <c r="U80" s="13">
        <v>1E-3</v>
      </c>
      <c r="V80" s="13"/>
      <c r="W80" s="13"/>
      <c r="X80" s="13">
        <v>0.154</v>
      </c>
      <c r="Y80" s="13">
        <v>0.505</v>
      </c>
      <c r="Z80" s="13">
        <v>3.2000000000000001E-2</v>
      </c>
      <c r="AA80" s="13">
        <v>6.0999999999999999E-2</v>
      </c>
      <c r="AB80" s="13"/>
      <c r="AC80" s="13">
        <v>0.69199999999999995</v>
      </c>
      <c r="AD80" s="13">
        <v>0.184</v>
      </c>
      <c r="AE80" s="13">
        <v>1.0999999999999999E-2</v>
      </c>
      <c r="AF80" s="13">
        <v>5.0000000000000001E-3</v>
      </c>
      <c r="AG80" s="13">
        <v>1.2999999999999999E-2</v>
      </c>
      <c r="AH80" s="13">
        <v>0.27400000000000002</v>
      </c>
      <c r="AI80" s="13">
        <v>0.48299999999999998</v>
      </c>
      <c r="AJ80" s="13"/>
      <c r="AK80" s="13">
        <v>6.2E-2</v>
      </c>
      <c r="AL80" s="13">
        <v>4.0000000000000001E-3</v>
      </c>
      <c r="AM80" s="13">
        <v>0.06</v>
      </c>
      <c r="AN80" s="13">
        <f>0.057+0.159</f>
        <v>0.216</v>
      </c>
      <c r="AO80" s="13">
        <v>3.0000000000000001E-3</v>
      </c>
      <c r="AP80" s="13">
        <v>0.02</v>
      </c>
      <c r="AQ80" s="13">
        <f>SUM(P80:AP80)</f>
        <v>7.754999999999999</v>
      </c>
      <c r="AR80" s="15">
        <f>O80+AQ80</f>
        <v>52.771000000000001</v>
      </c>
      <c r="AS80" s="16"/>
      <c r="AT80" s="17">
        <f>AR80*AS80</f>
        <v>0</v>
      </c>
    </row>
    <row r="81" spans="1:46" x14ac:dyDescent="0.25">
      <c r="A81" s="9" t="s">
        <v>244</v>
      </c>
      <c r="B81" s="24"/>
      <c r="C81" s="18" t="s">
        <v>226</v>
      </c>
      <c r="D81" s="9" t="s">
        <v>124</v>
      </c>
      <c r="E81" s="37">
        <v>84.995999999999995</v>
      </c>
      <c r="F81" s="13">
        <f>SUM(J81:N81)</f>
        <v>5.0359999999999996</v>
      </c>
      <c r="G81" s="13"/>
      <c r="H81" s="13"/>
      <c r="I81" s="13"/>
      <c r="J81" s="13"/>
      <c r="K81" s="37">
        <v>4.0000000000000001E-3</v>
      </c>
      <c r="L81" s="37">
        <v>1.552</v>
      </c>
      <c r="M81" s="37"/>
      <c r="N81" s="37">
        <v>3.48</v>
      </c>
      <c r="O81" s="13">
        <f>E81+F81</f>
        <v>90.031999999999996</v>
      </c>
      <c r="P81" s="37">
        <v>9.2919999999999998</v>
      </c>
      <c r="Q81" s="37">
        <v>5.1999999999999998E-2</v>
      </c>
      <c r="R81" s="37">
        <v>0.214</v>
      </c>
      <c r="S81" s="37">
        <v>0.38800000000000001</v>
      </c>
      <c r="T81" s="37"/>
      <c r="U81" s="37">
        <v>2E-3</v>
      </c>
      <c r="V81" s="37"/>
      <c r="W81" s="37"/>
      <c r="X81" s="37">
        <v>0.308</v>
      </c>
      <c r="Y81" s="37">
        <v>1.01</v>
      </c>
      <c r="Z81" s="37">
        <v>6.4000000000000001E-2</v>
      </c>
      <c r="AA81" s="37">
        <v>0.122</v>
      </c>
      <c r="AB81" s="37"/>
      <c r="AC81" s="37">
        <v>1.3839999999999999</v>
      </c>
      <c r="AD81" s="37">
        <v>0.36799999999999999</v>
      </c>
      <c r="AE81" s="37">
        <v>2.1999999999999999E-2</v>
      </c>
      <c r="AF81" s="37">
        <v>0.01</v>
      </c>
      <c r="AG81" s="37">
        <v>2.5999999999999999E-2</v>
      </c>
      <c r="AH81" s="37">
        <v>0.54800000000000004</v>
      </c>
      <c r="AI81" s="37">
        <v>0.96599999999999997</v>
      </c>
      <c r="AJ81" s="37"/>
      <c r="AK81" s="37">
        <v>0.124</v>
      </c>
      <c r="AL81" s="37">
        <v>8.0000000000000002E-3</v>
      </c>
      <c r="AM81" s="37">
        <v>0.12</v>
      </c>
      <c r="AN81" s="37">
        <v>0.432</v>
      </c>
      <c r="AO81" s="37">
        <v>6.0000000000000001E-3</v>
      </c>
      <c r="AP81" s="37">
        <v>0.04</v>
      </c>
      <c r="AQ81" s="14">
        <f>SUM(P81:AP81)</f>
        <v>15.505999999999998</v>
      </c>
      <c r="AR81" s="15">
        <f>O81+AQ81</f>
        <v>105.538</v>
      </c>
      <c r="AS81" s="16">
        <v>22</v>
      </c>
      <c r="AT81" s="17">
        <f>AR81*AS81</f>
        <v>2321.8359999999998</v>
      </c>
    </row>
    <row r="82" spans="1:46" x14ac:dyDescent="0.25">
      <c r="A82" s="9" t="s">
        <v>197</v>
      </c>
      <c r="B82" s="24"/>
      <c r="C82" s="18" t="s">
        <v>38</v>
      </c>
      <c r="D82" s="50"/>
      <c r="E82" s="45"/>
      <c r="F82" s="41"/>
      <c r="G82" s="41"/>
      <c r="H82" s="41"/>
      <c r="I82" s="41"/>
      <c r="J82" s="41"/>
      <c r="K82" s="45"/>
      <c r="L82" s="45"/>
      <c r="M82" s="45"/>
      <c r="N82" s="45"/>
      <c r="O82" s="41"/>
      <c r="P82" s="45"/>
      <c r="Q82" s="45"/>
      <c r="R82" s="45"/>
      <c r="S82" s="45"/>
      <c r="T82" s="45"/>
      <c r="U82" s="45"/>
      <c r="V82" s="45"/>
      <c r="W82" s="45"/>
      <c r="X82" s="45"/>
      <c r="Y82" s="45"/>
      <c r="Z82" s="45"/>
      <c r="AA82" s="45"/>
      <c r="AB82" s="45"/>
      <c r="AC82" s="45"/>
      <c r="AD82" s="45"/>
      <c r="AE82" s="45"/>
      <c r="AF82" s="45"/>
      <c r="AG82" s="45"/>
      <c r="AH82" s="45"/>
      <c r="AI82" s="45"/>
      <c r="AJ82" s="45"/>
      <c r="AK82" s="45"/>
      <c r="AL82" s="45"/>
      <c r="AM82" s="45"/>
      <c r="AN82" s="45"/>
      <c r="AO82" s="45"/>
      <c r="AP82" s="45"/>
      <c r="AQ82" s="48"/>
      <c r="AR82" s="42"/>
      <c r="AS82" s="51"/>
      <c r="AT82" s="43"/>
    </row>
    <row r="83" spans="1:46" x14ac:dyDescent="0.25">
      <c r="A83" s="9" t="s">
        <v>245</v>
      </c>
      <c r="B83" s="9"/>
      <c r="C83" s="18" t="s">
        <v>240</v>
      </c>
      <c r="D83" s="9" t="s">
        <v>122</v>
      </c>
      <c r="E83" s="44">
        <v>54.716000000000001</v>
      </c>
      <c r="F83" s="41">
        <f t="shared" si="0"/>
        <v>2.5179999999999998</v>
      </c>
      <c r="G83" s="41"/>
      <c r="H83" s="41"/>
      <c r="I83" s="41"/>
      <c r="J83" s="41"/>
      <c r="K83" s="41">
        <v>2E-3</v>
      </c>
      <c r="L83" s="41">
        <v>0.77600000000000002</v>
      </c>
      <c r="M83" s="41"/>
      <c r="N83" s="41">
        <v>1.74</v>
      </c>
      <c r="O83" s="41">
        <f>E83+F83</f>
        <v>57.234000000000002</v>
      </c>
      <c r="P83" s="41">
        <v>4.6479999999999997</v>
      </c>
      <c r="Q83" s="41">
        <v>2.5999999999999999E-2</v>
      </c>
      <c r="R83" s="41">
        <v>0.107</v>
      </c>
      <c r="S83" s="41">
        <v>0.19400000000000001</v>
      </c>
      <c r="T83" s="41"/>
      <c r="U83" s="41">
        <v>1E-3</v>
      </c>
      <c r="V83" s="41"/>
      <c r="W83" s="41"/>
      <c r="X83" s="41">
        <v>0.154</v>
      </c>
      <c r="Y83" s="41">
        <v>0.505</v>
      </c>
      <c r="Z83" s="41">
        <v>3.2000000000000001E-2</v>
      </c>
      <c r="AA83" s="41">
        <v>6.0999999999999999E-2</v>
      </c>
      <c r="AB83" s="41"/>
      <c r="AC83" s="41">
        <v>0.69199999999999995</v>
      </c>
      <c r="AD83" s="41">
        <v>0.184</v>
      </c>
      <c r="AE83" s="41">
        <v>1.0999999999999999E-2</v>
      </c>
      <c r="AF83" s="41">
        <v>5.0000000000000001E-3</v>
      </c>
      <c r="AG83" s="41">
        <v>1.2999999999999999E-2</v>
      </c>
      <c r="AH83" s="41">
        <v>0.27400000000000002</v>
      </c>
      <c r="AI83" s="41">
        <v>0.48299999999999998</v>
      </c>
      <c r="AJ83" s="41"/>
      <c r="AK83" s="41">
        <v>6.2E-2</v>
      </c>
      <c r="AL83" s="41">
        <v>4.0000000000000001E-3</v>
      </c>
      <c r="AM83" s="41">
        <v>0.06</v>
      </c>
      <c r="AN83" s="41">
        <v>0.216</v>
      </c>
      <c r="AO83" s="41">
        <v>3.0000000000000001E-3</v>
      </c>
      <c r="AP83" s="41">
        <v>0.02</v>
      </c>
      <c r="AQ83" s="41">
        <f>SUM(P83:AP83)</f>
        <v>7.754999999999999</v>
      </c>
      <c r="AR83" s="42">
        <f>O83+AQ83</f>
        <v>64.989000000000004</v>
      </c>
      <c r="AS83" s="51"/>
      <c r="AT83" s="43">
        <f>AR83*AS83</f>
        <v>0</v>
      </c>
    </row>
    <row r="84" spans="1:46" x14ac:dyDescent="0.25">
      <c r="A84" s="9" t="s">
        <v>246</v>
      </c>
      <c r="B84" s="24"/>
      <c r="C84" s="18" t="s">
        <v>226</v>
      </c>
      <c r="D84" s="9" t="s">
        <v>124</v>
      </c>
      <c r="E84" s="37">
        <v>109.43300000000001</v>
      </c>
      <c r="F84" s="13">
        <f>SUM(J84:N84)</f>
        <v>5.0359999999999996</v>
      </c>
      <c r="G84" s="13"/>
      <c r="H84" s="13"/>
      <c r="I84" s="13"/>
      <c r="J84" s="13"/>
      <c r="K84" s="37">
        <v>4.0000000000000001E-3</v>
      </c>
      <c r="L84" s="37">
        <v>1.552</v>
      </c>
      <c r="M84" s="37"/>
      <c r="N84" s="37">
        <v>3.48</v>
      </c>
      <c r="O84" s="13">
        <f>E84+F84</f>
        <v>114.46900000000001</v>
      </c>
      <c r="P84" s="37">
        <v>9.2919999999999998</v>
      </c>
      <c r="Q84" s="37">
        <v>5.1999999999999998E-2</v>
      </c>
      <c r="R84" s="37">
        <v>0.214</v>
      </c>
      <c r="S84" s="37">
        <v>0.38800000000000001</v>
      </c>
      <c r="T84" s="37"/>
      <c r="U84" s="37">
        <v>2E-3</v>
      </c>
      <c r="V84" s="37"/>
      <c r="W84" s="37"/>
      <c r="X84" s="37">
        <v>0.308</v>
      </c>
      <c r="Y84" s="37">
        <v>1.01</v>
      </c>
      <c r="Z84" s="37">
        <v>6.4000000000000001E-2</v>
      </c>
      <c r="AA84" s="37">
        <v>0.122</v>
      </c>
      <c r="AB84" s="37"/>
      <c r="AC84" s="37">
        <v>1.3839999999999999</v>
      </c>
      <c r="AD84" s="37">
        <v>0.36799999999999999</v>
      </c>
      <c r="AE84" s="37">
        <v>2.1999999999999999E-2</v>
      </c>
      <c r="AF84" s="37">
        <v>0.01</v>
      </c>
      <c r="AG84" s="37">
        <v>2.5999999999999999E-2</v>
      </c>
      <c r="AH84" s="37">
        <v>0.54800000000000004</v>
      </c>
      <c r="AI84" s="37">
        <v>0.96599999999999997</v>
      </c>
      <c r="AJ84" s="37"/>
      <c r="AK84" s="37">
        <v>0.124</v>
      </c>
      <c r="AL84" s="37">
        <v>8.0000000000000002E-3</v>
      </c>
      <c r="AM84" s="37">
        <v>0.12</v>
      </c>
      <c r="AN84" s="37">
        <v>0.432</v>
      </c>
      <c r="AO84" s="37">
        <v>6.0000000000000001E-3</v>
      </c>
      <c r="AP84" s="37">
        <v>0.04</v>
      </c>
      <c r="AQ84" s="14">
        <f>SUM(P84:AP84)</f>
        <v>15.505999999999998</v>
      </c>
      <c r="AR84" s="15">
        <f>O84+AQ84</f>
        <v>129.97499999999999</v>
      </c>
      <c r="AS84" s="16"/>
      <c r="AT84" s="17">
        <f>AR84*AS84</f>
        <v>0</v>
      </c>
    </row>
    <row r="85" spans="1:46" ht="27" customHeight="1" x14ac:dyDescent="0.25">
      <c r="A85" s="9" t="s">
        <v>247</v>
      </c>
      <c r="B85" s="9"/>
      <c r="C85" s="18" t="s">
        <v>274</v>
      </c>
      <c r="D85" s="9" t="s">
        <v>124</v>
      </c>
      <c r="E85" s="12">
        <v>24.170999999999999</v>
      </c>
      <c r="F85" s="13">
        <f>SUM(J85:N85)</f>
        <v>2.5179999999999998</v>
      </c>
      <c r="G85" s="13"/>
      <c r="H85" s="13"/>
      <c r="I85" s="13"/>
      <c r="J85" s="13"/>
      <c r="K85" s="13">
        <v>2E-3</v>
      </c>
      <c r="L85" s="13">
        <v>0.77600000000000002</v>
      </c>
      <c r="M85" s="13"/>
      <c r="N85" s="14">
        <v>1.74</v>
      </c>
      <c r="O85" s="13">
        <f>E85+F85</f>
        <v>26.689</v>
      </c>
      <c r="P85" s="13">
        <v>4.6479999999999997</v>
      </c>
      <c r="Q85" s="13">
        <v>2.5999999999999999E-2</v>
      </c>
      <c r="R85" s="13">
        <v>0.107</v>
      </c>
      <c r="S85" s="13">
        <v>0.19400000000000001</v>
      </c>
      <c r="T85" s="13"/>
      <c r="U85" s="13">
        <v>1E-3</v>
      </c>
      <c r="V85" s="13"/>
      <c r="W85" s="13"/>
      <c r="X85" s="13">
        <v>0.154</v>
      </c>
      <c r="Y85" s="13">
        <v>0.505</v>
      </c>
      <c r="Z85" s="13">
        <v>3.2000000000000001E-2</v>
      </c>
      <c r="AA85" s="13">
        <v>6.0999999999999999E-2</v>
      </c>
      <c r="AB85" s="13"/>
      <c r="AC85" s="13">
        <v>0.69199999999999995</v>
      </c>
      <c r="AD85" s="13">
        <v>0.184</v>
      </c>
      <c r="AE85" s="13">
        <v>1.0999999999999999E-2</v>
      </c>
      <c r="AF85" s="13">
        <v>5.0000000000000001E-3</v>
      </c>
      <c r="AG85" s="13">
        <v>1.2999999999999999E-2</v>
      </c>
      <c r="AH85" s="13">
        <v>0.27400000000000002</v>
      </c>
      <c r="AI85" s="13">
        <v>0.48299999999999998</v>
      </c>
      <c r="AJ85" s="13"/>
      <c r="AK85" s="13">
        <v>6.2E-2</v>
      </c>
      <c r="AL85" s="13">
        <v>4.0000000000000001E-3</v>
      </c>
      <c r="AM85" s="13">
        <v>0.06</v>
      </c>
      <c r="AN85" s="13">
        <f>0.057+0.159</f>
        <v>0.216</v>
      </c>
      <c r="AO85" s="13">
        <v>3.0000000000000001E-3</v>
      </c>
      <c r="AP85" s="13">
        <v>0.02</v>
      </c>
      <c r="AQ85" s="48">
        <f t="shared" ref="AQ85" si="24">SUM(P85:AP85)</f>
        <v>7.754999999999999</v>
      </c>
      <c r="AR85" s="42">
        <f t="shared" ref="AR85" si="25">O85+AQ85</f>
        <v>34.444000000000003</v>
      </c>
      <c r="AS85" s="46">
        <v>2</v>
      </c>
      <c r="AT85" s="43">
        <f t="shared" ref="AT85" si="26">AR85*AS85</f>
        <v>68.888000000000005</v>
      </c>
    </row>
    <row r="86" spans="1:46" ht="25.5" x14ac:dyDescent="0.25">
      <c r="A86" s="9" t="s">
        <v>49</v>
      </c>
      <c r="B86" s="9" t="s">
        <v>33</v>
      </c>
      <c r="C86" s="38" t="s">
        <v>248</v>
      </c>
      <c r="D86" s="18"/>
      <c r="E86" s="39"/>
      <c r="F86" s="40"/>
      <c r="G86" s="40"/>
      <c r="H86" s="40"/>
      <c r="I86" s="40"/>
      <c r="J86" s="40"/>
      <c r="K86" s="40"/>
      <c r="L86" s="40"/>
      <c r="M86" s="40"/>
      <c r="N86" s="40"/>
      <c r="O86" s="41"/>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1"/>
      <c r="AR86" s="42"/>
      <c r="AS86" s="46"/>
      <c r="AT86" s="43"/>
    </row>
    <row r="87" spans="1:46" ht="27" customHeight="1" x14ac:dyDescent="0.25">
      <c r="A87" s="9" t="s">
        <v>45</v>
      </c>
      <c r="B87" s="9"/>
      <c r="C87" s="38" t="s">
        <v>215</v>
      </c>
      <c r="D87" s="9" t="s">
        <v>124</v>
      </c>
      <c r="E87" s="12">
        <v>24.170999999999999</v>
      </c>
      <c r="F87" s="13">
        <f>SUM(J87:N87)</f>
        <v>2.5179999999999998</v>
      </c>
      <c r="G87" s="13"/>
      <c r="H87" s="13"/>
      <c r="I87" s="13"/>
      <c r="J87" s="13"/>
      <c r="K87" s="13">
        <v>2E-3</v>
      </c>
      <c r="L87" s="13">
        <v>0.77600000000000002</v>
      </c>
      <c r="M87" s="13"/>
      <c r="N87" s="14">
        <v>1.74</v>
      </c>
      <c r="O87" s="13">
        <f>E87+F87</f>
        <v>26.689</v>
      </c>
      <c r="P87" s="13">
        <v>4.6479999999999997</v>
      </c>
      <c r="Q87" s="13">
        <v>2.5999999999999999E-2</v>
      </c>
      <c r="R87" s="13">
        <v>0.107</v>
      </c>
      <c r="S87" s="13">
        <v>0.19400000000000001</v>
      </c>
      <c r="T87" s="13"/>
      <c r="U87" s="13">
        <v>1E-3</v>
      </c>
      <c r="V87" s="13"/>
      <c r="W87" s="13"/>
      <c r="X87" s="13">
        <v>0.154</v>
      </c>
      <c r="Y87" s="13">
        <v>0.505</v>
      </c>
      <c r="Z87" s="13">
        <v>3.2000000000000001E-2</v>
      </c>
      <c r="AA87" s="13">
        <v>6.0999999999999999E-2</v>
      </c>
      <c r="AB87" s="13"/>
      <c r="AC87" s="13">
        <v>0.69199999999999995</v>
      </c>
      <c r="AD87" s="13">
        <v>0.184</v>
      </c>
      <c r="AE87" s="13">
        <v>1.0999999999999999E-2</v>
      </c>
      <c r="AF87" s="13">
        <v>5.0000000000000001E-3</v>
      </c>
      <c r="AG87" s="13">
        <v>1.2999999999999999E-2</v>
      </c>
      <c r="AH87" s="13">
        <v>0.27400000000000002</v>
      </c>
      <c r="AI87" s="13">
        <v>0.48299999999999998</v>
      </c>
      <c r="AJ87" s="13"/>
      <c r="AK87" s="13">
        <v>6.2E-2</v>
      </c>
      <c r="AL87" s="13">
        <v>4.0000000000000001E-3</v>
      </c>
      <c r="AM87" s="13">
        <v>0.06</v>
      </c>
      <c r="AN87" s="13">
        <f>0.057+0.159</f>
        <v>0.216</v>
      </c>
      <c r="AO87" s="13">
        <v>3.0000000000000001E-3</v>
      </c>
      <c r="AP87" s="13">
        <v>0.02</v>
      </c>
      <c r="AQ87" s="48">
        <f t="shared" ref="AQ87" si="27">SUM(P87:AP87)</f>
        <v>7.754999999999999</v>
      </c>
      <c r="AR87" s="42">
        <f t="shared" ref="AR87" si="28">O87+AQ87</f>
        <v>34.444000000000003</v>
      </c>
      <c r="AS87" s="46">
        <v>300</v>
      </c>
      <c r="AT87" s="43">
        <f t="shared" ref="AT87" si="29">AR87*AS87</f>
        <v>10333.200000000001</v>
      </c>
    </row>
    <row r="88" spans="1:46" x14ac:dyDescent="0.25">
      <c r="A88" s="9" t="s">
        <v>47</v>
      </c>
      <c r="B88" s="24"/>
      <c r="C88" s="18" t="s">
        <v>126</v>
      </c>
      <c r="D88" s="9" t="s">
        <v>124</v>
      </c>
      <c r="E88" s="37">
        <v>42.497999999999998</v>
      </c>
      <c r="F88" s="13">
        <f>SUM(J88:N88)</f>
        <v>2.5179999999999998</v>
      </c>
      <c r="G88" s="13"/>
      <c r="H88" s="13"/>
      <c r="I88" s="13"/>
      <c r="J88" s="13"/>
      <c r="K88" s="13">
        <v>2E-3</v>
      </c>
      <c r="L88" s="13">
        <v>0.77600000000000002</v>
      </c>
      <c r="M88" s="13"/>
      <c r="N88" s="14">
        <v>1.74</v>
      </c>
      <c r="O88" s="13">
        <f>E88+F88</f>
        <v>45.015999999999998</v>
      </c>
      <c r="P88" s="13">
        <v>4.6479999999999997</v>
      </c>
      <c r="Q88" s="13">
        <v>2.5999999999999999E-2</v>
      </c>
      <c r="R88" s="13">
        <v>0.107</v>
      </c>
      <c r="S88" s="13">
        <v>0.19400000000000001</v>
      </c>
      <c r="T88" s="13"/>
      <c r="U88" s="13">
        <v>1E-3</v>
      </c>
      <c r="V88" s="13"/>
      <c r="W88" s="13"/>
      <c r="X88" s="13">
        <v>0.154</v>
      </c>
      <c r="Y88" s="13">
        <v>0.505</v>
      </c>
      <c r="Z88" s="13">
        <v>3.2000000000000001E-2</v>
      </c>
      <c r="AA88" s="13">
        <v>6.0999999999999999E-2</v>
      </c>
      <c r="AB88" s="13"/>
      <c r="AC88" s="13">
        <v>0.69199999999999995</v>
      </c>
      <c r="AD88" s="13">
        <v>0.184</v>
      </c>
      <c r="AE88" s="13">
        <v>1.0999999999999999E-2</v>
      </c>
      <c r="AF88" s="13">
        <v>5.0000000000000001E-3</v>
      </c>
      <c r="AG88" s="13">
        <v>1.2999999999999999E-2</v>
      </c>
      <c r="AH88" s="13">
        <v>0.27400000000000002</v>
      </c>
      <c r="AI88" s="13">
        <v>0.48299999999999998</v>
      </c>
      <c r="AJ88" s="13"/>
      <c r="AK88" s="13">
        <v>6.2E-2</v>
      </c>
      <c r="AL88" s="13">
        <v>4.0000000000000001E-3</v>
      </c>
      <c r="AM88" s="13">
        <v>0.06</v>
      </c>
      <c r="AN88" s="13">
        <f>0.057+0.159</f>
        <v>0.216</v>
      </c>
      <c r="AO88" s="13">
        <v>3.0000000000000001E-3</v>
      </c>
      <c r="AP88" s="13">
        <v>0.02</v>
      </c>
      <c r="AQ88" s="13">
        <f>SUM(P88:AP88)</f>
        <v>7.754999999999999</v>
      </c>
      <c r="AR88" s="15">
        <f>O88+AQ88</f>
        <v>52.771000000000001</v>
      </c>
      <c r="AS88" s="16"/>
      <c r="AT88" s="17">
        <f>AR88*AS88</f>
        <v>0</v>
      </c>
    </row>
    <row r="89" spans="1:46" ht="38.25" x14ac:dyDescent="0.25">
      <c r="A89" s="9" t="s">
        <v>175</v>
      </c>
      <c r="B89" s="9" t="s">
        <v>44</v>
      </c>
      <c r="C89" s="38" t="s">
        <v>249</v>
      </c>
      <c r="D89" s="9" t="s">
        <v>124</v>
      </c>
      <c r="E89" s="12">
        <v>18.411000000000001</v>
      </c>
      <c r="F89" s="13">
        <f>SUM(J89:N89)</f>
        <v>3.0000000000000001E-3</v>
      </c>
      <c r="G89" s="13"/>
      <c r="H89" s="13"/>
      <c r="I89" s="13"/>
      <c r="J89" s="13"/>
      <c r="K89" s="13">
        <v>3.0000000000000001E-3</v>
      </c>
      <c r="L89" s="13"/>
      <c r="M89" s="13"/>
      <c r="N89" s="14"/>
      <c r="O89" s="13">
        <f>E89+F89</f>
        <v>18.414000000000001</v>
      </c>
      <c r="P89" s="13">
        <v>6.1959999999999997</v>
      </c>
      <c r="Q89" s="13">
        <v>3.4000000000000002E-2</v>
      </c>
      <c r="R89" s="13">
        <v>0.14199999999999999</v>
      </c>
      <c r="S89" s="13">
        <v>0.25900000000000001</v>
      </c>
      <c r="T89" s="13"/>
      <c r="U89" s="13">
        <v>1E-3</v>
      </c>
      <c r="V89" s="13"/>
      <c r="W89" s="13"/>
      <c r="X89" s="13">
        <v>0.20499999999999999</v>
      </c>
      <c r="Y89" s="13">
        <v>0.67300000000000004</v>
      </c>
      <c r="Z89" s="13">
        <v>4.2999999999999997E-2</v>
      </c>
      <c r="AA89" s="13">
        <v>8.2000000000000003E-2</v>
      </c>
      <c r="AB89" s="13"/>
      <c r="AC89" s="13">
        <v>0.92300000000000004</v>
      </c>
      <c r="AD89" s="13">
        <v>0.246</v>
      </c>
      <c r="AE89" s="13">
        <v>1.4E-2</v>
      </c>
      <c r="AF89" s="13">
        <v>6.0000000000000001E-3</v>
      </c>
      <c r="AG89" s="13">
        <v>1.7000000000000001E-2</v>
      </c>
      <c r="AH89" s="13">
        <v>0.36499999999999999</v>
      </c>
      <c r="AI89" s="13">
        <v>0.64300000000000002</v>
      </c>
      <c r="AJ89" s="13"/>
      <c r="AK89" s="13">
        <v>8.3000000000000004E-2</v>
      </c>
      <c r="AL89" s="13">
        <v>5.0000000000000001E-3</v>
      </c>
      <c r="AM89" s="13">
        <v>0.29299999999999998</v>
      </c>
      <c r="AN89" s="13">
        <v>7.5999999999999998E-2</v>
      </c>
      <c r="AO89" s="13">
        <v>4.0000000000000001E-3</v>
      </c>
      <c r="AP89" s="13">
        <v>2.7E-2</v>
      </c>
      <c r="AQ89" s="48">
        <f t="shared" ref="AQ89:AQ91" si="30">SUM(P89:AP89)</f>
        <v>10.337</v>
      </c>
      <c r="AR89" s="42">
        <f t="shared" ref="AR89:AR91" si="31">O89+AQ89</f>
        <v>28.751000000000001</v>
      </c>
      <c r="AS89" s="46">
        <v>450</v>
      </c>
      <c r="AT89" s="43">
        <f t="shared" ref="AT89:AT91" si="32">AR89*AS89</f>
        <v>12937.95</v>
      </c>
    </row>
    <row r="90" spans="1:46" ht="38.25" x14ac:dyDescent="0.25">
      <c r="A90" s="9" t="s">
        <v>50</v>
      </c>
      <c r="B90" s="9" t="s">
        <v>33</v>
      </c>
      <c r="C90" s="38" t="s">
        <v>250</v>
      </c>
      <c r="D90" s="18"/>
      <c r="E90" s="39"/>
      <c r="F90" s="40"/>
      <c r="G90" s="40"/>
      <c r="H90" s="40"/>
      <c r="I90" s="40"/>
      <c r="J90" s="40"/>
      <c r="K90" s="40"/>
      <c r="L90" s="40"/>
      <c r="M90" s="40"/>
      <c r="N90" s="40"/>
      <c r="O90" s="41"/>
      <c r="P90" s="40"/>
      <c r="Q90" s="40"/>
      <c r="R90" s="40"/>
      <c r="S90" s="40"/>
      <c r="T90" s="40"/>
      <c r="U90" s="40"/>
      <c r="V90" s="40"/>
      <c r="W90" s="40"/>
      <c r="X90" s="40"/>
      <c r="Y90" s="40"/>
      <c r="Z90" s="40"/>
      <c r="AA90" s="40"/>
      <c r="AB90" s="40"/>
      <c r="AC90" s="40"/>
      <c r="AD90" s="40"/>
      <c r="AE90" s="40"/>
      <c r="AF90" s="40"/>
      <c r="AG90" s="40"/>
      <c r="AH90" s="40"/>
      <c r="AI90" s="40"/>
      <c r="AJ90" s="40"/>
      <c r="AK90" s="40"/>
      <c r="AL90" s="40"/>
      <c r="AM90" s="40"/>
      <c r="AN90" s="40"/>
      <c r="AO90" s="40"/>
      <c r="AP90" s="40"/>
      <c r="AQ90" s="41"/>
      <c r="AR90" s="42"/>
      <c r="AS90" s="46"/>
      <c r="AT90" s="43"/>
    </row>
    <row r="91" spans="1:46" ht="25.5" x14ac:dyDescent="0.25">
      <c r="A91" s="9" t="s">
        <v>130</v>
      </c>
      <c r="B91" s="9"/>
      <c r="C91" s="18" t="s">
        <v>251</v>
      </c>
      <c r="D91" s="9" t="s">
        <v>122</v>
      </c>
      <c r="E91" s="12">
        <v>24.170999999999999</v>
      </c>
      <c r="F91" s="13">
        <f>SUM(J91:N91)</f>
        <v>2.5179999999999998</v>
      </c>
      <c r="G91" s="13"/>
      <c r="H91" s="13"/>
      <c r="I91" s="13"/>
      <c r="J91" s="13"/>
      <c r="K91" s="13">
        <v>2E-3</v>
      </c>
      <c r="L91" s="13">
        <v>0.77600000000000002</v>
      </c>
      <c r="M91" s="13"/>
      <c r="N91" s="14">
        <v>1.74</v>
      </c>
      <c r="O91" s="13">
        <f>E91+F91</f>
        <v>26.689</v>
      </c>
      <c r="P91" s="13">
        <v>4.6479999999999997</v>
      </c>
      <c r="Q91" s="13">
        <v>2.5999999999999999E-2</v>
      </c>
      <c r="R91" s="13">
        <v>0.107</v>
      </c>
      <c r="S91" s="13">
        <v>0.19400000000000001</v>
      </c>
      <c r="T91" s="13"/>
      <c r="U91" s="13">
        <v>1E-3</v>
      </c>
      <c r="V91" s="13"/>
      <c r="W91" s="13"/>
      <c r="X91" s="13">
        <v>0.154</v>
      </c>
      <c r="Y91" s="13">
        <v>0.505</v>
      </c>
      <c r="Z91" s="13">
        <v>3.2000000000000001E-2</v>
      </c>
      <c r="AA91" s="13">
        <v>6.0999999999999999E-2</v>
      </c>
      <c r="AB91" s="13"/>
      <c r="AC91" s="13">
        <v>0.69199999999999995</v>
      </c>
      <c r="AD91" s="13">
        <v>0.184</v>
      </c>
      <c r="AE91" s="13">
        <v>1.0999999999999999E-2</v>
      </c>
      <c r="AF91" s="13">
        <v>5.0000000000000001E-3</v>
      </c>
      <c r="AG91" s="13">
        <v>1.2999999999999999E-2</v>
      </c>
      <c r="AH91" s="13">
        <v>0.27400000000000002</v>
      </c>
      <c r="AI91" s="13">
        <v>0.48299999999999998</v>
      </c>
      <c r="AJ91" s="13"/>
      <c r="AK91" s="13">
        <v>6.2E-2</v>
      </c>
      <c r="AL91" s="13">
        <v>4.0000000000000001E-3</v>
      </c>
      <c r="AM91" s="13">
        <v>0.06</v>
      </c>
      <c r="AN91" s="13">
        <f>0.057+0.159</f>
        <v>0.216</v>
      </c>
      <c r="AO91" s="13">
        <v>3.0000000000000001E-3</v>
      </c>
      <c r="AP91" s="13">
        <v>0.02</v>
      </c>
      <c r="AQ91" s="48">
        <f t="shared" si="30"/>
        <v>7.754999999999999</v>
      </c>
      <c r="AR91" s="42">
        <f t="shared" si="31"/>
        <v>34.444000000000003</v>
      </c>
      <c r="AS91" s="46"/>
      <c r="AT91" s="43">
        <f t="shared" si="32"/>
        <v>0</v>
      </c>
    </row>
    <row r="92" spans="1:46" x14ac:dyDescent="0.25">
      <c r="A92" s="9" t="s">
        <v>131</v>
      </c>
      <c r="B92" s="9"/>
      <c r="C92" s="18" t="s">
        <v>226</v>
      </c>
      <c r="D92" s="9" t="s">
        <v>124</v>
      </c>
      <c r="E92" s="12">
        <v>24.170999999999999</v>
      </c>
      <c r="F92" s="13">
        <f>SUM(J92:N92)</f>
        <v>2.5179999999999998</v>
      </c>
      <c r="G92" s="13"/>
      <c r="H92" s="13"/>
      <c r="I92" s="13"/>
      <c r="J92" s="13"/>
      <c r="K92" s="13">
        <v>2E-3</v>
      </c>
      <c r="L92" s="13">
        <v>0.77600000000000002</v>
      </c>
      <c r="M92" s="13"/>
      <c r="N92" s="14">
        <v>1.74</v>
      </c>
      <c r="O92" s="13">
        <f>E92+F92</f>
        <v>26.689</v>
      </c>
      <c r="P92" s="13">
        <v>4.6479999999999997</v>
      </c>
      <c r="Q92" s="13">
        <v>2.5999999999999999E-2</v>
      </c>
      <c r="R92" s="13">
        <v>0.107</v>
      </c>
      <c r="S92" s="13">
        <v>0.19400000000000001</v>
      </c>
      <c r="T92" s="13"/>
      <c r="U92" s="13">
        <v>1E-3</v>
      </c>
      <c r="V92" s="13"/>
      <c r="W92" s="13"/>
      <c r="X92" s="13">
        <v>0.154</v>
      </c>
      <c r="Y92" s="13">
        <v>0.505</v>
      </c>
      <c r="Z92" s="13">
        <v>3.2000000000000001E-2</v>
      </c>
      <c r="AA92" s="13">
        <v>6.0999999999999999E-2</v>
      </c>
      <c r="AB92" s="13"/>
      <c r="AC92" s="13">
        <v>0.69199999999999995</v>
      </c>
      <c r="AD92" s="13">
        <v>0.184</v>
      </c>
      <c r="AE92" s="13">
        <v>1.0999999999999999E-2</v>
      </c>
      <c r="AF92" s="13">
        <v>5.0000000000000001E-3</v>
      </c>
      <c r="AG92" s="13">
        <v>1.2999999999999999E-2</v>
      </c>
      <c r="AH92" s="13">
        <v>0.27400000000000002</v>
      </c>
      <c r="AI92" s="13">
        <v>0.48299999999999998</v>
      </c>
      <c r="AJ92" s="13"/>
      <c r="AK92" s="13">
        <v>6.2E-2</v>
      </c>
      <c r="AL92" s="13">
        <v>4.0000000000000001E-3</v>
      </c>
      <c r="AM92" s="13">
        <v>0.06</v>
      </c>
      <c r="AN92" s="13">
        <f>0.057+0.159</f>
        <v>0.216</v>
      </c>
      <c r="AO92" s="13">
        <v>3.0000000000000001E-3</v>
      </c>
      <c r="AP92" s="13">
        <v>0.02</v>
      </c>
      <c r="AQ92" s="48">
        <f t="shared" ref="AQ92" si="33">SUM(P92:AP92)</f>
        <v>7.754999999999999</v>
      </c>
      <c r="AR92" s="42">
        <f t="shared" ref="AR92" si="34">O92+AQ92</f>
        <v>34.444000000000003</v>
      </c>
      <c r="AS92" s="46">
        <v>5</v>
      </c>
      <c r="AT92" s="43">
        <f t="shared" ref="AT92" si="35">AR92*AS92</f>
        <v>172.22000000000003</v>
      </c>
    </row>
    <row r="93" spans="1:46" ht="63.75" x14ac:dyDescent="0.25">
      <c r="A93" s="9" t="s">
        <v>51</v>
      </c>
      <c r="B93" s="9" t="s">
        <v>49</v>
      </c>
      <c r="C93" s="38" t="s">
        <v>252</v>
      </c>
      <c r="D93" s="18"/>
      <c r="E93" s="39"/>
      <c r="F93" s="40"/>
      <c r="G93" s="40"/>
      <c r="H93" s="40"/>
      <c r="I93" s="40"/>
      <c r="J93" s="40"/>
      <c r="K93" s="40"/>
      <c r="L93" s="40"/>
      <c r="M93" s="40"/>
      <c r="N93" s="40"/>
      <c r="O93" s="41"/>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1"/>
      <c r="AR93" s="42"/>
      <c r="AS93" s="46"/>
      <c r="AT93" s="43"/>
    </row>
    <row r="94" spans="1:46" x14ac:dyDescent="0.25">
      <c r="A94" s="9" t="s">
        <v>134</v>
      </c>
      <c r="B94" s="9" t="s">
        <v>45</v>
      </c>
      <c r="C94" s="18" t="s">
        <v>215</v>
      </c>
      <c r="D94" s="9" t="s">
        <v>125</v>
      </c>
      <c r="E94" s="45">
        <v>36.256999999999998</v>
      </c>
      <c r="F94" s="48">
        <f t="shared" si="0"/>
        <v>2.915</v>
      </c>
      <c r="G94" s="49"/>
      <c r="H94" s="49"/>
      <c r="I94" s="49"/>
      <c r="J94" s="49"/>
      <c r="K94" s="45">
        <v>3.0000000000000001E-3</v>
      </c>
      <c r="L94" s="45">
        <v>1.163</v>
      </c>
      <c r="M94" s="45"/>
      <c r="N94" s="45">
        <v>1.7490000000000001</v>
      </c>
      <c r="O94" s="48">
        <f t="shared" ref="O94" si="36">E94+F94</f>
        <v>39.171999999999997</v>
      </c>
      <c r="P94" s="45">
        <v>6.9719999999999995</v>
      </c>
      <c r="Q94" s="45">
        <v>3.9E-2</v>
      </c>
      <c r="R94" s="45">
        <v>0.16</v>
      </c>
      <c r="S94" s="45">
        <v>0.29100000000000004</v>
      </c>
      <c r="T94" s="45"/>
      <c r="U94" s="45">
        <v>2E-3</v>
      </c>
      <c r="V94" s="45"/>
      <c r="W94" s="45"/>
      <c r="X94" s="45">
        <v>0.23099999999999998</v>
      </c>
      <c r="Y94" s="45">
        <v>0.75800000000000001</v>
      </c>
      <c r="Z94" s="45">
        <v>4.8000000000000001E-2</v>
      </c>
      <c r="AA94" s="45">
        <v>9.1999999999999998E-2</v>
      </c>
      <c r="AB94" s="45"/>
      <c r="AC94" s="45">
        <v>1.0379999999999998</v>
      </c>
      <c r="AD94" s="45">
        <v>0.27600000000000002</v>
      </c>
      <c r="AE94" s="45">
        <v>1.6E-2</v>
      </c>
      <c r="AF94" s="45">
        <v>7.0000000000000001E-3</v>
      </c>
      <c r="AG94" s="45">
        <v>0.02</v>
      </c>
      <c r="AH94" s="45">
        <v>0.41100000000000003</v>
      </c>
      <c r="AI94" s="45">
        <v>0.72399999999999998</v>
      </c>
      <c r="AJ94" s="45"/>
      <c r="AK94" s="45">
        <v>9.2999999999999999E-2</v>
      </c>
      <c r="AL94" s="45">
        <v>6.0000000000000001E-3</v>
      </c>
      <c r="AM94" s="45">
        <v>0.09</v>
      </c>
      <c r="AN94" s="45">
        <v>0.32400000000000001</v>
      </c>
      <c r="AO94" s="45">
        <v>4.0000000000000001E-3</v>
      </c>
      <c r="AP94" s="45">
        <v>0.03</v>
      </c>
      <c r="AQ94" s="48">
        <f t="shared" ref="AQ94" si="37">SUM(P94:AP94)</f>
        <v>11.631999999999998</v>
      </c>
      <c r="AR94" s="42">
        <f t="shared" ref="AR94" si="38">O94+AQ94</f>
        <v>50.803999999999995</v>
      </c>
      <c r="AS94" s="46">
        <v>5000</v>
      </c>
      <c r="AT94" s="43">
        <f t="shared" ref="AT94" si="39">AR94*AS94</f>
        <v>254019.99999999997</v>
      </c>
    </row>
    <row r="95" spans="1:46" x14ac:dyDescent="0.25">
      <c r="A95" s="9" t="s">
        <v>135</v>
      </c>
      <c r="B95" s="9" t="s">
        <v>47</v>
      </c>
      <c r="C95" s="18" t="s">
        <v>126</v>
      </c>
      <c r="D95" s="9" t="s">
        <v>125</v>
      </c>
      <c r="E95" s="45">
        <v>63.747</v>
      </c>
      <c r="F95" s="48">
        <f t="shared" ref="F95" si="40">SUM(J95:N95)</f>
        <v>2.915</v>
      </c>
      <c r="G95" s="49"/>
      <c r="H95" s="49"/>
      <c r="I95" s="49"/>
      <c r="J95" s="49"/>
      <c r="K95" s="45">
        <v>3.0000000000000001E-3</v>
      </c>
      <c r="L95" s="45">
        <v>1.163</v>
      </c>
      <c r="M95" s="45"/>
      <c r="N95" s="45">
        <v>1.7490000000000001</v>
      </c>
      <c r="O95" s="48">
        <f t="shared" ref="O95" si="41">E95+F95</f>
        <v>66.662000000000006</v>
      </c>
      <c r="P95" s="45">
        <v>6.9719999999999995</v>
      </c>
      <c r="Q95" s="45">
        <v>3.9E-2</v>
      </c>
      <c r="R95" s="45">
        <v>0.16</v>
      </c>
      <c r="S95" s="45">
        <v>0.29100000000000004</v>
      </c>
      <c r="T95" s="45"/>
      <c r="U95" s="45">
        <v>2E-3</v>
      </c>
      <c r="V95" s="45"/>
      <c r="W95" s="45"/>
      <c r="X95" s="45">
        <v>0.23099999999999998</v>
      </c>
      <c r="Y95" s="45">
        <v>0.75800000000000001</v>
      </c>
      <c r="Z95" s="45">
        <v>4.8000000000000001E-2</v>
      </c>
      <c r="AA95" s="45">
        <v>9.1999999999999998E-2</v>
      </c>
      <c r="AB95" s="45"/>
      <c r="AC95" s="45">
        <v>1.0379999999999998</v>
      </c>
      <c r="AD95" s="45">
        <v>0.27600000000000002</v>
      </c>
      <c r="AE95" s="45">
        <v>1.6E-2</v>
      </c>
      <c r="AF95" s="45">
        <v>7.0000000000000001E-3</v>
      </c>
      <c r="AG95" s="45">
        <v>0.02</v>
      </c>
      <c r="AH95" s="45">
        <v>0.41100000000000003</v>
      </c>
      <c r="AI95" s="45">
        <v>0.72399999999999998</v>
      </c>
      <c r="AJ95" s="45"/>
      <c r="AK95" s="45">
        <v>9.2999999999999999E-2</v>
      </c>
      <c r="AL95" s="45">
        <v>6.0000000000000001E-3</v>
      </c>
      <c r="AM95" s="45">
        <v>0.09</v>
      </c>
      <c r="AN95" s="45">
        <v>0.32400000000000001</v>
      </c>
      <c r="AO95" s="45">
        <v>4.0000000000000001E-3</v>
      </c>
      <c r="AP95" s="45">
        <v>0.03</v>
      </c>
      <c r="AQ95" s="48">
        <f t="shared" ref="AQ95" si="42">SUM(P95:AP95)</f>
        <v>11.631999999999998</v>
      </c>
      <c r="AR95" s="42">
        <f t="shared" ref="AR95" si="43">O95+AQ95</f>
        <v>78.294000000000011</v>
      </c>
      <c r="AS95" s="46">
        <v>50</v>
      </c>
      <c r="AT95" s="43">
        <f t="shared" ref="AT95" si="44">AR95*AS95</f>
        <v>3914.7000000000007</v>
      </c>
    </row>
    <row r="96" spans="1:46" ht="38.25" x14ac:dyDescent="0.25">
      <c r="A96" s="9" t="s">
        <v>52</v>
      </c>
      <c r="B96" s="9" t="s">
        <v>175</v>
      </c>
      <c r="C96" s="38" t="s">
        <v>253</v>
      </c>
      <c r="D96" s="18"/>
      <c r="E96" s="39"/>
      <c r="F96" s="40"/>
      <c r="G96" s="40"/>
      <c r="H96" s="40"/>
      <c r="I96" s="40"/>
      <c r="J96" s="40"/>
      <c r="K96" s="40"/>
      <c r="L96" s="40"/>
      <c r="M96" s="40"/>
      <c r="N96" s="40"/>
      <c r="O96" s="41"/>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1"/>
      <c r="AR96" s="42"/>
      <c r="AS96" s="46"/>
      <c r="AT96" s="43"/>
    </row>
    <row r="97" spans="1:46" ht="27" customHeight="1" x14ac:dyDescent="0.25">
      <c r="A97" s="9" t="s">
        <v>176</v>
      </c>
      <c r="B97" s="9" t="s">
        <v>276</v>
      </c>
      <c r="C97" s="38" t="s">
        <v>254</v>
      </c>
      <c r="D97" s="9" t="s">
        <v>122</v>
      </c>
      <c r="E97" s="12">
        <v>24.170999999999999</v>
      </c>
      <c r="F97" s="13">
        <f>SUM(J97:N97)</f>
        <v>2.5179999999999998</v>
      </c>
      <c r="G97" s="13"/>
      <c r="H97" s="13"/>
      <c r="I97" s="13"/>
      <c r="J97" s="13"/>
      <c r="K97" s="13">
        <v>2E-3</v>
      </c>
      <c r="L97" s="13">
        <v>0.77600000000000002</v>
      </c>
      <c r="M97" s="13"/>
      <c r="N97" s="14">
        <v>1.74</v>
      </c>
      <c r="O97" s="13">
        <f>E97+F97</f>
        <v>26.689</v>
      </c>
      <c r="P97" s="13">
        <v>4.6479999999999997</v>
      </c>
      <c r="Q97" s="13">
        <v>2.5999999999999999E-2</v>
      </c>
      <c r="R97" s="13">
        <v>0.107</v>
      </c>
      <c r="S97" s="13">
        <v>0.19400000000000001</v>
      </c>
      <c r="T97" s="13"/>
      <c r="U97" s="13">
        <v>1E-3</v>
      </c>
      <c r="V97" s="13"/>
      <c r="W97" s="13"/>
      <c r="X97" s="13">
        <v>0.154</v>
      </c>
      <c r="Y97" s="13">
        <v>0.505</v>
      </c>
      <c r="Z97" s="13">
        <v>3.2000000000000001E-2</v>
      </c>
      <c r="AA97" s="13">
        <v>6.0999999999999999E-2</v>
      </c>
      <c r="AB97" s="13"/>
      <c r="AC97" s="13">
        <v>0.69199999999999995</v>
      </c>
      <c r="AD97" s="13">
        <v>0.184</v>
      </c>
      <c r="AE97" s="13">
        <v>1.0999999999999999E-2</v>
      </c>
      <c r="AF97" s="13">
        <v>5.0000000000000001E-3</v>
      </c>
      <c r="AG97" s="13">
        <v>1.2999999999999999E-2</v>
      </c>
      <c r="AH97" s="13">
        <v>0.27400000000000002</v>
      </c>
      <c r="AI97" s="13">
        <v>0.48299999999999998</v>
      </c>
      <c r="AJ97" s="13"/>
      <c r="AK97" s="13">
        <v>6.2E-2</v>
      </c>
      <c r="AL97" s="13">
        <v>4.0000000000000001E-3</v>
      </c>
      <c r="AM97" s="13">
        <v>0.06</v>
      </c>
      <c r="AN97" s="13">
        <f>0.057+0.159</f>
        <v>0.216</v>
      </c>
      <c r="AO97" s="13">
        <v>3.0000000000000001E-3</v>
      </c>
      <c r="AP97" s="13">
        <v>0.02</v>
      </c>
      <c r="AQ97" s="48">
        <f t="shared" ref="AQ97" si="45">SUM(P97:AP97)</f>
        <v>7.754999999999999</v>
      </c>
      <c r="AR97" s="42">
        <f t="shared" ref="AR97" si="46">O97+AQ97</f>
        <v>34.444000000000003</v>
      </c>
      <c r="AS97" s="46">
        <v>700</v>
      </c>
      <c r="AT97" s="43">
        <f t="shared" ref="AT97" si="47">AR97*AS97</f>
        <v>24110.800000000003</v>
      </c>
    </row>
    <row r="98" spans="1:46" ht="25.5" x14ac:dyDescent="0.25">
      <c r="A98" s="9" t="s">
        <v>177</v>
      </c>
      <c r="B98" s="24" t="s">
        <v>277</v>
      </c>
      <c r="C98" s="18" t="s">
        <v>255</v>
      </c>
      <c r="D98" s="9" t="s">
        <v>122</v>
      </c>
      <c r="E98" s="37">
        <v>42.497999999999998</v>
      </c>
      <c r="F98" s="13">
        <f>SUM(J98:N98)</f>
        <v>2.5179999999999998</v>
      </c>
      <c r="G98" s="13"/>
      <c r="H98" s="13"/>
      <c r="I98" s="13"/>
      <c r="J98" s="13"/>
      <c r="K98" s="13">
        <v>2E-3</v>
      </c>
      <c r="L98" s="13">
        <v>0.77600000000000002</v>
      </c>
      <c r="M98" s="13"/>
      <c r="N98" s="14">
        <v>1.74</v>
      </c>
      <c r="O98" s="13">
        <f>E98+F98</f>
        <v>45.015999999999998</v>
      </c>
      <c r="P98" s="13">
        <v>4.6479999999999997</v>
      </c>
      <c r="Q98" s="13">
        <v>2.5999999999999999E-2</v>
      </c>
      <c r="R98" s="13">
        <v>0.107</v>
      </c>
      <c r="S98" s="13">
        <v>0.19400000000000001</v>
      </c>
      <c r="T98" s="13"/>
      <c r="U98" s="13">
        <v>1E-3</v>
      </c>
      <c r="V98" s="13"/>
      <c r="W98" s="13"/>
      <c r="X98" s="13">
        <v>0.154</v>
      </c>
      <c r="Y98" s="13">
        <v>0.505</v>
      </c>
      <c r="Z98" s="13">
        <v>3.2000000000000001E-2</v>
      </c>
      <c r="AA98" s="13">
        <v>6.0999999999999999E-2</v>
      </c>
      <c r="AB98" s="13"/>
      <c r="AC98" s="13">
        <v>0.69199999999999995</v>
      </c>
      <c r="AD98" s="13">
        <v>0.184</v>
      </c>
      <c r="AE98" s="13">
        <v>1.0999999999999999E-2</v>
      </c>
      <c r="AF98" s="13">
        <v>5.0000000000000001E-3</v>
      </c>
      <c r="AG98" s="13">
        <v>1.2999999999999999E-2</v>
      </c>
      <c r="AH98" s="13">
        <v>0.27400000000000002</v>
      </c>
      <c r="AI98" s="13">
        <v>0.48299999999999998</v>
      </c>
      <c r="AJ98" s="13"/>
      <c r="AK98" s="13">
        <v>6.2E-2</v>
      </c>
      <c r="AL98" s="13">
        <v>4.0000000000000001E-3</v>
      </c>
      <c r="AM98" s="13">
        <v>0.06</v>
      </c>
      <c r="AN98" s="13">
        <f>0.057+0.159</f>
        <v>0.216</v>
      </c>
      <c r="AO98" s="13">
        <v>3.0000000000000001E-3</v>
      </c>
      <c r="AP98" s="13">
        <v>0.02</v>
      </c>
      <c r="AQ98" s="13">
        <f>SUM(P98:AP98)</f>
        <v>7.754999999999999</v>
      </c>
      <c r="AR98" s="15">
        <f>O98+AQ98</f>
        <v>52.771000000000001</v>
      </c>
      <c r="AS98" s="16">
        <v>5</v>
      </c>
      <c r="AT98" s="17">
        <f>AR98*AS98</f>
        <v>263.85500000000002</v>
      </c>
    </row>
    <row r="99" spans="1:46" ht="27" customHeight="1" x14ac:dyDescent="0.25">
      <c r="A99" s="9" t="s">
        <v>53</v>
      </c>
      <c r="B99" s="9" t="s">
        <v>275</v>
      </c>
      <c r="C99" s="38" t="s">
        <v>256</v>
      </c>
      <c r="D99" s="9" t="s">
        <v>122</v>
      </c>
      <c r="E99" s="12">
        <v>24.170999999999999</v>
      </c>
      <c r="F99" s="13">
        <f>SUM(J99:N99)</f>
        <v>2.5179999999999998</v>
      </c>
      <c r="G99" s="13"/>
      <c r="H99" s="13"/>
      <c r="I99" s="13"/>
      <c r="J99" s="13"/>
      <c r="K99" s="13">
        <v>2E-3</v>
      </c>
      <c r="L99" s="13">
        <v>0.77600000000000002</v>
      </c>
      <c r="M99" s="13"/>
      <c r="N99" s="14">
        <v>1.74</v>
      </c>
      <c r="O99" s="13">
        <f>E99+F99</f>
        <v>26.689</v>
      </c>
      <c r="P99" s="13">
        <v>4.6479999999999997</v>
      </c>
      <c r="Q99" s="13">
        <v>2.5999999999999999E-2</v>
      </c>
      <c r="R99" s="13">
        <v>0.107</v>
      </c>
      <c r="S99" s="13">
        <v>0.19400000000000001</v>
      </c>
      <c r="T99" s="13"/>
      <c r="U99" s="13">
        <v>1E-3</v>
      </c>
      <c r="V99" s="13"/>
      <c r="W99" s="13"/>
      <c r="X99" s="13">
        <v>0.154</v>
      </c>
      <c r="Y99" s="13">
        <v>0.505</v>
      </c>
      <c r="Z99" s="13">
        <v>3.2000000000000001E-2</v>
      </c>
      <c r="AA99" s="13">
        <v>6.0999999999999999E-2</v>
      </c>
      <c r="AB99" s="13"/>
      <c r="AC99" s="13">
        <v>0.69199999999999995</v>
      </c>
      <c r="AD99" s="13">
        <v>0.184</v>
      </c>
      <c r="AE99" s="13">
        <v>1.0999999999999999E-2</v>
      </c>
      <c r="AF99" s="13">
        <v>5.0000000000000001E-3</v>
      </c>
      <c r="AG99" s="13">
        <v>1.2999999999999999E-2</v>
      </c>
      <c r="AH99" s="13">
        <v>0.27400000000000002</v>
      </c>
      <c r="AI99" s="13">
        <v>0.48299999999999998</v>
      </c>
      <c r="AJ99" s="13"/>
      <c r="AK99" s="13">
        <v>6.2E-2</v>
      </c>
      <c r="AL99" s="13">
        <v>4.0000000000000001E-3</v>
      </c>
      <c r="AM99" s="13">
        <v>0.06</v>
      </c>
      <c r="AN99" s="13">
        <f>0.057+0.159</f>
        <v>0.216</v>
      </c>
      <c r="AO99" s="13">
        <v>3.0000000000000001E-3</v>
      </c>
      <c r="AP99" s="13">
        <v>0.02</v>
      </c>
      <c r="AQ99" s="48">
        <f t="shared" ref="AQ99" si="48">SUM(P99:AP99)</f>
        <v>7.754999999999999</v>
      </c>
      <c r="AR99" s="42">
        <f t="shared" ref="AR99" si="49">O99+AQ99</f>
        <v>34.444000000000003</v>
      </c>
      <c r="AS99" s="46">
        <v>32</v>
      </c>
      <c r="AT99" s="43">
        <f t="shared" ref="AT99" si="50">AR99*AS99</f>
        <v>1102.2080000000001</v>
      </c>
    </row>
    <row r="100" spans="1:46" x14ac:dyDescent="0.25">
      <c r="A100" s="77" t="s">
        <v>257</v>
      </c>
      <c r="B100" s="78"/>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c r="AA100" s="78"/>
      <c r="AB100" s="78"/>
      <c r="AC100" s="78"/>
      <c r="AD100" s="78"/>
      <c r="AE100" s="78"/>
      <c r="AF100" s="78"/>
      <c r="AG100" s="78"/>
      <c r="AH100" s="78"/>
      <c r="AI100" s="78"/>
      <c r="AJ100" s="78"/>
      <c r="AK100" s="78"/>
      <c r="AL100" s="78"/>
      <c r="AM100" s="78"/>
      <c r="AN100" s="78"/>
      <c r="AO100" s="78"/>
      <c r="AP100" s="78"/>
      <c r="AQ100" s="78"/>
      <c r="AR100" s="78"/>
      <c r="AS100" s="78"/>
      <c r="AT100" s="78"/>
    </row>
    <row r="101" spans="1:46" x14ac:dyDescent="0.25">
      <c r="A101" s="6"/>
      <c r="B101" s="6" t="s">
        <v>272</v>
      </c>
      <c r="C101" s="52" t="s">
        <v>266</v>
      </c>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row>
    <row r="102" spans="1:46" s="56" customFormat="1" ht="38.25" x14ac:dyDescent="0.25">
      <c r="A102" s="53" t="s">
        <v>259</v>
      </c>
      <c r="B102" s="53" t="s">
        <v>57</v>
      </c>
      <c r="C102" s="18" t="s">
        <v>258</v>
      </c>
      <c r="D102" s="54"/>
      <c r="E102" s="27"/>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c r="AH102" s="55"/>
      <c r="AI102" s="55"/>
      <c r="AJ102" s="55"/>
      <c r="AK102" s="55"/>
      <c r="AL102" s="55"/>
      <c r="AM102" s="55"/>
      <c r="AN102" s="55"/>
      <c r="AO102" s="55"/>
      <c r="AP102" s="55"/>
      <c r="AQ102" s="55"/>
      <c r="AR102" s="55"/>
      <c r="AS102" s="55"/>
      <c r="AT102" s="55"/>
    </row>
    <row r="103" spans="1:46" s="56" customFormat="1" ht="15" x14ac:dyDescent="0.25">
      <c r="A103" s="53" t="s">
        <v>34</v>
      </c>
      <c r="B103" s="53" t="s">
        <v>59</v>
      </c>
      <c r="C103" s="18" t="s">
        <v>101</v>
      </c>
      <c r="D103" s="54"/>
      <c r="E103" s="57"/>
      <c r="F103" s="58"/>
      <c r="G103" s="58"/>
      <c r="H103" s="58"/>
      <c r="I103" s="58"/>
      <c r="J103" s="58"/>
      <c r="K103" s="58"/>
      <c r="L103" s="58"/>
      <c r="M103" s="58"/>
      <c r="N103" s="58"/>
      <c r="O103" s="58"/>
      <c r="P103" s="58"/>
      <c r="Q103" s="58"/>
      <c r="R103" s="58"/>
      <c r="S103" s="58"/>
      <c r="T103" s="58"/>
      <c r="U103" s="58"/>
      <c r="V103" s="58"/>
      <c r="W103" s="58"/>
      <c r="X103" s="58"/>
      <c r="Y103" s="58"/>
      <c r="Z103" s="58"/>
      <c r="AA103" s="58"/>
      <c r="AB103" s="58"/>
      <c r="AC103" s="58"/>
      <c r="AD103" s="58"/>
      <c r="AE103" s="58"/>
      <c r="AF103" s="58"/>
      <c r="AG103" s="58"/>
      <c r="AH103" s="58"/>
      <c r="AI103" s="58"/>
      <c r="AJ103" s="58"/>
      <c r="AK103" s="58"/>
      <c r="AL103" s="58"/>
      <c r="AM103" s="58"/>
      <c r="AN103" s="58"/>
      <c r="AO103" s="58"/>
      <c r="AP103" s="58"/>
      <c r="AQ103" s="58"/>
      <c r="AR103" s="58"/>
      <c r="AS103" s="58"/>
      <c r="AT103" s="58"/>
    </row>
    <row r="104" spans="1:46" s="56" customFormat="1" ht="15" x14ac:dyDescent="0.25">
      <c r="A104" s="53" t="s">
        <v>169</v>
      </c>
      <c r="B104" s="53" t="s">
        <v>137</v>
      </c>
      <c r="C104" s="59" t="s">
        <v>102</v>
      </c>
      <c r="D104" s="60" t="s">
        <v>151</v>
      </c>
      <c r="E104" s="27" t="s">
        <v>41</v>
      </c>
      <c r="F104" s="61"/>
      <c r="G104" s="61"/>
      <c r="H104" s="61"/>
      <c r="I104" s="61"/>
      <c r="J104" s="61"/>
      <c r="K104" s="61"/>
      <c r="L104" s="61"/>
      <c r="M104" s="61"/>
      <c r="N104" s="61"/>
      <c r="O104" s="62"/>
      <c r="P104" s="61"/>
      <c r="Q104" s="61"/>
      <c r="R104" s="61"/>
      <c r="S104" s="61"/>
      <c r="T104" s="61"/>
      <c r="U104" s="61"/>
      <c r="V104" s="61"/>
      <c r="W104" s="61"/>
      <c r="X104" s="61"/>
      <c r="Y104" s="61"/>
      <c r="Z104" s="61"/>
      <c r="AA104" s="61"/>
      <c r="AB104" s="61"/>
      <c r="AC104" s="61"/>
      <c r="AD104" s="61"/>
      <c r="AE104" s="61"/>
      <c r="AF104" s="61"/>
      <c r="AG104" s="61"/>
      <c r="AH104" s="61"/>
      <c r="AI104" s="61"/>
      <c r="AJ104" s="61"/>
      <c r="AK104" s="61"/>
      <c r="AL104" s="61"/>
      <c r="AM104" s="61"/>
      <c r="AN104" s="61"/>
      <c r="AO104" s="61"/>
      <c r="AP104" s="61"/>
      <c r="AQ104" s="62"/>
      <c r="AR104" s="63"/>
      <c r="AS104" s="64"/>
      <c r="AT104" s="65"/>
    </row>
    <row r="105" spans="1:46" s="56" customFormat="1" ht="15" x14ac:dyDescent="0.25">
      <c r="A105" s="53" t="s">
        <v>170</v>
      </c>
      <c r="B105" s="53" t="s">
        <v>138</v>
      </c>
      <c r="C105" s="59" t="s">
        <v>103</v>
      </c>
      <c r="D105" s="60" t="s">
        <v>151</v>
      </c>
      <c r="E105" s="27" t="s">
        <v>41</v>
      </c>
      <c r="F105" s="61"/>
      <c r="G105" s="61"/>
      <c r="H105" s="61"/>
      <c r="I105" s="61"/>
      <c r="J105" s="61"/>
      <c r="K105" s="61"/>
      <c r="L105" s="61"/>
      <c r="M105" s="61"/>
      <c r="N105" s="61"/>
      <c r="O105" s="62"/>
      <c r="P105" s="61"/>
      <c r="Q105" s="61"/>
      <c r="R105" s="61"/>
      <c r="S105" s="61"/>
      <c r="T105" s="61"/>
      <c r="U105" s="61"/>
      <c r="V105" s="61"/>
      <c r="W105" s="61"/>
      <c r="X105" s="61"/>
      <c r="Y105" s="61"/>
      <c r="Z105" s="61"/>
      <c r="AA105" s="61"/>
      <c r="AB105" s="61"/>
      <c r="AC105" s="61"/>
      <c r="AD105" s="61"/>
      <c r="AE105" s="61"/>
      <c r="AF105" s="61"/>
      <c r="AG105" s="61"/>
      <c r="AH105" s="61"/>
      <c r="AI105" s="61"/>
      <c r="AJ105" s="61"/>
      <c r="AK105" s="61"/>
      <c r="AL105" s="61"/>
      <c r="AM105" s="61"/>
      <c r="AN105" s="61"/>
      <c r="AO105" s="61"/>
      <c r="AP105" s="61"/>
      <c r="AQ105" s="62"/>
      <c r="AR105" s="63"/>
      <c r="AS105" s="64"/>
      <c r="AT105" s="65"/>
    </row>
    <row r="106" spans="1:46" s="56" customFormat="1" ht="15" x14ac:dyDescent="0.25">
      <c r="A106" s="53" t="s">
        <v>36</v>
      </c>
      <c r="B106" s="53" t="s">
        <v>60</v>
      </c>
      <c r="C106" s="59" t="s">
        <v>86</v>
      </c>
      <c r="D106" s="60" t="s">
        <v>151</v>
      </c>
      <c r="E106" s="27" t="s">
        <v>41</v>
      </c>
      <c r="F106" s="61"/>
      <c r="G106" s="61"/>
      <c r="H106" s="61"/>
      <c r="I106" s="61"/>
      <c r="J106" s="61"/>
      <c r="K106" s="61"/>
      <c r="L106" s="61"/>
      <c r="M106" s="61"/>
      <c r="N106" s="61"/>
      <c r="O106" s="62"/>
      <c r="P106" s="61"/>
      <c r="Q106" s="61"/>
      <c r="R106" s="61"/>
      <c r="S106" s="61"/>
      <c r="T106" s="61"/>
      <c r="U106" s="61"/>
      <c r="V106" s="61"/>
      <c r="W106" s="61"/>
      <c r="X106" s="61"/>
      <c r="Y106" s="61"/>
      <c r="Z106" s="61"/>
      <c r="AA106" s="61"/>
      <c r="AB106" s="61"/>
      <c r="AC106" s="61"/>
      <c r="AD106" s="61"/>
      <c r="AE106" s="61"/>
      <c r="AF106" s="61"/>
      <c r="AG106" s="61"/>
      <c r="AH106" s="61"/>
      <c r="AI106" s="61"/>
      <c r="AJ106" s="61"/>
      <c r="AK106" s="61"/>
      <c r="AL106" s="61"/>
      <c r="AM106" s="61"/>
      <c r="AN106" s="61"/>
      <c r="AO106" s="61"/>
      <c r="AP106" s="61"/>
      <c r="AQ106" s="62"/>
      <c r="AR106" s="63"/>
      <c r="AS106" s="64"/>
      <c r="AT106" s="65"/>
    </row>
    <row r="107" spans="1:46" s="56" customFormat="1" ht="15" x14ac:dyDescent="0.25">
      <c r="A107" s="53" t="s">
        <v>37</v>
      </c>
      <c r="B107" s="53" t="s">
        <v>139</v>
      </c>
      <c r="C107" s="18" t="s">
        <v>87</v>
      </c>
      <c r="D107" s="54"/>
      <c r="E107" s="57"/>
      <c r="F107" s="58"/>
      <c r="G107" s="58"/>
      <c r="H107" s="58"/>
      <c r="I107" s="58"/>
      <c r="J107" s="58"/>
      <c r="K107" s="58"/>
      <c r="L107" s="58"/>
      <c r="M107" s="58"/>
      <c r="N107" s="58"/>
      <c r="O107" s="58"/>
      <c r="P107" s="58"/>
      <c r="Q107" s="58"/>
      <c r="R107" s="58"/>
      <c r="S107" s="58"/>
      <c r="T107" s="58"/>
      <c r="U107" s="58"/>
      <c r="V107" s="58"/>
      <c r="W107" s="58"/>
      <c r="X107" s="58"/>
      <c r="Y107" s="58"/>
      <c r="Z107" s="58"/>
      <c r="AA107" s="58"/>
      <c r="AB107" s="58"/>
      <c r="AC107" s="58"/>
      <c r="AD107" s="58"/>
      <c r="AE107" s="58"/>
      <c r="AF107" s="58"/>
      <c r="AG107" s="58"/>
      <c r="AH107" s="58"/>
      <c r="AI107" s="58"/>
      <c r="AJ107" s="58"/>
      <c r="AK107" s="58"/>
      <c r="AL107" s="58"/>
      <c r="AM107" s="58"/>
      <c r="AN107" s="58"/>
      <c r="AO107" s="58"/>
      <c r="AP107" s="58"/>
      <c r="AQ107" s="58"/>
      <c r="AR107" s="58"/>
      <c r="AS107" s="58"/>
      <c r="AT107" s="58"/>
    </row>
    <row r="108" spans="1:46" s="56" customFormat="1" ht="15" x14ac:dyDescent="0.25">
      <c r="A108" s="53" t="s">
        <v>186</v>
      </c>
      <c r="B108" s="53" t="s">
        <v>140</v>
      </c>
      <c r="C108" s="18" t="s">
        <v>88</v>
      </c>
      <c r="D108" s="60" t="s">
        <v>151</v>
      </c>
      <c r="E108" s="27" t="s">
        <v>41</v>
      </c>
      <c r="F108" s="61"/>
      <c r="G108" s="61"/>
      <c r="H108" s="61"/>
      <c r="I108" s="61"/>
      <c r="J108" s="61"/>
      <c r="K108" s="61"/>
      <c r="L108" s="61"/>
      <c r="M108" s="61"/>
      <c r="N108" s="61"/>
      <c r="O108" s="62"/>
      <c r="P108" s="61"/>
      <c r="Q108" s="61"/>
      <c r="R108" s="61"/>
      <c r="S108" s="61"/>
      <c r="T108" s="61"/>
      <c r="U108" s="61"/>
      <c r="V108" s="61"/>
      <c r="W108" s="61"/>
      <c r="X108" s="61"/>
      <c r="Y108" s="61"/>
      <c r="Z108" s="61"/>
      <c r="AA108" s="61"/>
      <c r="AB108" s="61"/>
      <c r="AC108" s="61"/>
      <c r="AD108" s="61"/>
      <c r="AE108" s="61"/>
      <c r="AF108" s="61"/>
      <c r="AG108" s="61"/>
      <c r="AH108" s="61"/>
      <c r="AI108" s="61"/>
      <c r="AJ108" s="61"/>
      <c r="AK108" s="61"/>
      <c r="AL108" s="61"/>
      <c r="AM108" s="61"/>
      <c r="AN108" s="61"/>
      <c r="AO108" s="61"/>
      <c r="AP108" s="61"/>
      <c r="AQ108" s="62"/>
      <c r="AR108" s="63"/>
      <c r="AS108" s="64"/>
      <c r="AT108" s="65"/>
    </row>
    <row r="109" spans="1:46" s="56" customFormat="1" ht="15" x14ac:dyDescent="0.25">
      <c r="A109" s="53" t="s">
        <v>187</v>
      </c>
      <c r="B109" s="53" t="s">
        <v>141</v>
      </c>
      <c r="C109" s="18" t="s">
        <v>89</v>
      </c>
      <c r="D109" s="60" t="s">
        <v>151</v>
      </c>
      <c r="E109" s="27" t="s">
        <v>41</v>
      </c>
      <c r="F109" s="61"/>
      <c r="G109" s="61"/>
      <c r="H109" s="61"/>
      <c r="I109" s="61"/>
      <c r="J109" s="61"/>
      <c r="K109" s="61"/>
      <c r="L109" s="61"/>
      <c r="M109" s="61"/>
      <c r="N109" s="61"/>
      <c r="O109" s="62"/>
      <c r="P109" s="61"/>
      <c r="Q109" s="61"/>
      <c r="R109" s="61"/>
      <c r="S109" s="61"/>
      <c r="T109" s="61"/>
      <c r="U109" s="61"/>
      <c r="V109" s="61"/>
      <c r="W109" s="61"/>
      <c r="X109" s="61"/>
      <c r="Y109" s="61"/>
      <c r="Z109" s="61"/>
      <c r="AA109" s="61"/>
      <c r="AB109" s="61"/>
      <c r="AC109" s="61"/>
      <c r="AD109" s="61"/>
      <c r="AE109" s="61"/>
      <c r="AF109" s="61"/>
      <c r="AG109" s="61"/>
      <c r="AH109" s="61"/>
      <c r="AI109" s="61"/>
      <c r="AJ109" s="61"/>
      <c r="AK109" s="61"/>
      <c r="AL109" s="61"/>
      <c r="AM109" s="61"/>
      <c r="AN109" s="61"/>
      <c r="AO109" s="61"/>
      <c r="AP109" s="61"/>
      <c r="AQ109" s="62"/>
      <c r="AR109" s="63"/>
      <c r="AS109" s="64"/>
      <c r="AT109" s="65"/>
    </row>
    <row r="110" spans="1:46" s="56" customFormat="1" ht="29.25" customHeight="1" x14ac:dyDescent="0.25">
      <c r="A110" s="53" t="s">
        <v>188</v>
      </c>
      <c r="B110" s="53" t="s">
        <v>142</v>
      </c>
      <c r="C110" s="18" t="s">
        <v>90</v>
      </c>
      <c r="D110" s="54"/>
      <c r="E110" s="57"/>
      <c r="F110" s="58"/>
      <c r="G110" s="58"/>
      <c r="H110" s="58"/>
      <c r="I110" s="58"/>
      <c r="J110" s="58"/>
      <c r="K110" s="58"/>
      <c r="L110" s="58"/>
      <c r="M110" s="58"/>
      <c r="N110" s="58"/>
      <c r="O110" s="58"/>
      <c r="P110" s="58"/>
      <c r="Q110" s="58"/>
      <c r="R110" s="58"/>
      <c r="S110" s="58"/>
      <c r="T110" s="58"/>
      <c r="U110" s="58"/>
      <c r="V110" s="58"/>
      <c r="W110" s="58"/>
      <c r="X110" s="58"/>
      <c r="Y110" s="58"/>
      <c r="Z110" s="58"/>
      <c r="AA110" s="58"/>
      <c r="AB110" s="58"/>
      <c r="AC110" s="58"/>
      <c r="AD110" s="58"/>
      <c r="AE110" s="58"/>
      <c r="AF110" s="58"/>
      <c r="AG110" s="58"/>
      <c r="AH110" s="58"/>
      <c r="AI110" s="58"/>
      <c r="AJ110" s="58"/>
      <c r="AK110" s="58"/>
      <c r="AL110" s="58"/>
      <c r="AM110" s="58"/>
      <c r="AN110" s="58"/>
      <c r="AO110" s="58"/>
      <c r="AP110" s="58"/>
      <c r="AQ110" s="58"/>
      <c r="AR110" s="58"/>
      <c r="AS110" s="58"/>
      <c r="AT110" s="58"/>
    </row>
    <row r="111" spans="1:46" s="56" customFormat="1" ht="15" x14ac:dyDescent="0.25">
      <c r="A111" s="53" t="s">
        <v>189</v>
      </c>
      <c r="B111" s="53" t="s">
        <v>143</v>
      </c>
      <c r="C111" s="18" t="s">
        <v>91</v>
      </c>
      <c r="D111" s="60" t="s">
        <v>151</v>
      </c>
      <c r="E111" s="27" t="s">
        <v>41</v>
      </c>
      <c r="F111" s="61"/>
      <c r="G111" s="61"/>
      <c r="H111" s="61"/>
      <c r="I111" s="61"/>
      <c r="J111" s="61"/>
      <c r="K111" s="61"/>
      <c r="L111" s="61"/>
      <c r="M111" s="61"/>
      <c r="N111" s="61"/>
      <c r="O111" s="62"/>
      <c r="P111" s="61"/>
      <c r="Q111" s="61"/>
      <c r="R111" s="61"/>
      <c r="S111" s="61"/>
      <c r="T111" s="61"/>
      <c r="U111" s="61"/>
      <c r="V111" s="61"/>
      <c r="W111" s="61"/>
      <c r="X111" s="61"/>
      <c r="Y111" s="61"/>
      <c r="Z111" s="61"/>
      <c r="AA111" s="61"/>
      <c r="AB111" s="61"/>
      <c r="AC111" s="61"/>
      <c r="AD111" s="61"/>
      <c r="AE111" s="61"/>
      <c r="AF111" s="61"/>
      <c r="AG111" s="61"/>
      <c r="AH111" s="61"/>
      <c r="AI111" s="61"/>
      <c r="AJ111" s="61"/>
      <c r="AK111" s="61"/>
      <c r="AL111" s="61"/>
      <c r="AM111" s="61"/>
      <c r="AN111" s="61"/>
      <c r="AO111" s="61"/>
      <c r="AP111" s="61"/>
      <c r="AQ111" s="62"/>
      <c r="AR111" s="63"/>
      <c r="AS111" s="64"/>
      <c r="AT111" s="65"/>
    </row>
    <row r="112" spans="1:46" s="56" customFormat="1" ht="15" x14ac:dyDescent="0.25">
      <c r="A112" s="53" t="s">
        <v>190</v>
      </c>
      <c r="B112" s="53" t="s">
        <v>144</v>
      </c>
      <c r="C112" s="18" t="s">
        <v>92</v>
      </c>
      <c r="D112" s="60" t="s">
        <v>151</v>
      </c>
      <c r="E112" s="27" t="s">
        <v>41</v>
      </c>
      <c r="F112" s="61"/>
      <c r="G112" s="61"/>
      <c r="H112" s="61"/>
      <c r="I112" s="61"/>
      <c r="J112" s="61"/>
      <c r="K112" s="61"/>
      <c r="L112" s="61"/>
      <c r="M112" s="61"/>
      <c r="N112" s="61"/>
      <c r="O112" s="62"/>
      <c r="P112" s="61"/>
      <c r="Q112" s="61"/>
      <c r="R112" s="61"/>
      <c r="S112" s="61"/>
      <c r="T112" s="61"/>
      <c r="U112" s="61"/>
      <c r="V112" s="61"/>
      <c r="W112" s="61"/>
      <c r="X112" s="61"/>
      <c r="Y112" s="61"/>
      <c r="Z112" s="61"/>
      <c r="AA112" s="61"/>
      <c r="AB112" s="61"/>
      <c r="AC112" s="61"/>
      <c r="AD112" s="61"/>
      <c r="AE112" s="61"/>
      <c r="AF112" s="61"/>
      <c r="AG112" s="61"/>
      <c r="AH112" s="61"/>
      <c r="AI112" s="61"/>
      <c r="AJ112" s="61"/>
      <c r="AK112" s="61"/>
      <c r="AL112" s="61"/>
      <c r="AM112" s="61"/>
      <c r="AN112" s="61"/>
      <c r="AO112" s="61"/>
      <c r="AP112" s="61"/>
      <c r="AQ112" s="62"/>
      <c r="AR112" s="63"/>
      <c r="AS112" s="64"/>
      <c r="AT112" s="65"/>
    </row>
    <row r="113" spans="1:46" s="56" customFormat="1" ht="15" x14ac:dyDescent="0.25">
      <c r="A113" s="53" t="s">
        <v>191</v>
      </c>
      <c r="B113" s="53" t="s">
        <v>145</v>
      </c>
      <c r="C113" s="18" t="s">
        <v>93</v>
      </c>
      <c r="D113" s="54"/>
      <c r="E113" s="57"/>
      <c r="F113" s="58"/>
      <c r="G113" s="58"/>
      <c r="H113" s="58"/>
      <c r="I113" s="58"/>
      <c r="J113" s="58"/>
      <c r="K113" s="58"/>
      <c r="L113" s="58"/>
      <c r="M113" s="58"/>
      <c r="N113" s="58"/>
      <c r="O113" s="58"/>
      <c r="P113" s="58"/>
      <c r="Q113" s="58"/>
      <c r="R113" s="58"/>
      <c r="S113" s="58"/>
      <c r="T113" s="58"/>
      <c r="U113" s="58"/>
      <c r="V113" s="58"/>
      <c r="W113" s="58"/>
      <c r="X113" s="58"/>
      <c r="Y113" s="58"/>
      <c r="Z113" s="58"/>
      <c r="AA113" s="58"/>
      <c r="AB113" s="58"/>
      <c r="AC113" s="58"/>
      <c r="AD113" s="58"/>
      <c r="AE113" s="58"/>
      <c r="AF113" s="58"/>
      <c r="AG113" s="58"/>
      <c r="AH113" s="58"/>
      <c r="AI113" s="58"/>
      <c r="AJ113" s="58"/>
      <c r="AK113" s="58"/>
      <c r="AL113" s="58"/>
      <c r="AM113" s="58"/>
      <c r="AN113" s="58"/>
      <c r="AO113" s="58"/>
      <c r="AP113" s="58"/>
      <c r="AQ113" s="58"/>
      <c r="AR113" s="58"/>
      <c r="AS113" s="58"/>
      <c r="AT113" s="58"/>
    </row>
    <row r="114" spans="1:46" s="56" customFormat="1" ht="15" x14ac:dyDescent="0.25">
      <c r="A114" s="53" t="s">
        <v>260</v>
      </c>
      <c r="B114" s="53" t="s">
        <v>146</v>
      </c>
      <c r="C114" s="66" t="s">
        <v>104</v>
      </c>
      <c r="D114" s="60" t="s">
        <v>151</v>
      </c>
      <c r="E114" s="27" t="s">
        <v>41</v>
      </c>
      <c r="F114" s="61"/>
      <c r="G114" s="61"/>
      <c r="H114" s="61"/>
      <c r="I114" s="61"/>
      <c r="J114" s="61"/>
      <c r="K114" s="61"/>
      <c r="L114" s="61"/>
      <c r="M114" s="61"/>
      <c r="N114" s="61"/>
      <c r="O114" s="67"/>
      <c r="P114" s="61"/>
      <c r="Q114" s="61"/>
      <c r="R114" s="61"/>
      <c r="S114" s="61"/>
      <c r="T114" s="61"/>
      <c r="U114" s="61"/>
      <c r="V114" s="61"/>
      <c r="W114" s="61"/>
      <c r="X114" s="61"/>
      <c r="Y114" s="61"/>
      <c r="Z114" s="61"/>
      <c r="AA114" s="61"/>
      <c r="AB114" s="61"/>
      <c r="AC114" s="61"/>
      <c r="AD114" s="61"/>
      <c r="AE114" s="61"/>
      <c r="AF114" s="61"/>
      <c r="AG114" s="61"/>
      <c r="AH114" s="61"/>
      <c r="AI114" s="61"/>
      <c r="AJ114" s="61"/>
      <c r="AK114" s="61"/>
      <c r="AL114" s="61"/>
      <c r="AM114" s="61"/>
      <c r="AN114" s="61"/>
      <c r="AO114" s="61"/>
      <c r="AP114" s="61"/>
      <c r="AQ114" s="62"/>
      <c r="AR114" s="68"/>
      <c r="AS114" s="64"/>
      <c r="AT114" s="65"/>
    </row>
    <row r="115" spans="1:46" s="56" customFormat="1" ht="15" x14ac:dyDescent="0.25">
      <c r="A115" s="53" t="s">
        <v>261</v>
      </c>
      <c r="B115" s="53" t="s">
        <v>147</v>
      </c>
      <c r="C115" s="18" t="s">
        <v>94</v>
      </c>
      <c r="D115" s="60" t="s">
        <v>151</v>
      </c>
      <c r="E115" s="27" t="s">
        <v>41</v>
      </c>
      <c r="F115" s="61"/>
      <c r="G115" s="61"/>
      <c r="H115" s="61"/>
      <c r="I115" s="61"/>
      <c r="J115" s="61"/>
      <c r="K115" s="61"/>
      <c r="L115" s="61"/>
      <c r="M115" s="61"/>
      <c r="N115" s="61"/>
      <c r="O115" s="67"/>
      <c r="P115" s="61"/>
      <c r="Q115" s="61"/>
      <c r="R115" s="61"/>
      <c r="S115" s="61"/>
      <c r="T115" s="61"/>
      <c r="U115" s="61"/>
      <c r="V115" s="61"/>
      <c r="W115" s="61"/>
      <c r="X115" s="61"/>
      <c r="Y115" s="61"/>
      <c r="Z115" s="61"/>
      <c r="AA115" s="61"/>
      <c r="AB115" s="61"/>
      <c r="AC115" s="61"/>
      <c r="AD115" s="61"/>
      <c r="AE115" s="61"/>
      <c r="AF115" s="61"/>
      <c r="AG115" s="61"/>
      <c r="AH115" s="61"/>
      <c r="AI115" s="61"/>
      <c r="AJ115" s="61"/>
      <c r="AK115" s="61"/>
      <c r="AL115" s="61"/>
      <c r="AM115" s="61"/>
      <c r="AN115" s="61"/>
      <c r="AO115" s="61"/>
      <c r="AP115" s="61"/>
      <c r="AQ115" s="62"/>
      <c r="AR115" s="68"/>
      <c r="AS115" s="64"/>
      <c r="AT115" s="65"/>
    </row>
    <row r="116" spans="1:46" s="56" customFormat="1" ht="15" x14ac:dyDescent="0.25">
      <c r="A116" s="53" t="s">
        <v>262</v>
      </c>
      <c r="B116" s="53" t="s">
        <v>148</v>
      </c>
      <c r="C116" s="18" t="s">
        <v>95</v>
      </c>
      <c r="D116" s="60" t="s">
        <v>151</v>
      </c>
      <c r="E116" s="27" t="s">
        <v>41</v>
      </c>
      <c r="F116" s="61"/>
      <c r="G116" s="61"/>
      <c r="H116" s="61"/>
      <c r="I116" s="61"/>
      <c r="J116" s="61"/>
      <c r="K116" s="61"/>
      <c r="L116" s="61"/>
      <c r="M116" s="61"/>
      <c r="N116" s="61"/>
      <c r="O116" s="67"/>
      <c r="P116" s="61"/>
      <c r="Q116" s="61"/>
      <c r="R116" s="61"/>
      <c r="S116" s="61"/>
      <c r="T116" s="61"/>
      <c r="U116" s="61"/>
      <c r="V116" s="61"/>
      <c r="W116" s="61"/>
      <c r="X116" s="61"/>
      <c r="Y116" s="61"/>
      <c r="Z116" s="61"/>
      <c r="AA116" s="61"/>
      <c r="AB116" s="61"/>
      <c r="AC116" s="61"/>
      <c r="AD116" s="61"/>
      <c r="AE116" s="61"/>
      <c r="AF116" s="61"/>
      <c r="AG116" s="61"/>
      <c r="AH116" s="61"/>
      <c r="AI116" s="61"/>
      <c r="AJ116" s="61"/>
      <c r="AK116" s="61"/>
      <c r="AL116" s="61"/>
      <c r="AM116" s="61"/>
      <c r="AN116" s="61"/>
      <c r="AO116" s="61"/>
      <c r="AP116" s="61"/>
      <c r="AQ116" s="62"/>
      <c r="AR116" s="68"/>
      <c r="AS116" s="64"/>
      <c r="AT116" s="65"/>
    </row>
    <row r="117" spans="1:46" s="56" customFormat="1" ht="15" x14ac:dyDescent="0.25">
      <c r="A117" s="53" t="s">
        <v>263</v>
      </c>
      <c r="B117" s="53" t="s">
        <v>150</v>
      </c>
      <c r="C117" s="18" t="s">
        <v>97</v>
      </c>
      <c r="D117" s="60" t="s">
        <v>151</v>
      </c>
      <c r="E117" s="27" t="s">
        <v>41</v>
      </c>
      <c r="F117" s="61"/>
      <c r="G117" s="61"/>
      <c r="H117" s="61"/>
      <c r="I117" s="61"/>
      <c r="J117" s="61"/>
      <c r="K117" s="61"/>
      <c r="L117" s="61"/>
      <c r="M117" s="61"/>
      <c r="N117" s="61"/>
      <c r="O117" s="67"/>
      <c r="P117" s="61"/>
      <c r="Q117" s="61"/>
      <c r="R117" s="61"/>
      <c r="S117" s="61"/>
      <c r="T117" s="61"/>
      <c r="U117" s="61"/>
      <c r="V117" s="61"/>
      <c r="W117" s="61"/>
      <c r="X117" s="61"/>
      <c r="Y117" s="61"/>
      <c r="Z117" s="61"/>
      <c r="AA117" s="61"/>
      <c r="AB117" s="61"/>
      <c r="AC117" s="61"/>
      <c r="AD117" s="61"/>
      <c r="AE117" s="61"/>
      <c r="AF117" s="61"/>
      <c r="AG117" s="61"/>
      <c r="AH117" s="61"/>
      <c r="AI117" s="61"/>
      <c r="AJ117" s="61"/>
      <c r="AK117" s="61"/>
      <c r="AL117" s="61"/>
      <c r="AM117" s="61"/>
      <c r="AN117" s="61"/>
      <c r="AO117" s="61"/>
      <c r="AP117" s="61"/>
      <c r="AQ117" s="62"/>
      <c r="AR117" s="68"/>
      <c r="AS117" s="64"/>
      <c r="AT117" s="65"/>
    </row>
    <row r="118" spans="1:46" s="56" customFormat="1" ht="15" x14ac:dyDescent="0.25">
      <c r="A118" s="53" t="s">
        <v>264</v>
      </c>
      <c r="B118" s="53" t="s">
        <v>149</v>
      </c>
      <c r="C118" s="18" t="s">
        <v>96</v>
      </c>
      <c r="D118" s="60" t="s">
        <v>151</v>
      </c>
      <c r="E118" s="27" t="s">
        <v>41</v>
      </c>
      <c r="F118" s="61"/>
      <c r="G118" s="61"/>
      <c r="H118" s="61"/>
      <c r="I118" s="61"/>
      <c r="J118" s="61"/>
      <c r="K118" s="61"/>
      <c r="L118" s="61"/>
      <c r="M118" s="61"/>
      <c r="N118" s="61"/>
      <c r="O118" s="67"/>
      <c r="P118" s="61"/>
      <c r="Q118" s="61"/>
      <c r="R118" s="61"/>
      <c r="S118" s="61"/>
      <c r="T118" s="61"/>
      <c r="U118" s="61"/>
      <c r="V118" s="61"/>
      <c r="W118" s="61"/>
      <c r="X118" s="61"/>
      <c r="Y118" s="61"/>
      <c r="Z118" s="61"/>
      <c r="AA118" s="61"/>
      <c r="AB118" s="61"/>
      <c r="AC118" s="61"/>
      <c r="AD118" s="61"/>
      <c r="AE118" s="61"/>
      <c r="AF118" s="61"/>
      <c r="AG118" s="61"/>
      <c r="AH118" s="61"/>
      <c r="AI118" s="61"/>
      <c r="AJ118" s="61"/>
      <c r="AK118" s="61"/>
      <c r="AL118" s="61"/>
      <c r="AM118" s="61"/>
      <c r="AN118" s="61"/>
      <c r="AO118" s="61"/>
      <c r="AP118" s="61"/>
      <c r="AQ118" s="62"/>
      <c r="AR118" s="68"/>
      <c r="AS118" s="64"/>
      <c r="AT118" s="65"/>
    </row>
    <row r="119" spans="1:46" s="56" customFormat="1" ht="63.75" x14ac:dyDescent="0.25">
      <c r="A119" s="53" t="s">
        <v>39</v>
      </c>
      <c r="B119" s="53" t="s">
        <v>58</v>
      </c>
      <c r="C119" s="11" t="s">
        <v>265</v>
      </c>
      <c r="D119" s="60" t="s">
        <v>122</v>
      </c>
      <c r="E119" s="27" t="s">
        <v>41</v>
      </c>
      <c r="F119" s="61"/>
      <c r="G119" s="61"/>
      <c r="H119" s="61"/>
      <c r="I119" s="61"/>
      <c r="J119" s="61"/>
      <c r="K119" s="61"/>
      <c r="L119" s="61"/>
      <c r="M119" s="61"/>
      <c r="N119" s="61"/>
      <c r="O119" s="69"/>
      <c r="P119" s="61"/>
      <c r="Q119" s="61"/>
      <c r="R119" s="61"/>
      <c r="S119" s="61"/>
      <c r="T119" s="61"/>
      <c r="U119" s="61"/>
      <c r="V119" s="61"/>
      <c r="W119" s="61"/>
      <c r="X119" s="61"/>
      <c r="Y119" s="61"/>
      <c r="Z119" s="61"/>
      <c r="AA119" s="61"/>
      <c r="AB119" s="61"/>
      <c r="AC119" s="61"/>
      <c r="AD119" s="61"/>
      <c r="AE119" s="61"/>
      <c r="AF119" s="61"/>
      <c r="AG119" s="61"/>
      <c r="AH119" s="61"/>
      <c r="AI119" s="61"/>
      <c r="AJ119" s="61"/>
      <c r="AK119" s="61"/>
      <c r="AL119" s="61"/>
      <c r="AM119" s="61"/>
      <c r="AN119" s="61"/>
      <c r="AO119" s="61"/>
      <c r="AP119" s="61"/>
      <c r="AQ119" s="62"/>
      <c r="AR119" s="63"/>
      <c r="AS119" s="64"/>
      <c r="AT119" s="65"/>
    </row>
    <row r="120" spans="1:46" s="56" customFormat="1" ht="38.25" x14ac:dyDescent="0.25">
      <c r="A120" s="53" t="s">
        <v>44</v>
      </c>
      <c r="B120" s="53" t="s">
        <v>61</v>
      </c>
      <c r="C120" s="11" t="s">
        <v>106</v>
      </c>
      <c r="D120" s="60" t="s">
        <v>122</v>
      </c>
      <c r="E120" s="27" t="s">
        <v>41</v>
      </c>
      <c r="F120" s="61"/>
      <c r="G120" s="61"/>
      <c r="H120" s="61"/>
      <c r="I120" s="61"/>
      <c r="J120" s="61"/>
      <c r="K120" s="61"/>
      <c r="L120" s="61"/>
      <c r="M120" s="61"/>
      <c r="N120" s="61"/>
      <c r="O120" s="69"/>
      <c r="P120" s="61"/>
      <c r="Q120" s="61"/>
      <c r="R120" s="61"/>
      <c r="S120" s="61"/>
      <c r="T120" s="61"/>
      <c r="U120" s="61"/>
      <c r="V120" s="61"/>
      <c r="W120" s="61"/>
      <c r="X120" s="61"/>
      <c r="Y120" s="61"/>
      <c r="Z120" s="61"/>
      <c r="AA120" s="61"/>
      <c r="AB120" s="61"/>
      <c r="AC120" s="61"/>
      <c r="AD120" s="61"/>
      <c r="AE120" s="61"/>
      <c r="AF120" s="61"/>
      <c r="AG120" s="61"/>
      <c r="AH120" s="61"/>
      <c r="AI120" s="61"/>
      <c r="AJ120" s="61"/>
      <c r="AK120" s="61"/>
      <c r="AL120" s="61"/>
      <c r="AM120" s="61"/>
      <c r="AN120" s="61"/>
      <c r="AO120" s="61"/>
      <c r="AP120" s="61"/>
      <c r="AQ120" s="62"/>
      <c r="AR120" s="63"/>
      <c r="AS120" s="64"/>
      <c r="AT120" s="65"/>
    </row>
    <row r="121" spans="1:46" x14ac:dyDescent="0.25">
      <c r="AS121" s="70" t="s">
        <v>178</v>
      </c>
      <c r="AT121" s="71">
        <f>SUM(AT8:AT120)</f>
        <v>887261.50800000015</v>
      </c>
    </row>
    <row r="122" spans="1:46" ht="63.75" x14ac:dyDescent="0.25">
      <c r="A122" s="97" t="s">
        <v>110</v>
      </c>
      <c r="B122" s="98" t="s">
        <v>111</v>
      </c>
      <c r="C122" s="98"/>
      <c r="D122" s="98"/>
      <c r="E122" s="98"/>
      <c r="F122" s="98"/>
      <c r="G122" s="98"/>
      <c r="H122" s="98"/>
      <c r="I122" s="98"/>
      <c r="J122" s="98"/>
      <c r="K122" s="98"/>
      <c r="L122" s="98"/>
      <c r="M122" s="72"/>
      <c r="AS122" s="70" t="s">
        <v>179</v>
      </c>
      <c r="AT122" s="71">
        <v>764651.68909999996</v>
      </c>
    </row>
    <row r="123" spans="1:46" ht="51" x14ac:dyDescent="0.25">
      <c r="AS123" s="70" t="s">
        <v>180</v>
      </c>
      <c r="AT123" s="71">
        <f>AT121-AT122</f>
        <v>122609.81890000019</v>
      </c>
    </row>
  </sheetData>
  <mergeCells count="23">
    <mergeCell ref="B122:L122"/>
    <mergeCell ref="A49:AT49"/>
    <mergeCell ref="A50:AT50"/>
    <mergeCell ref="E3:O3"/>
    <mergeCell ref="A3:B4"/>
    <mergeCell ref="D3:D5"/>
    <mergeCell ref="A39:AT39"/>
    <mergeCell ref="A48:AT48"/>
    <mergeCell ref="AR1:AT1"/>
    <mergeCell ref="C2:AT2"/>
    <mergeCell ref="A6:AT6"/>
    <mergeCell ref="C3:C5"/>
    <mergeCell ref="P3:AQ3"/>
    <mergeCell ref="AR3:AR5"/>
    <mergeCell ref="AS3:AS5"/>
    <mergeCell ref="AT3:AT5"/>
    <mergeCell ref="E4:E5"/>
    <mergeCell ref="F4:F5"/>
    <mergeCell ref="G4:N4"/>
    <mergeCell ref="O4:O5"/>
    <mergeCell ref="P4:AP4"/>
    <mergeCell ref="AQ4:AQ5"/>
    <mergeCell ref="A100:AT100"/>
  </mergeCells>
  <phoneticPr fontId="9" type="noConversion"/>
  <pageMargins left="0.51181102362204722" right="0.51181102362204722" top="0.94488188976377963" bottom="0.59055118110236227" header="0.31496062992125984" footer="0.31496062992125984"/>
  <pageSetup paperSize="9" orientation="landscape" r:id="rId1"/>
  <headerFooter differentFirst="1">
    <oddHeader>&amp;C&amp;"Times New Roman,Parasts"&amp;10&amp;P</oddHeader>
    <oddFooter>&amp;L&amp;"Times New Roman,Parasts"&amp;10ZManotp_091219_PVDcenradis</oddFooter>
    <firstFooter>&amp;L&amp;"Times New Roman,Parasts"&amp;10ZManotp_091219_PVDcenradis</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kalkulācijas</vt:lpstr>
      <vt:lpstr>kalkulācijas!Drukas_apgabals</vt:lpstr>
    </vt:vector>
  </TitlesOfParts>
  <Company>Zemkopības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Ministru kabineta noteikumu projekta</dc:title>
  <dc:subject>Pielikums</dc:subject>
  <dc:creator>Linda Gurecka</dc:creator>
  <dc:description>Gurecka 26614495_x000d_
Linda.Gurecka@zm.gov.lv</dc:description>
  <cp:lastModifiedBy>Linda Gurecka</cp:lastModifiedBy>
  <cp:lastPrinted>2019-10-22T08:40:26Z</cp:lastPrinted>
  <dcterms:created xsi:type="dcterms:W3CDTF">2019-09-25T07:21:08Z</dcterms:created>
  <dcterms:modified xsi:type="dcterms:W3CDTF">2026-01-28T13:59:22Z</dcterms:modified>
</cp:coreProperties>
</file>