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16"/>
  <workbookPr/>
  <mc:AlternateContent xmlns:mc="http://schemas.openxmlformats.org/markup-compatibility/2006">
    <mc:Choice Requires="x15">
      <x15ac:absPath xmlns:x15ac="http://schemas.microsoft.com/office/spreadsheetml/2010/11/ac" url="C:\Users\klaind\Downloads\"/>
    </mc:Choice>
  </mc:AlternateContent>
  <xr:revisionPtr revIDLastSave="0" documentId="8_{7468CCCF-2B86-4957-8A4A-B0243BA03BE8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Kopā" sheetId="4" r:id="rId1"/>
    <sheet name="2023" sheetId="1" r:id="rId2"/>
    <sheet name="2024" sheetId="2" r:id="rId3"/>
    <sheet name="2025" sheetId="3" r:id="rId4"/>
  </sheets>
  <definedNames>
    <definedName name="_xlnm._FilterDatabase" localSheetId="1" hidden="1">'2023'!$A$2:$P$27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4" l="1"/>
  <c r="H9" i="4"/>
  <c r="D13" i="4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4" i="2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3" i="3"/>
  <c r="D14" i="4"/>
  <c r="B15" i="4"/>
  <c r="D16" i="4"/>
  <c r="D17" i="4"/>
  <c r="D15" i="4"/>
  <c r="D12" i="4"/>
  <c r="D11" i="4"/>
  <c r="D8" i="4"/>
  <c r="D9" i="4"/>
  <c r="D10" i="4"/>
  <c r="D7" i="4"/>
  <c r="C16" i="4"/>
  <c r="C17" i="4"/>
  <c r="C15" i="4"/>
  <c r="C14" i="4"/>
  <c r="C13" i="4"/>
  <c r="C12" i="4"/>
  <c r="C11" i="4"/>
  <c r="C8" i="4"/>
  <c r="C9" i="4"/>
  <c r="C10" i="4"/>
  <c r="C7" i="4"/>
  <c r="B16" i="4"/>
  <c r="B17" i="4"/>
  <c r="B14" i="4"/>
  <c r="B13" i="4"/>
  <c r="B10" i="4"/>
  <c r="B12" i="4"/>
  <c r="B11" i="4"/>
  <c r="B8" i="4"/>
  <c r="B9" i="4"/>
  <c r="B7" i="4"/>
  <c r="K26" i="3"/>
  <c r="K30" i="2"/>
  <c r="E8" i="4" l="1"/>
  <c r="E13" i="4"/>
  <c r="E14" i="4"/>
  <c r="D18" i="4"/>
  <c r="E15" i="4"/>
  <c r="E16" i="4" l="1"/>
  <c r="E9" i="4"/>
  <c r="E17" i="4"/>
  <c r="C18" i="4"/>
  <c r="B18" i="4"/>
  <c r="E11" i="4"/>
  <c r="E10" i="4"/>
  <c r="E12" i="4"/>
  <c r="E7" i="4"/>
  <c r="E18" i="4" l="1"/>
  <c r="F7" i="4" l="1"/>
  <c r="G7" i="4" s="1"/>
  <c r="F8" i="4"/>
  <c r="G8" i="4" s="1"/>
  <c r="H8" i="4" s="1"/>
  <c r="F12" i="4"/>
  <c r="G12" i="4" s="1"/>
  <c r="H12" i="4" s="1"/>
  <c r="F14" i="4"/>
  <c r="G14" i="4" s="1"/>
  <c r="H14" i="4" s="1"/>
  <c r="F16" i="4"/>
  <c r="G16" i="4" s="1"/>
  <c r="F9" i="4"/>
  <c r="G9" i="4" s="1"/>
  <c r="F15" i="4"/>
  <c r="G15" i="4" s="1"/>
  <c r="H15" i="4" s="1"/>
  <c r="F17" i="4"/>
  <c r="G17" i="4" s="1"/>
  <c r="H17" i="4" s="1"/>
  <c r="F13" i="4"/>
  <c r="G13" i="4" s="1"/>
  <c r="H13" i="4" s="1"/>
  <c r="F10" i="4"/>
  <c r="G10" i="4" s="1"/>
  <c r="H10" i="4" s="1"/>
  <c r="F11" i="4"/>
  <c r="G11" i="4" s="1"/>
  <c r="H11" i="4" s="1"/>
  <c r="H7" i="4" l="1"/>
  <c r="H18" i="4" s="1"/>
  <c r="G18" i="4"/>
  <c r="F18" i="4"/>
</calcChain>
</file>

<file path=xl/sharedStrings.xml><?xml version="1.0" encoding="utf-8"?>
<sst xmlns="http://schemas.openxmlformats.org/spreadsheetml/2006/main" count="143" uniqueCount="64">
  <si>
    <t>Pieejamais finansējums</t>
  </si>
  <si>
    <t>Zinātnes un studiju kritēriji</t>
  </si>
  <si>
    <t>Kopā</t>
  </si>
  <si>
    <t>%</t>
  </si>
  <si>
    <t>Iegūtais finansējums</t>
  </si>
  <si>
    <t>Noapaļots rīkojumam</t>
  </si>
  <si>
    <t>DU</t>
  </si>
  <si>
    <t>BA</t>
  </si>
  <si>
    <t>JVLMA</t>
  </si>
  <si>
    <t>LKA</t>
  </si>
  <si>
    <t>LBTU</t>
  </si>
  <si>
    <t>LMA</t>
  </si>
  <si>
    <t>LU</t>
  </si>
  <si>
    <t>RSU+LSPA</t>
  </si>
  <si>
    <t>RTU + LJA + LiepU+RTA</t>
  </si>
  <si>
    <t>VeA</t>
  </si>
  <si>
    <t>ViA</t>
  </si>
  <si>
    <t>Sniegums</t>
  </si>
  <si>
    <t>Pz (PLE)</t>
  </si>
  <si>
    <t>Dz (skaits)^^</t>
  </si>
  <si>
    <t>Sz (EUR)**</t>
  </si>
  <si>
    <t>Lz (EUR)***</t>
  </si>
  <si>
    <t>Mz(EUR)^</t>
  </si>
  <si>
    <t>As (Skaits)</t>
  </si>
  <si>
    <t>Ks (Skaits)</t>
  </si>
  <si>
    <t xml:space="preserve">Dz (skaits) </t>
  </si>
  <si>
    <t xml:space="preserve">Sz (EUR) </t>
  </si>
  <si>
    <t xml:space="preserve">Lz (EUR) </t>
  </si>
  <si>
    <t>Mz(EUR)</t>
  </si>
  <si>
    <t>Noapaļots rīkojumam 2023</t>
  </si>
  <si>
    <t>DU DMK</t>
  </si>
  <si>
    <t>JAK</t>
  </si>
  <si>
    <t>LSPA</t>
  </si>
  <si>
    <t>LU PSMK</t>
  </si>
  <si>
    <t>LU RMK</t>
  </si>
  <si>
    <t>LU R1MK</t>
  </si>
  <si>
    <t>LJK</t>
  </si>
  <si>
    <t>LiepU</t>
  </si>
  <si>
    <t>RTK</t>
  </si>
  <si>
    <t>RTA</t>
  </si>
  <si>
    <t>RCK</t>
  </si>
  <si>
    <t>RSU</t>
  </si>
  <si>
    <t>RTU</t>
  </si>
  <si>
    <t>RTU OTK</t>
  </si>
  <si>
    <t>SIVA</t>
  </si>
  <si>
    <t>DATI</t>
  </si>
  <si>
    <t>PIESAISTĪTAIS FINANSĒJUMS NO KATRA KRITĒRIJA</t>
  </si>
  <si>
    <t>Pz (PLE)*</t>
  </si>
  <si>
    <t>Pz (PLE) - 0,15</t>
  </si>
  <si>
    <t>Dz (skaits) - 0,05</t>
  </si>
  <si>
    <t>Sz (EUR) - 0,125</t>
  </si>
  <si>
    <t>Lz (EUR) - 0,125</t>
  </si>
  <si>
    <t>Mz(EUR) - 0,05</t>
  </si>
  <si>
    <t>As (Skaits) - 0,25</t>
  </si>
  <si>
    <t>Ks (Skaits) -0,25</t>
  </si>
  <si>
    <t>Īpatsvars</t>
  </si>
  <si>
    <t>LBTU MK</t>
  </si>
  <si>
    <t>KOPĀ</t>
  </si>
  <si>
    <t>Pz (PLE) - 0,1</t>
  </si>
  <si>
    <t>Sz (EUR) - 0,1</t>
  </si>
  <si>
    <t>Lz (EUR) - 0,1</t>
  </si>
  <si>
    <t>As (Skaits) - 0,4</t>
  </si>
  <si>
    <t>Ks (Skaits) -0,2</t>
  </si>
  <si>
    <t>RBK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</si>
</sst>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[$€-2]\ * #,##0.00_);_([$€-2]\ * \(#,##0.00\);_([$€-2]\ * &quot;-&quot;??_);_(@_)"/>
    <numFmt numFmtId="165" formatCode="_([$€-2]\ * #,##0_);_([$€-2]\ * \(#,##0\);_([$€-2]\ * &quot;-&quot;??_);_(@_)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9" fontId="0" fillId="0" borderId="0" xfId="1" applyFont="1" applyBorder="1"/>
    <xf numFmtId="0" fontId="0" fillId="0" borderId="2" xfId="0" applyBorder="1"/>
    <xf numFmtId="165" fontId="0" fillId="0" borderId="2" xfId="0" applyNumberFormat="1" applyBorder="1"/>
    <xf numFmtId="165" fontId="0" fillId="0" borderId="3" xfId="0" applyNumberFormat="1" applyBorder="1"/>
    <xf numFmtId="165" fontId="0" fillId="0" borderId="0" xfId="0" applyNumberFormat="1"/>
    <xf numFmtId="164" fontId="0" fillId="0" borderId="0" xfId="0" applyNumberFormat="1"/>
    <xf numFmtId="165" fontId="2" fillId="0" borderId="0" xfId="1" applyNumberFormat="1" applyFont="1" applyBorder="1"/>
    <xf numFmtId="9" fontId="0" fillId="0" borderId="2" xfId="1" applyFont="1" applyBorder="1"/>
    <xf numFmtId="0" fontId="2" fillId="0" borderId="2" xfId="0" applyFont="1" applyBorder="1"/>
    <xf numFmtId="165" fontId="2" fillId="0" borderId="2" xfId="0" applyNumberFormat="1" applyFont="1" applyBorder="1"/>
    <xf numFmtId="9" fontId="2" fillId="0" borderId="2" xfId="1" applyFont="1" applyBorder="1"/>
    <xf numFmtId="164" fontId="0" fillId="0" borderId="2" xfId="0" applyNumberFormat="1" applyBorder="1"/>
    <xf numFmtId="0" fontId="2" fillId="0" borderId="0" xfId="0" applyFon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5" fontId="0" fillId="0" borderId="2" xfId="0" applyNumberFormat="1" applyFill="1" applyBorder="1"/>
  </cellXfs>
  <cellStyles count="2">
    <cellStyle name="Parasts" xfId="0" builtinId="0"/>
    <cellStyle name="Procenti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46ED5-2FC7-444F-B988-E9790B1479B7}">
  <dimension ref="A2:N18"/>
  <sheetViews>
    <sheetView zoomScaleNormal="100" workbookViewId="0">
      <selection activeCell="D13" sqref="D13:D14"/>
    </sheetView>
  </sheetViews>
  <sheetFormatPr defaultRowHeight="15"/>
  <cols>
    <col min="1" max="1" width="27.85546875" customWidth="1"/>
    <col min="2" max="4" width="12.85546875" bestFit="1" customWidth="1"/>
    <col min="5" max="5" width="14" bestFit="1" customWidth="1"/>
    <col min="7" max="7" width="16.85546875" bestFit="1" customWidth="1"/>
    <col min="8" max="8" width="19.42578125" customWidth="1"/>
    <col min="9" max="9" width="14.7109375" customWidth="1"/>
    <col min="10" max="10" width="13.42578125" customWidth="1"/>
    <col min="11" max="11" width="14.7109375" customWidth="1"/>
    <col min="12" max="12" width="11.28515625" customWidth="1"/>
    <col min="13" max="13" width="15.28515625" customWidth="1"/>
    <col min="14" max="14" width="13.140625" bestFit="1" customWidth="1"/>
    <col min="15" max="15" width="16.28515625" customWidth="1"/>
    <col min="16" max="16" width="22.42578125" customWidth="1"/>
  </cols>
  <sheetData>
    <row r="2" spans="1:14">
      <c r="A2" s="3" t="s">
        <v>0</v>
      </c>
    </row>
    <row r="3" spans="1:14">
      <c r="A3" s="5">
        <v>10000000</v>
      </c>
    </row>
    <row r="4" spans="1:14">
      <c r="A4" s="6"/>
    </row>
    <row r="5" spans="1:14">
      <c r="A5" s="3"/>
      <c r="B5" s="15" t="s">
        <v>1</v>
      </c>
      <c r="C5" s="16"/>
      <c r="D5" s="16"/>
      <c r="E5" s="16"/>
      <c r="F5" s="16"/>
      <c r="G5" s="16"/>
      <c r="H5" s="17"/>
    </row>
    <row r="6" spans="1:14">
      <c r="A6" s="3"/>
      <c r="B6" s="3">
        <v>2023</v>
      </c>
      <c r="C6" s="3">
        <v>2024</v>
      </c>
      <c r="D6" s="3">
        <v>2025</v>
      </c>
      <c r="E6" s="3" t="s">
        <v>2</v>
      </c>
      <c r="F6" s="3" t="s">
        <v>3</v>
      </c>
      <c r="G6" s="3" t="s">
        <v>4</v>
      </c>
      <c r="H6" s="3" t="s">
        <v>5</v>
      </c>
    </row>
    <row r="7" spans="1:14" ht="15.75" customHeight="1">
      <c r="A7" s="3" t="s">
        <v>6</v>
      </c>
      <c r="B7" s="4">
        <f>SUM(INDEX('2023'!I:O, MATCH(Kopā!A7, '2023'!A:A, 0), 0))</f>
        <v>398403.44876240473</v>
      </c>
      <c r="C7" s="4">
        <f>SUM(INDEX('2024'!I:O, MATCH(Kopā!A7, '2024'!A:A, 0), 0))</f>
        <v>700807.31012802303</v>
      </c>
      <c r="D7" s="4">
        <f>SUM(INDEX('2025'!I:O, MATCH(Kopā!A7, '2025'!A:A, 0), 0))</f>
        <v>683610.96869776759</v>
      </c>
      <c r="E7" s="4">
        <f>SUM(B7:D7)</f>
        <v>1782821.7275881954</v>
      </c>
      <c r="F7" s="9">
        <f t="shared" ref="F7:F17" si="0">E7/E$18</f>
        <v>3.7213328349204287E-2</v>
      </c>
      <c r="G7" s="13">
        <f t="shared" ref="G7:G17" si="1">F7*A$3</f>
        <v>372133.28349204286</v>
      </c>
      <c r="H7" s="4">
        <f>ROUND(G7,0)</f>
        <v>372133</v>
      </c>
      <c r="I7" s="6"/>
      <c r="K7" s="6"/>
      <c r="L7" s="2"/>
      <c r="M7" s="6"/>
      <c r="N7" s="7"/>
    </row>
    <row r="8" spans="1:14">
      <c r="A8" s="3" t="s">
        <v>7</v>
      </c>
      <c r="B8" s="4">
        <f>SUM(INDEX('2023'!I:O, MATCH(Kopā!A8, '2023'!A:A, 0), 0))</f>
        <v>137051.50583369535</v>
      </c>
      <c r="C8" s="4">
        <f>SUM(INDEX('2024'!I:O, MATCH(Kopā!A8, '2024'!A:A, 0), 0))</f>
        <v>207698.23587638652</v>
      </c>
      <c r="D8" s="4">
        <f>SUM(INDEX('2025'!I:O, MATCH(Kopā!A8, '2025'!A:A, 0), 0))</f>
        <v>197114.51384352215</v>
      </c>
      <c r="E8" s="4">
        <f t="shared" ref="E8" si="2">SUM(B8:D8)</f>
        <v>541864.25555360399</v>
      </c>
      <c r="F8" s="9">
        <f t="shared" si="0"/>
        <v>1.1310481665428253E-2</v>
      </c>
      <c r="G8" s="13">
        <f t="shared" si="1"/>
        <v>113104.81665428253</v>
      </c>
      <c r="H8" s="4">
        <f t="shared" ref="H8:H17" si="3">ROUND(G8,0)</f>
        <v>113105</v>
      </c>
      <c r="I8" s="6"/>
      <c r="K8" s="6"/>
      <c r="L8" s="2"/>
      <c r="M8" s="6"/>
      <c r="N8" s="7"/>
    </row>
    <row r="9" spans="1:14">
      <c r="A9" s="3" t="s">
        <v>8</v>
      </c>
      <c r="B9" s="4">
        <f>SUM(INDEX('2023'!I:O, MATCH(Kopā!A9, '2023'!A:A, 0), 0))</f>
        <v>303912.63300745451</v>
      </c>
      <c r="C9" s="4">
        <f>SUM(INDEX('2024'!I:O, MATCH(Kopā!A9, '2024'!A:A, 0), 0))</f>
        <v>538602.07050740661</v>
      </c>
      <c r="D9" s="4">
        <f>SUM(INDEX('2025'!I:O, MATCH(Kopā!A9, '2025'!A:A, 0), 0))</f>
        <v>585976.25177783985</v>
      </c>
      <c r="E9" s="4">
        <f t="shared" ref="E9:E17" si="4">SUM(B9:D9)</f>
        <v>1428490.955292701</v>
      </c>
      <c r="F9" s="9">
        <f t="shared" si="0"/>
        <v>2.9817284667653928E-2</v>
      </c>
      <c r="G9" s="13">
        <f t="shared" si="1"/>
        <v>298172.84667653928</v>
      </c>
      <c r="H9" s="4">
        <f>ROUND(G9,0)</f>
        <v>298173</v>
      </c>
      <c r="I9" s="6"/>
      <c r="K9" s="6"/>
      <c r="L9" s="2"/>
      <c r="M9" s="6"/>
      <c r="N9" s="7"/>
    </row>
    <row r="10" spans="1:14">
      <c r="A10" s="3" t="s">
        <v>9</v>
      </c>
      <c r="B10" s="4">
        <f>SUM(INDEX('2023'!I:O, MATCH(Kopā!A10, '2023'!A:A, 0), 0))</f>
        <v>399562.76240849867</v>
      </c>
      <c r="C10" s="4">
        <f>SUM(INDEX('2024'!I:O, MATCH(Kopā!A10, '2024'!A:A, 0), 0))</f>
        <v>753276.24633538385</v>
      </c>
      <c r="D10" s="4">
        <f>SUM(INDEX('2025'!I:O, MATCH(Kopā!A10, '2025'!A:A, 0), 0))</f>
        <v>444290.28527708241</v>
      </c>
      <c r="E10" s="4">
        <f t="shared" si="4"/>
        <v>1597129.294020965</v>
      </c>
      <c r="F10" s="9">
        <f t="shared" si="0"/>
        <v>3.3337319101971068E-2</v>
      </c>
      <c r="G10" s="13">
        <f t="shared" si="1"/>
        <v>333373.19101971068</v>
      </c>
      <c r="H10" s="4">
        <f t="shared" si="3"/>
        <v>333373</v>
      </c>
      <c r="I10" s="6"/>
      <c r="K10" s="6"/>
      <c r="L10" s="2"/>
      <c r="M10" s="6"/>
      <c r="N10" s="7"/>
    </row>
    <row r="11" spans="1:14">
      <c r="A11" s="3" t="s">
        <v>10</v>
      </c>
      <c r="B11" s="4">
        <f>SUM('2023'!I9:O9)</f>
        <v>869177.01971799298</v>
      </c>
      <c r="C11" s="4">
        <f>SUM('2024'!I6:O6)</f>
        <v>1242465.488641822</v>
      </c>
      <c r="D11" s="4">
        <f>SUM('2025'!I5:O5)</f>
        <v>982762.42926975852</v>
      </c>
      <c r="E11" s="4">
        <f t="shared" si="4"/>
        <v>3094404.9376295735</v>
      </c>
      <c r="F11" s="9">
        <f t="shared" si="0"/>
        <v>6.4590365490546087E-2</v>
      </c>
      <c r="G11" s="13">
        <f t="shared" si="1"/>
        <v>645903.65490546089</v>
      </c>
      <c r="H11" s="4">
        <f t="shared" si="3"/>
        <v>645904</v>
      </c>
      <c r="I11" s="6"/>
      <c r="K11" s="6"/>
      <c r="L11" s="2"/>
      <c r="M11" s="6"/>
      <c r="N11" s="7"/>
    </row>
    <row r="12" spans="1:14">
      <c r="A12" s="3" t="s">
        <v>11</v>
      </c>
      <c r="B12" s="4">
        <f>SUM(INDEX('2023'!I:O, MATCH(Kopā!A12, '2023'!A:A, 0), 0))</f>
        <v>397384.35067578265</v>
      </c>
      <c r="C12" s="4">
        <f>SUM(INDEX('2024'!I:O, MATCH(Kopā!A12, '2024'!A:A, 0), 0))</f>
        <v>343528.3802184083</v>
      </c>
      <c r="D12" s="4">
        <f>SUM(INDEX('2025'!I:O, MATCH(Kopā!A12, '2025'!A:A, 0), 0))</f>
        <v>469480.38522133575</v>
      </c>
      <c r="E12" s="4">
        <f t="shared" si="4"/>
        <v>1210393.1161155268</v>
      </c>
      <c r="F12" s="9">
        <f t="shared" si="0"/>
        <v>2.5264868474851706E-2</v>
      </c>
      <c r="G12" s="13">
        <f t="shared" si="1"/>
        <v>252648.68474851706</v>
      </c>
      <c r="H12" s="4">
        <f t="shared" si="3"/>
        <v>252649</v>
      </c>
      <c r="I12" s="6"/>
      <c r="K12" s="6"/>
      <c r="L12" s="2"/>
      <c r="M12" s="6"/>
      <c r="N12" s="7"/>
    </row>
    <row r="13" spans="1:14">
      <c r="A13" s="3" t="s">
        <v>12</v>
      </c>
      <c r="B13" s="4">
        <f>SUM(INDEX('2023'!I:O, MATCH(Kopā!A13, '2023'!A:A, 0), 0))</f>
        <v>3678010.4785047602</v>
      </c>
      <c r="C13" s="4">
        <f>SUM(INDEX('2024'!I:O, MATCH(Kopā!A13, '2024'!A:A, 0), 0))</f>
        <v>5055914.1663393993</v>
      </c>
      <c r="D13" s="18">
        <f>SUM('2025'!I3:O3)</f>
        <v>5496539.0522615099</v>
      </c>
      <c r="E13" s="4">
        <f t="shared" ref="E13" si="5">SUM(B13:D13)</f>
        <v>14230463.697105668</v>
      </c>
      <c r="F13" s="9">
        <f t="shared" si="0"/>
        <v>0.29703638335068899</v>
      </c>
      <c r="G13" s="13">
        <f t="shared" si="1"/>
        <v>2970363.8335068901</v>
      </c>
      <c r="H13" s="4">
        <f t="shared" si="3"/>
        <v>2970364</v>
      </c>
      <c r="I13" s="6"/>
      <c r="K13" s="6"/>
      <c r="L13" s="2"/>
      <c r="M13" s="6"/>
      <c r="N13" s="7"/>
    </row>
    <row r="14" spans="1:14">
      <c r="A14" s="3" t="s">
        <v>13</v>
      </c>
      <c r="B14" s="4">
        <f>SUM('2023'!I21:O21)+SUM('2023'!I11:O11)</f>
        <v>1743942.1410320865</v>
      </c>
      <c r="C14" s="4">
        <f>SUM('2024'!I8:O8)+SUM('2024'!I16:O16)</f>
        <v>2814112.5169151593</v>
      </c>
      <c r="D14" s="18">
        <f>SUM('2025'!I7:O7)</f>
        <v>2746595.8230828359</v>
      </c>
      <c r="E14" s="4">
        <f t="shared" si="4"/>
        <v>7304650.4810300823</v>
      </c>
      <c r="F14" s="9">
        <f t="shared" si="0"/>
        <v>0.15247197889745159</v>
      </c>
      <c r="G14" s="13">
        <f t="shared" si="1"/>
        <v>1524719.7889745159</v>
      </c>
      <c r="H14" s="4">
        <f t="shared" si="3"/>
        <v>1524720</v>
      </c>
      <c r="I14" s="6"/>
      <c r="K14" s="6"/>
      <c r="L14" s="2"/>
      <c r="M14" s="6"/>
      <c r="N14" s="7"/>
    </row>
    <row r="15" spans="1:14">
      <c r="A15" s="3" t="s">
        <v>14</v>
      </c>
      <c r="B15" s="4">
        <f>SUM('2023'!I22:O22)+SUM('2023'!I17:O17)+SUM('2023'!I19:O19)</f>
        <v>4157712.8268111115</v>
      </c>
      <c r="C15" s="4">
        <f>SUM('2024'!I5:O5)+SUM('2024'!I13:O13)+SUM('2024'!I15:O15)</f>
        <v>5355327.8032077225</v>
      </c>
      <c r="D15" s="4">
        <f>SUM('2025'!I4:O4)+SUM('2025'!I13:O13)</f>
        <v>5634778.9352683742</v>
      </c>
      <c r="E15" s="4">
        <f t="shared" si="4"/>
        <v>15147819.565287208</v>
      </c>
      <c r="F15" s="9">
        <f t="shared" si="0"/>
        <v>0.31618460473897708</v>
      </c>
      <c r="G15" s="13">
        <f t="shared" si="1"/>
        <v>3161846.0473897709</v>
      </c>
      <c r="H15" s="4">
        <f t="shared" si="3"/>
        <v>3161846</v>
      </c>
      <c r="I15" s="6"/>
      <c r="K15" s="6"/>
      <c r="L15" s="2"/>
      <c r="M15" s="6"/>
      <c r="N15" s="7"/>
    </row>
    <row r="16" spans="1:14">
      <c r="A16" s="3" t="s">
        <v>15</v>
      </c>
      <c r="B16" s="4">
        <f>SUM(INDEX('2023'!I:O, MATCH(Kopā!A16, '2023'!A:A, 0), 0))</f>
        <v>134550.69325801753</v>
      </c>
      <c r="C16" s="4">
        <f>SUM(INDEX('2024'!I:O, MATCH(Kopā!A16, '2024'!A:A, 0), 0))</f>
        <v>423190.82799130434</v>
      </c>
      <c r="D16" s="4">
        <f>SUM(INDEX('2025'!I:O, MATCH(Kopā!A16, '2025'!A:A, 0), 0))</f>
        <v>320264.46001662081</v>
      </c>
      <c r="E16" s="4">
        <f t="shared" si="4"/>
        <v>878005.98126594268</v>
      </c>
      <c r="F16" s="9">
        <f t="shared" si="0"/>
        <v>1.8326860374096764E-2</v>
      </c>
      <c r="G16" s="13">
        <f t="shared" si="1"/>
        <v>183268.60374096764</v>
      </c>
      <c r="H16" s="4">
        <f>ROUND(G16,0)-1</f>
        <v>183268</v>
      </c>
      <c r="I16" s="6"/>
      <c r="K16" s="6"/>
      <c r="L16" s="2"/>
      <c r="M16" s="6"/>
      <c r="N16" s="7"/>
    </row>
    <row r="17" spans="1:14">
      <c r="A17" s="3" t="s">
        <v>16</v>
      </c>
      <c r="B17" s="4">
        <f>SUM(INDEX('2023'!I:O, MATCH(Kopā!A17, '2023'!A:A, 0), 0))</f>
        <v>189696.19450076867</v>
      </c>
      <c r="C17" s="4">
        <f>SUM(INDEX('2024'!I:O, MATCH(Kopā!A17, '2024'!A:A, 0), 0))</f>
        <v>257817.78427584967</v>
      </c>
      <c r="D17" s="4">
        <f>SUM(INDEX('2025'!I:O, MATCH(Kopā!A17, '2025'!A:A, 0), 0))</f>
        <v>244592.30687454549</v>
      </c>
      <c r="E17" s="4">
        <f t="shared" si="4"/>
        <v>692106.2856511639</v>
      </c>
      <c r="F17" s="9">
        <f t="shared" si="0"/>
        <v>1.4446524889130185E-2</v>
      </c>
      <c r="G17" s="13">
        <f t="shared" si="1"/>
        <v>144465.24889130186</v>
      </c>
      <c r="H17" s="4">
        <f t="shared" si="3"/>
        <v>144465</v>
      </c>
      <c r="I17" s="6"/>
      <c r="K17" s="6"/>
      <c r="L17" s="2"/>
      <c r="M17" s="6"/>
      <c r="N17" s="7"/>
    </row>
    <row r="18" spans="1:14">
      <c r="A18" s="10" t="s">
        <v>2</v>
      </c>
      <c r="B18" s="11">
        <f t="shared" ref="B18:H18" si="6">SUM(B7:B17)</f>
        <v>12409404.054512573</v>
      </c>
      <c r="C18" s="11">
        <f t="shared" si="6"/>
        <v>17692740.830436863</v>
      </c>
      <c r="D18" s="11">
        <f t="shared" si="6"/>
        <v>17806005.411591195</v>
      </c>
      <c r="E18" s="11">
        <f t="shared" si="6"/>
        <v>47908150.296540633</v>
      </c>
      <c r="F18" s="12">
        <f t="shared" si="6"/>
        <v>1</v>
      </c>
      <c r="G18" s="13">
        <f t="shared" si="6"/>
        <v>10000000</v>
      </c>
      <c r="H18" s="4">
        <f t="shared" si="6"/>
        <v>10000000</v>
      </c>
      <c r="I18" s="8"/>
      <c r="J18" s="8"/>
      <c r="K18" s="8"/>
      <c r="L18" s="8"/>
      <c r="M18" s="8"/>
      <c r="N18" s="8"/>
    </row>
  </sheetData>
  <mergeCells count="1">
    <mergeCell ref="B5:H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zoomScaleNormal="100" workbookViewId="0">
      <selection activeCell="A23" sqref="A23"/>
    </sheetView>
  </sheetViews>
  <sheetFormatPr defaultRowHeight="15"/>
  <cols>
    <col min="1" max="1" width="55.42578125" customWidth="1"/>
    <col min="2" max="8" width="9.140625" hidden="1" customWidth="1"/>
  </cols>
  <sheetData>
    <row r="1" spans="1:16">
      <c r="B1" t="s">
        <v>17</v>
      </c>
      <c r="I1" s="1" t="s">
        <v>4</v>
      </c>
    </row>
    <row r="2" spans="1:16"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s="1" t="s">
        <v>18</v>
      </c>
      <c r="J2" t="s">
        <v>25</v>
      </c>
      <c r="K2" t="s">
        <v>26</v>
      </c>
      <c r="L2" t="s">
        <v>27</v>
      </c>
      <c r="M2" t="s">
        <v>28</v>
      </c>
      <c r="N2" t="s">
        <v>23</v>
      </c>
      <c r="O2" t="s">
        <v>24</v>
      </c>
      <c r="P2" s="1" t="s">
        <v>29</v>
      </c>
    </row>
    <row r="3" spans="1:16">
      <c r="A3" t="s">
        <v>7</v>
      </c>
      <c r="B3">
        <v>0</v>
      </c>
      <c r="C3">
        <v>2</v>
      </c>
      <c r="D3">
        <v>0</v>
      </c>
      <c r="E3">
        <v>0</v>
      </c>
      <c r="F3">
        <v>0</v>
      </c>
      <c r="G3">
        <v>498</v>
      </c>
      <c r="H3">
        <v>418</v>
      </c>
      <c r="I3" s="1">
        <v>0</v>
      </c>
      <c r="J3">
        <v>9514.9784172661875</v>
      </c>
      <c r="K3">
        <v>0</v>
      </c>
      <c r="L3">
        <v>0</v>
      </c>
      <c r="M3">
        <v>0</v>
      </c>
      <c r="N3">
        <v>40178.014933021012</v>
      </c>
      <c r="O3">
        <v>87358.512483408136</v>
      </c>
      <c r="P3" s="1">
        <v>137051</v>
      </c>
    </row>
    <row r="4" spans="1:16">
      <c r="A4" t="s">
        <v>6</v>
      </c>
      <c r="B4">
        <v>14.44</v>
      </c>
      <c r="C4">
        <v>8</v>
      </c>
      <c r="D4">
        <v>261557.9</v>
      </c>
      <c r="E4">
        <v>54217.37</v>
      </c>
      <c r="F4">
        <v>0</v>
      </c>
      <c r="G4">
        <v>1582</v>
      </c>
      <c r="H4">
        <v>584</v>
      </c>
      <c r="I4" s="1">
        <v>56638.968257263463</v>
      </c>
      <c r="J4">
        <v>38059.91366906475</v>
      </c>
      <c r="K4">
        <v>35090.648614947728</v>
      </c>
      <c r="L4">
        <v>18929.016386887783</v>
      </c>
      <c r="M4">
        <v>0</v>
      </c>
      <c r="N4">
        <v>127633.7743454603</v>
      </c>
      <c r="O4">
        <v>122051.12748878072</v>
      </c>
      <c r="P4" s="1">
        <v>398403</v>
      </c>
    </row>
    <row r="5" spans="1:16">
      <c r="A5" t="s">
        <v>30</v>
      </c>
      <c r="G5">
        <v>399</v>
      </c>
      <c r="H5">
        <v>107</v>
      </c>
      <c r="I5" s="1">
        <v>0</v>
      </c>
      <c r="J5">
        <v>0</v>
      </c>
      <c r="K5">
        <v>0</v>
      </c>
      <c r="L5">
        <v>0</v>
      </c>
      <c r="M5">
        <v>0</v>
      </c>
      <c r="N5">
        <v>32190.81919332406</v>
      </c>
      <c r="O5">
        <v>22362.107262499212</v>
      </c>
      <c r="P5" s="1">
        <v>54553</v>
      </c>
    </row>
    <row r="6" spans="1:16">
      <c r="A6" t="s">
        <v>8</v>
      </c>
      <c r="B6">
        <v>3.23</v>
      </c>
      <c r="C6">
        <v>0</v>
      </c>
      <c r="D6">
        <v>20972</v>
      </c>
      <c r="E6">
        <v>0</v>
      </c>
      <c r="F6">
        <v>135061.74</v>
      </c>
      <c r="G6">
        <v>913</v>
      </c>
      <c r="H6">
        <v>236</v>
      </c>
      <c r="I6" s="1">
        <v>12669.242899651037</v>
      </c>
      <c r="J6">
        <v>0</v>
      </c>
      <c r="K6">
        <v>2813.6067874557939</v>
      </c>
      <c r="L6">
        <v>0</v>
      </c>
      <c r="M6">
        <v>165448.05830498229</v>
      </c>
      <c r="N6">
        <v>73659.694043871845</v>
      </c>
      <c r="O6">
        <v>49322.030971493587</v>
      </c>
      <c r="P6" s="1">
        <v>303913</v>
      </c>
    </row>
    <row r="7" spans="1:16">
      <c r="A7" t="s">
        <v>31</v>
      </c>
      <c r="G7">
        <v>115</v>
      </c>
      <c r="H7">
        <v>49</v>
      </c>
      <c r="I7" s="1">
        <v>0</v>
      </c>
      <c r="J7">
        <v>0</v>
      </c>
      <c r="K7">
        <v>0</v>
      </c>
      <c r="L7">
        <v>0</v>
      </c>
      <c r="M7">
        <v>0</v>
      </c>
      <c r="N7">
        <v>9278.0556572237274</v>
      </c>
      <c r="O7">
        <v>10240.591176284684</v>
      </c>
      <c r="P7" s="1">
        <v>19519</v>
      </c>
    </row>
    <row r="8" spans="1:16">
      <c r="A8" t="s">
        <v>9</v>
      </c>
      <c r="B8">
        <v>2.5499999999999998</v>
      </c>
      <c r="C8">
        <v>2</v>
      </c>
      <c r="D8">
        <v>0</v>
      </c>
      <c r="E8">
        <v>107981.5</v>
      </c>
      <c r="F8">
        <v>184565.93</v>
      </c>
      <c r="G8">
        <v>840</v>
      </c>
      <c r="H8">
        <v>232</v>
      </c>
      <c r="I8" s="1">
        <v>10002.033868145554</v>
      </c>
      <c r="J8">
        <v>9514.9784172661875</v>
      </c>
      <c r="K8">
        <v>0</v>
      </c>
      <c r="L8">
        <v>37699.792206459351</v>
      </c>
      <c r="M8">
        <v>226089.74790161356</v>
      </c>
      <c r="N8">
        <v>67770.145670155922</v>
      </c>
      <c r="O8">
        <v>48486.064344858103</v>
      </c>
      <c r="P8" s="1">
        <v>399563</v>
      </c>
    </row>
    <row r="9" spans="1:16">
      <c r="A9" t="s">
        <v>10</v>
      </c>
      <c r="B9">
        <v>19.989999999999998</v>
      </c>
      <c r="C9">
        <v>14</v>
      </c>
      <c r="D9">
        <v>449910.69</v>
      </c>
      <c r="E9">
        <v>700041.61</v>
      </c>
      <c r="F9">
        <v>0</v>
      </c>
      <c r="G9">
        <v>2538</v>
      </c>
      <c r="H9">
        <v>1027</v>
      </c>
      <c r="I9" s="1">
        <v>78408.100793815538</v>
      </c>
      <c r="J9">
        <v>66604.848920863311</v>
      </c>
      <c r="K9">
        <v>60360.088266875813</v>
      </c>
      <c r="L9">
        <v>244406.89593009223</v>
      </c>
      <c r="M9">
        <v>0</v>
      </c>
      <c r="N9">
        <v>204762.65441768538</v>
      </c>
      <c r="O9">
        <v>214634.43138866063</v>
      </c>
      <c r="P9" s="1">
        <v>869177</v>
      </c>
    </row>
    <row r="10" spans="1:16">
      <c r="A10" t="s">
        <v>11</v>
      </c>
      <c r="B10">
        <v>4.45</v>
      </c>
      <c r="C10">
        <v>1</v>
      </c>
      <c r="D10">
        <v>346034.32</v>
      </c>
      <c r="E10">
        <v>0</v>
      </c>
      <c r="F10">
        <v>181762.73</v>
      </c>
      <c r="G10">
        <v>828</v>
      </c>
      <c r="H10">
        <v>188</v>
      </c>
      <c r="I10" s="1">
        <v>17454.529691469696</v>
      </c>
      <c r="J10">
        <v>4757.4892086330938</v>
      </c>
      <c r="K10">
        <v>46424.018283647252</v>
      </c>
      <c r="L10">
        <v>0</v>
      </c>
      <c r="M10">
        <v>222655.88130815397</v>
      </c>
      <c r="N10">
        <v>66802.000732010827</v>
      </c>
      <c r="O10">
        <v>39290.431451867771</v>
      </c>
      <c r="P10" s="1">
        <v>397384</v>
      </c>
    </row>
    <row r="11" spans="1:16">
      <c r="A11" t="s">
        <v>32</v>
      </c>
      <c r="B11">
        <v>2.31</v>
      </c>
      <c r="C11">
        <v>5</v>
      </c>
      <c r="D11">
        <v>0</v>
      </c>
      <c r="E11">
        <v>0</v>
      </c>
      <c r="F11">
        <v>0</v>
      </c>
      <c r="G11">
        <v>701</v>
      </c>
      <c r="H11">
        <v>277</v>
      </c>
      <c r="I11" s="1">
        <v>9060.6659746730329</v>
      </c>
      <c r="J11">
        <v>23787.446043165466</v>
      </c>
      <c r="K11">
        <v>0</v>
      </c>
      <c r="L11">
        <v>0</v>
      </c>
      <c r="M11">
        <v>0</v>
      </c>
      <c r="N11">
        <v>56555.800136642021</v>
      </c>
      <c r="O11">
        <v>57890.688894507301</v>
      </c>
      <c r="P11" s="1">
        <v>147295</v>
      </c>
    </row>
    <row r="12" spans="1:16">
      <c r="A12" t="s">
        <v>12</v>
      </c>
      <c r="B12">
        <v>149.37</v>
      </c>
      <c r="C12">
        <v>42</v>
      </c>
      <c r="D12">
        <v>3801223.77</v>
      </c>
      <c r="E12">
        <v>1573667.85</v>
      </c>
      <c r="F12">
        <v>1925</v>
      </c>
      <c r="G12">
        <v>10670</v>
      </c>
      <c r="H12">
        <v>4640</v>
      </c>
      <c r="I12" s="1">
        <v>585883.8426999615</v>
      </c>
      <c r="J12">
        <v>199814.54676258995</v>
      </c>
      <c r="K12">
        <v>509972.77321716107</v>
      </c>
      <c r="L12">
        <v>549417.7331022966</v>
      </c>
      <c r="M12">
        <v>2358.0883249178551</v>
      </c>
      <c r="N12">
        <v>860842.20750067104</v>
      </c>
      <c r="O12">
        <v>969721.28689716209</v>
      </c>
      <c r="P12" s="1">
        <v>3678010</v>
      </c>
    </row>
    <row r="13" spans="1:16">
      <c r="A13" t="s">
        <v>33</v>
      </c>
      <c r="G13">
        <v>1689</v>
      </c>
      <c r="H13">
        <v>407</v>
      </c>
      <c r="I13" s="1">
        <v>0</v>
      </c>
      <c r="J13">
        <v>0</v>
      </c>
      <c r="K13">
        <v>0</v>
      </c>
      <c r="L13">
        <v>0</v>
      </c>
      <c r="M13">
        <v>0</v>
      </c>
      <c r="N13">
        <v>136266.40004392064</v>
      </c>
      <c r="O13">
        <v>85059.604260160559</v>
      </c>
      <c r="P13" s="1">
        <v>221326</v>
      </c>
    </row>
    <row r="14" spans="1:16">
      <c r="A14" t="s">
        <v>34</v>
      </c>
      <c r="G14">
        <v>1304</v>
      </c>
      <c r="H14">
        <v>370</v>
      </c>
      <c r="I14" s="1">
        <v>0</v>
      </c>
      <c r="J14">
        <v>0</v>
      </c>
      <c r="K14">
        <v>0</v>
      </c>
      <c r="L14">
        <v>0</v>
      </c>
      <c r="M14">
        <v>0</v>
      </c>
      <c r="N14">
        <v>105205.08327843253</v>
      </c>
      <c r="O14">
        <v>77326.912963782321</v>
      </c>
      <c r="P14" s="1">
        <v>182532</v>
      </c>
    </row>
    <row r="15" spans="1:16">
      <c r="A15" t="s">
        <v>35</v>
      </c>
      <c r="G15">
        <v>1100</v>
      </c>
      <c r="H15">
        <v>304</v>
      </c>
      <c r="I15" s="1">
        <v>0</v>
      </c>
      <c r="J15">
        <v>0</v>
      </c>
      <c r="K15">
        <v>0</v>
      </c>
      <c r="L15">
        <v>0</v>
      </c>
      <c r="M15">
        <v>0</v>
      </c>
      <c r="N15">
        <v>88746.619329966081</v>
      </c>
      <c r="O15">
        <v>63533.463624296826</v>
      </c>
      <c r="P15" s="1">
        <v>152280</v>
      </c>
    </row>
    <row r="16" spans="1:16">
      <c r="A16" t="s">
        <v>36</v>
      </c>
      <c r="G16">
        <v>308</v>
      </c>
      <c r="H16">
        <v>140</v>
      </c>
      <c r="I16" s="1">
        <v>0</v>
      </c>
      <c r="J16">
        <v>0</v>
      </c>
      <c r="K16">
        <v>0</v>
      </c>
      <c r="L16">
        <v>0</v>
      </c>
      <c r="M16">
        <v>0</v>
      </c>
      <c r="N16">
        <v>24849.053412390505</v>
      </c>
      <c r="O16">
        <v>29258.831932241959</v>
      </c>
      <c r="P16" s="1">
        <v>54108</v>
      </c>
    </row>
    <row r="17" spans="1:16">
      <c r="A17" t="s">
        <v>37</v>
      </c>
      <c r="B17">
        <v>6.4</v>
      </c>
      <c r="C17">
        <v>1</v>
      </c>
      <c r="D17">
        <v>81254</v>
      </c>
      <c r="E17">
        <v>2000</v>
      </c>
      <c r="F17">
        <v>13453</v>
      </c>
      <c r="G17">
        <v>1231</v>
      </c>
      <c r="H17">
        <v>407</v>
      </c>
      <c r="I17" s="1">
        <v>25103.143825933941</v>
      </c>
      <c r="J17">
        <v>4757.4892086330938</v>
      </c>
      <c r="K17">
        <v>10901.04929944369</v>
      </c>
      <c r="L17">
        <v>698.26391014126216</v>
      </c>
      <c r="M17">
        <v>16479.668693568783</v>
      </c>
      <c r="N17">
        <v>99315.534904716595</v>
      </c>
      <c r="O17">
        <v>85059.604260160559</v>
      </c>
      <c r="P17" s="1">
        <v>242315</v>
      </c>
    </row>
    <row r="18" spans="1:16">
      <c r="A18" t="s">
        <v>38</v>
      </c>
      <c r="G18">
        <v>534</v>
      </c>
      <c r="H18">
        <v>181</v>
      </c>
      <c r="I18" s="1">
        <v>0</v>
      </c>
      <c r="J18">
        <v>0</v>
      </c>
      <c r="K18">
        <v>0</v>
      </c>
      <c r="L18">
        <v>0</v>
      </c>
      <c r="M18">
        <v>0</v>
      </c>
      <c r="N18">
        <v>43082.449747456267</v>
      </c>
      <c r="O18">
        <v>37827.48985525567</v>
      </c>
      <c r="P18" s="1">
        <v>80910</v>
      </c>
    </row>
    <row r="19" spans="1:16">
      <c r="A19" t="s">
        <v>39</v>
      </c>
      <c r="B19">
        <v>3.3450000000000002</v>
      </c>
      <c r="C19">
        <v>0</v>
      </c>
      <c r="D19">
        <v>0</v>
      </c>
      <c r="E19">
        <v>8229.57</v>
      </c>
      <c r="F19">
        <v>0</v>
      </c>
      <c r="G19">
        <v>1010</v>
      </c>
      <c r="H19">
        <v>405</v>
      </c>
      <c r="I19" s="1">
        <v>13120.315015273289</v>
      </c>
      <c r="J19">
        <v>0</v>
      </c>
      <c r="K19">
        <v>0</v>
      </c>
      <c r="L19">
        <v>2873.2058634906134</v>
      </c>
      <c r="M19">
        <v>0</v>
      </c>
      <c r="N19">
        <v>81485.532293877943</v>
      </c>
      <c r="O19">
        <v>84641.620946842799</v>
      </c>
      <c r="P19" s="1">
        <v>182121</v>
      </c>
    </row>
    <row r="20" spans="1:16">
      <c r="A20" t="s">
        <v>40</v>
      </c>
      <c r="G20">
        <v>292</v>
      </c>
      <c r="H20">
        <v>82</v>
      </c>
      <c r="I20" s="1">
        <v>0</v>
      </c>
      <c r="J20">
        <v>0</v>
      </c>
      <c r="K20">
        <v>0</v>
      </c>
      <c r="L20">
        <v>0</v>
      </c>
      <c r="M20">
        <v>0</v>
      </c>
      <c r="N20">
        <v>23558.193494863724</v>
      </c>
      <c r="O20">
        <v>17137.315846027432</v>
      </c>
      <c r="P20" s="1">
        <v>40695</v>
      </c>
    </row>
    <row r="21" spans="1:16">
      <c r="A21" t="s">
        <v>41</v>
      </c>
      <c r="B21">
        <v>14.53</v>
      </c>
      <c r="C21">
        <v>21</v>
      </c>
      <c r="D21">
        <v>957505.24</v>
      </c>
      <c r="E21">
        <v>525322.41</v>
      </c>
      <c r="F21">
        <v>23070.2</v>
      </c>
      <c r="G21">
        <v>7151</v>
      </c>
      <c r="H21">
        <v>2501</v>
      </c>
      <c r="I21" s="1">
        <v>56991.981217315653</v>
      </c>
      <c r="J21">
        <v>99907.273381294974</v>
      </c>
      <c r="K21">
        <v>128459.05217854705</v>
      </c>
      <c r="L21">
        <v>183406.84004571565</v>
      </c>
      <c r="M21">
        <v>28260.555466763588</v>
      </c>
      <c r="N21">
        <v>576933.70438962488</v>
      </c>
      <c r="O21">
        <v>522688.13330383663</v>
      </c>
      <c r="P21" s="1">
        <v>1596648</v>
      </c>
    </row>
    <row r="22" spans="1:16">
      <c r="A22" t="s">
        <v>42</v>
      </c>
      <c r="B22">
        <v>274.61</v>
      </c>
      <c r="C22">
        <v>43</v>
      </c>
      <c r="D22">
        <v>5422078.9699999997</v>
      </c>
      <c r="E22">
        <v>1720474.1</v>
      </c>
      <c r="F22">
        <v>0</v>
      </c>
      <c r="G22">
        <v>6522</v>
      </c>
      <c r="H22">
        <v>2858</v>
      </c>
      <c r="I22" s="1">
        <v>1077120.9884437064</v>
      </c>
      <c r="J22">
        <v>204572.03597122303</v>
      </c>
      <c r="K22">
        <v>727426.95937980735</v>
      </c>
      <c r="L22">
        <v>600672.48618138442</v>
      </c>
      <c r="M22">
        <v>0</v>
      </c>
      <c r="N22">
        <v>526186.77388185344</v>
      </c>
      <c r="O22">
        <v>597298.15473105363</v>
      </c>
      <c r="P22" s="1">
        <v>3733277</v>
      </c>
    </row>
    <row r="23" spans="1:16">
      <c r="A23" t="s">
        <v>43</v>
      </c>
      <c r="G23">
        <v>32</v>
      </c>
      <c r="H23">
        <v>8</v>
      </c>
      <c r="I23" s="1">
        <v>0</v>
      </c>
      <c r="J23">
        <v>0</v>
      </c>
      <c r="K23">
        <v>0</v>
      </c>
      <c r="L23">
        <v>0</v>
      </c>
      <c r="M23">
        <v>0</v>
      </c>
      <c r="N23">
        <v>2581.7198350535587</v>
      </c>
      <c r="O23">
        <v>1671.9332532709691</v>
      </c>
      <c r="P23" s="1">
        <v>4254</v>
      </c>
    </row>
    <row r="24" spans="1:16">
      <c r="A24" t="s">
        <v>44</v>
      </c>
      <c r="G24">
        <v>36</v>
      </c>
      <c r="H24">
        <v>16</v>
      </c>
      <c r="I24" s="1">
        <v>0</v>
      </c>
      <c r="J24">
        <v>0</v>
      </c>
      <c r="K24">
        <v>0</v>
      </c>
      <c r="L24">
        <v>0</v>
      </c>
      <c r="M24">
        <v>0</v>
      </c>
      <c r="N24">
        <v>2904.4348144352534</v>
      </c>
      <c r="O24">
        <v>3343.8665065419382</v>
      </c>
      <c r="P24" s="1">
        <v>6248</v>
      </c>
    </row>
    <row r="25" spans="1:16">
      <c r="A25" t="s">
        <v>15</v>
      </c>
      <c r="B25">
        <v>3.4</v>
      </c>
      <c r="C25">
        <v>0</v>
      </c>
      <c r="D25">
        <v>293992</v>
      </c>
      <c r="E25">
        <v>37640</v>
      </c>
      <c r="F25">
        <v>0</v>
      </c>
      <c r="G25">
        <v>330</v>
      </c>
      <c r="H25">
        <v>201</v>
      </c>
      <c r="I25" s="1">
        <v>13336.045157527407</v>
      </c>
      <c r="J25">
        <v>0</v>
      </c>
      <c r="K25">
        <v>39442.012524208651</v>
      </c>
      <c r="L25">
        <v>13141.326788858554</v>
      </c>
      <c r="M25">
        <v>0</v>
      </c>
      <c r="N25">
        <v>26623.985798989823</v>
      </c>
      <c r="O25">
        <v>42007.322988433101</v>
      </c>
      <c r="P25" s="1">
        <v>134550</v>
      </c>
    </row>
    <row r="26" spans="1:16">
      <c r="A26" t="s">
        <v>16</v>
      </c>
      <c r="B26">
        <v>7.16</v>
      </c>
      <c r="C26">
        <v>0</v>
      </c>
      <c r="D26">
        <v>688272.84</v>
      </c>
      <c r="E26">
        <v>5681.06</v>
      </c>
      <c r="F26">
        <v>0</v>
      </c>
      <c r="G26">
        <v>360</v>
      </c>
      <c r="H26">
        <v>183</v>
      </c>
      <c r="I26" s="1">
        <v>28084.142155263598</v>
      </c>
      <c r="J26">
        <v>0</v>
      </c>
      <c r="K26">
        <v>92338.791447905562</v>
      </c>
      <c r="L26">
        <v>1983.4395846735595</v>
      </c>
      <c r="M26">
        <v>0</v>
      </c>
      <c r="N26">
        <v>29044.348144352538</v>
      </c>
      <c r="O26">
        <v>38245.473168573415</v>
      </c>
      <c r="P26" s="1">
        <v>189696</v>
      </c>
    </row>
    <row r="27" spans="1:16">
      <c r="A27" t="s">
        <v>2</v>
      </c>
      <c r="B27">
        <v>505.78500000000003</v>
      </c>
      <c r="C27">
        <v>139</v>
      </c>
      <c r="D27">
        <v>12322801.73</v>
      </c>
      <c r="E27">
        <v>4735255.47</v>
      </c>
      <c r="F27">
        <v>539838.6</v>
      </c>
      <c r="G27">
        <v>40983</v>
      </c>
      <c r="H27">
        <v>15821</v>
      </c>
      <c r="I27" s="1">
        <v>1983874</v>
      </c>
      <c r="J27">
        <v>661291</v>
      </c>
      <c r="K27">
        <v>1653229</v>
      </c>
      <c r="L27">
        <v>1653229</v>
      </c>
      <c r="M27">
        <v>661292</v>
      </c>
      <c r="N27">
        <v>3306457</v>
      </c>
      <c r="O27">
        <v>3306457</v>
      </c>
      <c r="P27" s="1">
        <v>13225828</v>
      </c>
    </row>
  </sheetData>
  <autoFilter ref="A2:P27" xr:uid="{00000000-0001-0000-0000-000000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328E0-33C4-4383-B18A-CA913895263B}">
  <dimension ref="A1:P30"/>
  <sheetViews>
    <sheetView workbookViewId="0">
      <selection activeCell="S10" sqref="S10"/>
    </sheetView>
  </sheetViews>
  <sheetFormatPr defaultRowHeight="15"/>
  <cols>
    <col min="2" max="8" width="0" hidden="1" customWidth="1"/>
  </cols>
  <sheetData>
    <row r="1" spans="1:16">
      <c r="A1" t="s">
        <v>45</v>
      </c>
      <c r="I1" s="1" t="s">
        <v>46</v>
      </c>
    </row>
    <row r="2" spans="1:16">
      <c r="B2" t="s">
        <v>47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s="1" t="s">
        <v>48</v>
      </c>
      <c r="J2" t="s">
        <v>49</v>
      </c>
      <c r="K2" t="s">
        <v>50</v>
      </c>
      <c r="L2" t="s">
        <v>51</v>
      </c>
      <c r="M2" t="s">
        <v>52</v>
      </c>
      <c r="N2" t="s">
        <v>53</v>
      </c>
      <c r="O2" t="s">
        <v>54</v>
      </c>
      <c r="P2" s="14" t="s">
        <v>2</v>
      </c>
    </row>
    <row r="3" spans="1:16">
      <c r="A3" t="s">
        <v>55</v>
      </c>
      <c r="I3" s="1">
        <v>0.1</v>
      </c>
      <c r="J3">
        <v>0.05</v>
      </c>
      <c r="K3">
        <v>0.1</v>
      </c>
      <c r="L3">
        <v>0.1</v>
      </c>
      <c r="M3">
        <v>0.05</v>
      </c>
      <c r="N3">
        <v>0.4</v>
      </c>
      <c r="O3">
        <v>0.2</v>
      </c>
    </row>
    <row r="4" spans="1:16">
      <c r="A4" t="s">
        <v>12</v>
      </c>
      <c r="B4">
        <v>168.04519999999999</v>
      </c>
      <c r="C4">
        <v>40</v>
      </c>
      <c r="D4">
        <v>3356323.1399999997</v>
      </c>
      <c r="E4">
        <v>1778277</v>
      </c>
      <c r="F4">
        <v>0</v>
      </c>
      <c r="G4">
        <v>10670</v>
      </c>
      <c r="H4">
        <v>4640</v>
      </c>
      <c r="I4" s="1">
        <v>609739.78278544103</v>
      </c>
      <c r="J4">
        <v>255677.70666666669</v>
      </c>
      <c r="K4">
        <v>494140.29352291545</v>
      </c>
      <c r="L4">
        <v>565474.62337009551</v>
      </c>
      <c r="M4">
        <v>0</v>
      </c>
      <c r="N4">
        <v>2002605.8036158886</v>
      </c>
      <c r="O4">
        <v>1128275.9563783922</v>
      </c>
      <c r="P4">
        <f>SUM(I4:O4)</f>
        <v>5055914.1663393993</v>
      </c>
    </row>
    <row r="5" spans="1:16">
      <c r="A5" t="s">
        <v>42</v>
      </c>
      <c r="B5">
        <v>260.14729999999997</v>
      </c>
      <c r="C5">
        <v>51</v>
      </c>
      <c r="D5">
        <v>5867538.9499999993</v>
      </c>
      <c r="E5">
        <v>1696054.9100000006</v>
      </c>
      <c r="F5">
        <v>3610</v>
      </c>
      <c r="G5">
        <v>6522</v>
      </c>
      <c r="H5">
        <v>2858</v>
      </c>
      <c r="I5" s="1">
        <v>943925.55213846592</v>
      </c>
      <c r="J5">
        <v>325989.076</v>
      </c>
      <c r="K5">
        <v>863858.24548769125</v>
      </c>
      <c r="L5">
        <v>539328.80616869696</v>
      </c>
      <c r="M5">
        <v>10829.251275024973</v>
      </c>
      <c r="N5">
        <v>1224085.7592486243</v>
      </c>
      <c r="O5">
        <v>694959.63002789754</v>
      </c>
      <c r="P5">
        <f t="shared" ref="P5:P28" si="0">SUM(I5:O5)</f>
        <v>4602976.3203464011</v>
      </c>
    </row>
    <row r="6" spans="1:16">
      <c r="A6" t="s">
        <v>10</v>
      </c>
      <c r="B6">
        <v>23.756</v>
      </c>
      <c r="C6">
        <v>15</v>
      </c>
      <c r="D6">
        <v>768823.92</v>
      </c>
      <c r="E6">
        <v>763627.97000000009</v>
      </c>
      <c r="F6">
        <v>0</v>
      </c>
      <c r="G6">
        <v>2450.87</v>
      </c>
      <c r="H6">
        <v>1005</v>
      </c>
      <c r="I6" s="1">
        <v>86196.917733151175</v>
      </c>
      <c r="J6">
        <v>95879.140000000014</v>
      </c>
      <c r="K6">
        <v>113191.38880538137</v>
      </c>
      <c r="L6">
        <v>242826.1956549068</v>
      </c>
      <c r="M6">
        <v>0</v>
      </c>
      <c r="N6">
        <v>459993.11020694207</v>
      </c>
      <c r="O6">
        <v>244378.73624144052</v>
      </c>
      <c r="P6">
        <f t="shared" si="0"/>
        <v>1242465.488641822</v>
      </c>
    </row>
    <row r="7" spans="1:16">
      <c r="A7" t="s">
        <v>15</v>
      </c>
      <c r="B7">
        <v>4.67</v>
      </c>
      <c r="C7">
        <v>0</v>
      </c>
      <c r="D7">
        <v>205836.77000000002</v>
      </c>
      <c r="E7">
        <v>833766</v>
      </c>
      <c r="F7">
        <v>0</v>
      </c>
      <c r="G7">
        <v>330</v>
      </c>
      <c r="H7">
        <v>201</v>
      </c>
      <c r="I7" s="1">
        <v>16944.755253991247</v>
      </c>
      <c r="J7">
        <v>0</v>
      </c>
      <c r="K7">
        <v>30304.66308008974</v>
      </c>
      <c r="L7">
        <v>265129.40044143354</v>
      </c>
      <c r="M7">
        <v>0</v>
      </c>
      <c r="N7">
        <v>61936.261967501705</v>
      </c>
      <c r="O7">
        <v>48875.747248288106</v>
      </c>
      <c r="P7">
        <f t="shared" si="0"/>
        <v>423190.82799130434</v>
      </c>
    </row>
    <row r="8" spans="1:16">
      <c r="A8" t="s">
        <v>41</v>
      </c>
      <c r="B8">
        <v>15.23</v>
      </c>
      <c r="C8">
        <v>17</v>
      </c>
      <c r="D8">
        <v>1514586.56</v>
      </c>
      <c r="E8">
        <v>522931.44</v>
      </c>
      <c r="F8">
        <v>23086.2</v>
      </c>
      <c r="G8">
        <v>7151</v>
      </c>
      <c r="H8">
        <v>2501</v>
      </c>
      <c r="I8" s="1">
        <v>55260.947006057104</v>
      </c>
      <c r="J8">
        <v>108663.02533333334</v>
      </c>
      <c r="K8">
        <v>222987.54205301663</v>
      </c>
      <c r="L8">
        <v>166287.06274803181</v>
      </c>
      <c r="M8">
        <v>69253.811851933948</v>
      </c>
      <c r="N8">
        <v>1342140.0282715294</v>
      </c>
      <c r="O8">
        <v>608150.46700481861</v>
      </c>
      <c r="P8">
        <f t="shared" si="0"/>
        <v>2572742.8842687206</v>
      </c>
    </row>
    <row r="9" spans="1:16">
      <c r="A9" t="s">
        <v>8</v>
      </c>
      <c r="B9">
        <v>3.5</v>
      </c>
      <c r="C9">
        <v>0</v>
      </c>
      <c r="D9">
        <v>3156</v>
      </c>
      <c r="E9">
        <v>0</v>
      </c>
      <c r="F9">
        <v>98905</v>
      </c>
      <c r="G9">
        <v>913</v>
      </c>
      <c r="H9">
        <v>236</v>
      </c>
      <c r="I9" s="1">
        <v>12699.495372370311</v>
      </c>
      <c r="J9">
        <v>0</v>
      </c>
      <c r="K9">
        <v>464.64738385062685</v>
      </c>
      <c r="L9">
        <v>0</v>
      </c>
      <c r="M9">
        <v>296694.48680231167</v>
      </c>
      <c r="N9">
        <v>171356.99144342137</v>
      </c>
      <c r="O9">
        <v>57386.4495054527</v>
      </c>
      <c r="P9">
        <f t="shared" si="0"/>
        <v>538602.07050740661</v>
      </c>
    </row>
    <row r="10" spans="1:16">
      <c r="A10" t="s">
        <v>6</v>
      </c>
      <c r="B10">
        <v>27.84</v>
      </c>
      <c r="C10">
        <v>8</v>
      </c>
      <c r="D10">
        <v>384794.65</v>
      </c>
      <c r="E10">
        <v>166918.63000000003</v>
      </c>
      <c r="F10">
        <v>0</v>
      </c>
      <c r="G10">
        <v>1582</v>
      </c>
      <c r="H10">
        <v>584</v>
      </c>
      <c r="I10" s="1">
        <v>101015.41461908272</v>
      </c>
      <c r="J10">
        <v>51135.541333333342</v>
      </c>
      <c r="K10">
        <v>56652.036578649437</v>
      </c>
      <c r="L10">
        <v>53078.485203768789</v>
      </c>
      <c r="M10">
        <v>0</v>
      </c>
      <c r="N10">
        <v>296918.68615935661</v>
      </c>
      <c r="O10">
        <v>142007.14623383211</v>
      </c>
      <c r="P10">
        <f t="shared" si="0"/>
        <v>700807.31012802303</v>
      </c>
    </row>
    <row r="11" spans="1:16">
      <c r="A11" t="s">
        <v>11</v>
      </c>
      <c r="B11">
        <v>5.2</v>
      </c>
      <c r="C11">
        <v>3</v>
      </c>
      <c r="D11">
        <v>77247</v>
      </c>
      <c r="E11">
        <v>0</v>
      </c>
      <c r="F11">
        <v>31000</v>
      </c>
      <c r="G11">
        <v>828</v>
      </c>
      <c r="H11">
        <v>188</v>
      </c>
      <c r="I11" s="1">
        <v>18867.821696093033</v>
      </c>
      <c r="J11">
        <v>19175.828000000001</v>
      </c>
      <c r="K11">
        <v>11372.818903773565</v>
      </c>
      <c r="L11">
        <v>0</v>
      </c>
      <c r="M11">
        <v>92993.570505754615</v>
      </c>
      <c r="N11">
        <v>155403.71184573154</v>
      </c>
      <c r="O11">
        <v>45714.629267055541</v>
      </c>
      <c r="P11">
        <f t="shared" si="0"/>
        <v>343528.3802184083</v>
      </c>
    </row>
    <row r="12" spans="1:16">
      <c r="A12" t="s">
        <v>9</v>
      </c>
      <c r="B12">
        <v>4.71</v>
      </c>
      <c r="C12">
        <v>3</v>
      </c>
      <c r="D12">
        <v>119200.03</v>
      </c>
      <c r="E12">
        <v>61604.039999999994</v>
      </c>
      <c r="F12">
        <v>155278.02999999997</v>
      </c>
      <c r="G12">
        <v>840</v>
      </c>
      <c r="H12">
        <v>232</v>
      </c>
      <c r="I12" s="1">
        <v>17089.89234396119</v>
      </c>
      <c r="J12">
        <v>19175.828000000001</v>
      </c>
      <c r="K12">
        <v>17549.423984289049</v>
      </c>
      <c r="L12">
        <v>19589.47977006749</v>
      </c>
      <c r="M12">
        <v>465801.88486450579</v>
      </c>
      <c r="N12">
        <v>157655.9395536407</v>
      </c>
      <c r="O12">
        <v>56413.797818919607</v>
      </c>
      <c r="P12">
        <f t="shared" si="0"/>
        <v>753276.24633538385</v>
      </c>
    </row>
    <row r="13" spans="1:16">
      <c r="A13" t="s">
        <v>37</v>
      </c>
      <c r="B13">
        <v>6.65</v>
      </c>
      <c r="C13">
        <v>6</v>
      </c>
      <c r="D13">
        <v>251201</v>
      </c>
      <c r="E13">
        <v>0</v>
      </c>
      <c r="F13">
        <v>7740</v>
      </c>
      <c r="G13">
        <v>1231</v>
      </c>
      <c r="H13">
        <v>407</v>
      </c>
      <c r="I13" s="1">
        <v>24129.041207503597</v>
      </c>
      <c r="J13">
        <v>38351.656000000003</v>
      </c>
      <c r="K13">
        <v>36983.48779171778</v>
      </c>
      <c r="L13">
        <v>0</v>
      </c>
      <c r="M13">
        <v>23218.394700469056</v>
      </c>
      <c r="N13">
        <v>231041.0257030139</v>
      </c>
      <c r="O13">
        <v>98967.309104742599</v>
      </c>
      <c r="P13">
        <f t="shared" si="0"/>
        <v>452690.91450744693</v>
      </c>
    </row>
    <row r="14" spans="1:16">
      <c r="A14" t="s">
        <v>16</v>
      </c>
      <c r="B14">
        <v>3.88</v>
      </c>
      <c r="C14">
        <v>0</v>
      </c>
      <c r="D14">
        <v>475988.83</v>
      </c>
      <c r="E14">
        <v>193702.80000000002</v>
      </c>
      <c r="F14">
        <v>0</v>
      </c>
      <c r="G14">
        <v>360</v>
      </c>
      <c r="H14">
        <v>183</v>
      </c>
      <c r="I14" s="1">
        <v>14078.297727084802</v>
      </c>
      <c r="J14">
        <v>0</v>
      </c>
      <c r="K14">
        <v>70078.252408625092</v>
      </c>
      <c r="L14">
        <v>61595.588243976039</v>
      </c>
      <c r="M14">
        <v>0</v>
      </c>
      <c r="N14">
        <v>67566.831237274586</v>
      </c>
      <c r="O14">
        <v>44498.814658889169</v>
      </c>
      <c r="P14">
        <f t="shared" si="0"/>
        <v>257817.78427584967</v>
      </c>
    </row>
    <row r="15" spans="1:16">
      <c r="A15" t="s">
        <v>39</v>
      </c>
      <c r="B15">
        <v>0.78820000000000001</v>
      </c>
      <c r="C15">
        <v>1</v>
      </c>
      <c r="D15">
        <v>0</v>
      </c>
      <c r="E15">
        <v>7438.02</v>
      </c>
      <c r="F15">
        <v>0</v>
      </c>
      <c r="G15">
        <v>1010</v>
      </c>
      <c r="H15">
        <v>405</v>
      </c>
      <c r="I15" s="1">
        <v>2859.9263578577938</v>
      </c>
      <c r="J15">
        <v>6391.9426666666677</v>
      </c>
      <c r="K15">
        <v>0</v>
      </c>
      <c r="L15">
        <v>2365.2173188537208</v>
      </c>
      <c r="M15">
        <v>0</v>
      </c>
      <c r="N15">
        <v>189562.49874902036</v>
      </c>
      <c r="O15">
        <v>98480.983261476053</v>
      </c>
      <c r="P15">
        <f t="shared" si="0"/>
        <v>299660.56835387461</v>
      </c>
    </row>
    <row r="16" spans="1:16">
      <c r="A16" t="s">
        <v>32</v>
      </c>
      <c r="B16">
        <v>2.89</v>
      </c>
      <c r="C16">
        <v>5</v>
      </c>
      <c r="D16">
        <v>0</v>
      </c>
      <c r="E16">
        <v>0</v>
      </c>
      <c r="F16">
        <v>0</v>
      </c>
      <c r="G16">
        <v>701</v>
      </c>
      <c r="H16">
        <v>277</v>
      </c>
      <c r="I16" s="1">
        <v>10486.154750328631</v>
      </c>
      <c r="J16">
        <v>31959.713333333337</v>
      </c>
      <c r="K16">
        <v>0</v>
      </c>
      <c r="L16">
        <v>0</v>
      </c>
      <c r="M16">
        <v>0</v>
      </c>
      <c r="N16">
        <v>131567.63527035969</v>
      </c>
      <c r="O16">
        <v>67356.129292416939</v>
      </c>
      <c r="P16">
        <f t="shared" si="0"/>
        <v>241369.63264643861</v>
      </c>
    </row>
    <row r="17" spans="1:16">
      <c r="A17" t="s">
        <v>7</v>
      </c>
      <c r="B17">
        <v>1.1819999999999999</v>
      </c>
      <c r="C17">
        <v>1</v>
      </c>
      <c r="D17">
        <v>0</v>
      </c>
      <c r="E17">
        <v>6000</v>
      </c>
      <c r="F17">
        <v>0</v>
      </c>
      <c r="G17">
        <v>498</v>
      </c>
      <c r="H17">
        <v>418</v>
      </c>
      <c r="I17" s="1">
        <v>4288.8010086119166</v>
      </c>
      <c r="J17">
        <v>6391.9426666666677</v>
      </c>
      <c r="K17">
        <v>0</v>
      </c>
      <c r="L17">
        <v>1907.9410801694974</v>
      </c>
      <c r="M17">
        <v>0</v>
      </c>
      <c r="N17">
        <v>93467.449878229847</v>
      </c>
      <c r="O17">
        <v>101642.10124270861</v>
      </c>
      <c r="P17">
        <f t="shared" si="0"/>
        <v>207698.23587638652</v>
      </c>
    </row>
    <row r="18" spans="1:16">
      <c r="A18" t="s">
        <v>30</v>
      </c>
      <c r="G18">
        <v>399</v>
      </c>
      <c r="H18">
        <v>107</v>
      </c>
      <c r="I18" s="1"/>
      <c r="N18">
        <v>74886.571287979328</v>
      </c>
      <c r="O18">
        <v>26018.432614760335</v>
      </c>
      <c r="P18">
        <f t="shared" si="0"/>
        <v>100905.00390273967</v>
      </c>
    </row>
    <row r="19" spans="1:16">
      <c r="A19" t="s">
        <v>56</v>
      </c>
      <c r="G19">
        <v>87.1</v>
      </c>
      <c r="H19">
        <v>22</v>
      </c>
      <c r="I19" s="1"/>
      <c r="N19">
        <v>16347.419446573935</v>
      </c>
      <c r="O19">
        <v>5349.5842759320312</v>
      </c>
      <c r="P19">
        <f t="shared" si="0"/>
        <v>21697.003722505964</v>
      </c>
    </row>
    <row r="20" spans="1:16">
      <c r="A20" t="s">
        <v>33</v>
      </c>
      <c r="G20">
        <v>1689</v>
      </c>
      <c r="H20">
        <v>407</v>
      </c>
      <c r="I20" s="1"/>
      <c r="N20">
        <v>317001.04988821328</v>
      </c>
      <c r="O20">
        <v>98967.309104742599</v>
      </c>
      <c r="P20">
        <f t="shared" si="0"/>
        <v>415968.35899295588</v>
      </c>
    </row>
    <row r="21" spans="1:16">
      <c r="A21" t="s">
        <v>34</v>
      </c>
      <c r="G21">
        <v>1304</v>
      </c>
      <c r="H21">
        <v>370</v>
      </c>
      <c r="I21" s="1"/>
      <c r="N21">
        <v>244742.07759279464</v>
      </c>
      <c r="O21">
        <v>89970.281004311459</v>
      </c>
      <c r="P21">
        <f t="shared" si="0"/>
        <v>334712.35859710607</v>
      </c>
    </row>
    <row r="22" spans="1:16">
      <c r="A22" t="s">
        <v>35</v>
      </c>
      <c r="G22">
        <v>1100</v>
      </c>
      <c r="H22">
        <v>304</v>
      </c>
      <c r="I22" s="1"/>
      <c r="N22">
        <v>206454.20655833901</v>
      </c>
      <c r="O22">
        <v>73921.528176515349</v>
      </c>
      <c r="P22">
        <f t="shared" si="0"/>
        <v>280375.73473485437</v>
      </c>
    </row>
    <row r="23" spans="1:16">
      <c r="A23" t="s">
        <v>36</v>
      </c>
      <c r="G23">
        <v>308</v>
      </c>
      <c r="H23">
        <v>140</v>
      </c>
      <c r="I23" s="1"/>
      <c r="N23">
        <v>57807.177836334922</v>
      </c>
      <c r="O23">
        <v>34042.809028658383</v>
      </c>
      <c r="P23">
        <f t="shared" si="0"/>
        <v>91849.986864993305</v>
      </c>
    </row>
    <row r="24" spans="1:16">
      <c r="A24" t="s">
        <v>38</v>
      </c>
      <c r="G24">
        <v>534</v>
      </c>
      <c r="H24">
        <v>181</v>
      </c>
      <c r="I24" s="1"/>
      <c r="N24">
        <v>100224.13300195731</v>
      </c>
      <c r="O24">
        <v>44012.488815622615</v>
      </c>
      <c r="P24">
        <f t="shared" si="0"/>
        <v>144236.62181757993</v>
      </c>
    </row>
    <row r="25" spans="1:16">
      <c r="A25" t="s">
        <v>40</v>
      </c>
      <c r="G25">
        <v>292</v>
      </c>
      <c r="H25">
        <v>82</v>
      </c>
      <c r="I25" s="1"/>
      <c r="N25">
        <v>54804.207559122726</v>
      </c>
      <c r="O25">
        <v>19939.359573928483</v>
      </c>
      <c r="P25">
        <f t="shared" si="0"/>
        <v>74743.567133051212</v>
      </c>
    </row>
    <row r="26" spans="1:16">
      <c r="A26" t="s">
        <v>43</v>
      </c>
      <c r="G26">
        <v>32</v>
      </c>
      <c r="H26">
        <v>8</v>
      </c>
      <c r="I26" s="1"/>
      <c r="N26">
        <v>6005.9405544244073</v>
      </c>
      <c r="O26">
        <v>1945.3033730661934</v>
      </c>
      <c r="P26">
        <f t="shared" si="0"/>
        <v>7951.243927490601</v>
      </c>
    </row>
    <row r="27" spans="1:16">
      <c r="A27" t="s">
        <v>44</v>
      </c>
      <c r="G27">
        <v>36</v>
      </c>
      <c r="H27">
        <v>16</v>
      </c>
      <c r="I27" s="1"/>
      <c r="N27">
        <v>6756.6831237274591</v>
      </c>
      <c r="O27">
        <v>3890.6067461323869</v>
      </c>
      <c r="P27">
        <f t="shared" si="0"/>
        <v>10647.289869859846</v>
      </c>
    </row>
    <row r="28" spans="1:16">
      <c r="A28" t="s">
        <v>57</v>
      </c>
      <c r="B28">
        <v>528.48869999999988</v>
      </c>
      <c r="C28">
        <v>150</v>
      </c>
      <c r="D28">
        <v>13024696.85</v>
      </c>
      <c r="E28">
        <v>6030320.8100000005</v>
      </c>
      <c r="F28">
        <v>319619.23</v>
      </c>
      <c r="G28">
        <v>40867.969999999994</v>
      </c>
      <c r="H28">
        <v>15772</v>
      </c>
      <c r="I28" s="1">
        <v>1917582.8000000007</v>
      </c>
      <c r="J28">
        <v>958791.4</v>
      </c>
      <c r="K28">
        <v>1917582.7999999998</v>
      </c>
      <c r="L28">
        <v>1917582.8000000003</v>
      </c>
      <c r="M28">
        <v>958791.4</v>
      </c>
      <c r="N28">
        <v>7670331.2000000011</v>
      </c>
      <c r="O28">
        <v>3835165.6</v>
      </c>
      <c r="P28">
        <f t="shared" si="0"/>
        <v>19175828.000000004</v>
      </c>
    </row>
    <row r="30" spans="1:16">
      <c r="K30">
        <f>SUM(I4:O27)</f>
        <v>19175828.000000015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BD3EA-0A98-46C0-BFEC-D5536A7390B1}">
  <dimension ref="A1:P28"/>
  <sheetViews>
    <sheetView tabSelected="1" workbookViewId="0">
      <selection activeCell="K46" sqref="K46"/>
    </sheetView>
  </sheetViews>
  <sheetFormatPr defaultRowHeight="15"/>
  <cols>
    <col min="2" max="8" width="0" hidden="1" customWidth="1"/>
  </cols>
  <sheetData>
    <row r="1" spans="1:16">
      <c r="A1" t="s">
        <v>45</v>
      </c>
      <c r="I1" s="1" t="s">
        <v>46</v>
      </c>
    </row>
    <row r="2" spans="1:16">
      <c r="B2" t="s">
        <v>47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s="1" t="s">
        <v>58</v>
      </c>
      <c r="J2" t="s">
        <v>49</v>
      </c>
      <c r="K2" t="s">
        <v>59</v>
      </c>
      <c r="L2" t="s">
        <v>60</v>
      </c>
      <c r="M2" t="s">
        <v>52</v>
      </c>
      <c r="N2" t="s">
        <v>61</v>
      </c>
      <c r="O2" t="s">
        <v>62</v>
      </c>
      <c r="P2" s="14" t="s">
        <v>2</v>
      </c>
    </row>
    <row r="3" spans="1:16">
      <c r="A3" t="s">
        <v>12</v>
      </c>
      <c r="B3">
        <v>201.37299999999999</v>
      </c>
      <c r="C3">
        <v>60</v>
      </c>
      <c r="D3">
        <v>9748105</v>
      </c>
      <c r="E3">
        <v>2301801</v>
      </c>
      <c r="F3">
        <v>0</v>
      </c>
      <c r="G3">
        <v>11201.023999999999</v>
      </c>
      <c r="H3">
        <v>4769</v>
      </c>
      <c r="I3" s="1">
        <v>649690.29028977721</v>
      </c>
      <c r="J3">
        <v>330617.72413793107</v>
      </c>
      <c r="K3">
        <v>701539.9509712226</v>
      </c>
      <c r="L3">
        <v>570323.88793300616</v>
      </c>
      <c r="M3">
        <v>0</v>
      </c>
      <c r="N3">
        <v>2093914.0132206785</v>
      </c>
      <c r="O3">
        <v>1150453.1857088944</v>
      </c>
      <c r="P3">
        <f>SUM(I3:O3)</f>
        <v>5496539.0522615099</v>
      </c>
    </row>
    <row r="4" spans="1:16">
      <c r="A4" t="s">
        <v>42</v>
      </c>
      <c r="B4">
        <v>296.56880000000001</v>
      </c>
      <c r="C4">
        <v>62</v>
      </c>
      <c r="D4">
        <v>12632672.33</v>
      </c>
      <c r="E4">
        <v>2988104.64</v>
      </c>
      <c r="F4">
        <v>105024.68</v>
      </c>
      <c r="G4">
        <v>7643.1580000000004</v>
      </c>
      <c r="H4">
        <v>3295</v>
      </c>
      <c r="I4" s="1">
        <v>956820.77419957449</v>
      </c>
      <c r="J4">
        <v>341638.31494252873</v>
      </c>
      <c r="K4">
        <v>909133.03939829522</v>
      </c>
      <c r="L4">
        <v>740371.32481715665</v>
      </c>
      <c r="M4">
        <v>185723.4973065482</v>
      </c>
      <c r="N4">
        <v>1428808.2626606047</v>
      </c>
      <c r="O4">
        <v>794871.72298402304</v>
      </c>
      <c r="P4">
        <f t="shared" ref="P4:P25" si="0">SUM(I4:O4)</f>
        <v>5357366.9363087313</v>
      </c>
    </row>
    <row r="5" spans="1:16">
      <c r="A5" t="s">
        <v>10</v>
      </c>
      <c r="B5">
        <v>19.41</v>
      </c>
      <c r="C5">
        <v>16</v>
      </c>
      <c r="D5">
        <v>641260.92000000004</v>
      </c>
      <c r="E5">
        <v>428010.38</v>
      </c>
      <c r="F5">
        <v>0</v>
      </c>
      <c r="G5">
        <v>2370.4140000000002</v>
      </c>
      <c r="H5">
        <v>981</v>
      </c>
      <c r="I5" s="1">
        <v>62622.538942780695</v>
      </c>
      <c r="J5">
        <v>88164.72643678161</v>
      </c>
      <c r="K5">
        <v>46149.498223148097</v>
      </c>
      <c r="L5">
        <v>106049.36916670183</v>
      </c>
      <c r="M5">
        <v>0</v>
      </c>
      <c r="N5">
        <v>443124.04756337299</v>
      </c>
      <c r="O5">
        <v>236652.24893697322</v>
      </c>
      <c r="P5">
        <f t="shared" si="0"/>
        <v>982762.42926975852</v>
      </c>
    </row>
    <row r="6" spans="1:16">
      <c r="A6" t="s">
        <v>15</v>
      </c>
      <c r="B6">
        <v>4.2919999999999998</v>
      </c>
      <c r="C6">
        <v>0</v>
      </c>
      <c r="D6">
        <v>204763.5</v>
      </c>
      <c r="E6">
        <v>770272.28</v>
      </c>
      <c r="F6">
        <v>0</v>
      </c>
      <c r="G6">
        <v>298.05</v>
      </c>
      <c r="H6">
        <v>187</v>
      </c>
      <c r="I6" s="1">
        <v>13847.291970242903</v>
      </c>
      <c r="J6">
        <v>0</v>
      </c>
      <c r="K6">
        <v>14736.174441155068</v>
      </c>
      <c r="L6">
        <v>190852.5895577512</v>
      </c>
      <c r="M6">
        <v>0</v>
      </c>
      <c r="N6">
        <v>55717.322955510434</v>
      </c>
      <c r="O6">
        <v>45111.081091961263</v>
      </c>
      <c r="P6">
        <f t="shared" si="0"/>
        <v>320264.46001662081</v>
      </c>
    </row>
    <row r="7" spans="1:16">
      <c r="A7" t="s">
        <v>41</v>
      </c>
      <c r="B7">
        <v>20.6</v>
      </c>
      <c r="C7">
        <v>20</v>
      </c>
      <c r="D7">
        <v>1428448.86</v>
      </c>
      <c r="E7">
        <v>734763.82</v>
      </c>
      <c r="F7">
        <v>23102.2</v>
      </c>
      <c r="G7">
        <v>8217.59</v>
      </c>
      <c r="H7">
        <v>2935</v>
      </c>
      <c r="I7" s="1">
        <v>66461.839372554474</v>
      </c>
      <c r="J7">
        <v>110205.908045977</v>
      </c>
      <c r="K7">
        <v>102800.89752924273</v>
      </c>
      <c r="L7">
        <v>182054.55577389515</v>
      </c>
      <c r="M7">
        <v>40853.458248816736</v>
      </c>
      <c r="N7">
        <v>1536192.3031235461</v>
      </c>
      <c r="O7">
        <v>708026.86098880379</v>
      </c>
      <c r="P7">
        <f t="shared" si="0"/>
        <v>2746595.8230828359</v>
      </c>
    </row>
    <row r="8" spans="1:16">
      <c r="A8" t="s">
        <v>8</v>
      </c>
      <c r="B8">
        <v>3.84</v>
      </c>
      <c r="C8">
        <v>1</v>
      </c>
      <c r="D8">
        <v>9665</v>
      </c>
      <c r="E8">
        <v>0</v>
      </c>
      <c r="F8">
        <v>203413</v>
      </c>
      <c r="G8">
        <v>839.9</v>
      </c>
      <c r="H8">
        <v>210</v>
      </c>
      <c r="I8" s="1">
        <v>12389.003067505299</v>
      </c>
      <c r="J8">
        <v>5510.2954022988506</v>
      </c>
      <c r="K8">
        <v>695.55914981802778</v>
      </c>
      <c r="L8">
        <v>0</v>
      </c>
      <c r="M8">
        <v>359711.39124267641</v>
      </c>
      <c r="N8">
        <v>157010.50008499649</v>
      </c>
      <c r="O8">
        <v>50659.502830544727</v>
      </c>
      <c r="P8">
        <f t="shared" si="0"/>
        <v>585976.25177783985</v>
      </c>
    </row>
    <row r="9" spans="1:16">
      <c r="A9" t="s">
        <v>6</v>
      </c>
      <c r="B9">
        <v>33.3947</v>
      </c>
      <c r="C9">
        <v>9</v>
      </c>
      <c r="D9">
        <v>232212.64</v>
      </c>
      <c r="E9">
        <v>233182.07</v>
      </c>
      <c r="F9">
        <v>0</v>
      </c>
      <c r="G9">
        <v>1638.626</v>
      </c>
      <c r="H9">
        <v>603</v>
      </c>
      <c r="I9" s="1">
        <v>107741.41685896335</v>
      </c>
      <c r="J9">
        <v>49592.658620689654</v>
      </c>
      <c r="K9">
        <v>16711.601288711823</v>
      </c>
      <c r="L9">
        <v>57776.195578447667</v>
      </c>
      <c r="M9">
        <v>0</v>
      </c>
      <c r="N9">
        <v>306323.95250896242</v>
      </c>
      <c r="O9">
        <v>145465.14384199271</v>
      </c>
      <c r="P9">
        <f t="shared" si="0"/>
        <v>683610.96869776759</v>
      </c>
    </row>
    <row r="10" spans="1:16">
      <c r="A10" t="s">
        <v>11</v>
      </c>
      <c r="B10">
        <v>4.375</v>
      </c>
      <c r="C10">
        <v>3</v>
      </c>
      <c r="D10">
        <v>121512</v>
      </c>
      <c r="E10">
        <v>0</v>
      </c>
      <c r="F10">
        <v>128265.16</v>
      </c>
      <c r="G10">
        <v>837</v>
      </c>
      <c r="H10">
        <v>194</v>
      </c>
      <c r="I10" s="1">
        <v>14115.075109462419</v>
      </c>
      <c r="J10">
        <v>16530.88620689655</v>
      </c>
      <c r="K10">
        <v>8744.830151338665</v>
      </c>
      <c r="L10">
        <v>0</v>
      </c>
      <c r="M10">
        <v>226821.48708078879</v>
      </c>
      <c r="N10">
        <v>156468.37548653659</v>
      </c>
      <c r="O10">
        <v>46799.731186312754</v>
      </c>
      <c r="P10">
        <f t="shared" si="0"/>
        <v>469480.38522133575</v>
      </c>
    </row>
    <row r="11" spans="1:16">
      <c r="A11" t="s">
        <v>9</v>
      </c>
      <c r="B11">
        <v>5.46</v>
      </c>
      <c r="C11">
        <v>1</v>
      </c>
      <c r="D11">
        <v>145374.59</v>
      </c>
      <c r="E11">
        <v>139595.4</v>
      </c>
      <c r="F11">
        <v>82381.39</v>
      </c>
      <c r="G11">
        <v>889.4</v>
      </c>
      <c r="H11">
        <v>266</v>
      </c>
      <c r="I11" s="1">
        <v>17615.613736609099</v>
      </c>
      <c r="J11">
        <v>5510.2954022988506</v>
      </c>
      <c r="K11">
        <v>10462.144462032526</v>
      </c>
      <c r="L11">
        <v>34587.955807458238</v>
      </c>
      <c r="M11">
        <v>145681.56612116977</v>
      </c>
      <c r="N11">
        <v>166264.00616215728</v>
      </c>
      <c r="O11">
        <v>64168.703585356656</v>
      </c>
      <c r="P11">
        <f t="shared" si="0"/>
        <v>444290.28527708241</v>
      </c>
    </row>
    <row r="12" spans="1:16">
      <c r="A12" t="s">
        <v>16</v>
      </c>
      <c r="B12">
        <v>2.7</v>
      </c>
      <c r="C12">
        <v>0</v>
      </c>
      <c r="D12">
        <v>1455231.41</v>
      </c>
      <c r="E12">
        <v>73547.179999999993</v>
      </c>
      <c r="F12">
        <v>0</v>
      </c>
      <c r="G12">
        <v>351.17099999999999</v>
      </c>
      <c r="H12">
        <v>196</v>
      </c>
      <c r="I12" s="1">
        <v>8711.017781839666</v>
      </c>
      <c r="J12">
        <v>0</v>
      </c>
      <c r="K12">
        <v>104728.35202566889</v>
      </c>
      <c r="L12">
        <v>18222.997402515957</v>
      </c>
      <c r="M12">
        <v>0</v>
      </c>
      <c r="N12">
        <v>65647.737022679255</v>
      </c>
      <c r="O12">
        <v>47282.202641841744</v>
      </c>
      <c r="P12">
        <f t="shared" si="0"/>
        <v>244592.30687454549</v>
      </c>
    </row>
    <row r="13" spans="1:16">
      <c r="A13" t="s">
        <v>39</v>
      </c>
      <c r="B13">
        <v>0.64200000000000002</v>
      </c>
      <c r="C13">
        <v>2</v>
      </c>
      <c r="D13">
        <v>0</v>
      </c>
      <c r="E13">
        <v>7999.28</v>
      </c>
      <c r="F13">
        <v>0</v>
      </c>
      <c r="G13">
        <v>932.31799999999998</v>
      </c>
      <c r="H13">
        <v>365</v>
      </c>
      <c r="I13" s="1">
        <v>2071.2864503485421</v>
      </c>
      <c r="J13">
        <v>11020.590804597701</v>
      </c>
      <c r="K13">
        <v>0</v>
      </c>
      <c r="L13">
        <v>1982.0047303240976</v>
      </c>
      <c r="M13">
        <v>0</v>
      </c>
      <c r="N13">
        <v>174287.07634033071</v>
      </c>
      <c r="O13">
        <v>88051.04063404203</v>
      </c>
      <c r="P13">
        <f t="shared" si="0"/>
        <v>277411.99895964307</v>
      </c>
    </row>
    <row r="14" spans="1:16">
      <c r="A14" t="s">
        <v>7</v>
      </c>
      <c r="B14">
        <v>1.7037</v>
      </c>
      <c r="C14">
        <v>0</v>
      </c>
      <c r="D14">
        <v>26133.61</v>
      </c>
      <c r="E14">
        <v>62000</v>
      </c>
      <c r="F14">
        <v>0</v>
      </c>
      <c r="G14">
        <v>445</v>
      </c>
      <c r="H14">
        <v>378</v>
      </c>
      <c r="I14" s="1">
        <v>5496.6522203408276</v>
      </c>
      <c r="J14">
        <v>0</v>
      </c>
      <c r="K14">
        <v>1880.7523593663641</v>
      </c>
      <c r="L14">
        <v>15361.919232742704</v>
      </c>
      <c r="M14">
        <v>0</v>
      </c>
      <c r="N14">
        <v>83188.084936091735</v>
      </c>
      <c r="O14">
        <v>91187.105094980507</v>
      </c>
      <c r="P14">
        <f t="shared" si="0"/>
        <v>197114.51384352215</v>
      </c>
    </row>
    <row r="15" spans="1:16">
      <c r="A15" t="s">
        <v>30</v>
      </c>
      <c r="G15">
        <v>433.5</v>
      </c>
      <c r="H15">
        <v>115</v>
      </c>
      <c r="I15" s="1"/>
      <c r="N15">
        <v>81038.28049392307</v>
      </c>
      <c r="O15">
        <v>27742.108692917351</v>
      </c>
      <c r="P15">
        <f t="shared" si="0"/>
        <v>108780.38918684042</v>
      </c>
    </row>
    <row r="16" spans="1:16">
      <c r="A16" t="s">
        <v>56</v>
      </c>
      <c r="G16">
        <v>90.9</v>
      </c>
      <c r="H16">
        <v>21</v>
      </c>
      <c r="I16" s="1"/>
      <c r="N16">
        <v>16992.802068967951</v>
      </c>
      <c r="O16">
        <v>5065.9502830544725</v>
      </c>
      <c r="P16">
        <f t="shared" si="0"/>
        <v>22058.752352022424</v>
      </c>
    </row>
    <row r="17" spans="1:16">
      <c r="A17" t="s">
        <v>33</v>
      </c>
      <c r="G17">
        <v>1904</v>
      </c>
      <c r="H17">
        <v>463</v>
      </c>
      <c r="I17" s="1"/>
      <c r="N17">
        <v>355932.83981644642</v>
      </c>
      <c r="O17">
        <v>111692.14195496289</v>
      </c>
      <c r="P17">
        <f t="shared" si="0"/>
        <v>467624.98177140928</v>
      </c>
    </row>
    <row r="18" spans="1:16">
      <c r="A18" t="s">
        <v>34</v>
      </c>
      <c r="G18">
        <v>1001</v>
      </c>
      <c r="H18">
        <v>288</v>
      </c>
      <c r="I18" s="1"/>
      <c r="N18">
        <v>187126.45622702883</v>
      </c>
      <c r="O18">
        <v>69475.889596175621</v>
      </c>
      <c r="P18">
        <f t="shared" si="0"/>
        <v>256602.34582320444</v>
      </c>
    </row>
    <row r="19" spans="1:16">
      <c r="A19" t="s">
        <v>35</v>
      </c>
      <c r="G19">
        <v>1016.5</v>
      </c>
      <c r="H19">
        <v>290</v>
      </c>
      <c r="I19" s="1"/>
      <c r="N19">
        <v>190024.01873603876</v>
      </c>
      <c r="O19">
        <v>69958.361051704618</v>
      </c>
      <c r="P19">
        <f t="shared" si="0"/>
        <v>259982.37978774338</v>
      </c>
    </row>
    <row r="20" spans="1:16">
      <c r="A20" t="s">
        <v>36</v>
      </c>
      <c r="G20">
        <v>218.19499999999999</v>
      </c>
      <c r="H20">
        <v>112</v>
      </c>
      <c r="I20" s="1"/>
      <c r="N20">
        <v>40789.267848607939</v>
      </c>
      <c r="O20">
        <v>27018.401509623851</v>
      </c>
      <c r="P20">
        <f t="shared" si="0"/>
        <v>67807.669358231797</v>
      </c>
    </row>
    <row r="21" spans="1:16">
      <c r="A21" t="s">
        <v>38</v>
      </c>
      <c r="G21">
        <v>435.96899999999999</v>
      </c>
      <c r="H21">
        <v>152</v>
      </c>
      <c r="I21" s="1"/>
      <c r="N21">
        <v>81499.834160680854</v>
      </c>
      <c r="O21">
        <v>36667.8306202038</v>
      </c>
      <c r="P21">
        <f t="shared" si="0"/>
        <v>118167.66478088466</v>
      </c>
    </row>
    <row r="22" spans="1:16">
      <c r="A22" t="s">
        <v>63</v>
      </c>
      <c r="G22">
        <v>224.614</v>
      </c>
      <c r="H22">
        <v>62</v>
      </c>
      <c r="I22" s="1"/>
      <c r="N22">
        <v>41989.232606371479</v>
      </c>
      <c r="O22">
        <v>14956.615121398918</v>
      </c>
      <c r="P22">
        <f t="shared" si="0"/>
        <v>56945.847727770393</v>
      </c>
    </row>
    <row r="23" spans="1:16">
      <c r="A23" t="s">
        <v>43</v>
      </c>
      <c r="G23">
        <v>12.516</v>
      </c>
      <c r="H23">
        <v>5</v>
      </c>
      <c r="I23" s="1"/>
      <c r="N23">
        <v>2339.7349911463466</v>
      </c>
      <c r="O23">
        <v>1206.1786388224934</v>
      </c>
      <c r="P23">
        <f t="shared" si="0"/>
        <v>3545.9136299688398</v>
      </c>
    </row>
    <row r="24" spans="1:16">
      <c r="A24" t="s">
        <v>44</v>
      </c>
      <c r="G24">
        <v>30.24</v>
      </c>
      <c r="H24">
        <v>11</v>
      </c>
      <c r="I24" s="1"/>
      <c r="N24">
        <v>5653.0509853200319</v>
      </c>
      <c r="O24">
        <v>2653.5930054094852</v>
      </c>
      <c r="P24">
        <f t="shared" si="0"/>
        <v>8306.6439907295171</v>
      </c>
    </row>
    <row r="25" spans="1:16">
      <c r="A25" t="s">
        <v>57</v>
      </c>
      <c r="B25">
        <v>594.35920000000033</v>
      </c>
      <c r="C25">
        <v>174</v>
      </c>
      <c r="D25">
        <v>26645379.859999999</v>
      </c>
      <c r="E25">
        <v>7739276.0500000017</v>
      </c>
      <c r="F25">
        <v>542186.43000000005</v>
      </c>
      <c r="G25">
        <v>41031.085000000006</v>
      </c>
      <c r="H25">
        <v>15898</v>
      </c>
      <c r="I25" s="1">
        <v>1917582.7999999993</v>
      </c>
      <c r="J25">
        <v>958791.39999999991</v>
      </c>
      <c r="K25">
        <v>1917582.7999999998</v>
      </c>
      <c r="L25">
        <v>1917582.7999999998</v>
      </c>
      <c r="M25">
        <v>958791.39999999991</v>
      </c>
      <c r="N25">
        <v>7670331.2000000002</v>
      </c>
      <c r="O25">
        <v>3835165.6</v>
      </c>
      <c r="P25">
        <f t="shared" si="0"/>
        <v>19175828</v>
      </c>
    </row>
    <row r="26" spans="1:16">
      <c r="I26" s="1"/>
      <c r="K26">
        <f>SUM(I3:O24)</f>
        <v>19175828.000000007</v>
      </c>
    </row>
    <row r="27" spans="1:16">
      <c r="I27" s="1"/>
    </row>
    <row r="28" spans="1:16">
      <c r="I2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Arkādijs Zvaigzne</dc:creator>
  <cp:keywords/>
  <dc:description/>
  <cp:lastModifiedBy/>
  <cp:revision/>
  <dcterms:created xsi:type="dcterms:W3CDTF">2015-06-05T18:17:20Z</dcterms:created>
  <dcterms:modified xsi:type="dcterms:W3CDTF">2025-07-25T06:45:36Z</dcterms:modified>
  <cp:category/>
  <cp:contentStatus/>
</cp:coreProperties>
</file>