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maijabrunava_varam_gov_lv/Documents/Darbvirsma/A/"/>
    </mc:Choice>
  </mc:AlternateContent>
  <xr:revisionPtr revIDLastSave="0" documentId="8_{6D427A25-91E4-401C-B325-653913994757}" xr6:coauthVersionLast="47" xr6:coauthVersionMax="47" xr10:uidLastSave="{00000000-0000-0000-0000-000000000000}"/>
  <bookViews>
    <workbookView xWindow="-25320" yWindow="390" windowWidth="25440" windowHeight="15390" xr2:uid="{98B6F075-8A52-47B3-A69A-57A699431AF1}"/>
  </bookViews>
  <sheets>
    <sheet name="Zaudējumi KOPĀ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F10" i="1"/>
  <c r="D10" i="1"/>
  <c r="E9" i="1"/>
  <c r="F9" i="1" s="1"/>
  <c r="E7" i="1"/>
  <c r="F7" i="1" s="1"/>
  <c r="E23" i="1"/>
  <c r="E11" i="1"/>
  <c r="E8" i="1"/>
  <c r="E6" i="1"/>
  <c r="E5" i="1" s="1"/>
  <c r="E4" i="1"/>
  <c r="D27" i="1"/>
  <c r="O9" i="1"/>
  <c r="O12" i="1"/>
  <c r="O13" i="1"/>
  <c r="O14" i="1"/>
  <c r="O15" i="1"/>
  <c r="O16" i="1"/>
  <c r="O17" i="1"/>
  <c r="O18" i="1"/>
  <c r="O19" i="1"/>
  <c r="O20" i="1"/>
  <c r="O21" i="1"/>
  <c r="O22" i="1"/>
  <c r="O24" i="1"/>
  <c r="O25" i="1"/>
  <c r="O26" i="1"/>
  <c r="O7" i="1"/>
  <c r="N27" i="1"/>
  <c r="O27" i="1" s="1"/>
  <c r="F25" i="1"/>
  <c r="F26" i="1"/>
  <c r="F24" i="1"/>
  <c r="F13" i="1"/>
  <c r="F14" i="1"/>
  <c r="F15" i="1"/>
  <c r="F16" i="1"/>
  <c r="F17" i="1"/>
  <c r="F18" i="1"/>
  <c r="F19" i="1"/>
  <c r="F20" i="1"/>
  <c r="F21" i="1"/>
  <c r="F22" i="1"/>
  <c r="F12" i="1"/>
  <c r="F11" i="1" s="1"/>
  <c r="F8" i="1"/>
  <c r="F6" i="1"/>
  <c r="F5" i="1" s="1"/>
  <c r="D23" i="1"/>
  <c r="D11" i="1"/>
  <c r="D8" i="1"/>
  <c r="D6" i="1"/>
  <c r="D4" i="1" l="1"/>
  <c r="D5" i="1"/>
  <c r="F23" i="1"/>
  <c r="F4" i="1" s="1"/>
</calcChain>
</file>

<file path=xl/sharedStrings.xml><?xml version="1.0" encoding="utf-8"?>
<sst xmlns="http://schemas.openxmlformats.org/spreadsheetml/2006/main" count="170" uniqueCount="95">
  <si>
    <t>Pielikums 2023. gada 26. aprīļa protokolam Nr.1</t>
  </si>
  <si>
    <t>Nr. p. k.</t>
  </si>
  <si>
    <t>Cietušais infrastruktūras objekts</t>
  </si>
  <si>
    <t>Zaudējumi/postījumi</t>
  </si>
  <si>
    <t>Nepieciešamais finansējums, euro</t>
  </si>
  <si>
    <t>Pašvaldības līdzfinansējums, euro</t>
  </si>
  <si>
    <t>No LNG nepieciešamais finansējums, euro</t>
  </si>
  <si>
    <t>5. pielikums</t>
  </si>
  <si>
    <t>Apsekošanas akts</t>
  </si>
  <si>
    <t>Pieprasīto līdzekļu aprēķins/tāme</t>
  </si>
  <si>
    <t>Apliecinājums, ka infrastruktūras objekts ir pašvaldības īpašumā vai valdījumā</t>
  </si>
  <si>
    <t>Apliecinājums par līdzfinansējuma nodrošināšanu</t>
  </si>
  <si>
    <t>Apliecinājums, ka par objektu pašvaldībai nepienākas vai pienākas apdrošināšanas atlīdzība</t>
  </si>
  <si>
    <t>Piezīmes/jautājumi</t>
  </si>
  <si>
    <t>Pēc līgumiem</t>
  </si>
  <si>
    <t>starpība</t>
  </si>
  <si>
    <t>KOPĀ:</t>
  </si>
  <si>
    <t>Pabalsti kopā</t>
  </si>
  <si>
    <t>1.	Mājokļa atjaunošanas pabalsti iedzīvotājiem</t>
  </si>
  <si>
    <t>Pašvaldību pabalsti naudā krīzes situācijā (89 lēmumi)</t>
  </si>
  <si>
    <t>Plūdos bojāti mājokļi</t>
  </si>
  <si>
    <t>✓</t>
  </si>
  <si>
    <t>Lēmumi par pabalsta piešķiršanu</t>
  </si>
  <si>
    <t xml:space="preserve">Maksājumu saraksts_pabalsti, Pabalsts_Pusbarnieks </t>
  </si>
  <si>
    <t>-</t>
  </si>
  <si>
    <t>nav</t>
  </si>
  <si>
    <t>123325,20 euro bez 10%</t>
  </si>
  <si>
    <t>2.	Sociālā dienesta iedzīvotājiem izmaksātais krīzes pabalsts</t>
  </si>
  <si>
    <t>Sociālā dienesta pabalsti krīzes situācijā (121 lēmums)</t>
  </si>
  <si>
    <t>Maksājumu saraksts_02_2023, Maksājumu saraksts_03_2023, Maksājumu saraksts_04_2023, Kases izdevumu orderis Nr.0437</t>
  </si>
  <si>
    <t>77 328 euro bez 10%</t>
  </si>
  <si>
    <t>Īpašumi kopā</t>
  </si>
  <si>
    <t>3.  plūdos cietušo Jēkabpils pilsētas ielu atjaunošanas izmaksas</t>
  </si>
  <si>
    <t>Bebru iela</t>
  </si>
  <si>
    <t>Plūdos bojāta iela</t>
  </si>
  <si>
    <t>24.04.2023.Tehniskās apsekošanas atzinums</t>
  </si>
  <si>
    <t>04.09.2023. Līgums ar SIA OŠUKALNS par darbu izpildi, tāme līguma pielikumā</t>
  </si>
  <si>
    <t xml:space="preserve">pamatlīdzekļu uzskaites kartīte PP1775; PP1777; </t>
  </si>
  <si>
    <t>Līguma summa 159 159,58 euro</t>
  </si>
  <si>
    <t>Dambja iela</t>
  </si>
  <si>
    <t>08.05.2023.  Apsekošanas akts</t>
  </si>
  <si>
    <t>pamatlīdzekļu uzskaites kartīte PP1856; PP9311</t>
  </si>
  <si>
    <t>Līguma summa 34 772 euro</t>
  </si>
  <si>
    <t>Dārznieku iela</t>
  </si>
  <si>
    <t>09.05.2023. Tehniskās apsekošanas atzinums</t>
  </si>
  <si>
    <t>pamatlīdzekļu uzskaites kartīte PP1874</t>
  </si>
  <si>
    <t>Līguma summa 19 443,32 euro</t>
  </si>
  <si>
    <t>Leona Paegles iela</t>
  </si>
  <si>
    <t>pamatlīdzekļu uzskaites kartīte PP9331</t>
  </si>
  <si>
    <t>Līguma summa 17 031,44 euro</t>
  </si>
  <si>
    <t>Mežrūpnieku iela</t>
  </si>
  <si>
    <t>24.04.2023. Tehniskās apsekošanas atzinums</t>
  </si>
  <si>
    <t>pamatlīdzekļu uzskaites kartīte PP2374</t>
  </si>
  <si>
    <t>Līguma summa 80 728,71 euro</t>
  </si>
  <si>
    <t>Rīgas iela</t>
  </si>
  <si>
    <t>27.09.2023. Līgums ar SIA VIA par darbu izpildi, tāme līguma pielikumā</t>
  </si>
  <si>
    <t>pamatlīdzekļu uzskaites kartīte PP2878; PP7080; PP8626; PP11222</t>
  </si>
  <si>
    <t>Līguma summa 197 294,03 euro</t>
  </si>
  <si>
    <t>Vārpu iela</t>
  </si>
  <si>
    <t>12.09.2023. Līgums ar SIA LV ROADS par darbu izpildi, tāme līguma pielikumā</t>
  </si>
  <si>
    <t>pamatlīdzekļu uzskaites kartīte PP2923</t>
  </si>
  <si>
    <t>Līguma summa 10 217,24 euro</t>
  </si>
  <si>
    <t>Viktora Orehova iela</t>
  </si>
  <si>
    <t>pamatlīdzekļu uzskaites kartīte PP2847</t>
  </si>
  <si>
    <t>Līguma summa 62 608,81 euro</t>
  </si>
  <si>
    <t>Vilhelma Strūves iela</t>
  </si>
  <si>
    <t>pamatlīdzekļu uzskaites kartīte PP2907</t>
  </si>
  <si>
    <t>Līguma summa 30 292,59 euro</t>
  </si>
  <si>
    <t>Zaļā iela</t>
  </si>
  <si>
    <t>pamatlīdzekļu uzskaites kartīte PP2932</t>
  </si>
  <si>
    <t>Līguma summa 28 382,70 euro</t>
  </si>
  <si>
    <t xml:space="preserve"> Tvaika ielas posms, Jēkabpilī un autoceļš Āb 34 “Pīlādzis – Apsītes”, Ābeļu pagasts </t>
  </si>
  <si>
    <t>Būvniecības projekts</t>
  </si>
  <si>
    <t>07.09.2023. Līgums ar SIA Pamatceļš par darbu izpildi, tāme līguma pielikumā</t>
  </si>
  <si>
    <t>izraksts no ZGR
pamatlīdzekļu uzskaites kartīte PP7330; PP2917</t>
  </si>
  <si>
    <r>
      <rPr>
        <sz val="11"/>
        <color rgb="FFFF0000"/>
        <rFont val="Calibri"/>
        <scheme val="minor"/>
      </rPr>
      <t>Nav apsekošanas akta ir būvniecības projekts</t>
    </r>
    <r>
      <rPr>
        <sz val="11"/>
        <color rgb="FF000000"/>
        <rFont val="Calibri"/>
        <scheme val="minor"/>
      </rPr>
      <t>;
EK atbildes vēstule Jēkabpils novada pašvaldībai 18.10.2023. Nr.3.3-6/2023/6088N
Līguma summa 661 325,23 euro</t>
    </r>
  </si>
  <si>
    <t>4.	Jēkabpils pilsētas aizsargdambim un Daugavai pieguļošo, plūdos izskaloto   Salas pagasta ceļu atjaunošana</t>
  </si>
  <si>
    <t>Droškāni-Jaunbrēķi (caurteka)</t>
  </si>
  <si>
    <t>Bojāts ceļa posms (caurteka)</t>
  </si>
  <si>
    <t>23.05.2023. Tehniskās apsekošanas atzinums</t>
  </si>
  <si>
    <t>30.08.2023. Līgums ar SIA Mikor par darbu izpildi, tāmes līguma pielikumā</t>
  </si>
  <si>
    <t>pamatlīdzekļu uzskaites kartīte Nr..P1473</t>
  </si>
  <si>
    <t>Līguma summa 54 052,20 euro</t>
  </si>
  <si>
    <r>
      <t>“</t>
    </r>
    <r>
      <rPr>
        <sz val="11"/>
        <color theme="1"/>
        <rFont val="Calibri"/>
        <family val="2"/>
        <charset val="186"/>
        <scheme val="minor"/>
      </rPr>
      <t>Randoti-Līgotnes (betona pārgāzne)”</t>
    </r>
  </si>
  <si>
    <t>Bojāts ceļa posms (Betona pārgāzne)</t>
  </si>
  <si>
    <t>pamatlīdzekļu uzskaites kartīte Nr.P6009</t>
  </si>
  <si>
    <t>Līguma summa 11 517,87 euro</t>
  </si>
  <si>
    <t>“Skudras-Leicāni (Ceļš)”</t>
  </si>
  <si>
    <t>Bojāts ceļa posms</t>
  </si>
  <si>
    <t>26.05.2023. Tehniskās apsekošanas atzinums</t>
  </si>
  <si>
    <t>pamatlīdzekļu uzskaites kartīte Nr.P1469; P6001</t>
  </si>
  <si>
    <t>Līguma summa 137 077,97 euro</t>
  </si>
  <si>
    <t>Kontaktpersonas:</t>
  </si>
  <si>
    <t>Marta Kolpakova 28034127</t>
  </si>
  <si>
    <t>Tālis Zalva 25780667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</si>
</sst>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i/>
      <sz val="10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sz val="11"/>
      <color rgb="FFFF0000"/>
      <name val="Calibri"/>
      <scheme val="minor"/>
    </font>
    <font>
      <sz val="11"/>
      <color rgb="FF000000"/>
      <name val="Calibri"/>
      <scheme val="minor"/>
    </font>
    <font>
      <sz val="11"/>
      <name val="Calibri"/>
      <scheme val="minor"/>
    </font>
    <font>
      <b/>
      <i/>
      <sz val="11"/>
      <color theme="1"/>
      <name val="Calibri"/>
      <family val="2"/>
      <charset val="186"/>
      <scheme val="minor"/>
    </font>
    <font>
      <b/>
      <sz val="12"/>
      <color rgb="FFFF0000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4" fillId="0" borderId="0" xfId="0" applyFont="1"/>
    <xf numFmtId="2" fontId="1" fillId="2" borderId="0" xfId="0" applyNumberFormat="1" applyFont="1" applyFill="1" applyAlignment="1">
      <alignment horizontal="center" vertical="center"/>
    </xf>
    <xf numFmtId="0" fontId="1" fillId="2" borderId="0" xfId="0" applyFont="1" applyFill="1"/>
    <xf numFmtId="2" fontId="1" fillId="2" borderId="0" xfId="0" applyNumberFormat="1" applyFont="1" applyFill="1"/>
    <xf numFmtId="4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left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7" fillId="2" borderId="1" xfId="1" applyFont="1" applyFill="1" applyBorder="1" applyAlignment="1">
      <alignment horizontal="center" vertical="center"/>
    </xf>
    <xf numFmtId="0" fontId="0" fillId="2" borderId="0" xfId="0" applyFill="1"/>
    <xf numFmtId="2" fontId="0" fillId="0" borderId="0" xfId="0" applyNumberFormat="1"/>
    <xf numFmtId="4" fontId="1" fillId="0" borderId="0" xfId="0" applyNumberFormat="1" applyFont="1"/>
    <xf numFmtId="49" fontId="1" fillId="2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" fontId="9" fillId="0" borderId="0" xfId="0" applyNumberFormat="1" applyFont="1" applyAlignment="1">
      <alignment horizontal="center"/>
    </xf>
    <xf numFmtId="4" fontId="3" fillId="5" borderId="1" xfId="0" applyNumberFormat="1" applyFont="1" applyFill="1" applyBorder="1" applyAlignment="1">
      <alignment horizontal="right" vertical="center" wrapText="1"/>
    </xf>
    <xf numFmtId="4" fontId="9" fillId="3" borderId="1" xfId="0" applyNumberFormat="1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4" fontId="5" fillId="3" borderId="0" xfId="0" applyNumberFormat="1" applyFont="1" applyFill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0" fontId="10" fillId="0" borderId="0" xfId="0" applyFont="1"/>
    <xf numFmtId="4" fontId="10" fillId="0" borderId="0" xfId="0" applyNumberFormat="1" applyFont="1"/>
    <xf numFmtId="0" fontId="14" fillId="0" borderId="0" xfId="0" applyFont="1"/>
    <xf numFmtId="4" fontId="9" fillId="0" borderId="6" xfId="0" applyNumberFormat="1" applyFon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/>
    </xf>
    <xf numFmtId="4" fontId="9" fillId="0" borderId="6" xfId="0" applyNumberFormat="1" applyFont="1" applyBorder="1" applyAlignment="1">
      <alignment horizontal="center" vertical="center"/>
    </xf>
    <xf numFmtId="4" fontId="9" fillId="0" borderId="6" xfId="0" applyNumberFormat="1" applyFont="1" applyBorder="1" applyAlignment="1">
      <alignment horizontal="center"/>
    </xf>
    <xf numFmtId="4" fontId="0" fillId="0" borderId="6" xfId="0" applyNumberFormat="1" applyBorder="1"/>
    <xf numFmtId="4" fontId="9" fillId="2" borderId="6" xfId="0" applyNumberFormat="1" applyFont="1" applyFill="1" applyBorder="1" applyAlignment="1">
      <alignment horizontal="center"/>
    </xf>
    <xf numFmtId="4" fontId="9" fillId="2" borderId="6" xfId="0" applyNumberFormat="1" applyFont="1" applyFill="1" applyBorder="1" applyAlignment="1">
      <alignment horizontal="center" vertical="center"/>
    </xf>
    <xf numFmtId="4" fontId="1" fillId="0" borderId="6" xfId="0" applyNumberFormat="1" applyFont="1" applyBorder="1"/>
    <xf numFmtId="49" fontId="0" fillId="0" borderId="2" xfId="0" applyNumberFormat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left" vertical="top" wrapText="1"/>
    </xf>
    <xf numFmtId="49" fontId="5" fillId="2" borderId="2" xfId="0" applyNumberFormat="1" applyFont="1" applyFill="1" applyBorder="1" applyAlignment="1">
      <alignment horizontal="left" vertical="top" wrapText="1"/>
    </xf>
    <xf numFmtId="49" fontId="13" fillId="0" borderId="2" xfId="0" applyNumberFormat="1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 vertical="center" wrapText="1"/>
    </xf>
    <xf numFmtId="4" fontId="1" fillId="4" borderId="1" xfId="0" applyNumberFormat="1" applyFont="1" applyFill="1" applyBorder="1" applyAlignment="1">
      <alignment horizontal="center" vertical="center"/>
    </xf>
    <xf numFmtId="4" fontId="15" fillId="5" borderId="1" xfId="0" applyNumberFormat="1" applyFont="1" applyFill="1" applyBorder="1" applyAlignment="1">
      <alignment horizontal="right" vertical="center" wrapText="1"/>
    </xf>
    <xf numFmtId="0" fontId="7" fillId="2" borderId="2" xfId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left" vertical="top" wrapText="1"/>
    </xf>
    <xf numFmtId="4" fontId="0" fillId="2" borderId="6" xfId="0" applyNumberFormat="1" applyFill="1" applyBorder="1"/>
    <xf numFmtId="49" fontId="3" fillId="0" borderId="2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ing.com/ck/a?!&amp;&amp;p=cca5a13629172ce4JmltdHM9MTY5ODk2OTYwMCZpZ3VpZD0xZThlOTAwMy1kZjM1LTY5NWEtMTQ3Yy04MTU4ZGUxZDY4ZjImaW5zaWQ9NTQwNQ&amp;ptn=3&amp;hsh=3&amp;fclid=1e8e9003-df35-695a-147c-8158de1d68f2&amp;psq=check+symbol&amp;u=a1aHR0cHM6Ly9mc3ltYm9scy5jb20vc2lnbnMvdGljay8&amp;ntb=1" TargetMode="External"/><Relationship Id="rId2" Type="http://schemas.openxmlformats.org/officeDocument/2006/relationships/hyperlink" Target="https://www.bing.com/ck/a?!&amp;&amp;p=cca5a13629172ce4JmltdHM9MTY5ODk2OTYwMCZpZ3VpZD0xZThlOTAwMy1kZjM1LTY5NWEtMTQ3Yy04MTU4ZGUxZDY4ZjImaW5zaWQ9NTQwNQ&amp;ptn=3&amp;hsh=3&amp;fclid=1e8e9003-df35-695a-147c-8158de1d68f2&amp;psq=check+symbol&amp;u=a1aHR0cHM6Ly9mc3ltYm9scy5jb20vc2lnbnMvdGljay8&amp;ntb=1" TargetMode="External"/><Relationship Id="rId1" Type="http://schemas.openxmlformats.org/officeDocument/2006/relationships/hyperlink" Target="https://www.bing.com/ck/a?!&amp;&amp;p=cca5a13629172ce4JmltdHM9MTY5ODk2OTYwMCZpZ3VpZD0xZThlOTAwMy1kZjM1LTY5NWEtMTQ3Yy04MTU4ZGUxZDY4ZjImaW5zaWQ9NTQwNQ&amp;ptn=3&amp;hsh=3&amp;fclid=1e8e9003-df35-695a-147c-8158de1d68f2&amp;psq=check+symbol&amp;u=a1aHR0cHM6Ly9mc3ltYm9scy5jb20vc2lnbnMvdGljay8&amp;ntb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bing.com/ck/a?!&amp;&amp;p=cca5a13629172ce4JmltdHM9MTY5ODk2OTYwMCZpZ3VpZD0xZThlOTAwMy1kZjM1LTY5NWEtMTQ3Yy04MTU4ZGUxZDY4ZjImaW5zaWQ9NTQwNQ&amp;ptn=3&amp;hsh=3&amp;fclid=1e8e9003-df35-695a-147c-8158de1d68f2&amp;psq=check+symbol&amp;u=a1aHR0cHM6Ly9mc3ltYm9scy5jb20vc2lnbnMvdGljay8&amp;ntb=1" TargetMode="External"/><Relationship Id="rId4" Type="http://schemas.openxmlformats.org/officeDocument/2006/relationships/hyperlink" Target="https://www.bing.com/ck/a?!&amp;&amp;p=cca5a13629172ce4JmltdHM9MTY5ODk2OTYwMCZpZ3VpZD0xZThlOTAwMy1kZjM1LTY5NWEtMTQ3Yy04MTU4ZGUxZDY4ZjImaW5zaWQ9NTQwNQ&amp;ptn=3&amp;hsh=3&amp;fclid=1e8e9003-df35-695a-147c-8158de1d68f2&amp;psq=check+symbol&amp;u=a1aHR0cHM6Ly9mc3ltYm9scy5jb20vc2lnbnMvdGljay8&amp;ntb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84580-C7E5-4B71-B7D3-D2129E45438A}">
  <dimension ref="A1:P31"/>
  <sheetViews>
    <sheetView tabSelected="1" topLeftCell="A3" zoomScale="90" zoomScaleNormal="90" workbookViewId="0">
      <pane xSplit="4" ySplit="4" topLeftCell="E7" activePane="bottomRight" state="frozen"/>
      <selection pane="bottomRight" activeCell="G4" sqref="G4:M4"/>
      <selection pane="bottomLeft"/>
      <selection pane="topRight"/>
    </sheetView>
  </sheetViews>
  <sheetFormatPr defaultRowHeight="15"/>
  <cols>
    <col min="1" max="1" width="7.85546875" customWidth="1"/>
    <col min="2" max="2" width="31.85546875" customWidth="1"/>
    <col min="3" max="3" width="28.85546875" customWidth="1"/>
    <col min="4" max="6" width="15" customWidth="1"/>
    <col min="7" max="7" width="14.5703125" customWidth="1"/>
    <col min="8" max="8" width="20" customWidth="1"/>
    <col min="9" max="9" width="43.42578125" customWidth="1"/>
    <col min="10" max="10" width="20.7109375" customWidth="1"/>
    <col min="11" max="11" width="16" customWidth="1"/>
    <col min="12" max="12" width="20.5703125" customWidth="1"/>
    <col min="13" max="13" width="24.85546875" customWidth="1"/>
    <col min="14" max="14" width="13.42578125" style="33" customWidth="1"/>
    <col min="15" max="15" width="11.140625" style="8" customWidth="1"/>
  </cols>
  <sheetData>
    <row r="1" spans="1:16">
      <c r="M1" s="4" t="s">
        <v>0</v>
      </c>
    </row>
    <row r="3" spans="1:16" ht="106.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53" t="s">
        <v>13</v>
      </c>
      <c r="N3" s="45" t="s">
        <v>14</v>
      </c>
      <c r="O3" s="46" t="s">
        <v>15</v>
      </c>
      <c r="P3" s="1"/>
    </row>
    <row r="4" spans="1:16" ht="30" customHeight="1">
      <c r="A4" s="65" t="s">
        <v>16</v>
      </c>
      <c r="B4" s="66"/>
      <c r="C4" s="67"/>
      <c r="D4" s="34">
        <f>D6+D8+D11+D23</f>
        <v>1726845</v>
      </c>
      <c r="E4" s="34">
        <f>E6+E8+E11+E23</f>
        <v>22294.800000000003</v>
      </c>
      <c r="F4" s="34">
        <f t="shared" ref="E4:F4" si="0">F6+F8+F11+F23</f>
        <v>1704550.2</v>
      </c>
      <c r="G4" s="65"/>
      <c r="H4" s="66"/>
      <c r="I4" s="66"/>
      <c r="J4" s="66"/>
      <c r="K4" s="66"/>
      <c r="L4" s="66"/>
      <c r="M4" s="66"/>
      <c r="N4" s="47"/>
      <c r="O4" s="46"/>
      <c r="P4" s="3"/>
    </row>
    <row r="5" spans="1:16" ht="30" customHeight="1">
      <c r="A5" s="71" t="s">
        <v>17</v>
      </c>
      <c r="B5" s="72"/>
      <c r="C5" s="73"/>
      <c r="D5" s="34">
        <f>D6+D8</f>
        <v>222948</v>
      </c>
      <c r="E5" s="60">
        <f t="shared" ref="E5:F5" si="1">E6+E8</f>
        <v>22294.800000000003</v>
      </c>
      <c r="F5" s="34">
        <f t="shared" si="1"/>
        <v>200653.2</v>
      </c>
      <c r="G5" s="24"/>
      <c r="H5" s="25"/>
      <c r="I5" s="25"/>
      <c r="J5" s="25"/>
      <c r="K5" s="25"/>
      <c r="L5" s="25"/>
      <c r="M5" s="25"/>
      <c r="N5" s="47"/>
      <c r="O5" s="46"/>
      <c r="P5" s="3"/>
    </row>
    <row r="6" spans="1:16" ht="31.5" customHeight="1">
      <c r="A6" s="71" t="s">
        <v>18</v>
      </c>
      <c r="B6" s="72"/>
      <c r="C6" s="73"/>
      <c r="D6" s="34">
        <f>D7</f>
        <v>137028</v>
      </c>
      <c r="E6" s="34">
        <f>E7</f>
        <v>13702.800000000001</v>
      </c>
      <c r="F6" s="34">
        <f t="shared" ref="F6" si="2">F7</f>
        <v>123325.2</v>
      </c>
      <c r="G6" s="58"/>
      <c r="H6" s="25"/>
      <c r="I6" s="25"/>
      <c r="J6" s="25"/>
      <c r="K6" s="25"/>
      <c r="L6" s="25"/>
      <c r="M6" s="25"/>
      <c r="N6" s="47"/>
      <c r="O6" s="46"/>
      <c r="P6" s="3"/>
    </row>
    <row r="7" spans="1:16" ht="36.75" customHeight="1">
      <c r="A7" s="18">
        <v>1</v>
      </c>
      <c r="B7" s="19" t="s">
        <v>19</v>
      </c>
      <c r="C7" s="20" t="s">
        <v>20</v>
      </c>
      <c r="D7" s="35">
        <v>137028</v>
      </c>
      <c r="E7" s="59">
        <f>D7*10%</f>
        <v>13702.800000000001</v>
      </c>
      <c r="F7" s="35">
        <f>D7-E7</f>
        <v>123325.2</v>
      </c>
      <c r="G7" s="23" t="s">
        <v>21</v>
      </c>
      <c r="H7" s="21" t="s">
        <v>22</v>
      </c>
      <c r="I7" s="21" t="s">
        <v>23</v>
      </c>
      <c r="J7" s="21" t="s">
        <v>24</v>
      </c>
      <c r="K7" s="21" t="s">
        <v>25</v>
      </c>
      <c r="L7" s="21" t="s">
        <v>25</v>
      </c>
      <c r="M7" s="54" t="s">
        <v>26</v>
      </c>
      <c r="N7" s="48">
        <v>123325.2</v>
      </c>
      <c r="O7" s="49">
        <f>N7-D7</f>
        <v>-13702.800000000003</v>
      </c>
    </row>
    <row r="8" spans="1:16" s="27" customFormat="1" ht="36.75" customHeight="1">
      <c r="A8" s="74" t="s">
        <v>27</v>
      </c>
      <c r="B8" s="75"/>
      <c r="C8" s="76"/>
      <c r="D8" s="34">
        <f>D9</f>
        <v>85920</v>
      </c>
      <c r="E8" s="34">
        <f>E9</f>
        <v>8592</v>
      </c>
      <c r="F8" s="34">
        <f t="shared" ref="E8:F8" si="3">F9</f>
        <v>77328</v>
      </c>
      <c r="G8" s="26"/>
      <c r="H8" s="12"/>
      <c r="I8" s="12"/>
      <c r="J8" s="12"/>
      <c r="K8" s="12"/>
      <c r="L8" s="12"/>
      <c r="M8" s="55"/>
      <c r="N8" s="50"/>
      <c r="O8" s="49"/>
    </row>
    <row r="9" spans="1:16" ht="60.75">
      <c r="A9" s="18">
        <v>1</v>
      </c>
      <c r="B9" s="19" t="s">
        <v>28</v>
      </c>
      <c r="C9" s="20" t="s">
        <v>20</v>
      </c>
      <c r="D9" s="36">
        <v>85920</v>
      </c>
      <c r="E9" s="59">
        <f>D9*10%</f>
        <v>8592</v>
      </c>
      <c r="F9" s="36">
        <f>D9-E9</f>
        <v>77328</v>
      </c>
      <c r="G9" s="23" t="s">
        <v>21</v>
      </c>
      <c r="H9" s="21" t="s">
        <v>22</v>
      </c>
      <c r="I9" s="21" t="s">
        <v>29</v>
      </c>
      <c r="J9" s="21" t="s">
        <v>24</v>
      </c>
      <c r="K9" s="21" t="s">
        <v>25</v>
      </c>
      <c r="L9" s="21" t="s">
        <v>25</v>
      </c>
      <c r="M9" s="54" t="s">
        <v>30</v>
      </c>
      <c r="N9" s="48">
        <v>77328</v>
      </c>
      <c r="O9" s="49">
        <f t="shared" ref="O9:O29" si="4">N9-D9</f>
        <v>-8592</v>
      </c>
    </row>
    <row r="10" spans="1:16" s="27" customFormat="1" ht="24.75" customHeight="1">
      <c r="A10" s="71" t="s">
        <v>31</v>
      </c>
      <c r="B10" s="72"/>
      <c r="C10" s="73"/>
      <c r="D10" s="34">
        <f>D11+D23</f>
        <v>1503897</v>
      </c>
      <c r="E10" s="34">
        <f t="shared" ref="E10:F10" si="5">E11+E23</f>
        <v>0</v>
      </c>
      <c r="F10" s="34">
        <f t="shared" si="5"/>
        <v>1503897</v>
      </c>
      <c r="G10" s="61"/>
      <c r="H10" s="62"/>
      <c r="I10" s="62"/>
      <c r="J10" s="62"/>
      <c r="K10" s="62"/>
      <c r="L10" s="62"/>
      <c r="M10" s="63"/>
      <c r="N10" s="50"/>
      <c r="O10" s="64"/>
    </row>
    <row r="11" spans="1:16" ht="25.5" customHeight="1">
      <c r="A11" s="68" t="s">
        <v>32</v>
      </c>
      <c r="B11" s="69"/>
      <c r="C11" s="70"/>
      <c r="D11" s="34">
        <f>SUM(D12:D22)</f>
        <v>1301251</v>
      </c>
      <c r="E11" s="34">
        <f>SUM(E12:E22)</f>
        <v>0</v>
      </c>
      <c r="F11" s="34">
        <f t="shared" ref="E11:F11" si="6">SUM(F12:F22)</f>
        <v>1301251</v>
      </c>
      <c r="G11" s="24"/>
      <c r="H11" s="25"/>
      <c r="I11" s="25"/>
      <c r="J11" s="25"/>
      <c r="K11" s="25"/>
      <c r="L11" s="25"/>
      <c r="M11" s="25"/>
      <c r="N11" s="47"/>
      <c r="O11" s="49"/>
      <c r="P11" s="3"/>
    </row>
    <row r="12" spans="1:16" s="6" customFormat="1" ht="45.75">
      <c r="A12" s="9">
        <v>1</v>
      </c>
      <c r="B12" s="11" t="s">
        <v>33</v>
      </c>
      <c r="C12" s="14" t="s">
        <v>34</v>
      </c>
      <c r="D12" s="37">
        <v>159159</v>
      </c>
      <c r="E12" s="38"/>
      <c r="F12" s="37">
        <f>D12</f>
        <v>159159</v>
      </c>
      <c r="G12" s="22" t="s">
        <v>21</v>
      </c>
      <c r="H12" s="12" t="s">
        <v>35</v>
      </c>
      <c r="I12" s="12" t="s">
        <v>36</v>
      </c>
      <c r="J12" s="12" t="s">
        <v>37</v>
      </c>
      <c r="K12" s="12" t="s">
        <v>25</v>
      </c>
      <c r="L12" s="12" t="s">
        <v>25</v>
      </c>
      <c r="M12" s="55" t="s">
        <v>38</v>
      </c>
      <c r="N12" s="51">
        <v>159159.57999999999</v>
      </c>
      <c r="O12" s="49">
        <f t="shared" si="4"/>
        <v>0.57999999998719431</v>
      </c>
      <c r="P12" s="5"/>
    </row>
    <row r="13" spans="1:16" s="6" customFormat="1" ht="45.75">
      <c r="A13" s="9">
        <v>2</v>
      </c>
      <c r="B13" s="11" t="s">
        <v>39</v>
      </c>
      <c r="C13" s="14" t="s">
        <v>34</v>
      </c>
      <c r="D13" s="36">
        <v>34772</v>
      </c>
      <c r="E13" s="38"/>
      <c r="F13" s="36">
        <f t="shared" ref="F13:F22" si="7">D13</f>
        <v>34772</v>
      </c>
      <c r="G13" s="22" t="s">
        <v>21</v>
      </c>
      <c r="H13" s="12" t="s">
        <v>40</v>
      </c>
      <c r="I13" s="12" t="s">
        <v>36</v>
      </c>
      <c r="J13" s="12" t="s">
        <v>41</v>
      </c>
      <c r="K13" s="12" t="s">
        <v>25</v>
      </c>
      <c r="L13" s="12" t="s">
        <v>25</v>
      </c>
      <c r="M13" s="55" t="s">
        <v>42</v>
      </c>
      <c r="N13" s="50">
        <v>34772</v>
      </c>
      <c r="O13" s="49">
        <f t="shared" si="4"/>
        <v>0</v>
      </c>
      <c r="P13" s="7"/>
    </row>
    <row r="14" spans="1:16" ht="44.25" customHeight="1">
      <c r="A14" s="10">
        <v>3</v>
      </c>
      <c r="B14" s="32" t="s">
        <v>43</v>
      </c>
      <c r="C14" s="14" t="s">
        <v>34</v>
      </c>
      <c r="D14" s="36">
        <v>19443</v>
      </c>
      <c r="E14" s="38"/>
      <c r="F14" s="36">
        <f t="shared" si="7"/>
        <v>19443</v>
      </c>
      <c r="G14" s="22" t="s">
        <v>21</v>
      </c>
      <c r="H14" s="13" t="s">
        <v>44</v>
      </c>
      <c r="I14" s="12" t="s">
        <v>36</v>
      </c>
      <c r="J14" s="12" t="s">
        <v>45</v>
      </c>
      <c r="K14" s="12" t="s">
        <v>25</v>
      </c>
      <c r="L14" s="12" t="s">
        <v>25</v>
      </c>
      <c r="M14" s="55" t="s">
        <v>46</v>
      </c>
      <c r="N14" s="50">
        <v>19443.32</v>
      </c>
      <c r="O14" s="49">
        <f t="shared" si="4"/>
        <v>0.31999999999970896</v>
      </c>
    </row>
    <row r="15" spans="1:16" ht="45.75">
      <c r="A15" s="10">
        <v>4</v>
      </c>
      <c r="B15" s="11" t="s">
        <v>47</v>
      </c>
      <c r="C15" s="14" t="s">
        <v>34</v>
      </c>
      <c r="D15" s="36">
        <v>17031</v>
      </c>
      <c r="E15" s="38"/>
      <c r="F15" s="36">
        <f t="shared" si="7"/>
        <v>17031</v>
      </c>
      <c r="G15" s="22" t="s">
        <v>21</v>
      </c>
      <c r="H15" s="13" t="s">
        <v>44</v>
      </c>
      <c r="I15" s="12" t="s">
        <v>36</v>
      </c>
      <c r="J15" s="12" t="s">
        <v>48</v>
      </c>
      <c r="K15" s="12" t="s">
        <v>25</v>
      </c>
      <c r="L15" s="12" t="s">
        <v>25</v>
      </c>
      <c r="M15" s="55" t="s">
        <v>49</v>
      </c>
      <c r="N15" s="48">
        <v>17031.439999999999</v>
      </c>
      <c r="O15" s="49">
        <f t="shared" si="4"/>
        <v>0.43999999999869033</v>
      </c>
    </row>
    <row r="16" spans="1:16" ht="45.75">
      <c r="A16" s="10">
        <v>5</v>
      </c>
      <c r="B16" s="11" t="s">
        <v>50</v>
      </c>
      <c r="C16" s="14" t="s">
        <v>34</v>
      </c>
      <c r="D16" s="36">
        <v>80728</v>
      </c>
      <c r="E16" s="38"/>
      <c r="F16" s="36">
        <f t="shared" si="7"/>
        <v>80728</v>
      </c>
      <c r="G16" s="22" t="s">
        <v>21</v>
      </c>
      <c r="H16" s="13" t="s">
        <v>51</v>
      </c>
      <c r="I16" s="12" t="s">
        <v>36</v>
      </c>
      <c r="J16" s="12" t="s">
        <v>52</v>
      </c>
      <c r="K16" s="12" t="s">
        <v>25</v>
      </c>
      <c r="L16" s="12" t="s">
        <v>25</v>
      </c>
      <c r="M16" s="55" t="s">
        <v>53</v>
      </c>
      <c r="N16" s="48">
        <v>80728.710000000006</v>
      </c>
      <c r="O16" s="49">
        <f t="shared" si="4"/>
        <v>0.71000000000640284</v>
      </c>
    </row>
    <row r="17" spans="1:15" ht="60.75">
      <c r="A17" s="10">
        <v>6</v>
      </c>
      <c r="B17" s="11" t="s">
        <v>54</v>
      </c>
      <c r="C17" s="14" t="s">
        <v>34</v>
      </c>
      <c r="D17" s="36">
        <v>197294</v>
      </c>
      <c r="E17" s="38"/>
      <c r="F17" s="36">
        <f t="shared" si="7"/>
        <v>197294</v>
      </c>
      <c r="G17" s="22" t="s">
        <v>21</v>
      </c>
      <c r="H17" s="13" t="s">
        <v>51</v>
      </c>
      <c r="I17" s="12" t="s">
        <v>55</v>
      </c>
      <c r="J17" s="12" t="s">
        <v>56</v>
      </c>
      <c r="K17" s="12" t="s">
        <v>25</v>
      </c>
      <c r="L17" s="12" t="s">
        <v>25</v>
      </c>
      <c r="M17" s="55" t="s">
        <v>57</v>
      </c>
      <c r="N17" s="48">
        <v>197294.03</v>
      </c>
      <c r="O17" s="49">
        <f t="shared" si="4"/>
        <v>2.9999999998835847E-2</v>
      </c>
    </row>
    <row r="18" spans="1:15" ht="45.75">
      <c r="A18" s="10">
        <v>7</v>
      </c>
      <c r="B18" s="11" t="s">
        <v>58</v>
      </c>
      <c r="C18" s="14" t="s">
        <v>34</v>
      </c>
      <c r="D18" s="36">
        <v>10217</v>
      </c>
      <c r="E18" s="38"/>
      <c r="F18" s="36">
        <f t="shared" si="7"/>
        <v>10217</v>
      </c>
      <c r="G18" s="22" t="s">
        <v>21</v>
      </c>
      <c r="H18" s="13" t="s">
        <v>51</v>
      </c>
      <c r="I18" s="12" t="s">
        <v>59</v>
      </c>
      <c r="J18" s="12" t="s">
        <v>60</v>
      </c>
      <c r="K18" s="12" t="s">
        <v>25</v>
      </c>
      <c r="L18" s="12" t="s">
        <v>25</v>
      </c>
      <c r="M18" s="55" t="s">
        <v>61</v>
      </c>
      <c r="N18" s="48">
        <v>10217.24</v>
      </c>
      <c r="O18" s="49">
        <f t="shared" si="4"/>
        <v>0.23999999999978172</v>
      </c>
    </row>
    <row r="19" spans="1:15" ht="45.75">
      <c r="A19" s="10">
        <v>8</v>
      </c>
      <c r="B19" s="11" t="s">
        <v>62</v>
      </c>
      <c r="C19" s="14" t="s">
        <v>34</v>
      </c>
      <c r="D19" s="36">
        <v>62608</v>
      </c>
      <c r="E19" s="38"/>
      <c r="F19" s="36">
        <f t="shared" si="7"/>
        <v>62608</v>
      </c>
      <c r="G19" s="22" t="s">
        <v>21</v>
      </c>
      <c r="H19" s="12" t="s">
        <v>35</v>
      </c>
      <c r="I19" s="12" t="s">
        <v>36</v>
      </c>
      <c r="J19" s="12" t="s">
        <v>63</v>
      </c>
      <c r="K19" s="12" t="s">
        <v>25</v>
      </c>
      <c r="L19" s="12" t="s">
        <v>25</v>
      </c>
      <c r="M19" s="55" t="s">
        <v>64</v>
      </c>
      <c r="N19" s="48">
        <v>62608.81</v>
      </c>
      <c r="O19" s="49">
        <f t="shared" si="4"/>
        <v>0.80999999999767169</v>
      </c>
    </row>
    <row r="20" spans="1:15" ht="45.75">
      <c r="A20" s="10">
        <v>9</v>
      </c>
      <c r="B20" s="32" t="s">
        <v>65</v>
      </c>
      <c r="C20" s="14" t="s">
        <v>34</v>
      </c>
      <c r="D20" s="36">
        <v>30292</v>
      </c>
      <c r="E20" s="38"/>
      <c r="F20" s="36">
        <f t="shared" si="7"/>
        <v>30292</v>
      </c>
      <c r="G20" s="22" t="s">
        <v>21</v>
      </c>
      <c r="H20" s="13" t="s">
        <v>44</v>
      </c>
      <c r="I20" s="12" t="s">
        <v>36</v>
      </c>
      <c r="J20" s="12" t="s">
        <v>66</v>
      </c>
      <c r="K20" s="12" t="s">
        <v>25</v>
      </c>
      <c r="L20" s="12" t="s">
        <v>25</v>
      </c>
      <c r="M20" s="55" t="s">
        <v>67</v>
      </c>
      <c r="N20" s="48">
        <v>30292.59</v>
      </c>
      <c r="O20" s="49">
        <f t="shared" si="4"/>
        <v>0.59000000000014552</v>
      </c>
    </row>
    <row r="21" spans="1:15" ht="45.75">
      <c r="A21" s="10">
        <v>10</v>
      </c>
      <c r="B21" s="11" t="s">
        <v>68</v>
      </c>
      <c r="C21" s="14" t="s">
        <v>34</v>
      </c>
      <c r="D21" s="36">
        <v>28382</v>
      </c>
      <c r="E21" s="38"/>
      <c r="F21" s="36">
        <f t="shared" si="7"/>
        <v>28382</v>
      </c>
      <c r="G21" s="22" t="s">
        <v>21</v>
      </c>
      <c r="H21" s="13" t="s">
        <v>44</v>
      </c>
      <c r="I21" s="12" t="s">
        <v>59</v>
      </c>
      <c r="J21" s="12" t="s">
        <v>69</v>
      </c>
      <c r="K21" s="12" t="s">
        <v>25</v>
      </c>
      <c r="L21" s="12" t="s">
        <v>25</v>
      </c>
      <c r="M21" s="55" t="s">
        <v>70</v>
      </c>
      <c r="N21" s="48">
        <v>28382.7</v>
      </c>
      <c r="O21" s="49">
        <f t="shared" si="4"/>
        <v>0.7000000000007276</v>
      </c>
    </row>
    <row r="22" spans="1:15" ht="106.5" customHeight="1">
      <c r="A22" s="10">
        <v>11</v>
      </c>
      <c r="B22" s="30" t="s">
        <v>71</v>
      </c>
      <c r="C22" s="14" t="s">
        <v>34</v>
      </c>
      <c r="D22" s="36">
        <v>661325</v>
      </c>
      <c r="E22" s="39"/>
      <c r="F22" s="36">
        <f t="shared" si="7"/>
        <v>661325</v>
      </c>
      <c r="G22" s="22" t="s">
        <v>21</v>
      </c>
      <c r="H22" s="13" t="s">
        <v>72</v>
      </c>
      <c r="I22" s="12" t="s">
        <v>73</v>
      </c>
      <c r="J22" s="12" t="s">
        <v>74</v>
      </c>
      <c r="K22" s="12" t="s">
        <v>25</v>
      </c>
      <c r="L22" s="12" t="s">
        <v>25</v>
      </c>
      <c r="M22" s="56" t="s">
        <v>75</v>
      </c>
      <c r="N22" s="48">
        <v>661325.23</v>
      </c>
      <c r="O22" s="49">
        <f t="shared" si="4"/>
        <v>0.22999999998137355</v>
      </c>
    </row>
    <row r="23" spans="1:15" ht="42" customHeight="1">
      <c r="A23" s="68" t="s">
        <v>76</v>
      </c>
      <c r="B23" s="69"/>
      <c r="C23" s="70"/>
      <c r="D23" s="34">
        <f>SUM(D24:D26)</f>
        <v>202646</v>
      </c>
      <c r="E23" s="34">
        <f>SUM(E24:E26)</f>
        <v>0</v>
      </c>
      <c r="F23" s="34">
        <f t="shared" ref="E23:F23" si="8">SUM(F24:F26)</f>
        <v>202646</v>
      </c>
      <c r="G23" s="22"/>
      <c r="H23" s="13"/>
      <c r="I23" s="12"/>
      <c r="J23" s="12"/>
      <c r="K23" s="12"/>
      <c r="L23" s="12"/>
      <c r="M23" s="57"/>
      <c r="N23" s="48"/>
      <c r="O23" s="49"/>
    </row>
    <row r="24" spans="1:15" ht="45.75">
      <c r="A24" s="15">
        <v>1</v>
      </c>
      <c r="B24" s="17" t="s">
        <v>77</v>
      </c>
      <c r="C24" s="16" t="s">
        <v>78</v>
      </c>
      <c r="D24" s="40">
        <v>54052</v>
      </c>
      <c r="E24" s="39"/>
      <c r="F24" s="40">
        <f>D24</f>
        <v>54052</v>
      </c>
      <c r="G24" s="22" t="s">
        <v>21</v>
      </c>
      <c r="H24" s="13" t="s">
        <v>79</v>
      </c>
      <c r="I24" s="12" t="s">
        <v>80</v>
      </c>
      <c r="J24" s="12" t="s">
        <v>81</v>
      </c>
      <c r="K24" s="12" t="s">
        <v>25</v>
      </c>
      <c r="L24" s="12" t="s">
        <v>25</v>
      </c>
      <c r="M24" s="55" t="s">
        <v>82</v>
      </c>
      <c r="N24" s="48">
        <v>54052.2</v>
      </c>
      <c r="O24" s="49">
        <f t="shared" si="4"/>
        <v>0.19999999999708962</v>
      </c>
    </row>
    <row r="25" spans="1:15" ht="45.75">
      <c r="A25" s="10">
        <v>2</v>
      </c>
      <c r="B25" s="31" t="s">
        <v>83</v>
      </c>
      <c r="C25" s="16" t="s">
        <v>84</v>
      </c>
      <c r="D25" s="40">
        <v>11517</v>
      </c>
      <c r="E25" s="39"/>
      <c r="F25" s="40">
        <f t="shared" ref="F25:F26" si="9">D25</f>
        <v>11517</v>
      </c>
      <c r="G25" s="22" t="s">
        <v>21</v>
      </c>
      <c r="H25" s="13" t="s">
        <v>79</v>
      </c>
      <c r="I25" s="12" t="s">
        <v>80</v>
      </c>
      <c r="J25" s="12" t="s">
        <v>85</v>
      </c>
      <c r="K25" s="12" t="s">
        <v>25</v>
      </c>
      <c r="L25" s="12" t="s">
        <v>25</v>
      </c>
      <c r="M25" s="55" t="s">
        <v>86</v>
      </c>
      <c r="N25" s="48">
        <v>11517.87</v>
      </c>
      <c r="O25" s="49">
        <f t="shared" si="4"/>
        <v>0.87000000000080036</v>
      </c>
    </row>
    <row r="26" spans="1:15" ht="45.75">
      <c r="A26" s="10">
        <v>3</v>
      </c>
      <c r="B26" s="17" t="s">
        <v>87</v>
      </c>
      <c r="C26" s="16" t="s">
        <v>88</v>
      </c>
      <c r="D26" s="35">
        <v>137077</v>
      </c>
      <c r="E26" s="39"/>
      <c r="F26" s="35">
        <f t="shared" si="9"/>
        <v>137077</v>
      </c>
      <c r="G26" s="22" t="s">
        <v>21</v>
      </c>
      <c r="H26" s="13" t="s">
        <v>89</v>
      </c>
      <c r="I26" s="12" t="s">
        <v>80</v>
      </c>
      <c r="J26" s="12" t="s">
        <v>90</v>
      </c>
      <c r="K26" s="12" t="s">
        <v>25</v>
      </c>
      <c r="L26" s="12" t="s">
        <v>25</v>
      </c>
      <c r="M26" s="55" t="s">
        <v>91</v>
      </c>
      <c r="N26" s="48">
        <v>137077.97</v>
      </c>
      <c r="O26" s="49">
        <f t="shared" si="4"/>
        <v>0.97000000000116415</v>
      </c>
    </row>
    <row r="27" spans="1:15">
      <c r="D27" s="41">
        <f>D7+D9+D12+D13+D14+D15+D16+D17+D18+D19+D20+D21+D22+D24+D25+D26</f>
        <v>1726845</v>
      </c>
      <c r="E27" s="8"/>
      <c r="F27" s="29"/>
      <c r="N27" s="52">
        <f>SUM(N7:N26)</f>
        <v>1704556.8900000001</v>
      </c>
      <c r="O27" s="49">
        <f>N27-D27</f>
        <v>-22288.10999999987</v>
      </c>
    </row>
    <row r="28" spans="1:15">
      <c r="B28" s="42" t="s">
        <v>92</v>
      </c>
      <c r="D28" s="28"/>
      <c r="F28" s="29"/>
    </row>
    <row r="29" spans="1:15">
      <c r="B29" s="44" t="s">
        <v>93</v>
      </c>
      <c r="F29" s="8"/>
    </row>
    <row r="30" spans="1:15">
      <c r="B30" s="43" t="s">
        <v>94</v>
      </c>
      <c r="D30" s="8"/>
      <c r="F30" s="8"/>
    </row>
    <row r="31" spans="1:15">
      <c r="D31" s="29"/>
      <c r="F31" s="8"/>
    </row>
  </sheetData>
  <mergeCells count="8">
    <mergeCell ref="G4:M4"/>
    <mergeCell ref="A4:C4"/>
    <mergeCell ref="A11:C11"/>
    <mergeCell ref="A23:C23"/>
    <mergeCell ref="A6:C6"/>
    <mergeCell ref="A8:C8"/>
    <mergeCell ref="A5:C5"/>
    <mergeCell ref="A10:C10"/>
  </mergeCells>
  <phoneticPr fontId="2" type="noConversion"/>
  <hyperlinks>
    <hyperlink ref="G12" r:id="rId1" display="https://www.bing.com/ck/a?!&amp;&amp;p=cca5a13629172ce4JmltdHM9MTY5ODk2OTYwMCZpZ3VpZD0xZThlOTAwMy1kZjM1LTY5NWEtMTQ3Yy04MTU4ZGUxZDY4ZjImaW5zaWQ9NTQwNQ&amp;ptn=3&amp;hsh=3&amp;fclid=1e8e9003-df35-695a-147c-8158de1d68f2&amp;psq=check+symbol&amp;u=a1aHR0cHM6Ly9mc3ltYm9scy5jb20vc2lnbnMvdGljay8&amp;ntb=1" xr:uid="{5895DF80-D907-4C7E-95EE-EB45A8CCFB6A}"/>
    <hyperlink ref="G13:G23" r:id="rId2" display="https://www.bing.com/ck/a?!&amp;&amp;p=cca5a13629172ce4JmltdHM9MTY5ODk2OTYwMCZpZ3VpZD0xZThlOTAwMy1kZjM1LTY5NWEtMTQ3Yy04MTU4ZGUxZDY4ZjImaW5zaWQ9NTQwNQ&amp;ptn=3&amp;hsh=3&amp;fclid=1e8e9003-df35-695a-147c-8158de1d68f2&amp;psq=check+symbol&amp;u=a1aHR0cHM6Ly9mc3ltYm9scy5jb20vc2lnbnMvdGljay8&amp;ntb=1" xr:uid="{C41541DC-0982-4F23-8658-F0556C2F5C30}"/>
    <hyperlink ref="G24" r:id="rId3" display="https://www.bing.com/ck/a?!&amp;&amp;p=cca5a13629172ce4JmltdHM9MTY5ODk2OTYwMCZpZ3VpZD0xZThlOTAwMy1kZjM1LTY5NWEtMTQ3Yy04MTU4ZGUxZDY4ZjImaW5zaWQ9NTQwNQ&amp;ptn=3&amp;hsh=3&amp;fclid=1e8e9003-df35-695a-147c-8158de1d68f2&amp;psq=check+symbol&amp;u=a1aHR0cHM6Ly9mc3ltYm9scy5jb20vc2lnbnMvdGljay8&amp;ntb=1" xr:uid="{6AB492CD-14F3-4891-9CC6-90FBBECDD3F0}"/>
    <hyperlink ref="G25" r:id="rId4" display="https://www.bing.com/ck/a?!&amp;&amp;p=cca5a13629172ce4JmltdHM9MTY5ODk2OTYwMCZpZ3VpZD0xZThlOTAwMy1kZjM1LTY5NWEtMTQ3Yy04MTU4ZGUxZDY4ZjImaW5zaWQ9NTQwNQ&amp;ptn=3&amp;hsh=3&amp;fclid=1e8e9003-df35-695a-147c-8158de1d68f2&amp;psq=check+symbol&amp;u=a1aHR0cHM6Ly9mc3ltYm9scy5jb20vc2lnbnMvdGljay8&amp;ntb=1" xr:uid="{DB55EACE-B74A-478B-AEC3-E3B924ABFF29}"/>
    <hyperlink ref="G26" r:id="rId5" display="https://www.bing.com/ck/a?!&amp;&amp;p=cca5a13629172ce4JmltdHM9MTY5ODk2OTYwMCZpZ3VpZD0xZThlOTAwMy1kZjM1LTY5NWEtMTQ3Yy04MTU4ZGUxZDY4ZjImaW5zaWQ9NTQwNQ&amp;ptn=3&amp;hsh=3&amp;fclid=1e8e9003-df35-695a-147c-8158de1d68f2&amp;psq=check+symbol&amp;u=a1aHR0cHM6Ly9mc3ltYm9scy5jb20vc2lnbnMvdGljay8&amp;ntb=1" xr:uid="{13B68D36-4E5E-4785-95B6-0678C026361B}"/>
  </hyperlinks>
  <pageMargins left="0.70866141732283472" right="0.70866141732283472" top="0.74803149606299213" bottom="0.74803149606299213" header="0.31496062992125984" footer="0.31496062992125984"/>
  <pageSetup paperSize="9" scale="55" orientation="landscape" verticalDpi="0"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048be11-5002-450c-8e3b-782732941017">
      <Terms xmlns="http://schemas.microsoft.com/office/infopath/2007/PartnerControls"/>
    </lcf76f155ced4ddcb4097134ff3c332f>
    <TaxCatchAll xmlns="f7e7d789-9268-4b55-8873-a73e5b415d6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667AD451B437284393D39498E788D012" ma:contentTypeVersion="15" ma:contentTypeDescription="Izveidot jaunu dokumentu." ma:contentTypeScope="" ma:versionID="d22dae684e39989a5bdb6d21111045ff">
  <xsd:schema xmlns:xsd="http://www.w3.org/2001/XMLSchema" xmlns:xs="http://www.w3.org/2001/XMLSchema" xmlns:p="http://schemas.microsoft.com/office/2006/metadata/properties" xmlns:ns2="2048be11-5002-450c-8e3b-782732941017" xmlns:ns3="f7e7d789-9268-4b55-8873-a73e5b415d66" targetNamespace="http://schemas.microsoft.com/office/2006/metadata/properties" ma:root="true" ma:fieldsID="07d682d01f64b3d771a4d75fd2e81d91" ns2:_="" ns3:_="">
    <xsd:import namespace="2048be11-5002-450c-8e3b-782732941017"/>
    <xsd:import namespace="f7e7d789-9268-4b55-8873-a73e5b415d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48be11-5002-450c-8e3b-7827329410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Attēlu atzīmes" ma:readOnly="false" ma:fieldId="{5cf76f15-5ced-4ddc-b409-7134ff3c332f}" ma:taxonomyMulti="true" ma:sspId="550e1e53-5410-4bdb-8c8a-c3d0be1f470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e7d789-9268-4b55-8873-a73e5b415d6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c648655c-5c52-4057-8b3e-ccfd248cba54}" ma:internalName="TaxCatchAll" ma:showField="CatchAllData" ma:web="f7e7d789-9268-4b55-8873-a73e5b415d6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06AA9A-C09C-45EA-92DD-7EC0B87D7AFB}"/>
</file>

<file path=customXml/itemProps2.xml><?xml version="1.0" encoding="utf-8"?>
<ds:datastoreItem xmlns:ds="http://schemas.openxmlformats.org/officeDocument/2006/customXml" ds:itemID="{A7D569FE-7E5F-430D-9125-3EA411BBAF4A}"/>
</file>

<file path=customXml/itemProps3.xml><?xml version="1.0" encoding="utf-8"?>
<ds:datastoreItem xmlns:ds="http://schemas.openxmlformats.org/officeDocument/2006/customXml" ds:itemID="{9AC7F83C-BA89-46FB-B2DE-9988190DF7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Solvita Vaivode</dc:creator>
  <cp:keywords/>
  <dc:description/>
  <cp:lastModifiedBy/>
  <cp:revision/>
  <dcterms:created xsi:type="dcterms:W3CDTF">2023-03-03T08:46:03Z</dcterms:created>
  <dcterms:modified xsi:type="dcterms:W3CDTF">2023-11-14T10:13:31Z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0x010100667AD451B437284393D39498E788D012</vt:lpwstr>
  </property>
  <property fmtid="{D5CDD505-2E9C-101B-9397-08002B2CF9AE}" pid="3" name="MediaServiceImageTags">
    <vt:lpwstr/>
  </property>
</Properties>
</file>