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mc:AlternateContent xmlns:mc="http://schemas.openxmlformats.org/markup-compatibility/2006">
    <mc:Choice Requires="x15">
      <x15ac:absPath xmlns:x15ac="http://schemas.microsoft.com/office/spreadsheetml/2010/11/ac" url="C:\Users\inga.osina\Desktop\LNG PIEPRASĪJUMI\Robežapsardze_ārkārtējā situācija_Baltkrievija\2023\LNG robeža_2023 jūl\Uz FM\"/>
    </mc:Choice>
  </mc:AlternateContent>
  <xr:revisionPtr revIDLastSave="0" documentId="13_ncr:1_{4FE8CA8A-B668-4FDC-8D81-DB41C30DC9CE}" xr6:coauthVersionLast="36" xr6:coauthVersionMax="36" xr10:uidLastSave="{00000000-0000-0000-0000-000000000000}"/>
  <bookViews>
    <workbookView xWindow="0" yWindow="0" windowWidth="21570" windowHeight="7455" tabRatio="597" xr2:uid="{00000000-000D-0000-FFFF-FFFF00000000}"/>
  </bookViews>
  <sheets>
    <sheet name="VP jūlijs" sheetId="12" r:id="rId1"/>
    <sheet name="1.tabula" sheetId="20" r:id="rId2"/>
    <sheet name=" 2.tabula" sheetId="28" r:id="rId3"/>
    <sheet name="3.tabula" sheetId="21" r:id="rId4"/>
    <sheet name="4.tabula" sheetId="26" r:id="rId5"/>
    <sheet name="5.tabula" sheetId="27" r:id="rId6"/>
    <sheet name="6.tabula" sheetId="18" r:id="rId7"/>
  </sheets>
  <definedNames>
    <definedName name="_xlnm._FilterDatabase" localSheetId="2" hidden="1">' 2.tabula'!$A$5:$I$9</definedName>
    <definedName name="_xlnm._FilterDatabase" localSheetId="1" hidden="1">'1.tabula'!$A$5:$I$274</definedName>
    <definedName name="_xlnm._FilterDatabase" localSheetId="3" hidden="1">'3.tabula'!$A$5:$I$67</definedName>
    <definedName name="_xlnm._FilterDatabase" localSheetId="4" hidden="1">'4.tabula'!$A$5:$K$460</definedName>
    <definedName name="_xlnm._FilterDatabase" localSheetId="5" hidden="1">'5.tabula'!$A$5:$G$33</definedName>
    <definedName name="_xlnm.Print_Area" localSheetId="2">' 2.tabula'!$A$1:$I$8</definedName>
    <definedName name="_xlnm.Print_Area" localSheetId="1">'1.tabula'!$A$1:$I$274</definedName>
    <definedName name="_xlnm.Print_Area" localSheetId="3">'3.tabula'!$A$1:$I$65</definedName>
    <definedName name="_xlnm.Print_Area" localSheetId="4">'4.tabula'!$A$1:$J$427</definedName>
    <definedName name="_xlnm.Print_Area" localSheetId="5">'5.tabula'!$A$1:$G$34</definedName>
    <definedName name="_xlnm.Print_Area" localSheetId="0">'VP jūlijs'!$A$1:$D$41</definedName>
    <definedName name="_xlnm.Print_Titles" localSheetId="2">' 2.tabula'!$5:$5</definedName>
    <definedName name="_xlnm.Print_Titles" localSheetId="1">'1.tabula'!$5:$5</definedName>
    <definedName name="_xlnm.Print_Titles" localSheetId="3">'3.tabula'!$5:$5</definedName>
    <definedName name="_xlnm.Print_Titles" localSheetId="4">'4.tabula'!$5:$5</definedName>
    <definedName name="_xlnm.Print_Titles" localSheetId="5">'5.tabula'!$5:$5</definedName>
    <definedName name="_xlnm.Print_Titles" localSheetId="6">'6.tabula'!$5:$5</definedName>
    <definedName name="_xlnm.Print_Titles" localSheetId="0">'VP jūlijs'!$9:$9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4" i="12" l="1"/>
  <c r="F371" i="26"/>
  <c r="H6" i="26"/>
  <c r="G6" i="26"/>
  <c r="I428" i="26"/>
  <c r="I429" i="26"/>
  <c r="I430" i="26"/>
  <c r="I431" i="26"/>
  <c r="I131" i="26"/>
  <c r="I167" i="26"/>
  <c r="I228" i="26"/>
  <c r="I200" i="26"/>
  <c r="I181" i="26"/>
  <c r="I178" i="26"/>
  <c r="I117" i="26"/>
  <c r="I58" i="26"/>
  <c r="I38" i="26"/>
  <c r="I23" i="26"/>
  <c r="I22" i="26"/>
  <c r="I24" i="26"/>
  <c r="I25" i="26"/>
  <c r="I26" i="26"/>
  <c r="I9" i="26"/>
  <c r="I10" i="26"/>
  <c r="I11" i="26"/>
  <c r="I12" i="26"/>
  <c r="I13" i="26"/>
  <c r="I14" i="26"/>
  <c r="I15" i="26"/>
  <c r="I16" i="26"/>
  <c r="I17" i="26"/>
  <c r="I18" i="26"/>
  <c r="I19" i="26"/>
  <c r="I20" i="26"/>
  <c r="I21" i="26"/>
  <c r="I84" i="26"/>
  <c r="I88" i="26"/>
  <c r="F8" i="26"/>
  <c r="F395" i="26"/>
  <c r="I395" i="26"/>
  <c r="J395" i="26" s="1"/>
  <c r="F396" i="26"/>
  <c r="I396" i="26"/>
  <c r="J396" i="26" s="1"/>
  <c r="F397" i="26"/>
  <c r="I397" i="26"/>
  <c r="F398" i="26"/>
  <c r="I398" i="26"/>
  <c r="J398" i="26" s="1"/>
  <c r="F399" i="26"/>
  <c r="I399" i="26"/>
  <c r="J399" i="26" s="1"/>
  <c r="F400" i="26"/>
  <c r="I400" i="26"/>
  <c r="J400" i="26" s="1"/>
  <c r="F401" i="26"/>
  <c r="I401" i="26"/>
  <c r="F402" i="26"/>
  <c r="I402" i="26"/>
  <c r="J402" i="26" s="1"/>
  <c r="F432" i="26"/>
  <c r="I432" i="26"/>
  <c r="J432" i="26" s="1"/>
  <c r="F433" i="26"/>
  <c r="I433" i="26"/>
  <c r="J433" i="26" s="1"/>
  <c r="F434" i="26"/>
  <c r="I434" i="26"/>
  <c r="J434" i="26" s="1"/>
  <c r="F435" i="26"/>
  <c r="I435" i="26"/>
  <c r="J435" i="26" s="1"/>
  <c r="F436" i="26"/>
  <c r="I436" i="26"/>
  <c r="J436" i="26" s="1"/>
  <c r="F437" i="26"/>
  <c r="I437" i="26"/>
  <c r="J437" i="26" s="1"/>
  <c r="F438" i="26"/>
  <c r="I438" i="26"/>
  <c r="J438" i="26" s="1"/>
  <c r="F439" i="26"/>
  <c r="I439" i="26"/>
  <c r="J439" i="26" s="1"/>
  <c r="F440" i="26"/>
  <c r="I440" i="26"/>
  <c r="J440" i="26" s="1"/>
  <c r="F441" i="26"/>
  <c r="I441" i="26"/>
  <c r="J441" i="26" s="1"/>
  <c r="F442" i="26"/>
  <c r="I442" i="26"/>
  <c r="J442" i="26" s="1"/>
  <c r="F443" i="26"/>
  <c r="I443" i="26"/>
  <c r="J443" i="26" s="1"/>
  <c r="F444" i="26"/>
  <c r="I444" i="26"/>
  <c r="J444" i="26" s="1"/>
  <c r="F445" i="26"/>
  <c r="I445" i="26"/>
  <c r="J445" i="26" s="1"/>
  <c r="F446" i="26"/>
  <c r="I446" i="26"/>
  <c r="J446" i="26" s="1"/>
  <c r="F447" i="26"/>
  <c r="I447" i="26"/>
  <c r="J447" i="26" s="1"/>
  <c r="F448" i="26"/>
  <c r="I448" i="26"/>
  <c r="J448" i="26" s="1"/>
  <c r="F449" i="26"/>
  <c r="I449" i="26"/>
  <c r="J449" i="26" s="1"/>
  <c r="F450" i="26"/>
  <c r="I450" i="26"/>
  <c r="J450" i="26" s="1"/>
  <c r="F451" i="26"/>
  <c r="I451" i="26"/>
  <c r="J451" i="26" s="1"/>
  <c r="F452" i="26"/>
  <c r="I452" i="26"/>
  <c r="J452" i="26" s="1"/>
  <c r="F453" i="26"/>
  <c r="I453" i="26"/>
  <c r="J453" i="26" s="1"/>
  <c r="F454" i="26"/>
  <c r="I454" i="26"/>
  <c r="J454" i="26" s="1"/>
  <c r="F455" i="26"/>
  <c r="I455" i="26"/>
  <c r="J455" i="26" s="1"/>
  <c r="F456" i="26"/>
  <c r="I456" i="26"/>
  <c r="J456" i="26" s="1"/>
  <c r="F457" i="26"/>
  <c r="I457" i="26"/>
  <c r="J457" i="26" s="1"/>
  <c r="F458" i="26"/>
  <c r="I458" i="26"/>
  <c r="J458" i="26" s="1"/>
  <c r="F459" i="26"/>
  <c r="I459" i="26"/>
  <c r="J459" i="26" s="1"/>
  <c r="F460" i="26"/>
  <c r="I460" i="26"/>
  <c r="J460" i="26" s="1"/>
  <c r="A405" i="26"/>
  <c r="A406" i="26" s="1"/>
  <c r="A407" i="26" s="1"/>
  <c r="A408" i="26" s="1"/>
  <c r="A409" i="26" s="1"/>
  <c r="A410" i="26" s="1"/>
  <c r="A411" i="26" s="1"/>
  <c r="A412" i="26" s="1"/>
  <c r="A413" i="26" s="1"/>
  <c r="A414" i="26" s="1"/>
  <c r="A415" i="26" s="1"/>
  <c r="A416" i="26" s="1"/>
  <c r="A417" i="26" s="1"/>
  <c r="A418" i="26" s="1"/>
  <c r="A419" i="26" s="1"/>
  <c r="A420" i="26" s="1"/>
  <c r="A421" i="26" s="1"/>
  <c r="A422" i="26" s="1"/>
  <c r="A423" i="26" s="1"/>
  <c r="A424" i="26" s="1"/>
  <c r="A425" i="26" s="1"/>
  <c r="A426" i="26" s="1"/>
  <c r="A427" i="26" s="1"/>
  <c r="A428" i="26" s="1"/>
  <c r="A429" i="26" s="1"/>
  <c r="A430" i="26" s="1"/>
  <c r="A431" i="26" s="1"/>
  <c r="A432" i="26" s="1"/>
  <c r="A433" i="26" s="1"/>
  <c r="A434" i="26" s="1"/>
  <c r="A435" i="26" s="1"/>
  <c r="A436" i="26" s="1"/>
  <c r="A437" i="26" s="1"/>
  <c r="A438" i="26" s="1"/>
  <c r="A439" i="26" s="1"/>
  <c r="A440" i="26" s="1"/>
  <c r="A441" i="26" s="1"/>
  <c r="A442" i="26" s="1"/>
  <c r="A443" i="26" s="1"/>
  <c r="A444" i="26" s="1"/>
  <c r="A445" i="26" s="1"/>
  <c r="A446" i="26" s="1"/>
  <c r="A447" i="26" s="1"/>
  <c r="A448" i="26" s="1"/>
  <c r="A449" i="26" s="1"/>
  <c r="A450" i="26" s="1"/>
  <c r="A451" i="26" s="1"/>
  <c r="A452" i="26" s="1"/>
  <c r="A453" i="26" s="1"/>
  <c r="A454" i="26" s="1"/>
  <c r="A455" i="26" s="1"/>
  <c r="A456" i="26" s="1"/>
  <c r="A457" i="26" s="1"/>
  <c r="A458" i="26" s="1"/>
  <c r="A459" i="26" s="1"/>
  <c r="A460" i="26" s="1"/>
  <c r="A395" i="26"/>
  <c r="A396" i="26" s="1"/>
  <c r="A397" i="26" s="1"/>
  <c r="A398" i="26" s="1"/>
  <c r="A399" i="26" s="1"/>
  <c r="A400" i="26" s="1"/>
  <c r="A401" i="26" s="1"/>
  <c r="A402" i="26" s="1"/>
  <c r="F6" i="21"/>
  <c r="H67" i="21"/>
  <c r="H8" i="28"/>
  <c r="H9" i="28"/>
  <c r="I9" i="28" s="1"/>
  <c r="E9" i="28"/>
  <c r="E8" i="28"/>
  <c r="G6" i="28"/>
  <c r="F6" i="28"/>
  <c r="J401" i="26" l="1"/>
  <c r="J397" i="26"/>
  <c r="H6" i="28"/>
  <c r="I8" i="28"/>
  <c r="I6" i="28" s="1"/>
  <c r="F6" i="20" l="1"/>
  <c r="G6" i="20"/>
  <c r="D21" i="12" s="1"/>
  <c r="H283" i="20"/>
  <c r="H278" i="20"/>
  <c r="H264" i="20"/>
  <c r="H265" i="20"/>
  <c r="H266" i="20"/>
  <c r="H267" i="20"/>
  <c r="H268" i="20"/>
  <c r="H269" i="20"/>
  <c r="H270" i="20"/>
  <c r="H271" i="20"/>
  <c r="H272" i="20"/>
  <c r="H273" i="20"/>
  <c r="H274" i="20"/>
  <c r="H275" i="20"/>
  <c r="H276" i="20"/>
  <c r="H277" i="20"/>
  <c r="I277" i="20" s="1"/>
  <c r="H279" i="20"/>
  <c r="I279" i="20" s="1"/>
  <c r="H280" i="20"/>
  <c r="H281" i="20"/>
  <c r="I281" i="20" s="1"/>
  <c r="H282" i="20"/>
  <c r="H284" i="20"/>
  <c r="H285" i="20"/>
  <c r="I285" i="20" s="1"/>
  <c r="H286" i="20"/>
  <c r="H287" i="20"/>
  <c r="I287" i="20" s="1"/>
  <c r="H288" i="20"/>
  <c r="H289" i="20"/>
  <c r="I289" i="20" s="1"/>
  <c r="H290" i="20"/>
  <c r="I290" i="20" s="1"/>
  <c r="H291" i="20"/>
  <c r="H292" i="20"/>
  <c r="H8" i="20"/>
  <c r="H6" i="20" s="1"/>
  <c r="I133" i="20"/>
  <c r="I177" i="20"/>
  <c r="H261" i="20"/>
  <c r="I261" i="20" s="1"/>
  <c r="H260" i="20"/>
  <c r="H259" i="20"/>
  <c r="H258" i="20"/>
  <c r="H257" i="20"/>
  <c r="I257" i="20" s="1"/>
  <c r="H256" i="20"/>
  <c r="I256" i="20" s="1"/>
  <c r="H255" i="20"/>
  <c r="I255" i="20" s="1"/>
  <c r="H254" i="20"/>
  <c r="I254" i="20" s="1"/>
  <c r="H253" i="20"/>
  <c r="I253" i="20" s="1"/>
  <c r="H252" i="20"/>
  <c r="H251" i="20"/>
  <c r="H250" i="20"/>
  <c r="H249" i="20"/>
  <c r="I249" i="20" s="1"/>
  <c r="H248" i="20"/>
  <c r="I248" i="20" s="1"/>
  <c r="H247" i="20"/>
  <c r="I247" i="20" s="1"/>
  <c r="H246" i="20"/>
  <c r="I246" i="20" s="1"/>
  <c r="H245" i="20"/>
  <c r="I245" i="20" s="1"/>
  <c r="H244" i="20"/>
  <c r="H243" i="20"/>
  <c r="H242" i="20"/>
  <c r="H241" i="20"/>
  <c r="I241" i="20" s="1"/>
  <c r="H240" i="20"/>
  <c r="I240" i="20" s="1"/>
  <c r="H239" i="20"/>
  <c r="I239" i="20" s="1"/>
  <c r="H238" i="20"/>
  <c r="I238" i="20" s="1"/>
  <c r="H237" i="20"/>
  <c r="I237" i="20" s="1"/>
  <c r="H236" i="20"/>
  <c r="H235" i="20"/>
  <c r="H234" i="20"/>
  <c r="H233" i="20"/>
  <c r="I233" i="20" s="1"/>
  <c r="H232" i="20"/>
  <c r="I232" i="20" s="1"/>
  <c r="H231" i="20"/>
  <c r="I231" i="20" s="1"/>
  <c r="H230" i="20"/>
  <c r="I230" i="20" s="1"/>
  <c r="H229" i="20"/>
  <c r="I229" i="20" s="1"/>
  <c r="H228" i="20"/>
  <c r="H227" i="20"/>
  <c r="H226" i="20"/>
  <c r="H225" i="20"/>
  <c r="I225" i="20" s="1"/>
  <c r="H224" i="20"/>
  <c r="H223" i="20"/>
  <c r="I223" i="20" s="1"/>
  <c r="H222" i="20"/>
  <c r="I222" i="20" s="1"/>
  <c r="H221" i="20"/>
  <c r="I221" i="20" s="1"/>
  <c r="H220" i="20"/>
  <c r="H219" i="20"/>
  <c r="H218" i="20"/>
  <c r="H217" i="20"/>
  <c r="I217" i="20" s="1"/>
  <c r="H216" i="20"/>
  <c r="H215" i="20"/>
  <c r="I215" i="20" s="1"/>
  <c r="H214" i="20"/>
  <c r="I214" i="20" s="1"/>
  <c r="H213" i="20"/>
  <c r="I213" i="20" s="1"/>
  <c r="H212" i="20"/>
  <c r="H211" i="20"/>
  <c r="H210" i="20"/>
  <c r="H209" i="20"/>
  <c r="I209" i="20" s="1"/>
  <c r="H208" i="20"/>
  <c r="H207" i="20"/>
  <c r="I207" i="20" s="1"/>
  <c r="H206" i="20"/>
  <c r="I206" i="20" s="1"/>
  <c r="H205" i="20"/>
  <c r="I205" i="20" s="1"/>
  <c r="H204" i="20"/>
  <c r="H203" i="20"/>
  <c r="H202" i="20"/>
  <c r="H201" i="20"/>
  <c r="I201" i="20" s="1"/>
  <c r="H200" i="20"/>
  <c r="H199" i="20"/>
  <c r="I199" i="20" s="1"/>
  <c r="H198" i="20"/>
  <c r="I198" i="20" s="1"/>
  <c r="H197" i="20"/>
  <c r="I197" i="20" s="1"/>
  <c r="H196" i="20"/>
  <c r="H195" i="20"/>
  <c r="H194" i="20"/>
  <c r="H193" i="20"/>
  <c r="I193" i="20" s="1"/>
  <c r="H192" i="20"/>
  <c r="H191" i="20"/>
  <c r="I191" i="20" s="1"/>
  <c r="H190" i="20"/>
  <c r="I190" i="20" s="1"/>
  <c r="H189" i="20"/>
  <c r="I189" i="20" s="1"/>
  <c r="H188" i="20"/>
  <c r="H187" i="20"/>
  <c r="H186" i="20"/>
  <c r="H185" i="20"/>
  <c r="I185" i="20" s="1"/>
  <c r="H184" i="20"/>
  <c r="H183" i="20"/>
  <c r="I183" i="20" s="1"/>
  <c r="H182" i="20"/>
  <c r="I182" i="20" s="1"/>
  <c r="H181" i="20"/>
  <c r="I181" i="20" s="1"/>
  <c r="H180" i="20"/>
  <c r="H179" i="20"/>
  <c r="H178" i="20"/>
  <c r="H177" i="20"/>
  <c r="H176" i="20"/>
  <c r="H175" i="20"/>
  <c r="I175" i="20" s="1"/>
  <c r="H174" i="20"/>
  <c r="I174" i="20" s="1"/>
  <c r="H173" i="20"/>
  <c r="I173" i="20" s="1"/>
  <c r="H172" i="20"/>
  <c r="H171" i="20"/>
  <c r="H170" i="20"/>
  <c r="H169" i="20"/>
  <c r="I169" i="20" s="1"/>
  <c r="H168" i="20"/>
  <c r="H167" i="20"/>
  <c r="I167" i="20" s="1"/>
  <c r="H166" i="20"/>
  <c r="I166" i="20" s="1"/>
  <c r="H165" i="20"/>
  <c r="I165" i="20" s="1"/>
  <c r="H164" i="20"/>
  <c r="H163" i="20"/>
  <c r="H162" i="20"/>
  <c r="H161" i="20"/>
  <c r="I161" i="20" s="1"/>
  <c r="H160" i="20"/>
  <c r="H159" i="20"/>
  <c r="I159" i="20" s="1"/>
  <c r="H158" i="20"/>
  <c r="I158" i="20" s="1"/>
  <c r="H157" i="20"/>
  <c r="I157" i="20" s="1"/>
  <c r="H156" i="20"/>
  <c r="H155" i="20"/>
  <c r="H154" i="20"/>
  <c r="H153" i="20"/>
  <c r="I153" i="20" s="1"/>
  <c r="H152" i="20"/>
  <c r="H151" i="20"/>
  <c r="I151" i="20" s="1"/>
  <c r="H150" i="20"/>
  <c r="I150" i="20" s="1"/>
  <c r="H149" i="20"/>
  <c r="I149" i="20" s="1"/>
  <c r="H148" i="20"/>
  <c r="H147" i="20"/>
  <c r="H146" i="20"/>
  <c r="H145" i="20"/>
  <c r="I145" i="20" s="1"/>
  <c r="H144" i="20"/>
  <c r="H143" i="20"/>
  <c r="I143" i="20" s="1"/>
  <c r="H142" i="20"/>
  <c r="I142" i="20" s="1"/>
  <c r="H141" i="20"/>
  <c r="I141" i="20" s="1"/>
  <c r="H140" i="20"/>
  <c r="H139" i="20"/>
  <c r="H138" i="20"/>
  <c r="H137" i="20"/>
  <c r="H136" i="20"/>
  <c r="H135" i="20"/>
  <c r="I135" i="20" s="1"/>
  <c r="H134" i="20"/>
  <c r="I134" i="20" s="1"/>
  <c r="H132" i="20"/>
  <c r="H131" i="20"/>
  <c r="H130" i="20"/>
  <c r="H129" i="20"/>
  <c r="H128" i="20"/>
  <c r="H127" i="20"/>
  <c r="H126" i="20"/>
  <c r="I126" i="20" s="1"/>
  <c r="H125" i="20"/>
  <c r="H124" i="20"/>
  <c r="H123" i="20"/>
  <c r="H122" i="20"/>
  <c r="H121" i="20"/>
  <c r="H120" i="20"/>
  <c r="H119" i="20"/>
  <c r="H118" i="20"/>
  <c r="I118" i="20" s="1"/>
  <c r="H117" i="20"/>
  <c r="I117" i="20" s="1"/>
  <c r="H116" i="20"/>
  <c r="H115" i="20"/>
  <c r="H114" i="20"/>
  <c r="H113" i="20"/>
  <c r="H112" i="20"/>
  <c r="H111" i="20"/>
  <c r="H110" i="20"/>
  <c r="I110" i="20" s="1"/>
  <c r="H109" i="20"/>
  <c r="I109" i="20" s="1"/>
  <c r="H108" i="20"/>
  <c r="H107" i="20"/>
  <c r="H106" i="20"/>
  <c r="H105" i="20"/>
  <c r="H104" i="20"/>
  <c r="H103" i="20"/>
  <c r="H102" i="20"/>
  <c r="I102" i="20" s="1"/>
  <c r="H101" i="20"/>
  <c r="I101" i="20" s="1"/>
  <c r="H100" i="20"/>
  <c r="H99" i="20"/>
  <c r="H98" i="20"/>
  <c r="H97" i="20"/>
  <c r="H96" i="20"/>
  <c r="H95" i="20"/>
  <c r="H94" i="20"/>
  <c r="I94" i="20" s="1"/>
  <c r="H93" i="20"/>
  <c r="I93" i="20" s="1"/>
  <c r="H92" i="20"/>
  <c r="H91" i="20"/>
  <c r="H90" i="20"/>
  <c r="H89" i="20"/>
  <c r="H88" i="20"/>
  <c r="H87" i="20"/>
  <c r="H86" i="20"/>
  <c r="I86" i="20" s="1"/>
  <c r="H85" i="20"/>
  <c r="H84" i="20"/>
  <c r="H83" i="20"/>
  <c r="H82" i="20"/>
  <c r="H81" i="20"/>
  <c r="H80" i="20"/>
  <c r="H79" i="20"/>
  <c r="H78" i="20"/>
  <c r="I78" i="20" s="1"/>
  <c r="H77" i="20"/>
  <c r="I77" i="20" s="1"/>
  <c r="H76" i="20"/>
  <c r="H75" i="20"/>
  <c r="H74" i="20"/>
  <c r="H73" i="20"/>
  <c r="H72" i="20"/>
  <c r="H71" i="20"/>
  <c r="H70" i="20"/>
  <c r="I70" i="20" s="1"/>
  <c r="H69" i="20"/>
  <c r="I69" i="20" s="1"/>
  <c r="H68" i="20"/>
  <c r="H66" i="20"/>
  <c r="H65" i="20"/>
  <c r="H64" i="20"/>
  <c r="H63" i="20"/>
  <c r="H62" i="20"/>
  <c r="I62" i="20" s="1"/>
  <c r="H61" i="20"/>
  <c r="I61" i="20" s="1"/>
  <c r="H60" i="20"/>
  <c r="H59" i="20"/>
  <c r="H58" i="20"/>
  <c r="H57" i="20"/>
  <c r="H56" i="20"/>
  <c r="H55" i="20"/>
  <c r="H54" i="20"/>
  <c r="I54" i="20" s="1"/>
  <c r="H53" i="20"/>
  <c r="H52" i="20"/>
  <c r="H51" i="20"/>
  <c r="H50" i="20"/>
  <c r="H49" i="20"/>
  <c r="H48" i="20"/>
  <c r="H47" i="20"/>
  <c r="H46" i="20"/>
  <c r="I46" i="20" s="1"/>
  <c r="H45" i="20"/>
  <c r="I45" i="20" s="1"/>
  <c r="H44" i="20"/>
  <c r="H43" i="20"/>
  <c r="H42" i="20"/>
  <c r="H41" i="20"/>
  <c r="H40" i="20"/>
  <c r="H39" i="20"/>
  <c r="H38" i="20"/>
  <c r="I38" i="20" s="1"/>
  <c r="H37" i="20"/>
  <c r="I37" i="20" s="1"/>
  <c r="H36" i="20"/>
  <c r="H35" i="20"/>
  <c r="H34" i="20"/>
  <c r="H33" i="20"/>
  <c r="H32" i="20"/>
  <c r="H31" i="20"/>
  <c r="H30" i="20"/>
  <c r="I30" i="20" s="1"/>
  <c r="H29" i="20"/>
  <c r="I29" i="20" s="1"/>
  <c r="H28" i="20"/>
  <c r="H27" i="20"/>
  <c r="H26" i="20"/>
  <c r="H25" i="20"/>
  <c r="H24" i="20"/>
  <c r="H23" i="20"/>
  <c r="H22" i="20"/>
  <c r="I22" i="20" s="1"/>
  <c r="H21" i="20"/>
  <c r="I21" i="20" s="1"/>
  <c r="H20" i="20"/>
  <c r="H19" i="20"/>
  <c r="H18" i="20"/>
  <c r="H17" i="20"/>
  <c r="H16" i="20"/>
  <c r="H15" i="20"/>
  <c r="H14" i="20"/>
  <c r="I14" i="20" s="1"/>
  <c r="H13" i="20"/>
  <c r="I13" i="20" s="1"/>
  <c r="H12" i="20"/>
  <c r="H11" i="20"/>
  <c r="H10" i="20"/>
  <c r="H9" i="20"/>
  <c r="E261" i="20"/>
  <c r="E245" i="20"/>
  <c r="E246" i="20"/>
  <c r="E247" i="20"/>
  <c r="E248" i="20"/>
  <c r="E249" i="20"/>
  <c r="E250" i="20"/>
  <c r="E251" i="20"/>
  <c r="E252" i="20"/>
  <c r="E253" i="20"/>
  <c r="E254" i="20"/>
  <c r="E255" i="20"/>
  <c r="E256" i="20"/>
  <c r="E257" i="20"/>
  <c r="E258" i="20"/>
  <c r="E259" i="20"/>
  <c r="E260" i="20"/>
  <c r="H263" i="20"/>
  <c r="E277" i="20"/>
  <c r="E278" i="20"/>
  <c r="E279" i="20"/>
  <c r="E280" i="20"/>
  <c r="I280" i="20"/>
  <c r="E281" i="20"/>
  <c r="E282" i="20"/>
  <c r="I282" i="20"/>
  <c r="E283" i="20"/>
  <c r="I283" i="20"/>
  <c r="E284" i="20"/>
  <c r="I284" i="20"/>
  <c r="E285" i="20"/>
  <c r="E286" i="20"/>
  <c r="I286" i="20"/>
  <c r="E287" i="20"/>
  <c r="E288" i="20"/>
  <c r="I288" i="20"/>
  <c r="E289" i="20"/>
  <c r="E290" i="20"/>
  <c r="E291" i="20"/>
  <c r="I291" i="20"/>
  <c r="E292" i="20"/>
  <c r="I292" i="20"/>
  <c r="A264" i="20"/>
  <c r="A265" i="20" s="1"/>
  <c r="A266" i="20" s="1"/>
  <c r="A267" i="20" s="1"/>
  <c r="A268" i="20" s="1"/>
  <c r="A269" i="20" s="1"/>
  <c r="A270" i="20" s="1"/>
  <c r="A271" i="20" s="1"/>
  <c r="A272" i="20" s="1"/>
  <c r="A273" i="20" s="1"/>
  <c r="A274" i="20" s="1"/>
  <c r="A275" i="20" s="1"/>
  <c r="A276" i="20" s="1"/>
  <c r="A277" i="20" s="1"/>
  <c r="A278" i="20" s="1"/>
  <c r="A279" i="20" s="1"/>
  <c r="A280" i="20" s="1"/>
  <c r="A281" i="20" s="1"/>
  <c r="A282" i="20" s="1"/>
  <c r="A283" i="20" s="1"/>
  <c r="A284" i="20" s="1"/>
  <c r="A285" i="20" s="1"/>
  <c r="A286" i="20" s="1"/>
  <c r="A287" i="20" s="1"/>
  <c r="A288" i="20" s="1"/>
  <c r="A289" i="20" s="1"/>
  <c r="A290" i="20" s="1"/>
  <c r="A291" i="20" s="1"/>
  <c r="A292" i="20" s="1"/>
  <c r="F6" i="18"/>
  <c r="E6" i="18"/>
  <c r="D6" i="18"/>
  <c r="C6" i="18"/>
  <c r="A14" i="18"/>
  <c r="A15" i="18" s="1"/>
  <c r="A16" i="18" s="1"/>
  <c r="A17" i="18" s="1"/>
  <c r="A18" i="18" s="1"/>
  <c r="A19" i="18" s="1"/>
  <c r="A20" i="18" s="1"/>
  <c r="A21" i="18" s="1"/>
  <c r="A22" i="18" s="1"/>
  <c r="A23" i="18" s="1"/>
  <c r="A24" i="18" s="1"/>
  <c r="A25" i="18" s="1"/>
  <c r="A26" i="18" s="1"/>
  <c r="A27" i="18" s="1"/>
  <c r="A28" i="18" s="1"/>
  <c r="A29" i="18" s="1"/>
  <c r="A13" i="18"/>
  <c r="G9" i="27"/>
  <c r="I278" i="20" l="1"/>
  <c r="I125" i="20"/>
  <c r="I85" i="20"/>
  <c r="I53" i="20"/>
  <c r="I260" i="20"/>
  <c r="I252" i="20"/>
  <c r="I244" i="20"/>
  <c r="I236" i="20"/>
  <c r="I228" i="20"/>
  <c r="I220" i="20"/>
  <c r="I212" i="20"/>
  <c r="I204" i="20"/>
  <c r="I196" i="20"/>
  <c r="I188" i="20"/>
  <c r="I180" i="20"/>
  <c r="I172" i="20"/>
  <c r="I164" i="20"/>
  <c r="I156" i="20"/>
  <c r="I148" i="20"/>
  <c r="I140" i="20"/>
  <c r="I132" i="20"/>
  <c r="I124" i="20"/>
  <c r="I116" i="20"/>
  <c r="I108" i="20"/>
  <c r="I100" i="20"/>
  <c r="I92" i="20"/>
  <c r="I84" i="20"/>
  <c r="I76" i="20"/>
  <c r="I68" i="20"/>
  <c r="I60" i="20"/>
  <c r="I52" i="20"/>
  <c r="I44" i="20"/>
  <c r="I36" i="20"/>
  <c r="I28" i="20"/>
  <c r="I20" i="20"/>
  <c r="I12" i="20"/>
  <c r="I259" i="20"/>
  <c r="I251" i="20"/>
  <c r="I243" i="20"/>
  <c r="I235" i="20"/>
  <c r="I227" i="20"/>
  <c r="I219" i="20"/>
  <c r="I211" i="20"/>
  <c r="I203" i="20"/>
  <c r="I195" i="20"/>
  <c r="I187" i="20"/>
  <c r="I179" i="20"/>
  <c r="I171" i="20"/>
  <c r="I163" i="20"/>
  <c r="I155" i="20"/>
  <c r="I147" i="20"/>
  <c r="I139" i="20"/>
  <c r="I131" i="20"/>
  <c r="I123" i="20"/>
  <c r="I115" i="20"/>
  <c r="I107" i="20"/>
  <c r="I99" i="20"/>
  <c r="I91" i="20"/>
  <c r="I83" i="20"/>
  <c r="I75" i="20"/>
  <c r="I67" i="20"/>
  <c r="I59" i="20"/>
  <c r="I51" i="20"/>
  <c r="I43" i="20"/>
  <c r="I35" i="20"/>
  <c r="I27" i="20"/>
  <c r="I19" i="20"/>
  <c r="I11" i="20"/>
  <c r="I258" i="20"/>
  <c r="I250" i="20"/>
  <c r="I242" i="20"/>
  <c r="I234" i="20"/>
  <c r="I226" i="20"/>
  <c r="I218" i="20"/>
  <c r="I210" i="20"/>
  <c r="I202" i="20"/>
  <c r="I194" i="20"/>
  <c r="I186" i="20"/>
  <c r="I178" i="20"/>
  <c r="I170" i="20"/>
  <c r="I162" i="20"/>
  <c r="I154" i="20"/>
  <c r="I146" i="20"/>
  <c r="I138" i="20"/>
  <c r="I130" i="20"/>
  <c r="I122" i="20"/>
  <c r="I114" i="20"/>
  <c r="I106" i="20"/>
  <c r="I98" i="20"/>
  <c r="I90" i="20"/>
  <c r="I82" i="20"/>
  <c r="I74" i="20"/>
  <c r="I66" i="20"/>
  <c r="I58" i="20"/>
  <c r="I50" i="20"/>
  <c r="I42" i="20"/>
  <c r="I34" i="20"/>
  <c r="I26" i="20"/>
  <c r="I18" i="20"/>
  <c r="I10" i="20"/>
  <c r="I137" i="20"/>
  <c r="I129" i="20"/>
  <c r="I121" i="20"/>
  <c r="I113" i="20"/>
  <c r="I105" i="20"/>
  <c r="I97" i="20"/>
  <c r="I89" i="20"/>
  <c r="I81" i="20"/>
  <c r="I73" i="20"/>
  <c r="I65" i="20"/>
  <c r="I57" i="20"/>
  <c r="I49" i="20"/>
  <c r="I41" i="20"/>
  <c r="I33" i="20"/>
  <c r="I25" i="20"/>
  <c r="I17" i="20"/>
  <c r="I9" i="20"/>
  <c r="I224" i="20"/>
  <c r="I216" i="20"/>
  <c r="I208" i="20"/>
  <c r="I200" i="20"/>
  <c r="I192" i="20"/>
  <c r="I184" i="20"/>
  <c r="I176" i="20"/>
  <c r="I168" i="20"/>
  <c r="I160" i="20"/>
  <c r="I152" i="20"/>
  <c r="I144" i="20"/>
  <c r="I136" i="20"/>
  <c r="I128" i="20"/>
  <c r="I120" i="20"/>
  <c r="I112" i="20"/>
  <c r="I104" i="20"/>
  <c r="I96" i="20"/>
  <c r="I88" i="20"/>
  <c r="I80" i="20"/>
  <c r="I72" i="20"/>
  <c r="I64" i="20"/>
  <c r="I56" i="20"/>
  <c r="I48" i="20"/>
  <c r="I40" i="20"/>
  <c r="I32" i="20"/>
  <c r="I24" i="20"/>
  <c r="I16" i="20"/>
  <c r="I127" i="20"/>
  <c r="I119" i="20"/>
  <c r="I111" i="20"/>
  <c r="I103" i="20"/>
  <c r="I95" i="20"/>
  <c r="I87" i="20"/>
  <c r="I79" i="20"/>
  <c r="I71" i="20"/>
  <c r="I63" i="20"/>
  <c r="I55" i="20"/>
  <c r="I47" i="20"/>
  <c r="I39" i="20"/>
  <c r="I31" i="20"/>
  <c r="I23" i="20"/>
  <c r="I15" i="20"/>
  <c r="G33" i="27"/>
  <c r="G32" i="27"/>
  <c r="G31" i="27"/>
  <c r="G30" i="27"/>
  <c r="G29" i="27"/>
  <c r="G28" i="27"/>
  <c r="G27" i="27"/>
  <c r="G26" i="27"/>
  <c r="G25" i="27"/>
  <c r="G24" i="27"/>
  <c r="G23" i="27"/>
  <c r="G22" i="27"/>
  <c r="G21" i="27"/>
  <c r="G20" i="27"/>
  <c r="G19" i="27"/>
  <c r="G18" i="27"/>
  <c r="G17" i="27"/>
  <c r="G16" i="27"/>
  <c r="G15" i="27"/>
  <c r="G14" i="27"/>
  <c r="G13" i="27"/>
  <c r="G12" i="27"/>
  <c r="G11" i="27"/>
  <c r="G10" i="27"/>
  <c r="G8" i="27"/>
  <c r="G6" i="27" l="1"/>
  <c r="D29" i="12" s="1"/>
  <c r="F10" i="26"/>
  <c r="F11" i="26"/>
  <c r="F12"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F49" i="26"/>
  <c r="F50" i="26"/>
  <c r="F51" i="26"/>
  <c r="F52" i="26"/>
  <c r="F53" i="26"/>
  <c r="F54" i="26"/>
  <c r="F55" i="26"/>
  <c r="F56" i="26"/>
  <c r="F57" i="26"/>
  <c r="F58" i="26"/>
  <c r="F59" i="26"/>
  <c r="F60" i="26"/>
  <c r="F61" i="26"/>
  <c r="F62" i="26"/>
  <c r="F63" i="26"/>
  <c r="F64" i="26"/>
  <c r="F65" i="26"/>
  <c r="F66" i="26"/>
  <c r="F67" i="26"/>
  <c r="F68" i="26"/>
  <c r="F69" i="26"/>
  <c r="F70" i="26"/>
  <c r="F71" i="26"/>
  <c r="F72" i="26"/>
  <c r="F73" i="26"/>
  <c r="F74" i="26"/>
  <c r="F75" i="26"/>
  <c r="F76" i="26"/>
  <c r="F77" i="26"/>
  <c r="F78" i="26"/>
  <c r="F79" i="26"/>
  <c r="F80" i="26"/>
  <c r="F81" i="26"/>
  <c r="F82" i="26"/>
  <c r="F83" i="26"/>
  <c r="F84" i="26"/>
  <c r="F85" i="26"/>
  <c r="F86" i="26"/>
  <c r="F87" i="26"/>
  <c r="F88" i="26"/>
  <c r="F89" i="26"/>
  <c r="F90" i="26"/>
  <c r="F91" i="26"/>
  <c r="F92" i="26"/>
  <c r="F93" i="26"/>
  <c r="F94" i="26"/>
  <c r="F95" i="26"/>
  <c r="F96" i="26"/>
  <c r="F97" i="26"/>
  <c r="F98" i="26"/>
  <c r="F99" i="26"/>
  <c r="F100" i="26"/>
  <c r="F101" i="26"/>
  <c r="F102" i="26"/>
  <c r="F103" i="26"/>
  <c r="F104" i="26"/>
  <c r="F105" i="26"/>
  <c r="F106" i="26"/>
  <c r="F107" i="26"/>
  <c r="F108" i="26"/>
  <c r="F109" i="26"/>
  <c r="F110" i="26"/>
  <c r="F111" i="26"/>
  <c r="F112" i="26"/>
  <c r="F113" i="26"/>
  <c r="F114" i="26"/>
  <c r="F115" i="26"/>
  <c r="F116" i="26"/>
  <c r="F117" i="26"/>
  <c r="F118" i="26"/>
  <c r="F119" i="26"/>
  <c r="F120" i="26"/>
  <c r="F121" i="26"/>
  <c r="F122" i="26"/>
  <c r="F123" i="26"/>
  <c r="F124" i="26"/>
  <c r="F125" i="26"/>
  <c r="F126" i="26"/>
  <c r="F127" i="26"/>
  <c r="F128" i="26"/>
  <c r="F129" i="26"/>
  <c r="F130" i="26"/>
  <c r="F131" i="26"/>
  <c r="F132" i="26"/>
  <c r="F133" i="26"/>
  <c r="F134" i="26"/>
  <c r="F135" i="26"/>
  <c r="F136" i="26"/>
  <c r="F137" i="26"/>
  <c r="F138" i="26"/>
  <c r="F139" i="26"/>
  <c r="F140" i="26"/>
  <c r="F141" i="26"/>
  <c r="F142" i="26"/>
  <c r="F143" i="26"/>
  <c r="F144" i="26"/>
  <c r="F145" i="26"/>
  <c r="F146" i="26"/>
  <c r="F147" i="26"/>
  <c r="F148" i="26"/>
  <c r="F149" i="26"/>
  <c r="F150" i="26"/>
  <c r="F151" i="26"/>
  <c r="F152" i="26"/>
  <c r="F153" i="26"/>
  <c r="F154" i="26"/>
  <c r="F155" i="26"/>
  <c r="F156" i="26"/>
  <c r="F157" i="26"/>
  <c r="F158" i="26"/>
  <c r="F159" i="26"/>
  <c r="F160" i="26"/>
  <c r="F161" i="26"/>
  <c r="F162" i="26"/>
  <c r="F163" i="26"/>
  <c r="F164" i="26"/>
  <c r="F165" i="26"/>
  <c r="F166" i="26"/>
  <c r="F167" i="26"/>
  <c r="F168" i="26"/>
  <c r="F169" i="26"/>
  <c r="F170" i="26"/>
  <c r="F171" i="26"/>
  <c r="F172" i="26"/>
  <c r="F173" i="26"/>
  <c r="F174" i="26"/>
  <c r="F175" i="26"/>
  <c r="F176" i="26"/>
  <c r="F177" i="26"/>
  <c r="F178" i="26"/>
  <c r="F179" i="26"/>
  <c r="F180" i="26"/>
  <c r="F181" i="26"/>
  <c r="F182" i="26"/>
  <c r="F183" i="26"/>
  <c r="F184" i="26"/>
  <c r="F185" i="26"/>
  <c r="F186" i="26"/>
  <c r="F187" i="26"/>
  <c r="F188" i="26"/>
  <c r="F189" i="26"/>
  <c r="F190" i="26"/>
  <c r="F191" i="26"/>
  <c r="F192" i="26"/>
  <c r="F193" i="26"/>
  <c r="F194" i="26"/>
  <c r="F195" i="26"/>
  <c r="F196" i="26"/>
  <c r="F197" i="26"/>
  <c r="F198" i="26"/>
  <c r="F199" i="26"/>
  <c r="F200" i="26"/>
  <c r="F201" i="26"/>
  <c r="F202" i="26"/>
  <c r="F203" i="26"/>
  <c r="F204" i="26"/>
  <c r="F205" i="26"/>
  <c r="F206" i="26"/>
  <c r="F207" i="26"/>
  <c r="F208" i="26"/>
  <c r="F209" i="26"/>
  <c r="F210" i="26"/>
  <c r="F211" i="26"/>
  <c r="F212" i="26"/>
  <c r="F213" i="26"/>
  <c r="F214" i="26"/>
  <c r="F215" i="26"/>
  <c r="F216" i="26"/>
  <c r="F217" i="26"/>
  <c r="F218" i="26"/>
  <c r="F219" i="26"/>
  <c r="F220" i="26"/>
  <c r="F221" i="26"/>
  <c r="F222" i="26"/>
  <c r="F223" i="26"/>
  <c r="F224" i="26"/>
  <c r="F225" i="26"/>
  <c r="F226" i="26"/>
  <c r="F227" i="26"/>
  <c r="F228" i="26"/>
  <c r="F229" i="26"/>
  <c r="F230" i="26"/>
  <c r="F231" i="26"/>
  <c r="F232" i="26"/>
  <c r="F233" i="26"/>
  <c r="F234" i="26"/>
  <c r="F235" i="26"/>
  <c r="F236" i="26"/>
  <c r="F237" i="26"/>
  <c r="F238" i="26"/>
  <c r="F239" i="26"/>
  <c r="F240" i="26"/>
  <c r="F241" i="26"/>
  <c r="F242" i="26"/>
  <c r="F243" i="26"/>
  <c r="F244" i="26"/>
  <c r="F245" i="26"/>
  <c r="F246" i="26"/>
  <c r="F247" i="26"/>
  <c r="F248" i="26"/>
  <c r="F249" i="26"/>
  <c r="F250" i="26"/>
  <c r="F251" i="26"/>
  <c r="F252" i="26"/>
  <c r="F253" i="26"/>
  <c r="F254" i="26"/>
  <c r="F255" i="26"/>
  <c r="F256" i="26"/>
  <c r="F257" i="26"/>
  <c r="F258" i="26"/>
  <c r="F259" i="26"/>
  <c r="F260" i="26"/>
  <c r="F261" i="26"/>
  <c r="F262" i="26"/>
  <c r="F263" i="26"/>
  <c r="F264" i="26"/>
  <c r="F265" i="26"/>
  <c r="F266" i="26"/>
  <c r="F267" i="26"/>
  <c r="F268" i="26"/>
  <c r="F269" i="26"/>
  <c r="F270" i="26"/>
  <c r="F271" i="26"/>
  <c r="F272" i="26"/>
  <c r="F273" i="26"/>
  <c r="F274" i="26"/>
  <c r="F275" i="26"/>
  <c r="F276" i="26"/>
  <c r="F277" i="26"/>
  <c r="F278" i="26"/>
  <c r="F279" i="26"/>
  <c r="F280" i="26"/>
  <c r="F281" i="26"/>
  <c r="F282" i="26"/>
  <c r="F283" i="26"/>
  <c r="F284" i="26"/>
  <c r="F285" i="26"/>
  <c r="F286" i="26"/>
  <c r="F287" i="26"/>
  <c r="F288" i="26"/>
  <c r="F289" i="26"/>
  <c r="F290" i="26"/>
  <c r="F291" i="26"/>
  <c r="F292" i="26"/>
  <c r="F293" i="26"/>
  <c r="F294" i="26"/>
  <c r="F295" i="26"/>
  <c r="F296" i="26"/>
  <c r="F297" i="26"/>
  <c r="F298" i="26"/>
  <c r="F299" i="26"/>
  <c r="F300" i="26"/>
  <c r="F301" i="26"/>
  <c r="F302" i="26"/>
  <c r="F303" i="26"/>
  <c r="F304" i="26"/>
  <c r="F305" i="26"/>
  <c r="F306" i="26"/>
  <c r="F307" i="26"/>
  <c r="F308" i="26"/>
  <c r="F309" i="26"/>
  <c r="F310" i="26"/>
  <c r="F311" i="26"/>
  <c r="F312" i="26"/>
  <c r="F313" i="26"/>
  <c r="F314" i="26"/>
  <c r="F315" i="26"/>
  <c r="F316" i="26"/>
  <c r="F317" i="26"/>
  <c r="F318" i="26"/>
  <c r="F319" i="26"/>
  <c r="F320" i="26"/>
  <c r="F321" i="26"/>
  <c r="F322" i="26"/>
  <c r="F323" i="26"/>
  <c r="F324" i="26"/>
  <c r="F325" i="26"/>
  <c r="F326" i="26"/>
  <c r="F327" i="26"/>
  <c r="F328" i="26"/>
  <c r="F329" i="26"/>
  <c r="F330" i="26"/>
  <c r="F331" i="26"/>
  <c r="F332" i="26"/>
  <c r="F333" i="26"/>
  <c r="F334" i="26"/>
  <c r="F335" i="26"/>
  <c r="F336" i="26"/>
  <c r="F337" i="26"/>
  <c r="F338" i="26"/>
  <c r="F339" i="26"/>
  <c r="F340" i="26"/>
  <c r="F341" i="26"/>
  <c r="F342" i="26"/>
  <c r="F343" i="26"/>
  <c r="F344" i="26"/>
  <c r="F345" i="26"/>
  <c r="F346" i="26"/>
  <c r="F347" i="26"/>
  <c r="F348" i="26"/>
  <c r="F349" i="26"/>
  <c r="F350" i="26"/>
  <c r="F351" i="26"/>
  <c r="F352" i="26"/>
  <c r="F353" i="26"/>
  <c r="F354" i="26"/>
  <c r="F355" i="26"/>
  <c r="F356" i="26"/>
  <c r="F357" i="26"/>
  <c r="F358" i="26"/>
  <c r="F359" i="26"/>
  <c r="F360" i="26"/>
  <c r="F361" i="26"/>
  <c r="F362" i="26"/>
  <c r="F363" i="26"/>
  <c r="F364" i="26"/>
  <c r="F365" i="26"/>
  <c r="F366" i="26"/>
  <c r="F367" i="26"/>
  <c r="F368" i="26"/>
  <c r="F369" i="26"/>
  <c r="F370" i="26"/>
  <c r="F372" i="26"/>
  <c r="F373" i="26"/>
  <c r="F374" i="26"/>
  <c r="F375" i="26"/>
  <c r="F376" i="26"/>
  <c r="F377" i="26"/>
  <c r="F378" i="26"/>
  <c r="F379" i="26"/>
  <c r="F380" i="26"/>
  <c r="F381" i="26"/>
  <c r="F382" i="26"/>
  <c r="F383" i="26"/>
  <c r="F384" i="26"/>
  <c r="F385" i="26"/>
  <c r="F386" i="26"/>
  <c r="F387" i="26"/>
  <c r="F388" i="26"/>
  <c r="F389" i="26"/>
  <c r="F390" i="26"/>
  <c r="F391" i="26"/>
  <c r="F392" i="26"/>
  <c r="F393" i="26"/>
  <c r="F394" i="26"/>
  <c r="F404" i="26"/>
  <c r="F405" i="26"/>
  <c r="F406" i="26"/>
  <c r="F407" i="26"/>
  <c r="F408" i="26"/>
  <c r="F409" i="26"/>
  <c r="F410" i="26"/>
  <c r="F411" i="26"/>
  <c r="F412" i="26"/>
  <c r="F413" i="26"/>
  <c r="F414" i="26"/>
  <c r="F415" i="26"/>
  <c r="F416" i="26"/>
  <c r="F417" i="26"/>
  <c r="F418" i="26"/>
  <c r="F419" i="26"/>
  <c r="F420" i="26"/>
  <c r="F421" i="26"/>
  <c r="F422" i="26"/>
  <c r="F423" i="26"/>
  <c r="F424" i="26"/>
  <c r="F425" i="26"/>
  <c r="F426" i="26"/>
  <c r="F427" i="26"/>
  <c r="F428" i="26"/>
  <c r="F429" i="26"/>
  <c r="F430" i="26"/>
  <c r="F431" i="26"/>
  <c r="F9" i="26"/>
  <c r="E9" i="20" l="1"/>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4" i="20"/>
  <c r="E195" i="20"/>
  <c r="E196" i="20"/>
  <c r="E197" i="20"/>
  <c r="E198"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63" i="20"/>
  <c r="E264" i="20"/>
  <c r="E265" i="20"/>
  <c r="E266" i="20"/>
  <c r="E267" i="20"/>
  <c r="E268" i="20"/>
  <c r="E269" i="20"/>
  <c r="E270" i="20"/>
  <c r="E271" i="20"/>
  <c r="E272" i="20"/>
  <c r="E273" i="20"/>
  <c r="E274" i="20"/>
  <c r="E275" i="20"/>
  <c r="E276" i="20"/>
  <c r="E8" i="20"/>
  <c r="E9" i="21"/>
  <c r="E10" i="21"/>
  <c r="E11" i="21"/>
  <c r="E12" i="21"/>
  <c r="E13" i="21"/>
  <c r="E14" i="21"/>
  <c r="E15" i="21"/>
  <c r="E16" i="21"/>
  <c r="E17" i="21"/>
  <c r="E18" i="21"/>
  <c r="E19" i="21"/>
  <c r="E20" i="21"/>
  <c r="E21" i="21"/>
  <c r="E22" i="21"/>
  <c r="E23" i="21"/>
  <c r="E24" i="21"/>
  <c r="E25" i="21"/>
  <c r="E26" i="21"/>
  <c r="E27" i="21"/>
  <c r="E28" i="21"/>
  <c r="E29" i="21"/>
  <c r="E30" i="21"/>
  <c r="E31" i="21"/>
  <c r="E32" i="21"/>
  <c r="E33" i="21"/>
  <c r="E34" i="21"/>
  <c r="E35" i="21"/>
  <c r="E36" i="21"/>
  <c r="E37" i="21"/>
  <c r="E38" i="21"/>
  <c r="E39" i="21"/>
  <c r="E40" i="21"/>
  <c r="E41" i="21"/>
  <c r="E42" i="21"/>
  <c r="E43" i="21"/>
  <c r="E44" i="21"/>
  <c r="E45" i="21"/>
  <c r="E46" i="21"/>
  <c r="E47" i="21"/>
  <c r="E48" i="21"/>
  <c r="E49" i="21"/>
  <c r="E50" i="21"/>
  <c r="E51" i="21"/>
  <c r="E52" i="21"/>
  <c r="E53" i="21"/>
  <c r="E55" i="21"/>
  <c r="E56" i="21"/>
  <c r="E57" i="21"/>
  <c r="E58" i="21"/>
  <c r="E59" i="21"/>
  <c r="E60" i="21"/>
  <c r="E61" i="21"/>
  <c r="E62" i="21"/>
  <c r="E63" i="21"/>
  <c r="E64" i="21"/>
  <c r="E65" i="21"/>
  <c r="E66" i="21"/>
  <c r="E67" i="21"/>
  <c r="E8" i="21"/>
  <c r="G6" i="21" l="1"/>
  <c r="D23" i="12" s="1"/>
  <c r="D38" i="12" s="1"/>
  <c r="H66" i="21"/>
  <c r="I66" i="21" s="1"/>
  <c r="I67" i="21"/>
  <c r="A56" i="21"/>
  <c r="A57" i="21" s="1"/>
  <c r="A58" i="21" s="1"/>
  <c r="A59" i="21" s="1"/>
  <c r="A60" i="21" s="1"/>
  <c r="A61" i="21" s="1"/>
  <c r="A62" i="21" s="1"/>
  <c r="A63" i="21" s="1"/>
  <c r="A64" i="21" s="1"/>
  <c r="A65" i="21" s="1"/>
  <c r="A66" i="21" s="1"/>
  <c r="A67" i="21" s="1"/>
  <c r="H56" i="21"/>
  <c r="H57" i="21"/>
  <c r="H58" i="21"/>
  <c r="H59" i="21"/>
  <c r="H60" i="21"/>
  <c r="H61" i="21"/>
  <c r="H62" i="21"/>
  <c r="H63" i="21"/>
  <c r="H64" i="21"/>
  <c r="H65" i="21"/>
  <c r="H9" i="21"/>
  <c r="H10" i="21"/>
  <c r="H11" i="21"/>
  <c r="H12" i="21"/>
  <c r="H13" i="21"/>
  <c r="H14" i="21"/>
  <c r="H15" i="21"/>
  <c r="H16" i="21"/>
  <c r="H17" i="21"/>
  <c r="H18" i="21"/>
  <c r="H19" i="21"/>
  <c r="H20" i="21"/>
  <c r="H21" i="21"/>
  <c r="H22" i="21"/>
  <c r="H23" i="21"/>
  <c r="H24" i="21"/>
  <c r="H25" i="21"/>
  <c r="H26" i="21"/>
  <c r="H27" i="21"/>
  <c r="H28" i="21"/>
  <c r="H29" i="21"/>
  <c r="H30" i="21"/>
  <c r="H31" i="21"/>
  <c r="H32" i="21"/>
  <c r="H33" i="21"/>
  <c r="H34" i="21"/>
  <c r="H35" i="21"/>
  <c r="H36" i="21"/>
  <c r="H37" i="21"/>
  <c r="H38" i="21"/>
  <c r="H39" i="21"/>
  <c r="H40" i="21"/>
  <c r="H41" i="21"/>
  <c r="H42" i="21"/>
  <c r="H43" i="21"/>
  <c r="H44" i="21"/>
  <c r="H45" i="21"/>
  <c r="H46" i="21"/>
  <c r="H47" i="21"/>
  <c r="H48" i="21"/>
  <c r="H49" i="21"/>
  <c r="H50" i="21"/>
  <c r="H51" i="21"/>
  <c r="H52" i="21"/>
  <c r="H53" i="21"/>
  <c r="I275" i="20"/>
  <c r="I276" i="20"/>
  <c r="J430" i="26"/>
  <c r="J431" i="26"/>
  <c r="J429" i="26"/>
  <c r="I427" i="26"/>
  <c r="I426" i="26"/>
  <c r="I425" i="26"/>
  <c r="I424" i="26"/>
  <c r="I423" i="26"/>
  <c r="I422" i="26"/>
  <c r="I421" i="26"/>
  <c r="I420" i="26"/>
  <c r="I419" i="26"/>
  <c r="I418" i="26"/>
  <c r="I417" i="26"/>
  <c r="I416" i="26"/>
  <c r="I415" i="26"/>
  <c r="I414" i="26"/>
  <c r="I413" i="26"/>
  <c r="I412" i="26"/>
  <c r="I411" i="26"/>
  <c r="J411" i="26" s="1"/>
  <c r="I410" i="26"/>
  <c r="J410" i="26" s="1"/>
  <c r="I409" i="26"/>
  <c r="I408" i="26"/>
  <c r="I407" i="26"/>
  <c r="I406" i="26"/>
  <c r="I405" i="26"/>
  <c r="I394" i="26"/>
  <c r="I393" i="26"/>
  <c r="I392" i="26"/>
  <c r="I391" i="26"/>
  <c r="I390" i="26"/>
  <c r="I389" i="26"/>
  <c r="I388" i="26"/>
  <c r="I387" i="26"/>
  <c r="I386" i="26"/>
  <c r="I385" i="26"/>
  <c r="I384" i="26"/>
  <c r="I383" i="26"/>
  <c r="I382" i="26"/>
  <c r="I381" i="26"/>
  <c r="I380" i="26"/>
  <c r="I379" i="26"/>
  <c r="I378" i="26"/>
  <c r="I377" i="26"/>
  <c r="I376" i="26"/>
  <c r="I375" i="26"/>
  <c r="I374" i="26"/>
  <c r="I373" i="26"/>
  <c r="I372" i="26"/>
  <c r="I371" i="26"/>
  <c r="I370" i="26"/>
  <c r="I369" i="26"/>
  <c r="I368" i="26"/>
  <c r="I367" i="26"/>
  <c r="I366" i="26"/>
  <c r="I365" i="26"/>
  <c r="I364" i="26"/>
  <c r="I363" i="26"/>
  <c r="I362" i="26"/>
  <c r="I361" i="26"/>
  <c r="I360" i="26"/>
  <c r="I359" i="26"/>
  <c r="I358" i="26"/>
  <c r="I357" i="26"/>
  <c r="I356" i="26"/>
  <c r="I355" i="26"/>
  <c r="I354" i="26"/>
  <c r="I353" i="26"/>
  <c r="I352" i="26"/>
  <c r="I351" i="26"/>
  <c r="I350" i="26"/>
  <c r="I349" i="26"/>
  <c r="I348" i="26"/>
  <c r="I347" i="26"/>
  <c r="I346" i="26"/>
  <c r="I345" i="26"/>
  <c r="I344" i="26"/>
  <c r="I343" i="26"/>
  <c r="I342" i="26"/>
  <c r="I341" i="26"/>
  <c r="I340" i="26"/>
  <c r="I339" i="26"/>
  <c r="I338" i="26"/>
  <c r="I337" i="26"/>
  <c r="I336" i="26"/>
  <c r="I335" i="26"/>
  <c r="I334" i="26"/>
  <c r="I333" i="26"/>
  <c r="I332" i="26"/>
  <c r="I331" i="26"/>
  <c r="I330" i="26"/>
  <c r="I329" i="26"/>
  <c r="I328" i="26"/>
  <c r="I327" i="26"/>
  <c r="I326" i="26"/>
  <c r="I325" i="26"/>
  <c r="I324" i="26"/>
  <c r="I323" i="26"/>
  <c r="I322" i="26"/>
  <c r="I321" i="26"/>
  <c r="I320" i="26"/>
  <c r="I319" i="26"/>
  <c r="I318" i="26"/>
  <c r="I317" i="26"/>
  <c r="I316" i="26"/>
  <c r="I315" i="26"/>
  <c r="I314" i="26"/>
  <c r="I313" i="26"/>
  <c r="I312" i="26"/>
  <c r="I311" i="26"/>
  <c r="I310" i="26"/>
  <c r="I309" i="26"/>
  <c r="I308" i="26"/>
  <c r="I307" i="26"/>
  <c r="I306" i="26"/>
  <c r="I305" i="26"/>
  <c r="I304" i="26"/>
  <c r="I303" i="26"/>
  <c r="I302" i="26"/>
  <c r="I301" i="26"/>
  <c r="I300" i="26"/>
  <c r="I299" i="26"/>
  <c r="I298" i="26"/>
  <c r="I297" i="26"/>
  <c r="I296" i="26"/>
  <c r="I295" i="26"/>
  <c r="I294" i="26"/>
  <c r="I293" i="26"/>
  <c r="I292" i="26"/>
  <c r="I291" i="26"/>
  <c r="I290" i="26"/>
  <c r="I289" i="26"/>
  <c r="I288" i="26"/>
  <c r="I287" i="26"/>
  <c r="I286" i="26"/>
  <c r="I285" i="26"/>
  <c r="I284" i="26"/>
  <c r="I283" i="26"/>
  <c r="I282" i="26"/>
  <c r="I281" i="26"/>
  <c r="I280" i="26"/>
  <c r="I279" i="26"/>
  <c r="I278" i="26"/>
  <c r="I277" i="26"/>
  <c r="I276" i="26"/>
  <c r="I275" i="26"/>
  <c r="I274" i="26"/>
  <c r="I273" i="26"/>
  <c r="I272" i="26"/>
  <c r="I271" i="26"/>
  <c r="I270" i="26"/>
  <c r="I269" i="26"/>
  <c r="I268" i="26"/>
  <c r="I267" i="26"/>
  <c r="I266" i="26"/>
  <c r="I265" i="26"/>
  <c r="I264" i="26"/>
  <c r="I263" i="26"/>
  <c r="I262" i="26"/>
  <c r="I261" i="26"/>
  <c r="I260" i="26"/>
  <c r="I259" i="26"/>
  <c r="I258" i="26"/>
  <c r="I257" i="26"/>
  <c r="I256" i="26"/>
  <c r="I255" i="26"/>
  <c r="I254" i="26"/>
  <c r="I253" i="26"/>
  <c r="I252" i="26"/>
  <c r="I251" i="26"/>
  <c r="I250" i="26"/>
  <c r="I249" i="26"/>
  <c r="I248" i="26"/>
  <c r="I247" i="26"/>
  <c r="I246" i="26"/>
  <c r="I245" i="26"/>
  <c r="I244" i="26"/>
  <c r="I243" i="26"/>
  <c r="I242" i="26"/>
  <c r="I241" i="26"/>
  <c r="I240" i="26"/>
  <c r="I239" i="26"/>
  <c r="I238" i="26"/>
  <c r="I237" i="26"/>
  <c r="I236" i="26"/>
  <c r="I235" i="26"/>
  <c r="I234" i="26"/>
  <c r="I233" i="26"/>
  <c r="I232" i="26"/>
  <c r="I231" i="26"/>
  <c r="I230" i="26"/>
  <c r="I229" i="26"/>
  <c r="I227" i="26"/>
  <c r="I226" i="26"/>
  <c r="I225" i="26"/>
  <c r="I224" i="26"/>
  <c r="I223" i="26"/>
  <c r="I222" i="26"/>
  <c r="I221" i="26"/>
  <c r="I220" i="26"/>
  <c r="I219" i="26"/>
  <c r="I218" i="26"/>
  <c r="I217" i="26"/>
  <c r="I216" i="26"/>
  <c r="I215" i="26"/>
  <c r="I214" i="26"/>
  <c r="I213" i="26"/>
  <c r="I212" i="26"/>
  <c r="I211" i="26"/>
  <c r="I210" i="26"/>
  <c r="I209" i="26"/>
  <c r="I208" i="26"/>
  <c r="I207" i="26"/>
  <c r="I206" i="26"/>
  <c r="I205" i="26"/>
  <c r="I204" i="26"/>
  <c r="I203" i="26"/>
  <c r="I202" i="26"/>
  <c r="I201" i="26"/>
  <c r="I199" i="26"/>
  <c r="I198" i="26"/>
  <c r="I197" i="26"/>
  <c r="I196" i="26"/>
  <c r="I195" i="26"/>
  <c r="I194" i="26"/>
  <c r="I193" i="26"/>
  <c r="I192" i="26"/>
  <c r="I191" i="26"/>
  <c r="I190" i="26"/>
  <c r="I188" i="26"/>
  <c r="I187" i="26"/>
  <c r="I186" i="26"/>
  <c r="I185" i="26"/>
  <c r="I184" i="26"/>
  <c r="I183" i="26"/>
  <c r="I182" i="26"/>
  <c r="I180" i="26"/>
  <c r="I179" i="26"/>
  <c r="I177" i="26"/>
  <c r="I176" i="26"/>
  <c r="I175" i="26"/>
  <c r="I174" i="26"/>
  <c r="I173" i="26"/>
  <c r="I172" i="26"/>
  <c r="I171" i="26"/>
  <c r="I170" i="26"/>
  <c r="I169" i="26"/>
  <c r="I168" i="26"/>
  <c r="I166" i="26"/>
  <c r="I165" i="26"/>
  <c r="I164" i="26"/>
  <c r="I163" i="26"/>
  <c r="I162" i="26"/>
  <c r="I161" i="26"/>
  <c r="I160" i="26"/>
  <c r="I159" i="26"/>
  <c r="I158" i="26"/>
  <c r="I157" i="26"/>
  <c r="I156" i="26"/>
  <c r="I155" i="26"/>
  <c r="I154" i="26"/>
  <c r="I153" i="26"/>
  <c r="I152" i="26"/>
  <c r="I151" i="26"/>
  <c r="I150" i="26"/>
  <c r="I149" i="26"/>
  <c r="I148" i="26"/>
  <c r="I147" i="26"/>
  <c r="I146" i="26"/>
  <c r="I145" i="26"/>
  <c r="I144" i="26"/>
  <c r="I143" i="26"/>
  <c r="I142" i="26"/>
  <c r="I141" i="26"/>
  <c r="I140" i="26"/>
  <c r="I139" i="26"/>
  <c r="I138" i="26"/>
  <c r="I137" i="26"/>
  <c r="I136" i="26"/>
  <c r="I135" i="26"/>
  <c r="I134" i="26"/>
  <c r="I133" i="26"/>
  <c r="I132" i="26"/>
  <c r="I130" i="26"/>
  <c r="I129" i="26"/>
  <c r="I128" i="26"/>
  <c r="I127" i="26"/>
  <c r="I126" i="26"/>
  <c r="I125" i="26"/>
  <c r="I124" i="26"/>
  <c r="I123" i="26"/>
  <c r="I122" i="26"/>
  <c r="I121" i="26"/>
  <c r="I120" i="26"/>
  <c r="I119" i="26"/>
  <c r="I118" i="26"/>
  <c r="I116" i="26"/>
  <c r="I115" i="26"/>
  <c r="I114" i="26"/>
  <c r="I113" i="26"/>
  <c r="I112" i="26"/>
  <c r="I111" i="26"/>
  <c r="I110" i="26"/>
  <c r="I109" i="26"/>
  <c r="I108" i="26"/>
  <c r="I107" i="26"/>
  <c r="I106" i="26"/>
  <c r="I105" i="26"/>
  <c r="I104" i="26"/>
  <c r="I103" i="26"/>
  <c r="I102" i="26"/>
  <c r="I101" i="26"/>
  <c r="I100" i="26"/>
  <c r="I99" i="26"/>
  <c r="I98" i="26"/>
  <c r="I96" i="26"/>
  <c r="I95" i="26"/>
  <c r="I94" i="26"/>
  <c r="I93" i="26"/>
  <c r="I92" i="26"/>
  <c r="I91" i="26"/>
  <c r="I90" i="26"/>
  <c r="I89" i="26"/>
  <c r="I87" i="26"/>
  <c r="I86" i="26"/>
  <c r="I85" i="26"/>
  <c r="I83" i="26"/>
  <c r="I82" i="26"/>
  <c r="I81" i="26"/>
  <c r="I80" i="26"/>
  <c r="I79" i="26"/>
  <c r="I78" i="26"/>
  <c r="I77" i="26"/>
  <c r="I76" i="26"/>
  <c r="I75" i="26"/>
  <c r="I74" i="26"/>
  <c r="I73" i="26"/>
  <c r="I72" i="26"/>
  <c r="I71" i="26"/>
  <c r="I70" i="26"/>
  <c r="I69" i="26"/>
  <c r="I68" i="26"/>
  <c r="I67" i="26"/>
  <c r="I66" i="26"/>
  <c r="I65" i="26"/>
  <c r="I64" i="26"/>
  <c r="I63" i="26"/>
  <c r="I62" i="26"/>
  <c r="I61" i="26"/>
  <c r="I60" i="26"/>
  <c r="I59" i="26"/>
  <c r="I57" i="26"/>
  <c r="I56" i="26"/>
  <c r="I55" i="26"/>
  <c r="I54" i="26"/>
  <c r="I53" i="26"/>
  <c r="I52" i="26"/>
  <c r="I51" i="26"/>
  <c r="I50" i="26"/>
  <c r="I49" i="26"/>
  <c r="I48" i="26"/>
  <c r="I47" i="26"/>
  <c r="I46" i="26"/>
  <c r="I45" i="26"/>
  <c r="I44" i="26"/>
  <c r="I43" i="26"/>
  <c r="I42" i="26"/>
  <c r="I41" i="26"/>
  <c r="I40" i="26"/>
  <c r="I39" i="26"/>
  <c r="I37" i="26"/>
  <c r="I36" i="26"/>
  <c r="I35" i="26"/>
  <c r="I34" i="26"/>
  <c r="I33" i="26"/>
  <c r="I32" i="26"/>
  <c r="I31" i="26"/>
  <c r="I30" i="26"/>
  <c r="I29" i="26"/>
  <c r="I28" i="26"/>
  <c r="I27" i="26"/>
  <c r="I8" i="26"/>
  <c r="J427" i="26"/>
  <c r="J428" i="26"/>
  <c r="I404" i="26"/>
  <c r="J8" i="26" l="1"/>
  <c r="I6" i="26"/>
  <c r="J406" i="26"/>
  <c r="J414" i="26"/>
  <c r="J422" i="26"/>
  <c r="J407" i="26"/>
  <c r="J415" i="26"/>
  <c r="J423" i="26"/>
  <c r="J408" i="26"/>
  <c r="J424" i="26"/>
  <c r="J409" i="26"/>
  <c r="J417" i="26"/>
  <c r="J416" i="26"/>
  <c r="J418" i="26"/>
  <c r="J426" i="26"/>
  <c r="J404" i="26"/>
  <c r="J412" i="26"/>
  <c r="J420" i="26"/>
  <c r="J419" i="26"/>
  <c r="J405" i="26"/>
  <c r="J413" i="26"/>
  <c r="J421" i="26"/>
  <c r="J425" i="26"/>
  <c r="J9" i="26"/>
  <c r="J10" i="26"/>
  <c r="J11" i="26"/>
  <c r="J12" i="26"/>
  <c r="J13" i="26"/>
  <c r="J14" i="26"/>
  <c r="J15" i="26"/>
  <c r="J16" i="26"/>
  <c r="J17" i="26"/>
  <c r="J18" i="26"/>
  <c r="J19" i="26"/>
  <c r="J20" i="26"/>
  <c r="J21" i="26"/>
  <c r="J22" i="26"/>
  <c r="J23" i="26"/>
  <c r="J24" i="26"/>
  <c r="J25" i="26"/>
  <c r="J26" i="26"/>
  <c r="J27" i="26"/>
  <c r="J28" i="26"/>
  <c r="J29" i="26"/>
  <c r="J30" i="26"/>
  <c r="J31" i="26"/>
  <c r="J32" i="26"/>
  <c r="J33" i="26"/>
  <c r="J34" i="26"/>
  <c r="J35" i="26"/>
  <c r="J36" i="26"/>
  <c r="J37" i="26"/>
  <c r="J38" i="26"/>
  <c r="J39" i="26"/>
  <c r="J40" i="26"/>
  <c r="J41" i="26"/>
  <c r="J42" i="26"/>
  <c r="J43" i="26"/>
  <c r="J44" i="26"/>
  <c r="J45" i="26"/>
  <c r="J46" i="26"/>
  <c r="J47" i="26"/>
  <c r="J48" i="26"/>
  <c r="J49" i="26"/>
  <c r="J50" i="26"/>
  <c r="J51" i="26"/>
  <c r="J52" i="26"/>
  <c r="J53" i="26"/>
  <c r="J54" i="26"/>
  <c r="J55" i="26"/>
  <c r="J56" i="26"/>
  <c r="J57" i="26"/>
  <c r="J58" i="26"/>
  <c r="J59" i="26"/>
  <c r="J60" i="26"/>
  <c r="J61" i="26"/>
  <c r="J62" i="26"/>
  <c r="J63" i="26"/>
  <c r="J64" i="26"/>
  <c r="J65" i="26"/>
  <c r="J66" i="26"/>
  <c r="J67" i="26"/>
  <c r="J68" i="26"/>
  <c r="J69" i="26"/>
  <c r="J70" i="26"/>
  <c r="J71" i="26"/>
  <c r="J72" i="26"/>
  <c r="J73" i="26"/>
  <c r="J74" i="26"/>
  <c r="J75" i="26"/>
  <c r="J76" i="26"/>
  <c r="J77" i="26"/>
  <c r="J78" i="26"/>
  <c r="J79" i="26"/>
  <c r="J80" i="26"/>
  <c r="J81" i="26"/>
  <c r="J82" i="26"/>
  <c r="J83" i="26"/>
  <c r="J84" i="26"/>
  <c r="J85" i="26"/>
  <c r="J86" i="26"/>
  <c r="J87" i="26"/>
  <c r="J88" i="26"/>
  <c r="J89" i="26"/>
  <c r="J90" i="26"/>
  <c r="J91" i="26"/>
  <c r="J92" i="26"/>
  <c r="J93" i="26"/>
  <c r="J94" i="26"/>
  <c r="J95" i="26"/>
  <c r="J96" i="26"/>
  <c r="J97" i="26"/>
  <c r="J98" i="26"/>
  <c r="J99" i="26"/>
  <c r="J100" i="26"/>
  <c r="J101" i="26"/>
  <c r="J102" i="26"/>
  <c r="J103" i="26"/>
  <c r="J104" i="26"/>
  <c r="J105" i="26"/>
  <c r="J106" i="26"/>
  <c r="J107" i="26"/>
  <c r="J108" i="26"/>
  <c r="J109" i="26"/>
  <c r="J110" i="26"/>
  <c r="J111" i="26"/>
  <c r="J112" i="26"/>
  <c r="J113" i="26"/>
  <c r="J114" i="26"/>
  <c r="J115" i="26"/>
  <c r="J116" i="26"/>
  <c r="J117" i="26"/>
  <c r="J118" i="26"/>
  <c r="J119" i="26"/>
  <c r="J120" i="26"/>
  <c r="J121" i="26"/>
  <c r="J122" i="26"/>
  <c r="J123" i="26"/>
  <c r="J124" i="26"/>
  <c r="J125" i="26"/>
  <c r="J126" i="26"/>
  <c r="J127" i="26"/>
  <c r="J128" i="26"/>
  <c r="J129" i="26"/>
  <c r="J130" i="26"/>
  <c r="J131" i="26"/>
  <c r="J132" i="26"/>
  <c r="J133" i="26"/>
  <c r="J134" i="26"/>
  <c r="J135" i="26"/>
  <c r="J136" i="26"/>
  <c r="J137" i="26"/>
  <c r="J138" i="26"/>
  <c r="J139" i="26"/>
  <c r="J140" i="26"/>
  <c r="J141" i="26"/>
  <c r="J142" i="26"/>
  <c r="J143" i="26"/>
  <c r="J144" i="26"/>
  <c r="J145" i="26"/>
  <c r="J146" i="26"/>
  <c r="J147" i="26"/>
  <c r="J148" i="26"/>
  <c r="J149" i="26"/>
  <c r="J150" i="26"/>
  <c r="J151" i="26"/>
  <c r="J152" i="26"/>
  <c r="J153" i="26"/>
  <c r="J154" i="26"/>
  <c r="J155" i="26"/>
  <c r="J156" i="26"/>
  <c r="J157" i="26"/>
  <c r="J158" i="26"/>
  <c r="J159" i="26"/>
  <c r="J160" i="26"/>
  <c r="J161" i="26"/>
  <c r="J162" i="26"/>
  <c r="J163" i="26"/>
  <c r="J164" i="26"/>
  <c r="J165" i="26"/>
  <c r="J166" i="26"/>
  <c r="J167" i="26"/>
  <c r="J168" i="26"/>
  <c r="J169" i="26"/>
  <c r="J170" i="26"/>
  <c r="J171" i="26"/>
  <c r="J172" i="26"/>
  <c r="J173" i="26"/>
  <c r="J174" i="26"/>
  <c r="J175" i="26"/>
  <c r="J176" i="26"/>
  <c r="J177" i="26"/>
  <c r="J178" i="26"/>
  <c r="J179" i="26"/>
  <c r="J180" i="26"/>
  <c r="J181" i="26"/>
  <c r="J182" i="26"/>
  <c r="J183" i="26"/>
  <c r="J184" i="26"/>
  <c r="J185" i="26"/>
  <c r="J186" i="26"/>
  <c r="J187" i="26"/>
  <c r="J188" i="26"/>
  <c r="J189" i="26"/>
  <c r="J190" i="26"/>
  <c r="J191" i="26"/>
  <c r="J192" i="26"/>
  <c r="J193" i="26"/>
  <c r="J194" i="26"/>
  <c r="J195" i="26"/>
  <c r="J196" i="26"/>
  <c r="J197" i="26"/>
  <c r="J198" i="26"/>
  <c r="J199" i="26"/>
  <c r="J200" i="26"/>
  <c r="J201" i="26"/>
  <c r="J202" i="26"/>
  <c r="J203" i="26"/>
  <c r="J204" i="26"/>
  <c r="J205" i="26"/>
  <c r="J206" i="26"/>
  <c r="J207" i="26"/>
  <c r="J208" i="26"/>
  <c r="J209" i="26"/>
  <c r="J210" i="26"/>
  <c r="J211" i="26"/>
  <c r="J212" i="26"/>
  <c r="J213" i="26"/>
  <c r="J214" i="26"/>
  <c r="J215" i="26"/>
  <c r="J216" i="26"/>
  <c r="J217" i="26"/>
  <c r="J218" i="26"/>
  <c r="J219" i="26"/>
  <c r="J220" i="26"/>
  <c r="J221" i="26"/>
  <c r="J222" i="26"/>
  <c r="J223" i="26"/>
  <c r="J224" i="26"/>
  <c r="J225" i="26"/>
  <c r="J226" i="26"/>
  <c r="J227" i="26"/>
  <c r="J228" i="26"/>
  <c r="J229" i="26"/>
  <c r="J230" i="26"/>
  <c r="J231" i="26"/>
  <c r="J232" i="26"/>
  <c r="J233" i="26"/>
  <c r="J234" i="26"/>
  <c r="J235" i="26"/>
  <c r="J236" i="26"/>
  <c r="J237" i="26"/>
  <c r="J238" i="26"/>
  <c r="J239" i="26"/>
  <c r="J240" i="26"/>
  <c r="J241" i="26"/>
  <c r="J242" i="26"/>
  <c r="J243" i="26"/>
  <c r="J244" i="26"/>
  <c r="J245" i="26"/>
  <c r="J246" i="26"/>
  <c r="J247" i="26"/>
  <c r="J248" i="26"/>
  <c r="J249" i="26"/>
  <c r="J250" i="26"/>
  <c r="J251" i="26"/>
  <c r="J252" i="26"/>
  <c r="J253" i="26"/>
  <c r="J254" i="26"/>
  <c r="J255" i="26"/>
  <c r="J256" i="26"/>
  <c r="J257" i="26"/>
  <c r="J258" i="26"/>
  <c r="J259" i="26"/>
  <c r="J260" i="26"/>
  <c r="J261" i="26"/>
  <c r="J262" i="26"/>
  <c r="J263" i="26"/>
  <c r="J264" i="26"/>
  <c r="J265" i="26"/>
  <c r="J266" i="26"/>
  <c r="J267" i="26"/>
  <c r="J268" i="26"/>
  <c r="J269" i="26"/>
  <c r="J270" i="26"/>
  <c r="J271" i="26"/>
  <c r="J272" i="26"/>
  <c r="J273" i="26"/>
  <c r="J274" i="26"/>
  <c r="J275" i="26"/>
  <c r="J276" i="26"/>
  <c r="J277" i="26"/>
  <c r="J278" i="26"/>
  <c r="J279" i="26"/>
  <c r="J280" i="26"/>
  <c r="J281" i="26"/>
  <c r="J282" i="26"/>
  <c r="J283" i="26"/>
  <c r="J284" i="26"/>
  <c r="J285" i="26"/>
  <c r="J286" i="26"/>
  <c r="J287" i="26"/>
  <c r="J288" i="26"/>
  <c r="J289" i="26"/>
  <c r="J290" i="26"/>
  <c r="J291" i="26"/>
  <c r="J292" i="26"/>
  <c r="J293" i="26"/>
  <c r="J294" i="26"/>
  <c r="J295" i="26"/>
  <c r="J296" i="26"/>
  <c r="J297" i="26"/>
  <c r="J298" i="26"/>
  <c r="J299" i="26"/>
  <c r="J300" i="26"/>
  <c r="J301" i="26"/>
  <c r="J302" i="26"/>
  <c r="J303" i="26"/>
  <c r="J304" i="26"/>
  <c r="J305" i="26"/>
  <c r="J306" i="26"/>
  <c r="J307" i="26"/>
  <c r="J308" i="26"/>
  <c r="J309" i="26"/>
  <c r="J310" i="26"/>
  <c r="J311" i="26"/>
  <c r="J312" i="26"/>
  <c r="J313" i="26"/>
  <c r="J314" i="26"/>
  <c r="J315" i="26"/>
  <c r="J316" i="26"/>
  <c r="J317" i="26"/>
  <c r="J318" i="26"/>
  <c r="J319" i="26"/>
  <c r="J320" i="26"/>
  <c r="J321" i="26"/>
  <c r="J322" i="26"/>
  <c r="J323" i="26"/>
  <c r="J324" i="26"/>
  <c r="J325" i="26"/>
  <c r="J326" i="26"/>
  <c r="J327" i="26"/>
  <c r="J328" i="26"/>
  <c r="J329" i="26"/>
  <c r="J330" i="26"/>
  <c r="J331" i="26"/>
  <c r="J332" i="26"/>
  <c r="J333" i="26"/>
  <c r="J334" i="26"/>
  <c r="J335" i="26"/>
  <c r="J336" i="26"/>
  <c r="J337" i="26"/>
  <c r="J338" i="26"/>
  <c r="J339" i="26"/>
  <c r="J340" i="26"/>
  <c r="J341" i="26"/>
  <c r="J342" i="26"/>
  <c r="J343" i="26"/>
  <c r="J344" i="26"/>
  <c r="J345" i="26"/>
  <c r="J346" i="26"/>
  <c r="J347" i="26"/>
  <c r="J348" i="26"/>
  <c r="J349" i="26"/>
  <c r="J350" i="26"/>
  <c r="J351" i="26"/>
  <c r="J352" i="26"/>
  <c r="J353" i="26"/>
  <c r="J354" i="26"/>
  <c r="J355" i="26"/>
  <c r="J356" i="26"/>
  <c r="J357" i="26"/>
  <c r="J358" i="26"/>
  <c r="J359" i="26"/>
  <c r="J360" i="26"/>
  <c r="J361" i="26"/>
  <c r="J362" i="26"/>
  <c r="J363" i="26"/>
  <c r="J364" i="26"/>
  <c r="J365" i="26"/>
  <c r="J366" i="26"/>
  <c r="J367" i="26"/>
  <c r="J368" i="26"/>
  <c r="J369" i="26"/>
  <c r="J370" i="26"/>
  <c r="J371" i="26"/>
  <c r="J372" i="26"/>
  <c r="J373" i="26"/>
  <c r="J374" i="26"/>
  <c r="J375" i="26"/>
  <c r="J376" i="26"/>
  <c r="J377" i="26"/>
  <c r="J378" i="26"/>
  <c r="J379" i="26"/>
  <c r="J380" i="26"/>
  <c r="J381" i="26"/>
  <c r="J382" i="26"/>
  <c r="J383" i="26"/>
  <c r="J384" i="26"/>
  <c r="J385" i="26"/>
  <c r="J386" i="26"/>
  <c r="J387" i="26"/>
  <c r="J388" i="26"/>
  <c r="J389" i="26"/>
  <c r="J390" i="26"/>
  <c r="J391" i="26"/>
  <c r="J392" i="26"/>
  <c r="J393" i="26"/>
  <c r="J394" i="26"/>
  <c r="J6" i="26" l="1"/>
  <c r="A9" i="20"/>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A186" i="20" s="1"/>
  <c r="A187" i="20" s="1"/>
  <c r="A188" i="20" s="1"/>
  <c r="A189" i="20" s="1"/>
  <c r="A190" i="20" s="1"/>
  <c r="A191" i="20" s="1"/>
  <c r="A192" i="20" s="1"/>
  <c r="A193" i="20" s="1"/>
  <c r="A194" i="20" s="1"/>
  <c r="A195" i="20" s="1"/>
  <c r="A196" i="20" s="1"/>
  <c r="A197" i="20" s="1"/>
  <c r="A198" i="20" s="1"/>
  <c r="A199" i="20" s="1"/>
  <c r="A200" i="20" s="1"/>
  <c r="A201" i="20" s="1"/>
  <c r="A202" i="20" s="1"/>
  <c r="A203" i="20" s="1"/>
  <c r="A204" i="20" s="1"/>
  <c r="A205" i="20" s="1"/>
  <c r="A206" i="20" s="1"/>
  <c r="A207" i="20" s="1"/>
  <c r="A208" i="20" s="1"/>
  <c r="A209" i="20" s="1"/>
  <c r="A210" i="20" s="1"/>
  <c r="A211" i="20" s="1"/>
  <c r="A212" i="20" s="1"/>
  <c r="A213" i="20" s="1"/>
  <c r="A214" i="20" s="1"/>
  <c r="A215" i="20" s="1"/>
  <c r="A216" i="20" s="1"/>
  <c r="A217" i="20" s="1"/>
  <c r="A218" i="20" s="1"/>
  <c r="A219" i="20" s="1"/>
  <c r="A220" i="20" s="1"/>
  <c r="A221" i="20" s="1"/>
  <c r="A222" i="20" s="1"/>
  <c r="A223" i="20" s="1"/>
  <c r="A224" i="20" s="1"/>
  <c r="A225" i="20" s="1"/>
  <c r="A226" i="20" s="1"/>
  <c r="A227" i="20" s="1"/>
  <c r="A228" i="20" s="1"/>
  <c r="A229" i="20" s="1"/>
  <c r="A230" i="20" s="1"/>
  <c r="A231" i="20" s="1"/>
  <c r="A232" i="20" s="1"/>
  <c r="A233" i="20" s="1"/>
  <c r="A234" i="20" s="1"/>
  <c r="A235" i="20" s="1"/>
  <c r="A236" i="20" s="1"/>
  <c r="A237" i="20" s="1"/>
  <c r="A238" i="20" s="1"/>
  <c r="A239" i="20" s="1"/>
  <c r="A240" i="20" s="1"/>
  <c r="A241" i="20" s="1"/>
  <c r="A242" i="20" s="1"/>
  <c r="A243" i="20" s="1"/>
  <c r="A244" i="20" s="1"/>
  <c r="A245" i="20" s="1"/>
  <c r="A246" i="20" s="1"/>
  <c r="A247" i="20" s="1"/>
  <c r="A248" i="20" s="1"/>
  <c r="A249" i="20" s="1"/>
  <c r="A250" i="20" s="1"/>
  <c r="A251" i="20" s="1"/>
  <c r="A252" i="20" s="1"/>
  <c r="A253" i="20" s="1"/>
  <c r="A254" i="20" s="1"/>
  <c r="A255" i="20" s="1"/>
  <c r="A256" i="20" s="1"/>
  <c r="A257" i="20" s="1"/>
  <c r="A258" i="20" s="1"/>
  <c r="A259" i="20" s="1"/>
  <c r="A260" i="20" s="1"/>
  <c r="A261" i="20" s="1"/>
  <c r="I65" i="21"/>
  <c r="I64" i="21"/>
  <c r="I63" i="21"/>
  <c r="I62" i="21"/>
  <c r="I61" i="21"/>
  <c r="I60" i="21"/>
  <c r="I59" i="21"/>
  <c r="I58" i="21"/>
  <c r="I57" i="21"/>
  <c r="I56" i="21"/>
  <c r="H55" i="21"/>
  <c r="I55" i="21" s="1"/>
  <c r="I53" i="21"/>
  <c r="I52" i="21"/>
  <c r="I51" i="21"/>
  <c r="I50" i="21"/>
  <c r="I49" i="21"/>
  <c r="I48" i="21"/>
  <c r="I47" i="21"/>
  <c r="I46" i="21"/>
  <c r="I45" i="21"/>
  <c r="I44" i="21"/>
  <c r="I43" i="21"/>
  <c r="I42" i="21"/>
  <c r="I41" i="21"/>
  <c r="I40" i="21"/>
  <c r="I39" i="21"/>
  <c r="I38" i="21"/>
  <c r="I37" i="21"/>
  <c r="I36" i="21"/>
  <c r="I35" i="21"/>
  <c r="I34" i="21"/>
  <c r="I33" i="21"/>
  <c r="I32" i="21"/>
  <c r="I31" i="21"/>
  <c r="I30" i="21"/>
  <c r="I29" i="21"/>
  <c r="I28" i="21"/>
  <c r="I27" i="21"/>
  <c r="I26" i="21"/>
  <c r="I25" i="21"/>
  <c r="I24" i="21"/>
  <c r="I23" i="21"/>
  <c r="I22" i="21"/>
  <c r="I21" i="21"/>
  <c r="I20" i="21"/>
  <c r="I19" i="21"/>
  <c r="I18" i="21"/>
  <c r="I17" i="21"/>
  <c r="I16" i="21"/>
  <c r="I15" i="21"/>
  <c r="I14" i="21"/>
  <c r="I13" i="21"/>
  <c r="I12" i="21"/>
  <c r="I11" i="21"/>
  <c r="I10" i="21"/>
  <c r="I9" i="21"/>
  <c r="H8" i="21"/>
  <c r="I274" i="20"/>
  <c r="I273" i="20"/>
  <c r="I272" i="20"/>
  <c r="I271" i="20"/>
  <c r="I270" i="20"/>
  <c r="I269" i="20"/>
  <c r="I268" i="20"/>
  <c r="I267" i="20"/>
  <c r="I266" i="20"/>
  <c r="I265" i="20"/>
  <c r="I263" i="20"/>
  <c r="I264" i="20" l="1"/>
  <c r="I8" i="21"/>
  <c r="I6" i="21" s="1"/>
  <c r="H6" i="21"/>
  <c r="D27" i="12" s="1"/>
  <c r="I8" i="20"/>
  <c r="I6" i="20" s="1"/>
  <c r="D37" i="12"/>
  <c r="D18" i="12"/>
  <c r="D12" i="12" l="1"/>
  <c r="D17" i="12"/>
  <c r="D40" i="12" l="1"/>
  <c r="D33" i="12" l="1"/>
  <c r="D28" i="12" s="1"/>
  <c r="D16" i="12" s="1"/>
  <c r="D39" i="12"/>
  <c r="D13" i="12" l="1"/>
  <c r="D11" i="12" s="1"/>
  <c r="D14" i="12"/>
  <c r="D10" i="12" l="1"/>
  <c r="D36" i="12"/>
  <c r="D35" i="12" s="1"/>
</calcChain>
</file>

<file path=xl/sharedStrings.xml><?xml version="1.0" encoding="utf-8"?>
<sst xmlns="http://schemas.openxmlformats.org/spreadsheetml/2006/main" count="2257" uniqueCount="183">
  <si>
    <t>Kods</t>
  </si>
  <si>
    <t>Koda nosaukums</t>
  </si>
  <si>
    <t>Detalizēts izdevumu aprēķins</t>
  </si>
  <si>
    <t>Atlīdzība</t>
  </si>
  <si>
    <t>Atalgojums</t>
  </si>
  <si>
    <t>Darba devēja valsts sociālās apdrošināšanas obligātās iemaksas</t>
  </si>
  <si>
    <t>Preces un pakalpojumi</t>
  </si>
  <si>
    <t>23,59% no aprēķinātā atalgojuma</t>
  </si>
  <si>
    <t>Samaksa par virsstundu darbu un darbu svētku dienās</t>
  </si>
  <si>
    <t>Piemaksa par personisko darba ieguldījumu un darba kvalitāti</t>
  </si>
  <si>
    <t>Izdevumi, kas saistīti ar operatīvo darbību</t>
  </si>
  <si>
    <t>Degviela</t>
  </si>
  <si>
    <t>Mēnešalga amatpersonām ar speciālajām dienesta pakāpēm</t>
  </si>
  <si>
    <t>Dienas nauda</t>
  </si>
  <si>
    <t>Pārējie komandējumu un darba braucienu izdevumi</t>
  </si>
  <si>
    <t xml:space="preserve">Piemaksa par nakts darbu </t>
  </si>
  <si>
    <t>Informācija klasificēta</t>
  </si>
  <si>
    <t>Piemaksa par darbu īpašos apstākļos, speciālās piemaksas</t>
  </si>
  <si>
    <r>
      <t xml:space="preserve">Izdevumi, </t>
    </r>
    <r>
      <rPr>
        <b/>
        <i/>
        <sz val="11"/>
        <rFont val="Times New Roman"/>
        <family val="1"/>
        <charset val="186"/>
      </rPr>
      <t>euro</t>
    </r>
  </si>
  <si>
    <t>Inventārs</t>
  </si>
  <si>
    <t>×</t>
  </si>
  <si>
    <t>Nr. p.k.</t>
  </si>
  <si>
    <t>Struktūrvienība</t>
  </si>
  <si>
    <t>Amats</t>
  </si>
  <si>
    <t>Mēnešalga amatpersonām ar speciālajām pakāpēm</t>
  </si>
  <si>
    <t>Stundas likme</t>
  </si>
  <si>
    <t>Stundu skaits</t>
  </si>
  <si>
    <t>Piemaksa par nakts darbu</t>
  </si>
  <si>
    <t xml:space="preserve"> DD VSAOI </t>
  </si>
  <si>
    <t>kopā</t>
  </si>
  <si>
    <t>LATGALES REĢIONA PĀRVALDE</t>
  </si>
  <si>
    <t>VP LATGALES RP ZIEMEĻLATGALES IECIRKNIS</t>
  </si>
  <si>
    <t>iecirkņa priekšnieka vietnieks, Reaģēšanas nodaļas priekšnieks</t>
  </si>
  <si>
    <t>VP LATGALES RP ZIEMEĻLATGALES IECIRKŅA IZMEKLĒŠANAS NODAĻAS 2.GRUPA</t>
  </si>
  <si>
    <t>inspektors</t>
  </si>
  <si>
    <t>VP LATGALES RP DIENVIDLATGALES IECIRKŅA REAĢĒŠANAS NODAĻAS 3.GRUPA</t>
  </si>
  <si>
    <t>vecākais inspektors</t>
  </si>
  <si>
    <t>VP LATGALES RP ZIEMEĻLATGALES IECIRKŅA IZMEKLĒŠANAS NODAĻAS 5.GRUPA</t>
  </si>
  <si>
    <t>galvenais inspektors</t>
  </si>
  <si>
    <t>VP LATGALES RP DIENVIDLATGALES IECIRKŅA REAĢĒŠANAS NODAĻAS 7.GRUPA</t>
  </si>
  <si>
    <t>VP LATGALES RP DIENVIDLATGALES IECIRKŅA REAĢĒŠANAS NODAĻAS 1.GRUPA</t>
  </si>
  <si>
    <t>VP LATGALES RP ZIEMEĻLATGALES IECIRKŅA PREVENCIJAS GRUPA</t>
  </si>
  <si>
    <t>VP LATGALES RP DIENVIDLATGALES IECIRKŅA PREVENCIJAS GRUPA</t>
  </si>
  <si>
    <t>VP LATGALES RP KRIMPB KRIMINĀLIZLŪKOŠANAS INFORMĀCIJAS ANALĪZES GRUPA</t>
  </si>
  <si>
    <t>VP LATGALES RP DIENVIDLATGALES IECIRKŅA IZMEKLĒŠANAS NODAĻAS 7.GRUPA</t>
  </si>
  <si>
    <t>VP LATGALES RP ZIEMEĻLATGALES IECIRKŅA IZMEKLĒŠANAS NODAĻAS 3.GRUPA</t>
  </si>
  <si>
    <t>VP LATGALES RP DIENVIDLATGALES IECIRKŅA REAĢĒŠANAS NODAĻAS 6.GRUPA</t>
  </si>
  <si>
    <t>jaunākais inspektors</t>
  </si>
  <si>
    <t>VP LATGALES RP DIENVIDLATGALES IECIRKŅA REAĢĒŠANAS NODAĻAS 2.GRUPA</t>
  </si>
  <si>
    <t>VP LATGALES RP DIENVIDLATGALES IECIRKŅA IZMEKLĒŠANAS NODAĻAS 1.GRUPA</t>
  </si>
  <si>
    <t>VP LATGALES RP DIENVIDLATGALES IECIRKŅA IZMEKLĒŠANAS NODAĻAS 6.GRUPA</t>
  </si>
  <si>
    <t>VP LATGALES RP ZIEMEĻLATGALES IECIRKŅA IZMEKLĒŠANAS NODAĻAS 8.GRUPA</t>
  </si>
  <si>
    <t>VP LATGALES RP ZIEMEĻLATGALES IECIRKŅA IZMEKLĒŠANAS NODAĻAS 4.GRUPA</t>
  </si>
  <si>
    <t>VP LATGALES RP DIENVIDLATGALES IECIRKŅA IZMEKLĒŠANAS NODAĻAS 8.GRUPA</t>
  </si>
  <si>
    <t>VP LATGALES RP KĀRTPB ATĻAUJU SISTĒMAS GRUPA</t>
  </si>
  <si>
    <t>VP LATGALES RP KĀRTPB RESURSU UN KRĪZES VADĪBAS NODAĻA</t>
  </si>
  <si>
    <t>nodaļas priekšnieks</t>
  </si>
  <si>
    <t>VP LATGALES RP KĀRTPB PREVENCIJAS GRUPA</t>
  </si>
  <si>
    <t>VP LATGALES RP DIENVIDLATGALES IECIRKŅA REAĢĒŠANAS NODAĻAS 4.GRUPA</t>
  </si>
  <si>
    <t>VP LATGALES RP DIENVIDLATGALES IECIRKŅA REAĢĒŠANAS NODAĻAS 10.GRUPA</t>
  </si>
  <si>
    <t>VP LATGALES RP KRIMPB ORGANIZĒTĀS NOZIEDZĪBAS SMAGO UN SĒRIJVEIDA NOZIEGUMU APKAROŠANAS NODAĻA</t>
  </si>
  <si>
    <t>VP LATGALES RP ZIEMEĻLATGALES IECIRKŅA REAĢĒŠANAS NODAĻAS 6.GRUPA</t>
  </si>
  <si>
    <t>VP LATGALES RP ZIEMEĻLATGALES IECIRKŅA REAĢĒŠANAS NODAĻAS 8.GRUPA</t>
  </si>
  <si>
    <t>VP LATGALES RP DIENVIDLATGALES IECIRKŅA IZMEKLĒŠANAS NODAĻAS 9.GRUPA</t>
  </si>
  <si>
    <t>VP LATGALES RP ZIEMEĻLATGALES IECIRKŅA REAĢĒŠANAS NODAĻAS 1.GRUPA</t>
  </si>
  <si>
    <t>VP LATGALES RP ZIEMEĻLATGALES IECIRKŅA IZMEKLĒŠANAS NODAĻAS 9.GRUPA</t>
  </si>
  <si>
    <t>VP LATGALES RP KRIMPB RĒZEKNES REĢIONĀLĀ NODAĻA</t>
  </si>
  <si>
    <t>VP LATGALES RP ZIEMEĻLATGALES IECIRKŅA IZMEKLĒŠANAS NODAĻAS 1.GRUPA</t>
  </si>
  <si>
    <t>VP LATGALES RP SLEPENĪBAS REŽĪMA NODROŠINĀŠANAS UN SEVIŠĶĀS LIETVEDĪBAS GRUPA</t>
  </si>
  <si>
    <t>VP LATGALES RP ZIEMEĻLATGALES IECIRKŅA REAĢĒŠANAS NODAĻAS 7.GRUPA</t>
  </si>
  <si>
    <t>VP LATGALES RP ZIEMEĻLATGALES IECIRKŅA IZMEKLĒŠANAS NODAĻAS 6.GRUPA</t>
  </si>
  <si>
    <t>VP LATGALES RP DIENVIDLATGALES IECIRKŅA REAĢĒŠANAS NODAĻAS 9.GRUPA</t>
  </si>
  <si>
    <t>VP LATGALES RP KRIMPB EKONOMISKO NOZIEGUMU APKAROŠANAS NODAĻA</t>
  </si>
  <si>
    <t>VP LATGALES RP ZIEMEĻLATGALES IECIRKŅA IZMEKLĒŠANAS NODAĻAS 7.GRUPA</t>
  </si>
  <si>
    <t>VP LATGALES RP ZIEMEĻLATGALES IECIRKŅA REAĢĒŠANAS NODAĻAS 3.GRUPA</t>
  </si>
  <si>
    <t>VP LATGALES RP DIENVIDLATGALES IECIRKŅA IZMEKLĒŠANAS NODAĻAS 2.GRUPA</t>
  </si>
  <si>
    <t>VP LATGALES RP KĀRTPB SŪDZĪBU IZSKATĪŠANAS GRUPA</t>
  </si>
  <si>
    <t>VP LATGALES RP ZIEMEĻLATGALES IECIRKŅA REAĢĒŠANAS NODAĻAS 9.GRUPA</t>
  </si>
  <si>
    <t>VP LATGALES RP DIENVIDLATGALES IECIRKŅA IZMEKLĒŠANAS NODAĻAS 3.GRUPA</t>
  </si>
  <si>
    <t>VP LATGALES RP DIENVIDLATGALES IECIRKŅA REAĢĒŠANAS NODAĻAS 5.GRUPA</t>
  </si>
  <si>
    <t>VP LATGALES RP DIENVIDLATGALES IECIRKŅA IZMEKLĒŠANAS NODAĻAS 5.GRUPA</t>
  </si>
  <si>
    <t>VP LATGALES RP DIENVIDLATGALES IECIRKŅA REAĢĒŠANAS NODAĻAS 8.GRUPA</t>
  </si>
  <si>
    <t>VP LATGALES RP DIENVIDLATGALES IECIRKNIS</t>
  </si>
  <si>
    <t>iecirkņa priekšnieka vietnieks, Izmeklēšanas nodaļas priekšnieks</t>
  </si>
  <si>
    <t>VP LATGALES RP DIENVIDLATGALES IECIRKŅA IZMEKLĒŠANAS NODAĻAS 4.GRUPA</t>
  </si>
  <si>
    <t>iecirkņa priekšnieks</t>
  </si>
  <si>
    <t>VP LATGALES RP KĀRTĪBAS POLICIJAS BIROJS (LRP KĀRTPB)</t>
  </si>
  <si>
    <t>biroja priekšnieka vietnieks</t>
  </si>
  <si>
    <t>VP LATGALES REĢIONA PĀRVALDES DISCIPLINĀRĀS UZRAUDZĪBAS GRUPA</t>
  </si>
  <si>
    <t>VP LATGALES RP ZIEMEĻLATGALES IECIRKŅA IZMEKLĒŠANAS NODAĻAS 10.GRUPA</t>
  </si>
  <si>
    <t>VP LATGALES RP ZIEMEĻLATGALES IECIRKŅA REAĢĒŠANAS NODAĻAS 5.GRUPA</t>
  </si>
  <si>
    <t>RĪGAS REĢIONA PĀRVALDE</t>
  </si>
  <si>
    <t>VP LATGALES RP ZIEMEĻLATGALES IECIRKŅA REAĢĒŠANAS NODAĻAS 4.GRUPA</t>
  </si>
  <si>
    <t>rotas komandiera vietnieks</t>
  </si>
  <si>
    <t>Rīgas reģiona pārvalde</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</si>
  <si>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</si>
  <si>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</si>
  <si>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</si>
  <si>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</si>
  <si>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</si>
  <si>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</si>
  <si>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</si>
  <si>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Opel Mokka</t>
  </si>
  <si>
    <t>Latgales reģiona pārvalde</t>
  </si>
  <si>
    <t>Hyundai Santa Fe</t>
  </si>
  <si>
    <t>Fiat 500xCross</t>
  </si>
  <si>
    <t>KIA Ceed</t>
  </si>
  <si>
    <t>Opel Insignia</t>
  </si>
  <si>
    <t>Opel Insignia Limousine</t>
  </si>
  <si>
    <t>Opel Combo</t>
  </si>
  <si>
    <t>Renault Kangoo</t>
  </si>
  <si>
    <t>Renault Laguna</t>
  </si>
  <si>
    <t>Renault Trafic</t>
  </si>
  <si>
    <t>Toyota RAV4</t>
  </si>
  <si>
    <t>VW Transporter</t>
  </si>
  <si>
    <t>VW Caravelle</t>
  </si>
  <si>
    <t>Volvo S60</t>
  </si>
  <si>
    <t>Kopasavilkums</t>
  </si>
  <si>
    <t>Izdevumi kopā ar vidējās izpeļņas pieauguma kompensēšanu  </t>
  </si>
  <si>
    <t>1)    Izdevumi saistībā ar rīkojuma Nr. 518 izpildei nepieciešamo pasākumu īstenošanu</t>
  </si>
  <si>
    <t>2) Vidējās izpeļņas pieauguma kompensēšanai</t>
  </si>
  <si>
    <t>Piemaksa  par darbu svētku dienās</t>
  </si>
  <si>
    <t>Valsts policija</t>
  </si>
  <si>
    <t>operatīvais dežurants</t>
  </si>
  <si>
    <t>Peugeot Boxer</t>
  </si>
  <si>
    <t>Škoda Octavia</t>
  </si>
  <si>
    <t>Toyota CAMRY</t>
  </si>
  <si>
    <t>VW Crafter</t>
  </si>
  <si>
    <t>Piemaksas apmērs %</t>
  </si>
  <si>
    <t>Piemaksa par darbu īpašos apstākļos</t>
  </si>
  <si>
    <t>20%</t>
  </si>
  <si>
    <t>50%</t>
  </si>
  <si>
    <t>VP LATGALES RP ZIEMEĻLATGALES IECIRKŅA REAĢĒŠANAS NODAĻAS 10.GRUPA</t>
  </si>
  <si>
    <t>VP LATGALES RP ZIEMEĻLATGALES IECIRKŅA REAĢĒŠANAS NODAĻAS 2.GRUPA</t>
  </si>
  <si>
    <t>nodaļas priekšnieka vietnieks</t>
  </si>
  <si>
    <t>***</t>
  </si>
  <si>
    <t>VP RĪGAS RP KĀRTPP PPP SUB 4.ROTA (LATGALES REĢIONA) (BIJUŠ)</t>
  </si>
  <si>
    <t>*** - izdienas pensija</t>
  </si>
  <si>
    <t>*** - izdienas pensionārs</t>
  </si>
  <si>
    <t>Laika periods</t>
  </si>
  <si>
    <t>Dienu skaits</t>
  </si>
  <si>
    <t>Likme</t>
  </si>
  <si>
    <t>Dienas nauda (kopsumma)</t>
  </si>
  <si>
    <t>kopā:</t>
  </si>
  <si>
    <t>01.07.2023.-22.07.2023.</t>
  </si>
  <si>
    <t>Kārtības policijas pārvaldes Patruļpolicijas pārvaldes Speciālo uzdevumu bataljona 5.rota</t>
  </si>
  <si>
    <t xml:space="preserve">	jaunākais inspektors</t>
  </si>
  <si>
    <t>rotas komandieris</t>
  </si>
  <si>
    <t>Vidzemes reģiona pārvalde</t>
  </si>
  <si>
    <t>Degvielas izmaksu aprēķins degvielas izdevumiem sniedzot atbalstu Valsts robežsardzei Latvijas Republikas-Baltkrievijas Republikas valsts robežas nelikumīgas šķērsošanas nodrošināšanā par laika periodu 
2023.gada 1. jūlija līdz 31. jūlijam</t>
  </si>
  <si>
    <t>VW Tiguan</t>
  </si>
  <si>
    <t>Citroen Jumper</t>
  </si>
  <si>
    <t>Izdevumi, kas saistīti ar operatīvo darbību 2023.gada jūlijā</t>
  </si>
  <si>
    <t>Zemgales reģiona pārvalde</t>
  </si>
  <si>
    <t>Opel Insignia Limousine NB</t>
  </si>
  <si>
    <t>galvenais inspektors (informācijas sistēmu drošības pārzinis)</t>
  </si>
  <si>
    <t>VP RĪGAS RP KĀRTPP PPP SUB 6.ROTA (ZEMGALES REĢIONA) (BIJUŠ)</t>
  </si>
  <si>
    <t>VP RĪGAS RP KĀRTPP PPP SUB 5.ROTA (VIDZEMES REĢIONA) (BIJUŠ)</t>
  </si>
  <si>
    <t xml:space="preserve">Piemaksa par nakts darbu amatpersonām ar speciālajām dienesta pakāpēm, kuras laika periodā no 2023.gada 1. jūlija līdz 31. jūlijam tika iesaistītas atbalsta sniegšanā Valsts robežsardzei Latvijas Republikas-Baltkrievijas Republikas valsts robežas robežuzraudzības nodrošināšanā </t>
  </si>
  <si>
    <t>Samaksa par virsstundu darbu</t>
  </si>
  <si>
    <t>Detalizēts aprēķins piemaksai par darbu svētku dienās amatpersonām ar speciālo dienesta pakāpi, sniedzot atbalstu Valsts robežsardzei Latvijas Republikas-Baltkrievijas Republikas valsts robežas nelikumīgas šķērsošanas nodrošināšanā, par laika periodu no 2023.gada 1. jūlija līdz 31. jūlijam (par 10.07.)</t>
  </si>
  <si>
    <t xml:space="preserve">Detalizēts aprēķins par laika periodu no 2023.gada 1.jūlija līdz 31.jūlijam 1.tabulā.
Iesaistītas 284 personas, kopējais iesaistes laiks 4 760 stundas.
</t>
  </si>
  <si>
    <t xml:space="preserve">Piemaksa par darbu īpašos apstākļos amatpersonām ar speciālajām dienesta pakāpēm, kuras laika periodā no 2023.gada 1. jūlija līdz 31.jūlijam tika iesaistītas atbalsta sniegšanā Valsts robežsardzei Latvijas Republikas-Baltkrievijas Republikas valsts robežas robežuzraudzības nodrošināšanā </t>
  </si>
  <si>
    <t>Detalizēts aprēķins par laika periodu no 2023.gada 1.jūlija līdz 31.jūlijam 4.tabulā.
Iesaistītas 452 personas, kopējais iesaistes laiks 14 986,5 stundas.</t>
  </si>
  <si>
    <t>23,59% no aprēķinātā atalgojuma
* izņemot divas personas, kurām tiek piemērota nodokļu likme 21,94% (izdienas pensionārs)</t>
  </si>
  <si>
    <r>
      <t xml:space="preserve">52 898,57 </t>
    </r>
    <r>
      <rPr>
        <i/>
        <sz val="11"/>
        <rFont val="Times New Roman"/>
        <family val="1"/>
        <charset val="186"/>
      </rPr>
      <t>euro</t>
    </r>
    <r>
      <rPr>
        <sz val="11"/>
        <rFont val="Times New Roman"/>
        <family val="1"/>
        <charset val="186"/>
      </rPr>
      <t xml:space="preserve"> × 8,33% =  4 406,45</t>
    </r>
    <r>
      <rPr>
        <i/>
        <sz val="11"/>
        <rFont val="Times New Roman"/>
        <family val="1"/>
        <charset val="186"/>
      </rPr>
      <t xml:space="preserve"> euro.</t>
    </r>
  </si>
  <si>
    <t>2.pielikums</t>
  </si>
  <si>
    <t>Ministru kabineta rīkojuma projekta</t>
  </si>
  <si>
    <t>“Par finanšu līdzekļu piešķiršanu no valsts budžeta programmas</t>
  </si>
  <si>
    <t xml:space="preserve"> “Līdzekļi neparedzētiem gadījumiem”” sākotnējās ietekmes novērtējuma ziņojumam (anotācijai)</t>
  </si>
  <si>
    <t>2.pielikuma 1.tabula</t>
  </si>
  <si>
    <t>2.pielikuma 2.tabula</t>
  </si>
  <si>
    <t>2.pielikuma 3.tabula</t>
  </si>
  <si>
    <t>2.pielikuma 4.tabula</t>
  </si>
  <si>
    <t>2.pielikuma 5.tabula</t>
  </si>
  <si>
    <t>2.pielikuma 6.tabula</t>
  </si>
  <si>
    <t>*Aprēķins par papildu nepieciešamo finansējumu samaksai par virsstundu darbu veikts, jo 2023.gada jūlijā tika izbeigtas dienesta attiecības ar divām amatpersonām.</t>
  </si>
  <si>
    <t xml:space="preserve">1) Piemaksa par virsstundu darbu
Detalizēts aprēķins par laika periodu no 2023.gada 1.maija līdz 31.jūlijam 2.tabulā.
Iesaistītas 2 personas, kopējais iesaistes laiks 103 stundas.
Aprēķins par papildu nepieciešamo finansējumu samaksai par virsstundu darbu veikts, jo 2023.gada jūlijā tika izbeigtas dienesta attiecības ar divām amatpersonām.
2) Piemaksa par darbu svētku dienās (10.07.)
Detalizēts aprēķins par laika periodu no 2023.gada 1.jūlija līdz 31.jūlijam 3.tabulā.
Iesaistītas 59 personas, kopējais iesaistes laiks 614 stundas.
</t>
  </si>
  <si>
    <t>Detalizēts aprēķins 5.tabulā.
Dienas nauda par periodu no 2023.gada 01.jūlija līdz 22.jūlijam izmaksāta 13 personām.
Valsts policijas pavēle 22.06.2023 Nr.3300 “Par komandējumu uz Daugavpili (Latvijā)” dienas nauda: 
100% (8,00 euro) pirmā un pēdējā diena, 
30% (2,40 euro) pārējās dienas
*Valsts policija iekšzemes komandējumiem nemaksā dienas naudu avansā, bet gan izmaksā tad, kad no komandējuma amatpersonas ir atgriezušās. Komandējuma laika ietvars saskaņā ar Valsts policijas pavēli par komandējumu, ir tāds, ka uz mēnesi tiek sūtīta komandējumā viena amatpersonu grupa, pēc tam – uz mēnesi tika nosūtīta cita amatpersonu grupa.</t>
  </si>
  <si>
    <r>
      <t xml:space="preserve">Detalizēts aprēķins par laika periodu no 2023.gada 1.jūlija līdz 31.jūlijam 6.tabulā.
Pasākuma nodrošināšanai tika iesaistīti 87 transportlīdzekļi;
Vidēji viena transportlīdzekļa nobraukums 1063,83 km; 
Vidējā degvielas cena 1,3234  </t>
    </r>
    <r>
      <rPr>
        <i/>
        <sz val="11"/>
        <rFont val="Times New Roman"/>
        <family val="1"/>
        <charset val="186"/>
      </rPr>
      <t>euro</t>
    </r>
    <r>
      <rPr>
        <sz val="11"/>
        <rFont val="Times New Roman"/>
        <family val="1"/>
        <charset val="186"/>
      </rPr>
      <t xml:space="preserve">/l; 
Vidējais degvielas patēriņš 7,131 l/km uz 100 km.
</t>
    </r>
    <r>
      <rPr>
        <i/>
        <sz val="11"/>
        <rFont val="Times New Roman"/>
        <family val="1"/>
        <charset val="186"/>
      </rPr>
      <t xml:space="preserve">
</t>
    </r>
    <r>
      <rPr>
        <sz val="11"/>
        <rFont val="Times New Roman"/>
        <family val="1"/>
        <charset val="186"/>
      </rPr>
      <t xml:space="preserve">87 t-ldz. x 1063,83 km x 1,3234 </t>
    </r>
    <r>
      <rPr>
        <i/>
        <sz val="11"/>
        <rFont val="Times New Roman"/>
        <family val="1"/>
        <charset val="186"/>
      </rPr>
      <t>euro</t>
    </r>
    <r>
      <rPr>
        <sz val="11"/>
        <rFont val="Times New Roman"/>
        <family val="1"/>
        <charset val="186"/>
      </rPr>
      <t xml:space="preserve">/l x 7,131 l/km  ÷ 100 km =8 733,98  </t>
    </r>
    <r>
      <rPr>
        <i/>
        <sz val="11"/>
        <rFont val="Times New Roman"/>
        <family val="1"/>
        <charset val="186"/>
      </rPr>
      <t>euro</t>
    </r>
  </si>
  <si>
    <t>Detalizēts aprēķins samaksai par virsstundu darbu amatpersonām ar speciālo dienesta pakāpi, sniedzot atbalstu Valsts robežsardzei Latvijas Republikas-Baltkrievijas Republikas valsts robežas nelikumīgas šķērsošanas nodrošināšanā, par laika periodu no 2023.gada 1.maija līdz 31.jūlijam</t>
  </si>
  <si>
    <t>Detalizēts aprēķins dienas naudas samaksai amatpersonām ar speciālajām dienesta pakāpēm, sniedzot atbalstu Valsts robežsardzei Latvijas Republikas-Baltkrievijas Republikas valsts robežas robežuzraudzības nodrošināšanā 
par laika periodu no 2023.gada 1.jūlija līdz 22.jūlijam</t>
  </si>
  <si>
    <t>Valsts policijai papildu nepieciešamais finansējums saistībā ar situāciju uz Latvijas Republikas - Baltkrievijas Republikas valsts robežas laikposmā no 2023.gada 1.jūlija līdz 31.jūlijam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</si>
</sst>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
    <numFmt numFmtId="165" formatCode="#,##0.000"/>
    <numFmt numFmtId="166" formatCode="0.000"/>
    <numFmt numFmtId="167" formatCode="#0"/>
    <numFmt numFmtId="168" formatCode="#,##0.0000"/>
    <numFmt numFmtId="169" formatCode="0.0000"/>
  </numFmts>
  <fonts count="24">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b/>
      <sz val="12"/>
      <color rgb="FFFF0000"/>
      <name val="Times New Roman"/>
      <family val="1"/>
      <charset val="186"/>
    </font>
    <font>
      <b/>
      <sz val="12"/>
      <color theme="0"/>
      <name val="Times New Roman"/>
      <family val="1"/>
      <charset val="186"/>
    </font>
    <font>
      <i/>
      <sz val="10"/>
      <name val="Times New Roman"/>
      <family val="1"/>
      <charset val="186"/>
    </font>
    <font>
      <sz val="10"/>
      <color rgb="FF000000"/>
      <name val="Times New Roman"/>
      <family val="1"/>
      <charset val="186"/>
    </font>
    <font>
      <sz val="11"/>
      <color theme="1"/>
      <name val="Calibri"/>
      <family val="2"/>
      <scheme val="minor"/>
    </font>
    <font>
      <sz val="10"/>
      <name val="BaltHelvetica"/>
    </font>
    <font>
      <sz val="10"/>
      <name val="Arial"/>
      <family val="2"/>
      <charset val="186"/>
    </font>
    <font>
      <sz val="10"/>
      <color rgb="FFFF0000"/>
      <name val="Times New Roman"/>
      <family val="1"/>
      <charset val="186"/>
    </font>
  </fonts>
  <fills count="9">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style="thin">
        <color indexed="64"/>
      </bottom>
      <diagonal/>
    </border>
    <border>
      <left style="thin">
        <color indexed="64"/>
      </left>
      <right style="thin">
        <color indexed="64"/>
      </right>
      <top style="hair">
        <color rgb="FF000000"/>
      </top>
      <bottom style="thin">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s>
  <cellStyleXfs count="88">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2" fillId="0" borderId="0"/>
    <xf numFmtId="0" fontId="20"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1" fillId="0" borderId="0"/>
    <xf numFmtId="9" fontId="2" fillId="0" borderId="0" applyFont="0" applyFill="0" applyBorder="0" applyAlignment="0" applyProtection="0"/>
    <xf numFmtId="9" fontId="20"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21" fillId="0" borderId="0"/>
    <xf numFmtId="0" fontId="1" fillId="0" borderId="0"/>
    <xf numFmtId="0" fontId="1" fillId="0" borderId="0"/>
    <xf numFmtId="0" fontId="1"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xf numFmtId="0" fontId="1" fillId="0" borderId="0"/>
    <xf numFmtId="0" fontId="22" fillId="0" borderId="0"/>
    <xf numFmtId="0" fontId="2" fillId="0" borderId="0"/>
  </cellStyleXfs>
  <cellXfs count="331">
    <xf numFmtId="0" fontId="0" fillId="0" borderId="0" xfId="0"/>
    <xf numFmtId="0" fontId="5" fillId="0" borderId="0" xfId="0" applyFont="1" applyAlignment="1">
      <alignment vertical="center"/>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0" fontId="4" fillId="0" borderId="1" xfId="0" applyFont="1" applyBorder="1" applyAlignment="1">
      <alignment vertical="center"/>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11" fillId="0" borderId="0" xfId="1" applyFont="1" applyAlignment="1">
      <alignment horizontal="center" vertical="center"/>
    </xf>
    <xf numFmtId="0" fontId="11" fillId="0" borderId="0" xfId="1" applyFont="1" applyAlignment="1">
      <alignment vertical="center" wrapText="1"/>
    </xf>
    <xf numFmtId="0" fontId="11" fillId="0" borderId="0" xfId="1" applyFont="1" applyAlignment="1">
      <alignment horizontal="center" vertical="center" wrapText="1"/>
    </xf>
    <xf numFmtId="3" fontId="11" fillId="0" borderId="0" xfId="1" applyNumberFormat="1" applyFont="1" applyAlignment="1">
      <alignment horizontal="center" vertical="center"/>
    </xf>
    <xf numFmtId="0" fontId="11" fillId="0" borderId="0" xfId="1" applyFont="1" applyAlignment="1">
      <alignment vertical="center"/>
    </xf>
    <xf numFmtId="0" fontId="11" fillId="0" borderId="0" xfId="1" applyFont="1" applyFill="1" applyAlignment="1">
      <alignment horizontal="center" vertical="center"/>
    </xf>
    <xf numFmtId="0" fontId="11" fillId="0"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vertical="center"/>
    </xf>
    <xf numFmtId="0" fontId="15" fillId="0" borderId="0" xfId="1" applyFont="1" applyAlignment="1">
      <alignment vertical="center"/>
    </xf>
    <xf numFmtId="0" fontId="15" fillId="0" borderId="0" xfId="1" applyFont="1" applyAlignment="1">
      <alignment horizontal="left" vertical="center"/>
    </xf>
    <xf numFmtId="4" fontId="11" fillId="0" borderId="0" xfId="1" applyNumberFormat="1" applyFont="1" applyFill="1" applyAlignment="1">
      <alignment horizontal="center" vertical="center"/>
    </xf>
    <xf numFmtId="0" fontId="13" fillId="0" borderId="0" xfId="1" applyFont="1" applyFill="1" applyBorder="1" applyAlignment="1">
      <alignment horizontal="center" vertical="center" wrapText="1"/>
    </xf>
    <xf numFmtId="4" fontId="12" fillId="0" borderId="0" xfId="1" applyNumberFormat="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4" fillId="0" borderId="1" xfId="2" applyFont="1" applyFill="1" applyBorder="1" applyAlignment="1">
      <alignment horizontal="center" vertical="center" wrapText="1"/>
    </xf>
    <xf numFmtId="3"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0" borderId="1" xfId="1" applyFont="1" applyFill="1" applyBorder="1" applyAlignment="1">
      <alignment horizontal="center" vertical="center" wrapText="1"/>
    </xf>
    <xf numFmtId="0" fontId="15" fillId="3" borderId="1" xfId="1" applyFont="1" applyFill="1" applyBorder="1" applyAlignment="1">
      <alignment horizontal="center" vertical="center"/>
    </xf>
    <xf numFmtId="0" fontId="15" fillId="3" borderId="1" xfId="1" applyFont="1" applyFill="1" applyBorder="1" applyAlignment="1">
      <alignment vertical="center"/>
    </xf>
    <xf numFmtId="49" fontId="15" fillId="3" borderId="1" xfId="1" applyNumberFormat="1" applyFont="1" applyFill="1" applyBorder="1" applyAlignment="1">
      <alignment horizontal="center" vertical="center" wrapText="1"/>
    </xf>
    <xf numFmtId="3" fontId="15" fillId="3" borderId="1" xfId="1" applyNumberFormat="1" applyFont="1" applyFill="1" applyBorder="1" applyAlignment="1">
      <alignment horizontal="center" vertical="center"/>
    </xf>
    <xf numFmtId="4" fontId="15" fillId="3" borderId="1" xfId="1" applyNumberFormat="1" applyFont="1" applyFill="1" applyBorder="1" applyAlignment="1">
      <alignment horizontal="center" vertical="center"/>
    </xf>
    <xf numFmtId="0" fontId="11" fillId="0" borderId="1" xfId="1" applyFont="1" applyFill="1" applyBorder="1" applyAlignment="1">
      <alignment horizontal="center" vertical="center"/>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1" xfId="1" applyFont="1" applyBorder="1" applyAlignment="1">
      <alignment horizontal="center" vertical="center"/>
    </xf>
    <xf numFmtId="3" fontId="11" fillId="0" borderId="1" xfId="1" applyNumberFormat="1" applyFont="1" applyBorder="1" applyAlignment="1">
      <alignment horizontal="center" vertical="center"/>
    </xf>
    <xf numFmtId="3" fontId="11" fillId="0" borderId="1" xfId="1" applyNumberFormat="1" applyFont="1" applyBorder="1" applyAlignment="1">
      <alignment horizontal="center"/>
    </xf>
    <xf numFmtId="2" fontId="11" fillId="0" borderId="1" xfId="1" applyNumberFormat="1" applyFont="1" applyBorder="1" applyAlignment="1">
      <alignment horizontal="center" vertical="center"/>
    </xf>
    <xf numFmtId="0" fontId="11" fillId="0" borderId="0" xfId="1" applyFont="1"/>
    <xf numFmtId="0" fontId="11" fillId="0" borderId="0" xfId="1" applyFont="1" applyFill="1"/>
    <xf numFmtId="0" fontId="11" fillId="0" borderId="0" xfId="1" applyFont="1" applyAlignment="1">
      <alignment horizontal="center"/>
    </xf>
    <xf numFmtId="0" fontId="15" fillId="0" borderId="0" xfId="1" applyFont="1"/>
    <xf numFmtId="164" fontId="11" fillId="0" borderId="1" xfId="1" applyNumberFormat="1" applyFont="1" applyBorder="1" applyAlignment="1">
      <alignment horizontal="center" vertical="center"/>
    </xf>
    <xf numFmtId="0" fontId="11" fillId="4" borderId="2" xfId="1" applyFont="1" applyFill="1" applyBorder="1" applyAlignment="1">
      <alignment horizontal="center" vertical="center"/>
    </xf>
    <xf numFmtId="49" fontId="15" fillId="4" borderId="3" xfId="1" applyNumberFormat="1" applyFont="1" applyFill="1" applyBorder="1" applyAlignment="1">
      <alignment horizontal="left" vertical="center" wrapText="1"/>
    </xf>
    <xf numFmtId="49" fontId="15" fillId="4" borderId="3" xfId="1" applyNumberFormat="1" applyFont="1" applyFill="1" applyBorder="1" applyAlignment="1">
      <alignment horizontal="center" vertical="center" wrapText="1"/>
    </xf>
    <xf numFmtId="3" fontId="15" fillId="4" borderId="3" xfId="1" applyNumberFormat="1" applyFont="1" applyFill="1" applyBorder="1" applyAlignment="1">
      <alignment horizontal="center" vertical="center" wrapText="1"/>
    </xf>
    <xf numFmtId="4" fontId="15" fillId="4" borderId="3" xfId="1" applyNumberFormat="1" applyFont="1" applyFill="1" applyBorder="1" applyAlignment="1">
      <alignment horizontal="center" vertical="center"/>
    </xf>
    <xf numFmtId="4" fontId="15" fillId="4" borderId="4" xfId="1" applyNumberFormat="1" applyFont="1" applyFill="1" applyBorder="1" applyAlignment="1">
      <alignment horizontal="center" vertical="center"/>
    </xf>
    <xf numFmtId="3" fontId="11" fillId="0" borderId="1" xfId="1" applyNumberFormat="1" applyFont="1" applyFill="1" applyBorder="1" applyAlignment="1">
      <alignment horizontal="center" vertical="center"/>
    </xf>
    <xf numFmtId="2" fontId="11" fillId="0" borderId="1" xfId="1" applyNumberFormat="1" applyFont="1" applyFill="1" applyBorder="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11" fillId="0" borderId="0" xfId="12" applyFont="1" applyFill="1" applyAlignment="1">
      <alignment vertical="center"/>
    </xf>
    <xf numFmtId="0" fontId="11" fillId="0" borderId="0" xfId="12" applyFont="1" applyFill="1" applyAlignment="1">
      <alignment horizontal="center" vertical="center"/>
    </xf>
    <xf numFmtId="0" fontId="11" fillId="0" borderId="0" xfId="12" applyFont="1" applyFill="1" applyAlignment="1">
      <alignment vertical="center" wrapText="1"/>
    </xf>
    <xf numFmtId="3" fontId="11" fillId="0" borderId="0" xfId="12" applyNumberFormat="1" applyFont="1" applyFill="1" applyAlignment="1">
      <alignment horizontal="center" vertical="center"/>
    </xf>
    <xf numFmtId="0" fontId="15" fillId="0" borderId="0" xfId="12" applyFont="1" applyAlignment="1">
      <alignment horizontal="left" vertical="center"/>
    </xf>
    <xf numFmtId="0" fontId="4" fillId="0" borderId="0" xfId="0" applyFont="1" applyAlignment="1">
      <alignment horizontal="center" vertical="center" wrapText="1"/>
    </xf>
    <xf numFmtId="0" fontId="4" fillId="0" borderId="0" xfId="0" applyFont="1" applyAlignment="1">
      <alignment vertical="center" wrapText="1"/>
    </xf>
    <xf numFmtId="0" fontId="11" fillId="0" borderId="1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7" xfId="0" applyFont="1" applyBorder="1" applyAlignment="1">
      <alignment horizontal="center" vertical="center" wrapText="1"/>
    </xf>
    <xf numFmtId="0" fontId="11" fillId="5" borderId="3"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6" xfId="0" applyFont="1" applyFill="1" applyBorder="1" applyAlignment="1">
      <alignment horizontal="left" vertical="center"/>
    </xf>
    <xf numFmtId="0" fontId="11" fillId="0" borderId="12" xfId="0" applyFont="1" applyFill="1" applyBorder="1" applyAlignment="1">
      <alignment horizontal="center" vertical="center" wrapText="1"/>
    </xf>
    <xf numFmtId="0" fontId="4" fillId="0" borderId="0" xfId="0" applyFont="1" applyFill="1" applyAlignment="1">
      <alignment vertical="center" wrapText="1"/>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3" xfId="0" applyFont="1" applyBorder="1" applyAlignment="1">
      <alignment horizontal="center" vertical="center" wrapText="1"/>
    </xf>
    <xf numFmtId="0" fontId="11" fillId="0" borderId="5" xfId="0" applyFont="1" applyBorder="1" applyAlignment="1">
      <alignment horizontal="left" vertical="center" wrapText="1"/>
    </xf>
    <xf numFmtId="0" fontId="11" fillId="0" borderId="24" xfId="0" applyFont="1" applyBorder="1" applyAlignment="1">
      <alignment horizontal="center" vertical="center" wrapText="1"/>
    </xf>
    <xf numFmtId="0" fontId="11" fillId="0" borderId="6" xfId="0" applyFont="1" applyBorder="1" applyAlignment="1">
      <alignment horizontal="left" vertical="center" wrapText="1"/>
    </xf>
    <xf numFmtId="0" fontId="11" fillId="0" borderId="8" xfId="0" applyFont="1" applyBorder="1" applyAlignment="1">
      <alignment horizontal="left" vertical="center" wrapText="1"/>
    </xf>
    <xf numFmtId="0" fontId="11" fillId="0" borderId="12" xfId="0" applyFont="1" applyBorder="1" applyAlignment="1">
      <alignment horizontal="left" vertical="center" wrapText="1"/>
    </xf>
    <xf numFmtId="0" fontId="11" fillId="0" borderId="1" xfId="12" applyFont="1" applyFill="1" applyBorder="1" applyAlignment="1">
      <alignment horizontal="center" vertical="center" wrapText="1"/>
    </xf>
    <xf numFmtId="0" fontId="16" fillId="0" borderId="0" xfId="1" applyFont="1" applyFill="1" applyBorder="1" applyAlignment="1">
      <alignment horizontal="center" vertical="center" wrapText="1"/>
    </xf>
    <xf numFmtId="0" fontId="17" fillId="0" borderId="0" xfId="1" applyFont="1" applyFill="1" applyBorder="1" applyAlignment="1">
      <alignment horizontal="center" vertical="center" wrapText="1"/>
    </xf>
    <xf numFmtId="2" fontId="16" fillId="0" borderId="0" xfId="1" applyNumberFormat="1" applyFont="1" applyFill="1" applyBorder="1" applyAlignment="1">
      <alignment horizontal="center" vertical="center" wrapText="1"/>
    </xf>
    <xf numFmtId="0" fontId="11" fillId="0" borderId="9" xfId="1" applyFont="1" applyBorder="1" applyAlignment="1">
      <alignment horizontal="center" vertical="center"/>
    </xf>
    <xf numFmtId="3" fontId="11" fillId="0" borderId="9" xfId="1" applyNumberFormat="1" applyFont="1" applyBorder="1" applyAlignment="1">
      <alignment horizontal="center" vertical="center"/>
    </xf>
    <xf numFmtId="165" fontId="11" fillId="0" borderId="9" xfId="1" applyNumberFormat="1" applyFont="1" applyBorder="1" applyAlignment="1">
      <alignment horizontal="center" vertical="center"/>
    </xf>
    <xf numFmtId="164" fontId="11" fillId="0" borderId="9" xfId="1" applyNumberFormat="1" applyFont="1" applyBorder="1" applyAlignment="1">
      <alignment horizontal="center" vertical="center"/>
    </xf>
    <xf numFmtId="4" fontId="11" fillId="2" borderId="9" xfId="1" applyNumberFormat="1" applyFont="1" applyFill="1" applyBorder="1" applyAlignment="1">
      <alignment horizontal="center" vertical="center"/>
    </xf>
    <xf numFmtId="4" fontId="11" fillId="0" borderId="9" xfId="1" applyNumberFormat="1" applyFont="1" applyFill="1" applyBorder="1" applyAlignment="1">
      <alignment horizontal="center" vertical="center"/>
    </xf>
    <xf numFmtId="0" fontId="15" fillId="4" borderId="2" xfId="1" applyFont="1" applyFill="1" applyBorder="1" applyAlignment="1">
      <alignment horizontal="center" vertical="center"/>
    </xf>
    <xf numFmtId="3" fontId="15" fillId="4" borderId="3" xfId="1" applyNumberFormat="1" applyFont="1" applyFill="1" applyBorder="1" applyAlignment="1">
      <alignment horizontal="center" vertical="center"/>
    </xf>
    <xf numFmtId="4" fontId="11" fillId="4" borderId="3" xfId="1" applyNumberFormat="1" applyFont="1" applyFill="1" applyBorder="1" applyAlignment="1">
      <alignment horizontal="center" vertical="center"/>
    </xf>
    <xf numFmtId="4" fontId="11" fillId="4" borderId="4" xfId="1" applyNumberFormat="1" applyFont="1" applyFill="1" applyBorder="1" applyAlignment="1">
      <alignment horizontal="center" vertical="center"/>
    </xf>
    <xf numFmtId="0" fontId="8" fillId="0" borderId="0" xfId="0" applyFont="1" applyAlignment="1">
      <alignment horizontal="left" vertical="center"/>
    </xf>
    <xf numFmtId="0" fontId="8" fillId="0" borderId="0" xfId="0" applyFont="1" applyAlignment="1">
      <alignment horizontal="center" vertical="center" wrapText="1"/>
    </xf>
    <xf numFmtId="0" fontId="8" fillId="0" borderId="0" xfId="0" applyFont="1" applyAlignment="1">
      <alignment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wrapText="1"/>
    </xf>
    <xf numFmtId="3" fontId="3" fillId="7" borderId="1" xfId="0" applyNumberFormat="1" applyFont="1" applyFill="1" applyBorder="1" applyAlignment="1">
      <alignment horizontal="right" vertical="center" wrapText="1"/>
    </xf>
    <xf numFmtId="3" fontId="3" fillId="8" borderId="1" xfId="0" applyNumberFormat="1" applyFont="1" applyFill="1" applyBorder="1" applyAlignment="1">
      <alignment horizontal="right" vertical="center" wrapText="1"/>
    </xf>
    <xf numFmtId="0" fontId="3" fillId="8" borderId="11" xfId="0" applyFont="1" applyFill="1" applyBorder="1" applyAlignment="1">
      <alignment horizontal="left" vertical="center"/>
    </xf>
    <xf numFmtId="0" fontId="3" fillId="8" borderId="5" xfId="0" applyFont="1" applyFill="1" applyBorder="1" applyAlignment="1">
      <alignment horizontal="center" vertical="center" wrapText="1"/>
    </xf>
    <xf numFmtId="3" fontId="3" fillId="8" borderId="11" xfId="0" applyNumberFormat="1" applyFont="1" applyFill="1" applyBorder="1" applyAlignment="1">
      <alignment horizontal="right" vertical="center" wrapText="1"/>
    </xf>
    <xf numFmtId="0" fontId="3" fillId="8" borderId="1" xfId="0" applyFont="1" applyFill="1" applyBorder="1" applyAlignment="1">
      <alignment horizontal="left" vertical="center"/>
    </xf>
    <xf numFmtId="0" fontId="3" fillId="8" borderId="1" xfId="0" applyFont="1" applyFill="1" applyBorder="1" applyAlignment="1">
      <alignment horizontal="center" vertical="center" wrapText="1"/>
    </xf>
    <xf numFmtId="3" fontId="3" fillId="8" borderId="1" xfId="0" applyNumberFormat="1" applyFont="1" applyFill="1" applyBorder="1" applyAlignment="1">
      <alignment horizontal="right" vertical="center"/>
    </xf>
    <xf numFmtId="0" fontId="3" fillId="8" borderId="1" xfId="0" applyFont="1" applyFill="1" applyBorder="1" applyAlignment="1">
      <alignment vertical="center"/>
    </xf>
    <xf numFmtId="0" fontId="3" fillId="8" borderId="1" xfId="0" applyFont="1" applyFill="1" applyBorder="1" applyAlignment="1">
      <alignment horizontal="center" vertical="center"/>
    </xf>
    <xf numFmtId="4" fontId="15" fillId="6" borderId="1" xfId="1" applyNumberFormat="1" applyFont="1" applyFill="1" applyBorder="1" applyAlignment="1">
      <alignment horizontal="center" vertical="center"/>
    </xf>
    <xf numFmtId="4" fontId="15" fillId="6" borderId="11" xfId="1" applyNumberFormat="1" applyFont="1" applyFill="1" applyBorder="1" applyAlignment="1">
      <alignment horizontal="center" vertical="center"/>
    </xf>
    <xf numFmtId="0" fontId="15" fillId="6" borderId="1" xfId="0" applyFont="1" applyFill="1" applyBorder="1" applyAlignment="1">
      <alignment horizontal="center" vertical="center" wrapText="1"/>
    </xf>
    <xf numFmtId="3" fontId="15" fillId="6" borderId="1" xfId="0" applyNumberFormat="1" applyFont="1" applyFill="1" applyBorder="1" applyAlignment="1">
      <alignment horizontal="center" vertical="center" wrapText="1"/>
    </xf>
    <xf numFmtId="4" fontId="15" fillId="6" borderId="1" xfId="0" applyNumberFormat="1"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49" fontId="11" fillId="0" borderId="1" xfId="1" applyNumberFormat="1" applyFont="1" applyBorder="1" applyAlignment="1">
      <alignment horizontal="left" vertical="center" wrapText="1"/>
    </xf>
    <xf numFmtId="49" fontId="11" fillId="0" borderId="1" xfId="1" applyNumberFormat="1" applyFont="1" applyFill="1" applyBorder="1" applyAlignment="1">
      <alignment horizontal="left" vertical="center" wrapText="1"/>
    </xf>
    <xf numFmtId="0" fontId="15" fillId="4" borderId="3" xfId="1" applyFont="1" applyFill="1" applyBorder="1" applyAlignment="1">
      <alignment vertical="center" wrapText="1"/>
    </xf>
    <xf numFmtId="49" fontId="11" fillId="0" borderId="9" xfId="1" applyNumberFormat="1" applyFont="1" applyBorder="1" applyAlignment="1">
      <alignment horizontal="left" vertical="center" wrapText="1"/>
    </xf>
    <xf numFmtId="49" fontId="11" fillId="0" borderId="1" xfId="1" applyNumberFormat="1" applyFont="1" applyBorder="1" applyAlignment="1">
      <alignment horizontal="left" wrapText="1"/>
    </xf>
    <xf numFmtId="0" fontId="4" fillId="0" borderId="1" xfId="0" applyFont="1" applyBorder="1" applyAlignment="1">
      <alignment horizontal="center" vertical="center"/>
    </xf>
    <xf numFmtId="4" fontId="4" fillId="0" borderId="1" xfId="0" applyNumberFormat="1" applyFont="1" applyFill="1" applyBorder="1" applyAlignment="1">
      <alignment horizontal="right" vertical="center" wrapText="1"/>
    </xf>
    <xf numFmtId="0" fontId="5" fillId="0" borderId="0" xfId="0" applyFont="1" applyFill="1" applyAlignment="1">
      <alignment horizontal="right" vertical="center"/>
    </xf>
    <xf numFmtId="1" fontId="4" fillId="0" borderId="0" xfId="0" applyNumberFormat="1" applyFont="1" applyFill="1" applyAlignment="1">
      <alignment horizontal="right"/>
    </xf>
    <xf numFmtId="0" fontId="4" fillId="0" borderId="0" xfId="0" applyFont="1" applyFill="1" applyAlignment="1">
      <alignment horizontal="right"/>
    </xf>
    <xf numFmtId="0" fontId="12" fillId="0" borderId="0" xfId="1" applyFont="1" applyFill="1" applyBorder="1" applyAlignment="1">
      <alignment horizontal="center" vertical="center" wrapText="1"/>
    </xf>
    <xf numFmtId="0" fontId="15" fillId="0" borderId="0" xfId="1" applyFont="1" applyAlignment="1">
      <alignment horizontal="center" vertical="center"/>
    </xf>
    <xf numFmtId="0" fontId="11" fillId="0" borderId="0" xfId="1" applyFont="1" applyFill="1" applyAlignment="1">
      <alignment horizontal="left" vertical="center"/>
    </xf>
    <xf numFmtId="0" fontId="4" fillId="0" borderId="1" xfId="0" applyFont="1" applyFill="1" applyBorder="1" applyAlignment="1">
      <alignment horizontal="center" vertical="center"/>
    </xf>
    <xf numFmtId="3" fontId="4" fillId="0" borderId="1" xfId="0" applyNumberFormat="1" applyFont="1" applyFill="1" applyBorder="1" applyAlignment="1">
      <alignment horizontal="right" vertical="center" wrapText="1"/>
    </xf>
    <xf numFmtId="0" fontId="4" fillId="0" borderId="1" xfId="0" applyFont="1" applyFill="1" applyBorder="1" applyAlignment="1">
      <alignment horizontal="center" vertical="center" wrapText="1"/>
    </xf>
    <xf numFmtId="0" fontId="4" fillId="2" borderId="1" xfId="0" applyFont="1" applyFill="1" applyBorder="1" applyAlignment="1">
      <alignment horizontal="right" vertical="center"/>
    </xf>
    <xf numFmtId="0" fontId="4" fillId="2" borderId="1" xfId="0" applyFont="1" applyFill="1" applyBorder="1" applyAlignment="1">
      <alignment horizontal="left" vertical="center" wrapText="1"/>
    </xf>
    <xf numFmtId="0" fontId="11" fillId="0" borderId="10" xfId="0" applyFont="1" applyBorder="1" applyAlignment="1">
      <alignment horizontal="left" vertical="center" wrapText="1"/>
    </xf>
    <xf numFmtId="166" fontId="19" fillId="0" borderId="26" xfId="0" applyNumberFormat="1" applyFont="1" applyFill="1" applyBorder="1" applyAlignment="1">
      <alignment horizontal="left" wrapText="1"/>
    </xf>
    <xf numFmtId="3" fontId="11" fillId="0" borderId="12" xfId="0" applyNumberFormat="1" applyFont="1" applyFill="1" applyBorder="1" applyAlignment="1">
      <alignment horizontal="center" vertical="center" wrapText="1"/>
    </xf>
    <xf numFmtId="3" fontId="11" fillId="0" borderId="6"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3" fontId="11" fillId="0" borderId="7" xfId="0" applyNumberFormat="1" applyFont="1" applyBorder="1" applyAlignment="1">
      <alignment horizontal="center" vertical="center" wrapText="1"/>
    </xf>
    <xf numFmtId="0" fontId="11" fillId="0" borderId="7" xfId="0" applyFont="1" applyBorder="1" applyAlignment="1">
      <alignment horizontal="center" vertical="center" wrapText="1"/>
    </xf>
    <xf numFmtId="4" fontId="11" fillId="0" borderId="14" xfId="0" applyNumberFormat="1" applyFont="1" applyBorder="1" applyAlignment="1">
      <alignment horizontal="center" vertical="center" wrapText="1"/>
    </xf>
    <xf numFmtId="4" fontId="11" fillId="0" borderId="8" xfId="0" applyNumberFormat="1" applyFont="1" applyBorder="1" applyAlignment="1">
      <alignment horizontal="center" vertical="center" wrapText="1"/>
    </xf>
    <xf numFmtId="4" fontId="11" fillId="0" borderId="25" xfId="0" applyNumberFormat="1" applyFont="1" applyBorder="1" applyAlignment="1">
      <alignment horizontal="center" vertical="center" wrapText="1"/>
    </xf>
    <xf numFmtId="4" fontId="11" fillId="0" borderId="7" xfId="0" applyNumberFormat="1" applyFont="1" applyBorder="1" applyAlignment="1">
      <alignment horizontal="center" vertical="center" wrapText="1"/>
    </xf>
    <xf numFmtId="0" fontId="5" fillId="0" borderId="0" xfId="0" applyFont="1" applyFill="1" applyAlignment="1">
      <alignment horizontal="center" vertical="center"/>
    </xf>
    <xf numFmtId="0" fontId="5" fillId="0" borderId="0" xfId="0" applyFont="1" applyAlignment="1">
      <alignment horizontal="center" vertical="center"/>
    </xf>
    <xf numFmtId="0" fontId="11" fillId="0" borderId="0" xfId="12" applyFont="1" applyAlignment="1">
      <alignment horizontal="center" vertical="center" wrapText="1"/>
    </xf>
    <xf numFmtId="4" fontId="11" fillId="0" borderId="0" xfId="12" applyNumberFormat="1" applyFont="1" applyFill="1" applyAlignment="1">
      <alignment horizontal="center" vertical="center"/>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4" fillId="0" borderId="1" xfId="12" applyFont="1" applyFill="1" applyBorder="1" applyAlignment="1">
      <alignment horizontal="center" vertical="center" wrapText="1"/>
    </xf>
    <xf numFmtId="4" fontId="15" fillId="6" borderId="11" xfId="12" applyNumberFormat="1" applyFont="1" applyFill="1" applyBorder="1" applyAlignment="1">
      <alignment horizontal="center" vertical="center"/>
    </xf>
    <xf numFmtId="0" fontId="15" fillId="4" borderId="2" xfId="12" applyFont="1" applyFill="1" applyBorder="1" applyAlignment="1">
      <alignment horizontal="center" vertical="center"/>
    </xf>
    <xf numFmtId="49" fontId="15" fillId="4" borderId="3" xfId="12" applyNumberFormat="1" applyFont="1" applyFill="1" applyBorder="1" applyAlignment="1">
      <alignment horizontal="center" vertical="center" wrapText="1"/>
    </xf>
    <xf numFmtId="4" fontId="15" fillId="4" borderId="3" xfId="12" applyNumberFormat="1" applyFont="1" applyFill="1" applyBorder="1" applyAlignment="1">
      <alignment horizontal="center" vertical="center"/>
    </xf>
    <xf numFmtId="4" fontId="15" fillId="4" borderId="4" xfId="12" applyNumberFormat="1" applyFont="1" applyFill="1" applyBorder="1" applyAlignment="1">
      <alignment horizontal="center" vertical="center"/>
    </xf>
    <xf numFmtId="0" fontId="15" fillId="0" borderId="0" xfId="12" applyFont="1" applyAlignment="1">
      <alignment vertical="center"/>
    </xf>
    <xf numFmtId="49" fontId="11" fillId="0" borderId="9" xfId="12" applyNumberFormat="1" applyFont="1" applyBorder="1" applyAlignment="1">
      <alignment horizontal="left" vertical="center" wrapText="1"/>
    </xf>
    <xf numFmtId="4" fontId="11" fillId="0" borderId="9" xfId="12" applyNumberFormat="1" applyFont="1" applyFill="1" applyBorder="1" applyAlignment="1">
      <alignment horizontal="center" vertical="center"/>
    </xf>
    <xf numFmtId="0" fontId="11" fillId="0" borderId="0" xfId="12" applyFont="1" applyAlignment="1">
      <alignment vertical="center"/>
    </xf>
    <xf numFmtId="0" fontId="11" fillId="0" borderId="1" xfId="12" applyFont="1" applyBorder="1" applyAlignment="1">
      <alignment horizontal="center" vertical="center"/>
    </xf>
    <xf numFmtId="49" fontId="11" fillId="0" borderId="1" xfId="12" applyNumberFormat="1" applyFont="1" applyBorder="1" applyAlignment="1">
      <alignment horizontal="left" vertical="center" wrapText="1"/>
    </xf>
    <xf numFmtId="4" fontId="11" fillId="0" borderId="1" xfId="12" applyNumberFormat="1" applyFont="1" applyBorder="1" applyAlignment="1">
      <alignment horizontal="center" vertical="center"/>
    </xf>
    <xf numFmtId="4" fontId="11" fillId="0" borderId="1" xfId="12" applyNumberFormat="1" applyFont="1" applyFill="1" applyBorder="1" applyAlignment="1">
      <alignment horizontal="center" vertical="center"/>
    </xf>
    <xf numFmtId="2" fontId="5" fillId="0" borderId="0" xfId="0" applyNumberFormat="1" applyFont="1" applyAlignment="1">
      <alignment vertical="center"/>
    </xf>
    <xf numFmtId="0" fontId="12" fillId="0" borderId="0" xfId="12" applyFont="1" applyFill="1" applyBorder="1" applyAlignment="1">
      <alignment horizontal="center" vertical="center" wrapText="1"/>
    </xf>
    <xf numFmtId="0" fontId="11" fillId="0" borderId="0" xfId="12" applyFont="1" applyFill="1" applyAlignment="1">
      <alignment horizontal="center" vertical="center" wrapText="1"/>
    </xf>
    <xf numFmtId="0" fontId="13" fillId="0" borderId="0" xfId="12" applyFont="1" applyFill="1" applyBorder="1" applyAlignment="1">
      <alignment horizontal="center" vertical="center" wrapText="1"/>
    </xf>
    <xf numFmtId="4" fontId="12" fillId="0" borderId="0" xfId="12" applyNumberFormat="1" applyFont="1" applyFill="1" applyBorder="1" applyAlignment="1">
      <alignment horizontal="center" vertical="center" wrapText="1"/>
    </xf>
    <xf numFmtId="4" fontId="12" fillId="0" borderId="0" xfId="12" applyNumberFormat="1" applyFont="1" applyFill="1" applyAlignment="1">
      <alignment horizontal="center" vertical="center" wrapText="1"/>
    </xf>
    <xf numFmtId="0" fontId="15" fillId="4" borderId="3" xfId="12" applyFont="1" applyFill="1" applyBorder="1" applyAlignment="1">
      <alignment vertical="center" wrapText="1"/>
    </xf>
    <xf numFmtId="3" fontId="15" fillId="4" borderId="3" xfId="12" applyNumberFormat="1" applyFont="1" applyFill="1" applyBorder="1" applyAlignment="1">
      <alignment horizontal="center" vertical="center"/>
    </xf>
    <xf numFmtId="0" fontId="11" fillId="0" borderId="9" xfId="12" applyFont="1" applyFill="1" applyBorder="1" applyAlignment="1">
      <alignment horizontal="center" vertical="center"/>
    </xf>
    <xf numFmtId="164" fontId="11" fillId="0" borderId="9" xfId="12" applyNumberFormat="1" applyFont="1" applyBorder="1" applyAlignment="1">
      <alignment horizontal="center" vertical="center"/>
    </xf>
    <xf numFmtId="0" fontId="11" fillId="0" borderId="1" xfId="12" applyFont="1" applyFill="1" applyBorder="1" applyAlignment="1">
      <alignment horizontal="center" vertical="center"/>
    </xf>
    <xf numFmtId="164" fontId="11" fillId="0" borderId="1" xfId="12" applyNumberFormat="1" applyFont="1" applyBorder="1" applyAlignment="1">
      <alignment horizontal="center" vertical="center"/>
    </xf>
    <xf numFmtId="3" fontId="14" fillId="0" borderId="1" xfId="0" applyNumberFormat="1" applyFont="1" applyBorder="1" applyAlignment="1">
      <alignment horizontal="center" vertical="center"/>
    </xf>
    <xf numFmtId="4" fontId="11" fillId="0" borderId="0" xfId="12" applyNumberFormat="1" applyFont="1" applyAlignment="1">
      <alignment vertical="center"/>
    </xf>
    <xf numFmtId="165" fontId="11" fillId="0" borderId="9" xfId="12" applyNumberFormat="1" applyFont="1" applyFill="1" applyBorder="1" applyAlignment="1">
      <alignment horizontal="center" vertical="center"/>
    </xf>
    <xf numFmtId="49" fontId="11" fillId="0" borderId="1" xfId="12" applyNumberFormat="1" applyFont="1" applyFill="1" applyBorder="1" applyAlignment="1">
      <alignment horizontal="left" vertical="center" wrapText="1"/>
    </xf>
    <xf numFmtId="3" fontId="14" fillId="0" borderId="1" xfId="0" applyNumberFormat="1" applyFont="1" applyFill="1" applyBorder="1" applyAlignment="1">
      <alignment horizontal="center" vertical="center"/>
    </xf>
    <xf numFmtId="164" fontId="11" fillId="0" borderId="1" xfId="12" applyNumberFormat="1" applyFont="1" applyFill="1" applyBorder="1" applyAlignment="1">
      <alignment horizontal="center" vertical="center"/>
    </xf>
    <xf numFmtId="165" fontId="11" fillId="0" borderId="1" xfId="1" applyNumberFormat="1" applyFont="1" applyFill="1" applyBorder="1" applyAlignment="1">
      <alignment horizontal="center" vertical="center"/>
    </xf>
    <xf numFmtId="4" fontId="5" fillId="0" borderId="0" xfId="0" applyNumberFormat="1" applyFont="1" applyAlignment="1">
      <alignment horizontal="center" vertical="center"/>
    </xf>
    <xf numFmtId="0" fontId="8" fillId="0" borderId="0" xfId="0" applyFont="1" applyAlignment="1">
      <alignment horizontal="center" vertical="center" wrapText="1"/>
    </xf>
    <xf numFmtId="0" fontId="11" fillId="0" borderId="1" xfId="12" applyFont="1" applyBorder="1" applyAlignment="1">
      <alignment vertical="center" wrapText="1"/>
    </xf>
    <xf numFmtId="10" fontId="11" fillId="0" borderId="9" xfId="12" applyNumberFormat="1" applyFont="1" applyBorder="1" applyAlignment="1">
      <alignment horizontal="center" vertical="center"/>
    </xf>
    <xf numFmtId="10" fontId="11" fillId="0" borderId="1" xfId="12" applyNumberFormat="1" applyFont="1" applyBorder="1" applyAlignment="1">
      <alignment horizontal="center" vertical="center"/>
    </xf>
    <xf numFmtId="10" fontId="11" fillId="0" borderId="1" xfId="12" applyNumberFormat="1" applyFont="1" applyFill="1" applyBorder="1" applyAlignment="1">
      <alignment horizontal="center" vertical="center"/>
    </xf>
    <xf numFmtId="10" fontId="15" fillId="4" borderId="3" xfId="12" applyNumberFormat="1" applyFont="1" applyFill="1" applyBorder="1" applyAlignment="1">
      <alignment horizontal="center" vertical="center"/>
    </xf>
    <xf numFmtId="2" fontId="11" fillId="0" borderId="1" xfId="12" applyNumberFormat="1" applyFont="1" applyBorder="1" applyAlignment="1">
      <alignment horizontal="center" vertical="center"/>
    </xf>
    <xf numFmtId="0" fontId="11" fillId="0" borderId="1" xfId="12" applyFont="1" applyBorder="1" applyAlignment="1">
      <alignment horizontal="left" vertical="center" wrapText="1"/>
    </xf>
    <xf numFmtId="0" fontId="11" fillId="0" borderId="1" xfId="12" applyFont="1" applyFill="1" applyBorder="1" applyAlignment="1">
      <alignment vertical="center" wrapText="1"/>
    </xf>
    <xf numFmtId="0" fontId="11" fillId="0" borderId="1" xfId="12" applyFont="1" applyFill="1" applyBorder="1" applyAlignment="1">
      <alignment horizontal="left" vertical="center" wrapText="1"/>
    </xf>
    <xf numFmtId="2" fontId="11" fillId="0" borderId="1" xfId="12" applyNumberFormat="1" applyFont="1" applyFill="1" applyBorder="1" applyAlignment="1">
      <alignment horizontal="center" vertical="center"/>
    </xf>
    <xf numFmtId="0" fontId="11" fillId="0" borderId="1" xfId="1" applyFont="1" applyFill="1" applyBorder="1" applyAlignment="1">
      <alignment vertical="center" wrapText="1"/>
    </xf>
    <xf numFmtId="0" fontId="11" fillId="0" borderId="1" xfId="1" applyFont="1" applyFill="1" applyBorder="1" applyAlignment="1">
      <alignment horizontal="left" vertical="center" wrapText="1"/>
    </xf>
    <xf numFmtId="0" fontId="11" fillId="0" borderId="1" xfId="1" applyFont="1" applyBorder="1" applyAlignment="1">
      <alignment vertical="center" wrapText="1"/>
    </xf>
    <xf numFmtId="0" fontId="11" fillId="0" borderId="1" xfId="1" applyFont="1" applyBorder="1"/>
    <xf numFmtId="0" fontId="11" fillId="0" borderId="1" xfId="1" applyFont="1" applyBorder="1" applyAlignment="1">
      <alignment horizontal="left" vertical="center" wrapText="1"/>
    </xf>
    <xf numFmtId="165" fontId="11" fillId="4" borderId="1" xfId="1" applyNumberFormat="1" applyFont="1" applyFill="1" applyBorder="1" applyAlignment="1">
      <alignment horizontal="center" vertical="center"/>
    </xf>
    <xf numFmtId="165" fontId="11" fillId="4" borderId="9" xfId="1" applyNumberFormat="1" applyFont="1" applyFill="1" applyBorder="1" applyAlignment="1">
      <alignment horizontal="center" vertical="center"/>
    </xf>
    <xf numFmtId="2" fontId="5" fillId="0" borderId="0" xfId="85" applyNumberFormat="1" applyFont="1" applyFill="1" applyAlignment="1">
      <alignment vertical="center"/>
    </xf>
    <xf numFmtId="0" fontId="5" fillId="0" borderId="0" xfId="85" applyFont="1" applyFill="1" applyAlignment="1">
      <alignment vertical="center"/>
    </xf>
    <xf numFmtId="0" fontId="4" fillId="0" borderId="9" xfId="0" applyFont="1" applyFill="1" applyBorder="1" applyAlignment="1">
      <alignment vertical="center"/>
    </xf>
    <xf numFmtId="0" fontId="4" fillId="0" borderId="9" xfId="0" applyFont="1" applyFill="1" applyBorder="1" applyAlignment="1">
      <alignment vertical="center" wrapText="1"/>
    </xf>
    <xf numFmtId="4" fontId="4" fillId="0" borderId="9" xfId="0" applyNumberFormat="1" applyFont="1" applyFill="1" applyBorder="1" applyAlignment="1">
      <alignment horizontal="right" vertical="center"/>
    </xf>
    <xf numFmtId="2" fontId="5" fillId="0" borderId="0" xfId="0" applyNumberFormat="1" applyFont="1" applyFill="1" applyAlignment="1">
      <alignment horizontal="center" vertical="center"/>
    </xf>
    <xf numFmtId="165" fontId="11" fillId="4" borderId="9" xfId="12" applyNumberFormat="1" applyFont="1" applyFill="1" applyBorder="1" applyAlignment="1">
      <alignment horizontal="center" vertical="center"/>
    </xf>
    <xf numFmtId="4" fontId="5" fillId="0" borderId="0" xfId="85" applyNumberFormat="1" applyFont="1" applyFill="1" applyAlignment="1">
      <alignment horizontal="center" vertical="center"/>
    </xf>
    <xf numFmtId="0" fontId="11" fillId="0" borderId="0" xfId="12" applyFont="1"/>
    <xf numFmtId="0" fontId="8" fillId="0" borderId="0" xfId="1" applyFont="1" applyAlignment="1">
      <alignment horizontal="left" vertical="center"/>
    </xf>
    <xf numFmtId="0" fontId="12" fillId="0" borderId="13" xfId="12" applyFont="1" applyBorder="1" applyAlignment="1">
      <alignment horizontal="center" vertical="center" wrapText="1"/>
    </xf>
    <xf numFmtId="0" fontId="12" fillId="0" borderId="0" xfId="12" applyFont="1" applyAlignment="1">
      <alignment horizontal="center" vertical="center" wrapText="1"/>
    </xf>
    <xf numFmtId="0" fontId="11" fillId="2" borderId="27" xfId="12" applyFont="1" applyFill="1" applyBorder="1" applyAlignment="1">
      <alignment horizontal="center" vertical="center" wrapText="1"/>
    </xf>
    <xf numFmtId="0" fontId="11" fillId="0" borderId="27" xfId="12" applyFont="1" applyBorder="1" applyAlignment="1">
      <alignment horizontal="center" vertical="center" wrapText="1"/>
    </xf>
    <xf numFmtId="0" fontId="11" fillId="0" borderId="27" xfId="2" applyFont="1" applyBorder="1" applyAlignment="1">
      <alignment horizontal="center" vertical="center" wrapText="1"/>
    </xf>
    <xf numFmtId="3" fontId="11" fillId="2" borderId="28" xfId="12" applyNumberFormat="1" applyFont="1" applyFill="1" applyBorder="1" applyAlignment="1">
      <alignment horizontal="center" vertical="center" wrapText="1"/>
    </xf>
    <xf numFmtId="0" fontId="11" fillId="0" borderId="0" xfId="12" applyFont="1" applyAlignment="1">
      <alignment horizontal="center"/>
    </xf>
    <xf numFmtId="4" fontId="15" fillId="6" borderId="30" xfId="12" applyNumberFormat="1" applyFont="1" applyFill="1" applyBorder="1" applyAlignment="1">
      <alignment horizontal="center" vertical="center"/>
    </xf>
    <xf numFmtId="0" fontId="15" fillId="0" borderId="0" xfId="12" applyFont="1"/>
    <xf numFmtId="0" fontId="15" fillId="4" borderId="31" xfId="12" applyFont="1" applyFill="1" applyBorder="1" applyAlignment="1">
      <alignment horizontal="center" vertical="center"/>
    </xf>
    <xf numFmtId="0" fontId="15" fillId="4" borderId="14" xfId="12" applyFont="1" applyFill="1" applyBorder="1" applyAlignment="1">
      <alignment vertical="center"/>
    </xf>
    <xf numFmtId="49" fontId="15" fillId="4" borderId="14" xfId="12" applyNumberFormat="1" applyFont="1" applyFill="1" applyBorder="1" applyAlignment="1">
      <alignment horizontal="center" vertical="center"/>
    </xf>
    <xf numFmtId="3" fontId="15" fillId="4" borderId="14" xfId="12" applyNumberFormat="1" applyFont="1" applyFill="1" applyBorder="1" applyAlignment="1">
      <alignment horizontal="center" vertical="center"/>
    </xf>
    <xf numFmtId="4" fontId="15" fillId="4" borderId="14" xfId="12" applyNumberFormat="1" applyFont="1" applyFill="1" applyBorder="1" applyAlignment="1">
      <alignment horizontal="center" vertical="center"/>
    </xf>
    <xf numFmtId="4" fontId="15" fillId="4" borderId="32" xfId="12" applyNumberFormat="1" applyFont="1" applyFill="1" applyBorder="1" applyAlignment="1">
      <alignment horizontal="center" vertical="center"/>
    </xf>
    <xf numFmtId="167" fontId="11" fillId="0" borderId="27" xfId="12" applyNumberFormat="1" applyFont="1" applyFill="1" applyBorder="1" applyAlignment="1">
      <alignment horizontal="center" vertical="center"/>
    </xf>
    <xf numFmtId="4" fontId="11" fillId="0" borderId="27" xfId="12" applyNumberFormat="1" applyFont="1" applyFill="1" applyBorder="1" applyAlignment="1">
      <alignment horizontal="center" vertical="center"/>
    </xf>
    <xf numFmtId="0" fontId="5" fillId="0" borderId="1" xfId="0" applyFont="1" applyBorder="1" applyAlignment="1">
      <alignment horizontal="right" vertical="center"/>
    </xf>
    <xf numFmtId="4" fontId="11" fillId="0" borderId="13" xfId="0" applyNumberFormat="1" applyFont="1" applyFill="1" applyBorder="1" applyAlignment="1">
      <alignment horizontal="center" vertical="center" wrapText="1"/>
    </xf>
    <xf numFmtId="4" fontId="11" fillId="0" borderId="12" xfId="0" applyNumberFormat="1" applyFont="1" applyFill="1" applyBorder="1" applyAlignment="1">
      <alignment horizontal="center" vertical="center" wrapText="1"/>
    </xf>
    <xf numFmtId="4" fontId="11" fillId="0" borderId="15" xfId="0" applyNumberFormat="1" applyFont="1" applyFill="1" applyBorder="1" applyAlignment="1">
      <alignment horizontal="center" vertical="center" wrapText="1"/>
    </xf>
    <xf numFmtId="4" fontId="11" fillId="0" borderId="6" xfId="0" applyNumberFormat="1" applyFont="1" applyFill="1" applyBorder="1" applyAlignment="1">
      <alignment horizontal="center" vertical="center" wrapText="1"/>
    </xf>
    <xf numFmtId="0" fontId="11" fillId="0" borderId="8" xfId="0" applyFont="1" applyBorder="1" applyAlignment="1">
      <alignment horizontal="center" vertical="center" wrapText="1"/>
    </xf>
    <xf numFmtId="4" fontId="5" fillId="0" borderId="0" xfId="0" applyNumberFormat="1" applyFont="1" applyAlignment="1">
      <alignment vertical="center"/>
    </xf>
    <xf numFmtId="166" fontId="5" fillId="0" borderId="0" xfId="0" applyNumberFormat="1" applyFont="1" applyAlignment="1">
      <alignment horizontal="center" vertical="center"/>
    </xf>
    <xf numFmtId="0" fontId="11" fillId="0" borderId="34" xfId="0" applyFont="1" applyFill="1" applyBorder="1" applyAlignment="1">
      <alignment horizontal="center" vertical="center" wrapText="1"/>
    </xf>
    <xf numFmtId="0" fontId="11" fillId="0" borderId="7" xfId="0" applyFont="1" applyFill="1" applyBorder="1" applyAlignment="1">
      <alignment horizontal="left" vertical="center"/>
    </xf>
    <xf numFmtId="0" fontId="11" fillId="0" borderId="35" xfId="0" applyFont="1" applyFill="1" applyBorder="1" applyAlignment="1">
      <alignment horizontal="center" vertical="center" wrapText="1"/>
    </xf>
    <xf numFmtId="3" fontId="11" fillId="0" borderId="7" xfId="0" applyNumberFormat="1" applyFont="1" applyFill="1" applyBorder="1" applyAlignment="1">
      <alignment horizontal="center" vertical="center" wrapText="1"/>
    </xf>
    <xf numFmtId="4" fontId="11" fillId="0" borderId="25" xfId="0" applyNumberFormat="1" applyFont="1" applyFill="1" applyBorder="1" applyAlignment="1">
      <alignment horizontal="center" vertical="center" wrapText="1"/>
    </xf>
    <xf numFmtId="4" fontId="11" fillId="0" borderId="7" xfId="0" applyNumberFormat="1" applyFont="1" applyFill="1" applyBorder="1" applyAlignment="1">
      <alignment horizontal="center" vertical="center" wrapText="1"/>
    </xf>
    <xf numFmtId="165" fontId="5" fillId="0" borderId="0" xfId="0" applyNumberFormat="1" applyFont="1" applyAlignment="1">
      <alignment vertical="center"/>
    </xf>
    <xf numFmtId="4" fontId="15" fillId="0" borderId="0" xfId="1" applyNumberFormat="1" applyFont="1" applyAlignment="1">
      <alignment vertical="center"/>
    </xf>
    <xf numFmtId="0" fontId="4" fillId="0" borderId="0" xfId="1" applyFont="1" applyFill="1" applyAlignment="1">
      <alignment horizontal="left" vertical="center"/>
    </xf>
    <xf numFmtId="4" fontId="11" fillId="0" borderId="0" xfId="1" applyNumberFormat="1" applyFont="1" applyFill="1" applyAlignment="1">
      <alignment horizontal="left" vertical="center"/>
    </xf>
    <xf numFmtId="0" fontId="12" fillId="0" borderId="0" xfId="1" applyFont="1" applyFill="1" applyBorder="1" applyAlignment="1">
      <alignment horizontal="left" vertical="center" wrapText="1"/>
    </xf>
    <xf numFmtId="4" fontId="12" fillId="0" borderId="0" xfId="1" applyNumberFormat="1" applyFont="1" applyFill="1" applyBorder="1" applyAlignment="1">
      <alignment horizontal="left" vertical="center" wrapText="1"/>
    </xf>
    <xf numFmtId="0" fontId="14" fillId="0" borderId="0" xfId="1" applyFont="1" applyFill="1" applyBorder="1" applyAlignment="1">
      <alignment horizontal="left" vertical="center" wrapText="1"/>
    </xf>
    <xf numFmtId="4" fontId="15" fillId="0" borderId="0" xfId="1" applyNumberFormat="1" applyFont="1" applyFill="1" applyBorder="1" applyAlignment="1">
      <alignment horizontal="left" vertical="center"/>
    </xf>
    <xf numFmtId="4" fontId="11" fillId="0" borderId="0" xfId="1" applyNumberFormat="1" applyFont="1" applyFill="1" applyBorder="1" applyAlignment="1">
      <alignment horizontal="left" vertical="center"/>
    </xf>
    <xf numFmtId="168" fontId="11" fillId="0" borderId="0" xfId="1" applyNumberFormat="1" applyFont="1" applyFill="1" applyAlignment="1">
      <alignment horizontal="center" vertical="center"/>
    </xf>
    <xf numFmtId="4" fontId="11" fillId="0" borderId="0" xfId="12" applyNumberFormat="1" applyFont="1" applyAlignment="1">
      <alignment horizontal="center" vertical="center"/>
    </xf>
    <xf numFmtId="0" fontId="16" fillId="0" borderId="0" xfId="12" applyFont="1" applyAlignment="1">
      <alignment horizontal="center" vertical="center" wrapText="1"/>
    </xf>
    <xf numFmtId="0" fontId="17" fillId="0" borderId="0" xfId="12" applyFont="1" applyAlignment="1">
      <alignment horizontal="center" vertical="center" wrapText="1"/>
    </xf>
    <xf numFmtId="2" fontId="16" fillId="0" borderId="0" xfId="12" applyNumberFormat="1" applyFont="1" applyAlignment="1">
      <alignment horizontal="center" vertical="center" wrapText="1"/>
    </xf>
    <xf numFmtId="0" fontId="11" fillId="0" borderId="1" xfId="12" applyFont="1" applyBorder="1" applyAlignment="1">
      <alignment horizontal="center" vertical="center" wrapText="1"/>
    </xf>
    <xf numFmtId="0" fontId="14" fillId="0" borderId="1" xfId="12" applyFont="1" applyBorder="1" applyAlignment="1">
      <alignment horizontal="center" vertical="center" wrapText="1"/>
    </xf>
    <xf numFmtId="49" fontId="15" fillId="4" borderId="3" xfId="12" applyNumberFormat="1" applyFont="1" applyFill="1" applyBorder="1" applyAlignment="1">
      <alignment horizontal="left" vertical="center" wrapText="1"/>
    </xf>
    <xf numFmtId="0" fontId="11" fillId="0" borderId="9" xfId="12" applyFont="1" applyBorder="1" applyAlignment="1">
      <alignment horizontal="center" vertical="center"/>
    </xf>
    <xf numFmtId="3" fontId="11" fillId="0" borderId="9" xfId="12" applyNumberFormat="1" applyFont="1" applyBorder="1" applyAlignment="1">
      <alignment horizontal="center" vertical="center"/>
    </xf>
    <xf numFmtId="165" fontId="11" fillId="0" borderId="9" xfId="12" applyNumberFormat="1" applyFont="1" applyBorder="1" applyAlignment="1">
      <alignment horizontal="center" vertical="center"/>
    </xf>
    <xf numFmtId="4" fontId="11" fillId="0" borderId="9" xfId="12" applyNumberFormat="1" applyFont="1" applyBorder="1" applyAlignment="1">
      <alignment horizontal="center" vertical="center"/>
    </xf>
    <xf numFmtId="4" fontId="11" fillId="2" borderId="9" xfId="12" applyNumberFormat="1" applyFont="1" applyFill="1" applyBorder="1" applyAlignment="1">
      <alignment horizontal="center" vertical="center"/>
    </xf>
    <xf numFmtId="3" fontId="11" fillId="0" borderId="1" xfId="12" applyNumberFormat="1" applyFont="1" applyBorder="1" applyAlignment="1">
      <alignment horizontal="center" vertical="center"/>
    </xf>
    <xf numFmtId="165" fontId="11" fillId="2" borderId="1" xfId="12" applyNumberFormat="1" applyFont="1" applyFill="1" applyBorder="1" applyAlignment="1">
      <alignment horizontal="center" vertical="center"/>
    </xf>
    <xf numFmtId="4" fontId="11" fillId="2" borderId="1" xfId="12" applyNumberFormat="1" applyFont="1" applyFill="1" applyBorder="1" applyAlignment="1">
      <alignment horizontal="center" vertical="center"/>
    </xf>
    <xf numFmtId="0" fontId="23" fillId="0" borderId="0" xfId="1" applyFont="1" applyAlignment="1">
      <alignment vertical="center" wrapText="1"/>
    </xf>
    <xf numFmtId="164" fontId="14" fillId="0" borderId="1" xfId="0" applyNumberFormat="1" applyFont="1" applyBorder="1" applyAlignment="1">
      <alignment horizontal="center"/>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15" fillId="0" borderId="0" xfId="12" applyFont="1" applyAlignment="1">
      <alignment horizontal="center" vertical="center"/>
    </xf>
    <xf numFmtId="165" fontId="11" fillId="0" borderId="0" xfId="12" applyNumberFormat="1" applyFont="1" applyFill="1" applyAlignment="1">
      <alignment horizontal="center" vertical="center"/>
    </xf>
    <xf numFmtId="169" fontId="15" fillId="0" borderId="0" xfId="12" applyNumberFormat="1" applyFont="1" applyAlignment="1">
      <alignment horizontal="center" vertical="center"/>
    </xf>
    <xf numFmtId="165" fontId="11" fillId="0" borderId="0" xfId="12" applyNumberFormat="1" applyFont="1" applyFill="1" applyAlignment="1">
      <alignment horizontal="left" vertical="center"/>
    </xf>
    <xf numFmtId="0" fontId="4" fillId="0" borderId="1" xfId="0" applyFont="1" applyFill="1" applyBorder="1" applyAlignment="1">
      <alignment wrapText="1"/>
    </xf>
    <xf numFmtId="0" fontId="4" fillId="0" borderId="11" xfId="0" applyFont="1" applyFill="1" applyBorder="1" applyAlignment="1">
      <alignment vertical="center"/>
    </xf>
    <xf numFmtId="0" fontId="4" fillId="0" borderId="11" xfId="0" applyFont="1" applyFill="1" applyBorder="1" applyAlignment="1">
      <alignment vertical="center" wrapText="1"/>
    </xf>
    <xf numFmtId="4" fontId="4" fillId="0" borderId="11" xfId="0" applyNumberFormat="1" applyFont="1" applyFill="1" applyBorder="1" applyAlignment="1">
      <alignment horizontal="right" vertical="center"/>
    </xf>
    <xf numFmtId="3" fontId="4" fillId="0" borderId="1" xfId="0" applyNumberFormat="1" applyFont="1" applyFill="1" applyBorder="1" applyAlignment="1">
      <alignment horizontal="right" vertical="center"/>
    </xf>
    <xf numFmtId="1" fontId="4" fillId="2" borderId="0" xfId="0" applyNumberFormat="1" applyFont="1" applyFill="1" applyAlignment="1">
      <alignment horizontal="right"/>
    </xf>
    <xf numFmtId="0" fontId="4" fillId="2" borderId="0" xfId="0" applyFont="1" applyFill="1" applyAlignment="1">
      <alignment horizontal="right"/>
    </xf>
    <xf numFmtId="3" fontId="5" fillId="0" borderId="0" xfId="0" applyNumberFormat="1" applyFont="1" applyAlignment="1">
      <alignment vertical="center"/>
    </xf>
    <xf numFmtId="0" fontId="8" fillId="0" borderId="0" xfId="0" applyFont="1" applyAlignment="1">
      <alignment horizontal="center" vertical="center" wrapText="1"/>
    </xf>
    <xf numFmtId="0" fontId="4" fillId="0" borderId="1" xfId="0" applyFont="1" applyFill="1" applyBorder="1" applyAlignment="1">
      <alignment horizontal="left" vertical="center" wrapText="1"/>
    </xf>
    <xf numFmtId="0" fontId="12" fillId="7" borderId="2" xfId="0" applyFont="1" applyFill="1" applyBorder="1" applyAlignment="1">
      <alignment horizontal="left" vertical="center"/>
    </xf>
    <xf numFmtId="0" fontId="12" fillId="7" borderId="3" xfId="0" applyFont="1" applyFill="1" applyBorder="1" applyAlignment="1">
      <alignment horizontal="left" vertical="center"/>
    </xf>
    <xf numFmtId="0" fontId="12" fillId="7" borderId="4" xfId="0" applyFont="1" applyFill="1" applyBorder="1" applyAlignment="1">
      <alignment horizontal="left" vertical="center"/>
    </xf>
    <xf numFmtId="0" fontId="3" fillId="8" borderId="1" xfId="0" applyFont="1" applyFill="1" applyBorder="1" applyAlignment="1">
      <alignment horizontal="left" vertical="center"/>
    </xf>
    <xf numFmtId="0" fontId="4" fillId="0" borderId="1" xfId="0" applyFont="1" applyFill="1" applyBorder="1" applyAlignment="1">
      <alignment horizontal="center" vertical="center"/>
    </xf>
    <xf numFmtId="0" fontId="3" fillId="8" borderId="2" xfId="0" applyFont="1" applyFill="1" applyBorder="1" applyAlignment="1">
      <alignment horizontal="left" vertical="center"/>
    </xf>
    <xf numFmtId="0" fontId="3" fillId="8" borderId="3" xfId="0" applyFont="1" applyFill="1" applyBorder="1" applyAlignment="1">
      <alignment horizontal="left" vertical="center"/>
    </xf>
    <xf numFmtId="0" fontId="3" fillId="8" borderId="4" xfId="0" applyFont="1" applyFill="1" applyBorder="1" applyAlignment="1">
      <alignment horizontal="left" vertical="center"/>
    </xf>
    <xf numFmtId="0" fontId="12" fillId="0" borderId="0" xfId="1" applyFont="1" applyFill="1" applyBorder="1" applyAlignment="1">
      <alignment horizontal="center" vertical="center" wrapText="1"/>
    </xf>
    <xf numFmtId="0" fontId="15" fillId="6" borderId="1" xfId="1" applyFont="1" applyFill="1" applyBorder="1" applyAlignment="1">
      <alignment horizontal="right" vertical="center"/>
    </xf>
    <xf numFmtId="0" fontId="12" fillId="0" borderId="0" xfId="12" applyFont="1" applyAlignment="1">
      <alignment horizontal="center" vertical="center" wrapText="1"/>
    </xf>
    <xf numFmtId="0" fontId="15" fillId="6" borderId="11" xfId="12" applyFont="1" applyFill="1" applyBorder="1" applyAlignment="1">
      <alignment horizontal="right" vertical="center"/>
    </xf>
    <xf numFmtId="0" fontId="15" fillId="6" borderId="11" xfId="1" applyFont="1" applyFill="1" applyBorder="1" applyAlignment="1">
      <alignment horizontal="right" vertical="center"/>
    </xf>
    <xf numFmtId="0" fontId="12" fillId="0" borderId="0" xfId="12" applyFont="1" applyFill="1" applyBorder="1" applyAlignment="1">
      <alignment horizontal="center" vertical="center" wrapText="1"/>
    </xf>
    <xf numFmtId="0" fontId="11" fillId="0" borderId="30" xfId="12" applyFont="1" applyFill="1" applyBorder="1" applyAlignment="1">
      <alignment horizontal="center" vertical="center"/>
    </xf>
    <xf numFmtId="0" fontId="11" fillId="0" borderId="33" xfId="12" applyFont="1" applyFill="1" applyBorder="1" applyAlignment="1">
      <alignment horizontal="center" vertical="center"/>
    </xf>
    <xf numFmtId="0" fontId="11" fillId="0" borderId="30" xfId="0" applyFont="1" applyFill="1" applyBorder="1" applyAlignment="1">
      <alignment horizontal="left" vertical="center" wrapText="1"/>
    </xf>
    <xf numFmtId="0" fontId="11" fillId="0" borderId="33" xfId="0" applyFont="1" applyFill="1" applyBorder="1" applyAlignment="1">
      <alignment horizontal="left" vertical="center" wrapText="1"/>
    </xf>
    <xf numFmtId="0" fontId="11" fillId="0" borderId="30" xfId="12" applyFont="1" applyFill="1" applyBorder="1" applyAlignment="1">
      <alignment horizontal="center" vertical="center" wrapText="1"/>
    </xf>
    <xf numFmtId="0" fontId="11" fillId="0" borderId="33" xfId="12" applyFont="1" applyFill="1" applyBorder="1" applyAlignment="1">
      <alignment horizontal="center" vertical="center" wrapText="1"/>
    </xf>
    <xf numFmtId="164" fontId="11" fillId="0" borderId="30" xfId="12" applyNumberFormat="1" applyFont="1" applyFill="1" applyBorder="1" applyAlignment="1">
      <alignment horizontal="center" vertical="center" wrapText="1"/>
    </xf>
    <xf numFmtId="164" fontId="11" fillId="0" borderId="33" xfId="12" applyNumberFormat="1" applyFont="1" applyFill="1" applyBorder="1" applyAlignment="1">
      <alignment horizontal="center" vertical="center" wrapText="1"/>
    </xf>
    <xf numFmtId="0" fontId="15" fillId="6" borderId="29" xfId="12" applyFont="1" applyFill="1" applyBorder="1" applyAlignment="1">
      <alignment horizontal="right" vertical="center"/>
    </xf>
    <xf numFmtId="0" fontId="15" fillId="6" borderId="15" xfId="12" applyFont="1" applyFill="1" applyBorder="1" applyAlignment="1">
      <alignment horizontal="right" vertical="center"/>
    </xf>
    <xf numFmtId="0" fontId="15" fillId="6" borderId="28" xfId="12" applyFont="1" applyFill="1" applyBorder="1" applyAlignment="1">
      <alignment horizontal="right" vertical="center"/>
    </xf>
    <xf numFmtId="0" fontId="12" fillId="0" borderId="0" xfId="0" applyFont="1" applyFill="1" applyAlignment="1">
      <alignment horizontal="center" vertical="center" wrapText="1"/>
    </xf>
    <xf numFmtId="0" fontId="15" fillId="6" borderId="18" xfId="0" applyFont="1" applyFill="1" applyBorder="1" applyAlignment="1">
      <alignment horizontal="right" vertical="center" wrapText="1"/>
    </xf>
    <xf numFmtId="0" fontId="15" fillId="6" borderId="19" xfId="0" applyFont="1" applyFill="1" applyBorder="1" applyAlignment="1">
      <alignment horizontal="right" vertical="center" wrapText="1"/>
    </xf>
    <xf numFmtId="0" fontId="11" fillId="5" borderId="2" xfId="0" applyFont="1" applyFill="1" applyBorder="1" applyAlignment="1">
      <alignment horizontal="left" vertical="center" wrapText="1"/>
    </xf>
    <xf numFmtId="0" fontId="11" fillId="5" borderId="3" xfId="0" applyFont="1" applyFill="1" applyBorder="1" applyAlignment="1">
      <alignment horizontal="left" vertical="center" wrapText="1"/>
    </xf>
    <xf numFmtId="0" fontId="4" fillId="0" borderId="11"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11" xfId="0" applyFont="1" applyFill="1" applyBorder="1" applyAlignment="1">
      <alignment horizontal="right" vertical="center"/>
    </xf>
    <xf numFmtId="0" fontId="4" fillId="0" borderId="9" xfId="0" applyFont="1" applyFill="1" applyBorder="1" applyAlignment="1">
      <alignment horizontal="right" vertical="center"/>
    </xf>
    <xf numFmtId="3" fontId="5" fillId="0" borderId="0" xfId="0" applyNumberFormat="1" applyFont="1" applyAlignment="1">
      <alignment horizontal="center" vertical="center"/>
    </xf>
    <xf numFmtId="4" fontId="5" fillId="0" borderId="0" xfId="0" applyNumberFormat="1" applyFont="1" applyFill="1" applyAlignment="1">
      <alignment horizontal="center" vertical="center"/>
    </xf>
    <xf numFmtId="3" fontId="5" fillId="0" borderId="0" xfId="0" applyNumberFormat="1" applyFont="1" applyFill="1" applyAlignment="1">
      <alignment horizontal="center" vertical="center"/>
    </xf>
  </cellXfs>
  <cellStyles count="88">
    <cellStyle name="Normal" xfId="0" builtinId="0"/>
    <cellStyle name="Normal 10" xfId="17" xr:uid="{00000000-0005-0000-0000-000000000000}"/>
    <cellStyle name="Normal 11" xfId="18" xr:uid="{00000000-0005-0000-0000-000001000000}"/>
    <cellStyle name="Normal 11 10" xfId="54" xr:uid="{00000000-0005-0000-0000-000002000000}"/>
    <cellStyle name="Normal 11 11" xfId="60" xr:uid="{00000000-0005-0000-0000-000003000000}"/>
    <cellStyle name="Normal 11 2" xfId="20" xr:uid="{00000000-0005-0000-0000-000004000000}"/>
    <cellStyle name="Normal 11 3" xfId="21" xr:uid="{00000000-0005-0000-0000-000005000000}"/>
    <cellStyle name="Normal 11 4" xfId="25" xr:uid="{00000000-0005-0000-0000-000006000000}"/>
    <cellStyle name="Normal 11 5" xfId="29" xr:uid="{00000000-0005-0000-0000-000007000000}"/>
    <cellStyle name="Normal 11 6" xfId="33" xr:uid="{00000000-0005-0000-0000-000008000000}"/>
    <cellStyle name="Normal 11 7" xfId="39" xr:uid="{00000000-0005-0000-0000-000009000000}"/>
    <cellStyle name="Normal 11 8" xfId="41" xr:uid="{00000000-0005-0000-0000-00000A000000}"/>
    <cellStyle name="Normal 11 9" xfId="49" xr:uid="{00000000-0005-0000-0000-00000B000000}"/>
    <cellStyle name="Normal 12" xfId="22" xr:uid="{00000000-0005-0000-0000-00000C000000}"/>
    <cellStyle name="Normal 12 10" xfId="66" xr:uid="{00000000-0005-0000-0000-00000D000000}"/>
    <cellStyle name="Normal 12 2" xfId="26" xr:uid="{00000000-0005-0000-0000-00000E000000}"/>
    <cellStyle name="Normal 12 3" xfId="32" xr:uid="{00000000-0005-0000-0000-00000F000000}"/>
    <cellStyle name="Normal 12 4" xfId="34" xr:uid="{00000000-0005-0000-0000-000010000000}"/>
    <cellStyle name="Normal 12 5" xfId="42" xr:uid="{00000000-0005-0000-0000-000011000000}"/>
    <cellStyle name="Normal 12 6" xfId="43" xr:uid="{00000000-0005-0000-0000-000012000000}"/>
    <cellStyle name="Normal 12 7" xfId="53" xr:uid="{00000000-0005-0000-0000-000013000000}"/>
    <cellStyle name="Normal 12 8" xfId="59" xr:uid="{00000000-0005-0000-0000-000014000000}"/>
    <cellStyle name="Normal 12 9" xfId="75" xr:uid="{00000000-0005-0000-0000-000015000000}"/>
    <cellStyle name="Normal 13" xfId="40" xr:uid="{00000000-0005-0000-0000-000016000000}"/>
    <cellStyle name="Normal 14" xfId="27" xr:uid="{00000000-0005-0000-0000-000017000000}"/>
    <cellStyle name="Normal 14 2" xfId="30" xr:uid="{00000000-0005-0000-0000-000018000000}"/>
    <cellStyle name="Normal 14 3" xfId="37" xr:uid="{00000000-0005-0000-0000-000019000000}"/>
    <cellStyle name="Normal 14 4" xfId="47" xr:uid="{00000000-0005-0000-0000-00001A000000}"/>
    <cellStyle name="Normal 14 5" xfId="52" xr:uid="{00000000-0005-0000-0000-00001B000000}"/>
    <cellStyle name="Normal 14 6" xfId="57" xr:uid="{00000000-0005-0000-0000-00001C000000}"/>
    <cellStyle name="Normal 15" xfId="69" xr:uid="{00000000-0005-0000-0000-00001D000000}"/>
    <cellStyle name="Normal 15 2" xfId="78" xr:uid="{00000000-0005-0000-0000-00001E000000}"/>
    <cellStyle name="Normal 16" xfId="31" xr:uid="{00000000-0005-0000-0000-00001F000000}"/>
    <cellStyle name="Normal 16 2" xfId="38" xr:uid="{00000000-0005-0000-0000-000020000000}"/>
    <cellStyle name="Normal 16 3" xfId="48" xr:uid="{00000000-0005-0000-0000-000021000000}"/>
    <cellStyle name="Normal 17" xfId="35" xr:uid="{00000000-0005-0000-0000-000022000000}"/>
    <cellStyle name="Normal 17 2" xfId="50" xr:uid="{00000000-0005-0000-0000-000023000000}"/>
    <cellStyle name="Normal 17 3" xfId="58" xr:uid="{00000000-0005-0000-0000-000024000000}"/>
    <cellStyle name="Normal 17 4" xfId="77" xr:uid="{00000000-0005-0000-0000-000025000000}"/>
    <cellStyle name="Normal 17 4 2" xfId="85" xr:uid="{00000000-0005-0000-0000-000026000000}"/>
    <cellStyle name="Normal 18" xfId="70" xr:uid="{00000000-0005-0000-0000-000027000000}"/>
    <cellStyle name="Normal 18 2" xfId="81" xr:uid="{00000000-0005-0000-0000-000028000000}"/>
    <cellStyle name="Normal 19" xfId="45" xr:uid="{00000000-0005-0000-0000-000029000000}"/>
    <cellStyle name="Normal 19 2" xfId="55" xr:uid="{00000000-0005-0000-0000-00002A000000}"/>
    <cellStyle name="Normal 2" xfId="14" xr:uid="{00000000-0005-0000-0000-00002B000000}"/>
    <cellStyle name="Normal 20" xfId="51" xr:uid="{00000000-0005-0000-0000-00002C000000}"/>
    <cellStyle name="Normal 20 2" xfId="56" xr:uid="{00000000-0005-0000-0000-00002D000000}"/>
    <cellStyle name="Normal 21" xfId="71" xr:uid="{00000000-0005-0000-0000-00002E000000}"/>
    <cellStyle name="Normal 22" xfId="83" xr:uid="{00000000-0005-0000-0000-00002F000000}"/>
    <cellStyle name="Normal 24" xfId="76" xr:uid="{00000000-0005-0000-0000-000030000000}"/>
    <cellStyle name="Normal 3" xfId="15" xr:uid="{00000000-0005-0000-0000-000031000000}"/>
    <cellStyle name="Normal 32 2" xfId="84" xr:uid="{00000000-0005-0000-0000-000032000000}"/>
    <cellStyle name="Normal 4" xfId="23" xr:uid="{00000000-0005-0000-0000-000033000000}"/>
    <cellStyle name="Normal 5" xfId="44" xr:uid="{00000000-0005-0000-0000-000034000000}"/>
    <cellStyle name="Normal 6" xfId="61" xr:uid="{00000000-0005-0000-0000-000035000000}"/>
    <cellStyle name="Normal 6 2" xfId="62" xr:uid="{00000000-0005-0000-0000-000036000000}"/>
    <cellStyle name="Normal 7" xfId="16" xr:uid="{00000000-0005-0000-0000-000037000000}"/>
    <cellStyle name="Normal 7 2" xfId="19" xr:uid="{00000000-0005-0000-0000-000038000000}"/>
    <cellStyle name="Normal 7 3" xfId="24" xr:uid="{00000000-0005-0000-0000-000039000000}"/>
    <cellStyle name="Normal 7 4" xfId="28" xr:uid="{00000000-0005-0000-0000-00003A000000}"/>
    <cellStyle name="Normal 7 5" xfId="36" xr:uid="{00000000-0005-0000-0000-00003B000000}"/>
    <cellStyle name="Normal 7 6" xfId="46" xr:uid="{00000000-0005-0000-0000-00003C000000}"/>
    <cellStyle name="Normal 7 7" xfId="73" xr:uid="{00000000-0005-0000-0000-00003D000000}"/>
    <cellStyle name="Normal 8" xfId="63" xr:uid="{00000000-0005-0000-0000-00003E000000}"/>
    <cellStyle name="Normal 8 2" xfId="79" xr:uid="{00000000-0005-0000-0000-00003F000000}"/>
    <cellStyle name="Normal 9" xfId="13" xr:uid="{00000000-0005-0000-0000-000040000000}"/>
    <cellStyle name="Normal 9 2" xfId="80" xr:uid="{00000000-0005-0000-0000-000041000000}"/>
    <cellStyle name="Parastais_FMLikp01_p05_221205_pap_afp_makp" xfId="74" xr:uid="{00000000-0005-0000-0000-000042000000}"/>
    <cellStyle name="Parasts 2" xfId="2" xr:uid="{00000000-0005-0000-0000-000044000000}"/>
    <cellStyle name="Parasts 2 2" xfId="9" xr:uid="{00000000-0005-0000-0000-000045000000}"/>
    <cellStyle name="Parasts 2 3" xfId="12" xr:uid="{00000000-0005-0000-0000-000046000000}"/>
    <cellStyle name="Parasts 3" xfId="1" xr:uid="{00000000-0005-0000-0000-000047000000}"/>
    <cellStyle name="Parasts 3 2" xfId="6" xr:uid="{00000000-0005-0000-0000-000048000000}"/>
    <cellStyle name="Parasts 3 3" xfId="4" xr:uid="{00000000-0005-0000-0000-000049000000}"/>
    <cellStyle name="Parasts 4" xfId="5" xr:uid="{00000000-0005-0000-0000-00004A000000}"/>
    <cellStyle name="Parasts 5" xfId="3" xr:uid="{00000000-0005-0000-0000-00004B000000}"/>
    <cellStyle name="Parasts 5 2" xfId="10" xr:uid="{00000000-0005-0000-0000-00004C000000}"/>
    <cellStyle name="Parasts 6" xfId="8" xr:uid="{00000000-0005-0000-0000-00004D000000}"/>
    <cellStyle name="Parasts 6 2" xfId="11" xr:uid="{00000000-0005-0000-0000-00004E000000}"/>
    <cellStyle name="Parasts 7" xfId="86" xr:uid="{00000000-0005-0000-0000-00004F000000}"/>
    <cellStyle name="Parasts 7 2" xfId="87" xr:uid="{00000000-0005-0000-0000-00004F000000}"/>
    <cellStyle name="Percent 2" xfId="64" xr:uid="{00000000-0005-0000-0000-000050000000}"/>
    <cellStyle name="Percent 2 2" xfId="65" xr:uid="{00000000-0005-0000-0000-000051000000}"/>
    <cellStyle name="Percent 3" xfId="68" xr:uid="{00000000-0005-0000-0000-000052000000}"/>
    <cellStyle name="Percent 3 2" xfId="82" xr:uid="{00000000-0005-0000-0000-000053000000}"/>
    <cellStyle name="Percent 4" xfId="72" xr:uid="{00000000-0005-0000-0000-000054000000}"/>
    <cellStyle name="Percent 5" xfId="67" xr:uid="{00000000-0005-0000-0000-000055000000}"/>
    <cellStyle name="Procenti 2" xfId="7" xr:uid="{00000000-0005-0000-0000-000056000000}"/>
  </cellStyles>
  <dxfs count="0"/>
  <tableStyles count="0" defaultTableStyle="TableStyleMedium2" defaultPivotStyle="PivotStyleLight16"/>
  <colors>
    <mruColors>
      <color rgb="FF53D2FF"/>
      <color rgb="FFFFCCFF"/>
      <color rgb="FFFF99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J45"/>
  <sheetViews>
    <sheetView tabSelected="1" zoomScale="92" zoomScaleNormal="92" zoomScaleSheetLayoutView="70" workbookViewId="0">
      <selection activeCell="A6" sqref="A6:D6"/>
    </sheetView>
  </sheetViews>
  <sheetFormatPr defaultColWidth="9.140625" defaultRowHeight="15"/>
  <cols>
    <col min="1" max="1" width="9" style="1" customWidth="1"/>
    <col min="2" max="2" width="31.7109375" style="1" customWidth="1"/>
    <col min="3" max="3" width="77.85546875" style="1" customWidth="1"/>
    <col min="4" max="4" width="19.7109375" style="8" customWidth="1"/>
    <col min="5" max="5" width="9.140625" style="1" customWidth="1"/>
    <col min="6" max="6" width="9.140625" style="1"/>
    <col min="7" max="7" width="13.5703125" style="152" customWidth="1"/>
    <col min="8" max="8" width="15.140625" style="1" customWidth="1"/>
    <col min="9" max="16384" width="9.140625" style="1"/>
  </cols>
  <sheetData>
    <row r="1" spans="1:7" s="7" customFormat="1">
      <c r="B1" s="129"/>
      <c r="C1" s="130"/>
      <c r="D1" s="289" t="s">
        <v>166</v>
      </c>
      <c r="G1" s="151"/>
    </row>
    <row r="2" spans="1:7" s="7" customFormat="1">
      <c r="B2" s="129"/>
      <c r="C2" s="131"/>
      <c r="D2" s="290" t="s">
        <v>167</v>
      </c>
      <c r="G2" s="151"/>
    </row>
    <row r="3" spans="1:7" s="7" customFormat="1">
      <c r="B3" s="129"/>
      <c r="C3" s="131"/>
      <c r="D3" s="290" t="s">
        <v>168</v>
      </c>
      <c r="G3" s="151"/>
    </row>
    <row r="4" spans="1:7" s="7" customFormat="1">
      <c r="B4" s="129"/>
      <c r="C4" s="131"/>
      <c r="D4" s="290" t="s">
        <v>169</v>
      </c>
      <c r="G4" s="151"/>
    </row>
    <row r="5" spans="1:7" s="7" customFormat="1" ht="18.75" customHeight="1">
      <c r="D5" s="129"/>
      <c r="G5" s="151"/>
    </row>
    <row r="6" spans="1:7" ht="49.5" customHeight="1">
      <c r="A6" s="292" t="s">
        <v>182</v>
      </c>
      <c r="B6" s="292"/>
      <c r="C6" s="292"/>
      <c r="D6" s="292"/>
      <c r="E6" s="102"/>
    </row>
    <row r="7" spans="1:7" ht="18.75">
      <c r="A7" s="100" t="s">
        <v>117</v>
      </c>
      <c r="B7" s="101"/>
      <c r="C7" s="101"/>
      <c r="D7" s="192"/>
      <c r="E7" s="101"/>
    </row>
    <row r="8" spans="1:7" ht="14.25" customHeight="1">
      <c r="A8" s="2"/>
      <c r="B8" s="2"/>
      <c r="C8" s="2"/>
      <c r="D8" s="2"/>
    </row>
    <row r="9" spans="1:7" ht="23.25" customHeight="1">
      <c r="A9" s="103" t="s">
        <v>0</v>
      </c>
      <c r="B9" s="103" t="s">
        <v>1</v>
      </c>
      <c r="C9" s="103" t="s">
        <v>2</v>
      </c>
      <c r="D9" s="104" t="s">
        <v>18</v>
      </c>
    </row>
    <row r="10" spans="1:7" ht="22.5" customHeight="1">
      <c r="A10" s="294" t="s">
        <v>118</v>
      </c>
      <c r="B10" s="295"/>
      <c r="C10" s="296"/>
      <c r="D10" s="105">
        <f>D11+D14</f>
        <v>86335</v>
      </c>
      <c r="F10" s="291"/>
      <c r="G10" s="328"/>
    </row>
    <row r="11" spans="1:7" ht="27" customHeight="1">
      <c r="A11" s="3">
        <v>1000</v>
      </c>
      <c r="B11" s="4" t="s">
        <v>3</v>
      </c>
      <c r="C11" s="5" t="s">
        <v>20</v>
      </c>
      <c r="D11" s="9">
        <f>ROUNDUP(D12+D13,0)</f>
        <v>70820</v>
      </c>
      <c r="F11" s="291"/>
      <c r="G11" s="328"/>
    </row>
    <row r="12" spans="1:7" ht="29.25" customHeight="1">
      <c r="A12" s="135">
        <v>1100</v>
      </c>
      <c r="B12" s="12" t="s">
        <v>4</v>
      </c>
      <c r="C12" s="5" t="s">
        <v>20</v>
      </c>
      <c r="D12" s="136">
        <f>D37+D18</f>
        <v>57304.570000000036</v>
      </c>
      <c r="F12" s="291"/>
      <c r="G12" s="191"/>
    </row>
    <row r="13" spans="1:7" ht="36" customHeight="1">
      <c r="A13" s="135">
        <v>1210</v>
      </c>
      <c r="B13" s="13" t="s">
        <v>5</v>
      </c>
      <c r="C13" s="137" t="s">
        <v>20</v>
      </c>
      <c r="D13" s="136">
        <f>D39+D27</f>
        <v>13515.399999999998</v>
      </c>
      <c r="F13" s="291"/>
      <c r="G13" s="328"/>
    </row>
    <row r="14" spans="1:7" ht="30" customHeight="1">
      <c r="A14" s="3">
        <v>2000</v>
      </c>
      <c r="B14" s="4" t="s">
        <v>6</v>
      </c>
      <c r="C14" s="5" t="s">
        <v>20</v>
      </c>
      <c r="D14" s="6">
        <f>D40+D28</f>
        <v>15515</v>
      </c>
      <c r="F14" s="291"/>
      <c r="G14" s="328"/>
    </row>
    <row r="15" spans="1:7" ht="25.5" customHeight="1">
      <c r="D15" s="237"/>
    </row>
    <row r="16" spans="1:7" ht="24.75" customHeight="1">
      <c r="A16" s="299" t="s">
        <v>119</v>
      </c>
      <c r="B16" s="300"/>
      <c r="C16" s="301"/>
      <c r="D16" s="106">
        <f>D17+D28</f>
        <v>80584</v>
      </c>
      <c r="G16" s="328"/>
    </row>
    <row r="17" spans="1:8" ht="28.5" customHeight="1">
      <c r="A17" s="107">
        <v>1000</v>
      </c>
      <c r="B17" s="107" t="s">
        <v>3</v>
      </c>
      <c r="C17" s="108" t="s">
        <v>20</v>
      </c>
      <c r="D17" s="109">
        <f>ROUNDUP(D18+D27,0)</f>
        <v>65375</v>
      </c>
      <c r="G17" s="328"/>
    </row>
    <row r="18" spans="1:8" ht="26.25" customHeight="1">
      <c r="A18" s="127">
        <v>1100</v>
      </c>
      <c r="B18" s="10" t="s">
        <v>4</v>
      </c>
      <c r="C18" s="5" t="s">
        <v>20</v>
      </c>
      <c r="D18" s="128">
        <f>SUM(D19:D26)</f>
        <v>52898.570000000036</v>
      </c>
      <c r="G18" s="191"/>
    </row>
    <row r="19" spans="1:8" ht="30" hidden="1" customHeight="1">
      <c r="A19" s="138">
        <v>1116</v>
      </c>
      <c r="B19" s="139" t="s">
        <v>12</v>
      </c>
      <c r="C19" s="13"/>
      <c r="D19" s="11"/>
      <c r="G19" s="191">
        <v>19441.490000000002</v>
      </c>
    </row>
    <row r="20" spans="1:8" ht="29.25" hidden="1" customHeight="1">
      <c r="A20" s="298">
        <v>1141</v>
      </c>
      <c r="B20" s="293" t="s">
        <v>15</v>
      </c>
      <c r="C20" s="13"/>
      <c r="D20" s="11"/>
      <c r="G20" s="191">
        <v>6811.86</v>
      </c>
    </row>
    <row r="21" spans="1:8" s="7" customFormat="1" ht="66" customHeight="1">
      <c r="A21" s="298"/>
      <c r="B21" s="293"/>
      <c r="C21" s="13" t="s">
        <v>161</v>
      </c>
      <c r="D21" s="128">
        <f>'1.tabula'!G6</f>
        <v>19441.49000000002</v>
      </c>
      <c r="G21" s="329"/>
    </row>
    <row r="22" spans="1:8" s="7" customFormat="1" ht="36.75" hidden="1" customHeight="1">
      <c r="A22" s="326">
        <v>1142</v>
      </c>
      <c r="B22" s="324" t="s">
        <v>8</v>
      </c>
      <c r="C22" s="13"/>
      <c r="D22" s="128"/>
      <c r="G22" s="329"/>
    </row>
    <row r="23" spans="1:8" s="7" customFormat="1" ht="140.25" customHeight="1">
      <c r="A23" s="327"/>
      <c r="B23" s="325"/>
      <c r="C23" s="284" t="s">
        <v>177</v>
      </c>
      <c r="D23" s="128">
        <f>' 2.tabula'!G6+'3.tabula'!G6</f>
        <v>6811.8599999999969</v>
      </c>
      <c r="G23" s="330"/>
    </row>
    <row r="24" spans="1:8" s="7" customFormat="1" ht="46.5" customHeight="1">
      <c r="A24" s="326">
        <v>1145</v>
      </c>
      <c r="B24" s="324" t="s">
        <v>17</v>
      </c>
      <c r="C24" s="13" t="s">
        <v>163</v>
      </c>
      <c r="D24" s="128">
        <f>'4.tabula'!H6</f>
        <v>26645.220000000019</v>
      </c>
      <c r="G24" s="151"/>
    </row>
    <row r="25" spans="1:8" s="7" customFormat="1" ht="33" hidden="1" customHeight="1">
      <c r="A25" s="327"/>
      <c r="B25" s="325"/>
      <c r="C25" s="13"/>
      <c r="D25" s="128"/>
      <c r="G25" s="329">
        <v>5643</v>
      </c>
    </row>
    <row r="26" spans="1:8" s="7" customFormat="1" ht="33" hidden="1" customHeight="1">
      <c r="A26" s="12">
        <v>1146</v>
      </c>
      <c r="B26" s="13" t="s">
        <v>9</v>
      </c>
      <c r="C26" s="13"/>
      <c r="D26" s="11"/>
      <c r="G26" s="329">
        <v>8733.98</v>
      </c>
    </row>
    <row r="27" spans="1:8" s="7" customFormat="1" ht="38.25" customHeight="1">
      <c r="A27" s="135">
        <v>1210</v>
      </c>
      <c r="B27" s="279" t="s">
        <v>5</v>
      </c>
      <c r="C27" s="279" t="s">
        <v>164</v>
      </c>
      <c r="D27" s="11">
        <f>'1.tabula'!H6+' 2.tabula'!H6+'3.tabula'!H6+'4.tabula'!I6</f>
        <v>12475.919999999998</v>
      </c>
      <c r="F27" s="210"/>
      <c r="G27" s="217"/>
      <c r="H27" s="211"/>
    </row>
    <row r="28" spans="1:8" ht="31.5" customHeight="1">
      <c r="A28" s="110">
        <v>2000</v>
      </c>
      <c r="B28" s="110" t="s">
        <v>6</v>
      </c>
      <c r="C28" s="111" t="s">
        <v>20</v>
      </c>
      <c r="D28" s="112">
        <f>ROUNDUP(SUM(D29:D33),0)</f>
        <v>15209</v>
      </c>
    </row>
    <row r="29" spans="1:8" ht="156" customHeight="1">
      <c r="A29" s="285">
        <v>2111</v>
      </c>
      <c r="B29" s="286" t="s">
        <v>13</v>
      </c>
      <c r="C29" s="286" t="s">
        <v>178</v>
      </c>
      <c r="D29" s="287">
        <f>'5.tabula'!G6</f>
        <v>832</v>
      </c>
    </row>
    <row r="30" spans="1:8" ht="97.5" hidden="1" customHeight="1">
      <c r="A30" s="278">
        <v>2112</v>
      </c>
      <c r="B30" s="279" t="s">
        <v>14</v>
      </c>
      <c r="C30" s="13"/>
      <c r="D30" s="11"/>
    </row>
    <row r="31" spans="1:8" s="7" customFormat="1" ht="33.75" customHeight="1">
      <c r="A31" s="12">
        <v>2271</v>
      </c>
      <c r="B31" s="13" t="s">
        <v>10</v>
      </c>
      <c r="C31" s="13" t="s">
        <v>152</v>
      </c>
      <c r="D31" s="11">
        <v>5643</v>
      </c>
    </row>
    <row r="32" spans="1:8" s="7" customFormat="1" ht="22.5" hidden="1" customHeight="1">
      <c r="A32" s="12">
        <v>2312</v>
      </c>
      <c r="B32" s="13" t="s">
        <v>19</v>
      </c>
      <c r="C32" s="279"/>
      <c r="D32" s="11"/>
    </row>
    <row r="33" spans="1:10" ht="120.75" customHeight="1">
      <c r="A33" s="212">
        <v>2322</v>
      </c>
      <c r="B33" s="212" t="s">
        <v>11</v>
      </c>
      <c r="C33" s="213" t="s">
        <v>179</v>
      </c>
      <c r="D33" s="214">
        <f>'6.tabula'!F6</f>
        <v>8733.98</v>
      </c>
      <c r="H33" s="243"/>
      <c r="J33" s="251"/>
    </row>
    <row r="34" spans="1:10" ht="25.5" customHeight="1"/>
    <row r="35" spans="1:10">
      <c r="A35" s="297" t="s">
        <v>120</v>
      </c>
      <c r="B35" s="297"/>
      <c r="C35" s="297"/>
      <c r="D35" s="106">
        <f>D36+D40</f>
        <v>5751.48</v>
      </c>
      <c r="G35" s="328"/>
    </row>
    <row r="36" spans="1:10">
      <c r="A36" s="110">
        <v>1000</v>
      </c>
      <c r="B36" s="113" t="s">
        <v>3</v>
      </c>
      <c r="C36" s="114" t="s">
        <v>20</v>
      </c>
      <c r="D36" s="106">
        <f>D37+D39</f>
        <v>5445.48</v>
      </c>
      <c r="G36" s="328"/>
    </row>
    <row r="37" spans="1:10" s="7" customFormat="1">
      <c r="A37" s="135">
        <v>1100</v>
      </c>
      <c r="B37" s="12" t="s">
        <v>4</v>
      </c>
      <c r="C37" s="5" t="s">
        <v>20</v>
      </c>
      <c r="D37" s="136">
        <f>ROUND(SUM(D38:D38),0)</f>
        <v>4406</v>
      </c>
      <c r="G37" s="328"/>
    </row>
    <row r="38" spans="1:10" s="7" customFormat="1" ht="38.25" customHeight="1">
      <c r="A38" s="12">
        <v>1116</v>
      </c>
      <c r="B38" s="13" t="s">
        <v>12</v>
      </c>
      <c r="C38" s="13" t="s">
        <v>165</v>
      </c>
      <c r="D38" s="11">
        <f>ROUND((D21+D22+D24+D26+D25+D23+D20)*8.33%,2)</f>
        <v>4406.45</v>
      </c>
      <c r="G38" s="215"/>
    </row>
    <row r="39" spans="1:10" s="7" customFormat="1" ht="30">
      <c r="A39" s="135">
        <v>1210</v>
      </c>
      <c r="B39" s="13" t="s">
        <v>5</v>
      </c>
      <c r="C39" s="13" t="s">
        <v>7</v>
      </c>
      <c r="D39" s="128">
        <f>ROUND(D38*0.2359,2)</f>
        <v>1039.48</v>
      </c>
      <c r="G39" s="329"/>
    </row>
    <row r="40" spans="1:10" ht="18" customHeight="1">
      <c r="A40" s="110">
        <v>2000</v>
      </c>
      <c r="B40" s="113" t="s">
        <v>6</v>
      </c>
      <c r="C40" s="113"/>
      <c r="D40" s="112">
        <f>ROUND(SUM(D41:D41),2)</f>
        <v>306</v>
      </c>
      <c r="G40" s="244"/>
    </row>
    <row r="41" spans="1:10" s="7" customFormat="1" ht="30.75" customHeight="1">
      <c r="A41" s="12">
        <v>2271</v>
      </c>
      <c r="B41" s="13" t="s">
        <v>10</v>
      </c>
      <c r="C41" s="13" t="s">
        <v>16</v>
      </c>
      <c r="D41" s="288">
        <v>306</v>
      </c>
      <c r="G41" s="152"/>
    </row>
    <row r="44" spans="1:10">
      <c r="C44" s="172"/>
    </row>
    <row r="45" spans="1:10">
      <c r="C45" s="172"/>
    </row>
  </sheetData>
  <mergeCells count="10">
    <mergeCell ref="A6:D6"/>
    <mergeCell ref="A24:A25"/>
    <mergeCell ref="B24:B25"/>
    <mergeCell ref="A10:C10"/>
    <mergeCell ref="A35:C35"/>
    <mergeCell ref="B20:B21"/>
    <mergeCell ref="A20:A21"/>
    <mergeCell ref="A16:C16"/>
    <mergeCell ref="A22:A23"/>
    <mergeCell ref="B22:B23"/>
  </mergeCells>
  <printOptions horizontalCentered="1" verticalCentered="1"/>
  <pageMargins left="0.70866141732283472" right="0.70866141732283472" top="0.39370078740157483" bottom="0.39370078740157483" header="0.31496062992125984" footer="0.31496062992125984"/>
  <pageSetup paperSize="9" scale="59"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293"/>
  <sheetViews>
    <sheetView zoomScaleNormal="100" zoomScaleSheetLayoutView="85" workbookViewId="0">
      <selection activeCell="D12" sqref="D12"/>
    </sheetView>
  </sheetViews>
  <sheetFormatPr defaultColWidth="9.140625" defaultRowHeight="12.75"/>
  <cols>
    <col min="1" max="1" width="6.28515625" style="14" customWidth="1"/>
    <col min="2" max="2" width="66.42578125" style="15" customWidth="1"/>
    <col min="3" max="3" width="23.42578125" style="16" customWidth="1"/>
    <col min="4" max="4" width="12.5703125" style="14" customWidth="1"/>
    <col min="5" max="5" width="11.85546875" style="14" customWidth="1"/>
    <col min="6" max="6" width="12.5703125" style="14" customWidth="1"/>
    <col min="7" max="7" width="12.5703125" style="17" customWidth="1"/>
    <col min="8" max="9" width="12.5703125" style="14" customWidth="1"/>
    <col min="10" max="10" width="12.5703125" style="134" customWidth="1"/>
    <col min="11" max="11" width="9.140625" style="18"/>
    <col min="12" max="12" width="9.140625" style="14"/>
    <col min="13" max="16384" width="9.140625" style="18"/>
  </cols>
  <sheetData>
    <row r="1" spans="1:12" ht="15">
      <c r="I1" s="120" t="s">
        <v>170</v>
      </c>
      <c r="J1" s="253"/>
    </row>
    <row r="2" spans="1:12" s="22" customFormat="1" ht="18.75">
      <c r="A2" s="121" t="s">
        <v>122</v>
      </c>
      <c r="B2" s="20"/>
      <c r="C2" s="21"/>
      <c r="D2" s="19"/>
      <c r="E2" s="19"/>
      <c r="F2" s="25"/>
      <c r="G2" s="25"/>
      <c r="H2" s="25"/>
      <c r="I2" s="25"/>
      <c r="J2" s="254"/>
      <c r="L2" s="19"/>
    </row>
    <row r="3" spans="1:12" s="22" customFormat="1" ht="51" customHeight="1">
      <c r="A3" s="302" t="s">
        <v>158</v>
      </c>
      <c r="B3" s="302"/>
      <c r="C3" s="302"/>
      <c r="D3" s="302"/>
      <c r="E3" s="302"/>
      <c r="F3" s="302"/>
      <c r="G3" s="302"/>
      <c r="H3" s="302"/>
      <c r="I3" s="302"/>
      <c r="J3" s="255"/>
      <c r="L3" s="19"/>
    </row>
    <row r="4" spans="1:12" s="22" customFormat="1" ht="15.75">
      <c r="A4" s="132"/>
      <c r="B4" s="132"/>
      <c r="C4" s="132"/>
      <c r="D4" s="132"/>
      <c r="E4" s="26">
        <v>166.33</v>
      </c>
      <c r="F4" s="27"/>
      <c r="G4" s="27"/>
      <c r="H4" s="27"/>
      <c r="I4" s="27"/>
      <c r="J4" s="256"/>
      <c r="L4" s="19"/>
    </row>
    <row r="5" spans="1:12" s="14" customFormat="1" ht="62.25" customHeight="1">
      <c r="A5" s="28" t="s">
        <v>21</v>
      </c>
      <c r="B5" s="29" t="s">
        <v>22</v>
      </c>
      <c r="C5" s="29" t="s">
        <v>23</v>
      </c>
      <c r="D5" s="29" t="s">
        <v>24</v>
      </c>
      <c r="E5" s="29" t="s">
        <v>25</v>
      </c>
      <c r="F5" s="30" t="s">
        <v>26</v>
      </c>
      <c r="G5" s="31" t="s">
        <v>27</v>
      </c>
      <c r="H5" s="32" t="s">
        <v>28</v>
      </c>
      <c r="I5" s="33" t="s">
        <v>3</v>
      </c>
      <c r="J5" s="257"/>
    </row>
    <row r="6" spans="1:12" s="23" customFormat="1" ht="21.75" customHeight="1">
      <c r="A6" s="303" t="s">
        <v>29</v>
      </c>
      <c r="B6" s="303"/>
      <c r="C6" s="303"/>
      <c r="D6" s="303"/>
      <c r="E6" s="303"/>
      <c r="F6" s="115">
        <f>SUM(F8:F292)</f>
        <v>4760</v>
      </c>
      <c r="G6" s="115">
        <f>SUM(G8:G292)</f>
        <v>19441.49000000002</v>
      </c>
      <c r="H6" s="115">
        <f>SUM(H8:H292)</f>
        <v>4585.0200000000013</v>
      </c>
      <c r="I6" s="115">
        <f>SUM(I8:I292)</f>
        <v>24026.509999999995</v>
      </c>
      <c r="J6" s="258"/>
      <c r="K6" s="252"/>
      <c r="L6" s="133"/>
    </row>
    <row r="7" spans="1:12" s="24" customFormat="1" ht="19.5" customHeight="1">
      <c r="A7" s="34"/>
      <c r="B7" s="35" t="s">
        <v>30</v>
      </c>
      <c r="C7" s="36"/>
      <c r="D7" s="37"/>
      <c r="E7" s="37"/>
      <c r="F7" s="37"/>
      <c r="G7" s="38"/>
      <c r="H7" s="38"/>
      <c r="I7" s="38"/>
      <c r="J7" s="258"/>
      <c r="L7" s="133"/>
    </row>
    <row r="8" spans="1:12" s="22" customFormat="1" ht="39.75" customHeight="1">
      <c r="A8" s="39">
        <v>1</v>
      </c>
      <c r="B8" s="122" t="s">
        <v>31</v>
      </c>
      <c r="C8" s="122" t="s">
        <v>32</v>
      </c>
      <c r="D8" s="43">
        <v>2040</v>
      </c>
      <c r="E8" s="190">
        <f>ROUND(D8/$E$4,3)</f>
        <v>12.265000000000001</v>
      </c>
      <c r="F8" s="45">
        <v>8</v>
      </c>
      <c r="G8" s="45">
        <v>49.06</v>
      </c>
      <c r="H8" s="40">
        <f>ROUND(G8*0.2359,2)</f>
        <v>11.57</v>
      </c>
      <c r="I8" s="41">
        <f t="shared" ref="I8:I71" si="0">G8+H8</f>
        <v>60.63</v>
      </c>
      <c r="J8" s="259"/>
      <c r="L8" s="19"/>
    </row>
    <row r="9" spans="1:12" ht="30.75" customHeight="1">
      <c r="A9" s="42">
        <f>A8+1</f>
        <v>2</v>
      </c>
      <c r="B9" s="122" t="s">
        <v>35</v>
      </c>
      <c r="C9" s="122" t="s">
        <v>36</v>
      </c>
      <c r="D9" s="43">
        <v>1463</v>
      </c>
      <c r="E9" s="190">
        <f t="shared" ref="E9:E72" si="1">ROUND(D9/$E$4,3)</f>
        <v>8.7959999999999994</v>
      </c>
      <c r="F9" s="45">
        <v>38</v>
      </c>
      <c r="G9" s="45">
        <v>167.12</v>
      </c>
      <c r="H9" s="40">
        <f t="shared" ref="H9:H72" si="2">ROUND(G9*0.2359,2)</f>
        <v>39.42</v>
      </c>
      <c r="I9" s="41">
        <f t="shared" si="0"/>
        <v>206.54000000000002</v>
      </c>
      <c r="J9" s="259"/>
    </row>
    <row r="10" spans="1:12" ht="31.5" customHeight="1">
      <c r="A10" s="42">
        <f t="shared" ref="A10:A73" si="3">A9+1</f>
        <v>3</v>
      </c>
      <c r="B10" s="122" t="s">
        <v>37</v>
      </c>
      <c r="C10" s="122" t="s">
        <v>38</v>
      </c>
      <c r="D10" s="43">
        <v>1774</v>
      </c>
      <c r="E10" s="190">
        <f t="shared" si="1"/>
        <v>10.666</v>
      </c>
      <c r="F10" s="45">
        <v>24</v>
      </c>
      <c r="G10" s="45">
        <v>127.99</v>
      </c>
      <c r="H10" s="40">
        <f t="shared" si="2"/>
        <v>30.19</v>
      </c>
      <c r="I10" s="41">
        <f t="shared" si="0"/>
        <v>158.18</v>
      </c>
      <c r="J10" s="259"/>
    </row>
    <row r="11" spans="1:12" ht="30.75" customHeight="1">
      <c r="A11" s="42">
        <f t="shared" si="3"/>
        <v>4</v>
      </c>
      <c r="B11" s="122" t="s">
        <v>39</v>
      </c>
      <c r="C11" s="122" t="s">
        <v>34</v>
      </c>
      <c r="D11" s="43">
        <v>1317</v>
      </c>
      <c r="E11" s="190">
        <f t="shared" si="1"/>
        <v>7.9180000000000001</v>
      </c>
      <c r="F11" s="45">
        <v>32</v>
      </c>
      <c r="G11" s="45">
        <v>126.69</v>
      </c>
      <c r="H11" s="40">
        <f t="shared" si="2"/>
        <v>29.89</v>
      </c>
      <c r="I11" s="41">
        <f t="shared" si="0"/>
        <v>156.57999999999998</v>
      </c>
      <c r="J11" s="259"/>
    </row>
    <row r="12" spans="1:12" ht="25.5">
      <c r="A12" s="42">
        <f t="shared" si="3"/>
        <v>5</v>
      </c>
      <c r="B12" s="122" t="s">
        <v>39</v>
      </c>
      <c r="C12" s="122" t="s">
        <v>47</v>
      </c>
      <c r="D12" s="43">
        <v>1140</v>
      </c>
      <c r="E12" s="190">
        <f t="shared" si="1"/>
        <v>6.8540000000000001</v>
      </c>
      <c r="F12" s="45">
        <v>24</v>
      </c>
      <c r="G12" s="45">
        <v>82.25</v>
      </c>
      <c r="H12" s="40">
        <f t="shared" si="2"/>
        <v>19.399999999999999</v>
      </c>
      <c r="I12" s="41">
        <f t="shared" si="0"/>
        <v>101.65</v>
      </c>
      <c r="J12" s="259"/>
    </row>
    <row r="13" spans="1:12" ht="25.5">
      <c r="A13" s="42">
        <f t="shared" si="3"/>
        <v>6</v>
      </c>
      <c r="B13" s="122" t="s">
        <v>80</v>
      </c>
      <c r="C13" s="122" t="s">
        <v>34</v>
      </c>
      <c r="D13" s="43">
        <v>1437</v>
      </c>
      <c r="E13" s="190">
        <f t="shared" si="1"/>
        <v>8.6389999999999993</v>
      </c>
      <c r="F13" s="45">
        <v>8</v>
      </c>
      <c r="G13" s="45">
        <v>34.56</v>
      </c>
      <c r="H13" s="40">
        <f t="shared" si="2"/>
        <v>8.15</v>
      </c>
      <c r="I13" s="41">
        <f t="shared" si="0"/>
        <v>42.71</v>
      </c>
      <c r="J13" s="259"/>
    </row>
    <row r="14" spans="1:12" ht="25.5">
      <c r="A14" s="42">
        <f t="shared" si="3"/>
        <v>7</v>
      </c>
      <c r="B14" s="122" t="s">
        <v>40</v>
      </c>
      <c r="C14" s="122" t="s">
        <v>34</v>
      </c>
      <c r="D14" s="43">
        <v>1317</v>
      </c>
      <c r="E14" s="190">
        <f t="shared" si="1"/>
        <v>7.9180000000000001</v>
      </c>
      <c r="F14" s="45">
        <v>16</v>
      </c>
      <c r="G14" s="45">
        <v>63.34</v>
      </c>
      <c r="H14" s="40">
        <f t="shared" si="2"/>
        <v>14.94</v>
      </c>
      <c r="I14" s="41">
        <f t="shared" si="0"/>
        <v>78.28</v>
      </c>
      <c r="J14" s="259"/>
    </row>
    <row r="15" spans="1:12" ht="20.25" customHeight="1">
      <c r="A15" s="42">
        <f t="shared" si="3"/>
        <v>8</v>
      </c>
      <c r="B15" s="122" t="s">
        <v>41</v>
      </c>
      <c r="C15" s="122" t="s">
        <v>36</v>
      </c>
      <c r="D15" s="43">
        <v>1381</v>
      </c>
      <c r="E15" s="190">
        <f t="shared" si="1"/>
        <v>8.3030000000000008</v>
      </c>
      <c r="F15" s="45">
        <v>14</v>
      </c>
      <c r="G15" s="45">
        <v>58.12</v>
      </c>
      <c r="H15" s="40">
        <f t="shared" si="2"/>
        <v>13.71</v>
      </c>
      <c r="I15" s="41">
        <f t="shared" si="0"/>
        <v>71.83</v>
      </c>
      <c r="J15" s="259"/>
    </row>
    <row r="16" spans="1:12" ht="30.75" customHeight="1">
      <c r="A16" s="42">
        <f t="shared" si="3"/>
        <v>9</v>
      </c>
      <c r="B16" s="122" t="s">
        <v>77</v>
      </c>
      <c r="C16" s="122" t="s">
        <v>34</v>
      </c>
      <c r="D16" s="43">
        <v>1317</v>
      </c>
      <c r="E16" s="190">
        <f t="shared" si="1"/>
        <v>7.9180000000000001</v>
      </c>
      <c r="F16" s="45">
        <v>8</v>
      </c>
      <c r="G16" s="45">
        <v>31.67</v>
      </c>
      <c r="H16" s="40">
        <f t="shared" si="2"/>
        <v>7.47</v>
      </c>
      <c r="I16" s="41">
        <f t="shared" si="0"/>
        <v>39.14</v>
      </c>
      <c r="J16" s="259"/>
    </row>
    <row r="17" spans="1:12" s="22" customFormat="1" ht="18" customHeight="1">
      <c r="A17" s="42">
        <f t="shared" si="3"/>
        <v>10</v>
      </c>
      <c r="B17" s="123" t="s">
        <v>54</v>
      </c>
      <c r="C17" s="123" t="s">
        <v>34</v>
      </c>
      <c r="D17" s="57">
        <v>1196</v>
      </c>
      <c r="E17" s="190">
        <f t="shared" si="1"/>
        <v>7.1909999999999998</v>
      </c>
      <c r="F17" s="58">
        <v>10</v>
      </c>
      <c r="G17" s="58">
        <v>35.96</v>
      </c>
      <c r="H17" s="41">
        <f t="shared" si="2"/>
        <v>8.48</v>
      </c>
      <c r="I17" s="41">
        <f t="shared" si="0"/>
        <v>44.44</v>
      </c>
      <c r="J17" s="259"/>
      <c r="L17" s="19"/>
    </row>
    <row r="18" spans="1:12" s="22" customFormat="1" ht="25.5">
      <c r="A18" s="42">
        <f t="shared" si="3"/>
        <v>11</v>
      </c>
      <c r="B18" s="123" t="s">
        <v>45</v>
      </c>
      <c r="C18" s="123" t="s">
        <v>36</v>
      </c>
      <c r="D18" s="57">
        <v>1490</v>
      </c>
      <c r="E18" s="190">
        <f t="shared" si="1"/>
        <v>8.9580000000000002</v>
      </c>
      <c r="F18" s="58">
        <v>16</v>
      </c>
      <c r="G18" s="58">
        <v>71.66</v>
      </c>
      <c r="H18" s="41">
        <f t="shared" si="2"/>
        <v>16.899999999999999</v>
      </c>
      <c r="I18" s="41">
        <f t="shared" si="0"/>
        <v>88.56</v>
      </c>
      <c r="J18" s="259"/>
      <c r="L18" s="19"/>
    </row>
    <row r="19" spans="1:12" s="22" customFormat="1" ht="25.5">
      <c r="A19" s="42">
        <f t="shared" si="3"/>
        <v>12</v>
      </c>
      <c r="B19" s="123" t="s">
        <v>45</v>
      </c>
      <c r="C19" s="123" t="s">
        <v>36</v>
      </c>
      <c r="D19" s="57">
        <v>1610</v>
      </c>
      <c r="E19" s="190">
        <f t="shared" si="1"/>
        <v>9.68</v>
      </c>
      <c r="F19" s="58">
        <v>8</v>
      </c>
      <c r="G19" s="58">
        <v>38.72</v>
      </c>
      <c r="H19" s="41">
        <f t="shared" si="2"/>
        <v>9.1300000000000008</v>
      </c>
      <c r="I19" s="41">
        <f t="shared" si="0"/>
        <v>47.85</v>
      </c>
      <c r="J19" s="259"/>
      <c r="L19" s="19"/>
    </row>
    <row r="20" spans="1:12" s="22" customFormat="1" ht="25.5">
      <c r="A20" s="42">
        <f t="shared" si="3"/>
        <v>13</v>
      </c>
      <c r="B20" s="123" t="s">
        <v>46</v>
      </c>
      <c r="C20" s="123" t="s">
        <v>47</v>
      </c>
      <c r="D20" s="57">
        <v>1140</v>
      </c>
      <c r="E20" s="190">
        <f t="shared" si="1"/>
        <v>6.8540000000000001</v>
      </c>
      <c r="F20" s="58">
        <v>24</v>
      </c>
      <c r="G20" s="58">
        <v>82.25</v>
      </c>
      <c r="H20" s="41">
        <f t="shared" si="2"/>
        <v>19.399999999999999</v>
      </c>
      <c r="I20" s="41">
        <f t="shared" si="0"/>
        <v>101.65</v>
      </c>
      <c r="J20" s="259"/>
      <c r="L20" s="19"/>
    </row>
    <row r="21" spans="1:12" s="22" customFormat="1" ht="25.5">
      <c r="A21" s="42">
        <f t="shared" si="3"/>
        <v>14</v>
      </c>
      <c r="B21" s="123" t="s">
        <v>33</v>
      </c>
      <c r="C21" s="123" t="s">
        <v>38</v>
      </c>
      <c r="D21" s="57">
        <v>2040</v>
      </c>
      <c r="E21" s="190">
        <f t="shared" si="1"/>
        <v>12.265000000000001</v>
      </c>
      <c r="F21" s="58">
        <v>16</v>
      </c>
      <c r="G21" s="58">
        <v>98.12</v>
      </c>
      <c r="H21" s="41">
        <f t="shared" si="2"/>
        <v>23.15</v>
      </c>
      <c r="I21" s="41">
        <f t="shared" si="0"/>
        <v>121.27000000000001</v>
      </c>
      <c r="J21" s="259"/>
      <c r="L21" s="19"/>
    </row>
    <row r="22" spans="1:12" s="22" customFormat="1" ht="25.5">
      <c r="A22" s="42">
        <f t="shared" si="3"/>
        <v>15</v>
      </c>
      <c r="B22" s="123" t="s">
        <v>75</v>
      </c>
      <c r="C22" s="123" t="s">
        <v>38</v>
      </c>
      <c r="D22" s="57">
        <v>1525</v>
      </c>
      <c r="E22" s="190">
        <f t="shared" si="1"/>
        <v>9.1690000000000005</v>
      </c>
      <c r="F22" s="58">
        <v>16</v>
      </c>
      <c r="G22" s="58">
        <v>73.349999999999994</v>
      </c>
      <c r="H22" s="41">
        <f t="shared" si="2"/>
        <v>17.3</v>
      </c>
      <c r="I22" s="41">
        <f t="shared" si="0"/>
        <v>90.649999999999991</v>
      </c>
      <c r="J22" s="259"/>
      <c r="L22" s="19"/>
    </row>
    <row r="23" spans="1:12" s="22" customFormat="1" ht="25.5">
      <c r="A23" s="42">
        <f t="shared" si="3"/>
        <v>16</v>
      </c>
      <c r="B23" s="123" t="s">
        <v>48</v>
      </c>
      <c r="C23" s="123" t="s">
        <v>36</v>
      </c>
      <c r="D23" s="57">
        <v>1381</v>
      </c>
      <c r="E23" s="190">
        <f t="shared" si="1"/>
        <v>8.3030000000000008</v>
      </c>
      <c r="F23" s="58">
        <v>32</v>
      </c>
      <c r="G23" s="58">
        <v>132.85</v>
      </c>
      <c r="H23" s="41">
        <f t="shared" si="2"/>
        <v>31.34</v>
      </c>
      <c r="I23" s="41">
        <f t="shared" si="0"/>
        <v>164.19</v>
      </c>
      <c r="J23" s="259"/>
      <c r="L23" s="19"/>
    </row>
    <row r="24" spans="1:12" s="22" customFormat="1" ht="25.5">
      <c r="A24" s="42">
        <f t="shared" si="3"/>
        <v>17</v>
      </c>
      <c r="B24" s="123" t="s">
        <v>49</v>
      </c>
      <c r="C24" s="123" t="s">
        <v>38</v>
      </c>
      <c r="D24" s="57">
        <v>1872</v>
      </c>
      <c r="E24" s="190">
        <f t="shared" si="1"/>
        <v>11.255000000000001</v>
      </c>
      <c r="F24" s="58">
        <v>16</v>
      </c>
      <c r="G24" s="58">
        <v>90.04</v>
      </c>
      <c r="H24" s="41">
        <f t="shared" si="2"/>
        <v>21.24</v>
      </c>
      <c r="I24" s="41">
        <f t="shared" si="0"/>
        <v>111.28</v>
      </c>
      <c r="J24" s="259"/>
      <c r="L24" s="19"/>
    </row>
    <row r="25" spans="1:12" s="22" customFormat="1" ht="25.5">
      <c r="A25" s="42">
        <f t="shared" si="3"/>
        <v>18</v>
      </c>
      <c r="B25" s="123" t="s">
        <v>50</v>
      </c>
      <c r="C25" s="123" t="s">
        <v>38</v>
      </c>
      <c r="D25" s="57">
        <v>1448</v>
      </c>
      <c r="E25" s="190">
        <f t="shared" si="1"/>
        <v>8.7059999999999995</v>
      </c>
      <c r="F25" s="58">
        <v>8</v>
      </c>
      <c r="G25" s="58">
        <v>34.82</v>
      </c>
      <c r="H25" s="41">
        <f t="shared" si="2"/>
        <v>8.2100000000000009</v>
      </c>
      <c r="I25" s="41">
        <f t="shared" si="0"/>
        <v>43.03</v>
      </c>
      <c r="J25" s="259"/>
      <c r="L25" s="19"/>
    </row>
    <row r="26" spans="1:12" s="22" customFormat="1" ht="25.5">
      <c r="A26" s="42">
        <f t="shared" si="3"/>
        <v>19</v>
      </c>
      <c r="B26" s="123" t="s">
        <v>50</v>
      </c>
      <c r="C26" s="123" t="s">
        <v>36</v>
      </c>
      <c r="D26" s="57">
        <v>1361</v>
      </c>
      <c r="E26" s="190">
        <f t="shared" si="1"/>
        <v>8.1829999999999998</v>
      </c>
      <c r="F26" s="58">
        <v>8</v>
      </c>
      <c r="G26" s="58">
        <v>32.729999999999997</v>
      </c>
      <c r="H26" s="41">
        <f t="shared" si="2"/>
        <v>7.72</v>
      </c>
      <c r="I26" s="41">
        <f t="shared" si="0"/>
        <v>40.449999999999996</v>
      </c>
      <c r="J26" s="259"/>
      <c r="L26" s="19"/>
    </row>
    <row r="27" spans="1:12" s="22" customFormat="1" ht="24" customHeight="1">
      <c r="A27" s="42">
        <f t="shared" si="3"/>
        <v>20</v>
      </c>
      <c r="B27" s="123" t="s">
        <v>51</v>
      </c>
      <c r="C27" s="123" t="s">
        <v>34</v>
      </c>
      <c r="D27" s="57">
        <v>2004</v>
      </c>
      <c r="E27" s="190">
        <f t="shared" si="1"/>
        <v>12.048</v>
      </c>
      <c r="F27" s="58">
        <v>16</v>
      </c>
      <c r="G27" s="58">
        <v>96.38</v>
      </c>
      <c r="H27" s="41">
        <f t="shared" si="2"/>
        <v>22.74</v>
      </c>
      <c r="I27" s="41">
        <f t="shared" si="0"/>
        <v>119.11999999999999</v>
      </c>
      <c r="J27" s="259"/>
      <c r="L27" s="19"/>
    </row>
    <row r="28" spans="1:12" s="22" customFormat="1" ht="25.5">
      <c r="A28" s="42">
        <f t="shared" si="3"/>
        <v>21</v>
      </c>
      <c r="B28" s="123" t="s">
        <v>52</v>
      </c>
      <c r="C28" s="123" t="s">
        <v>34</v>
      </c>
      <c r="D28" s="57">
        <v>1583</v>
      </c>
      <c r="E28" s="190">
        <f t="shared" si="1"/>
        <v>9.5169999999999995</v>
      </c>
      <c r="F28" s="58">
        <v>14</v>
      </c>
      <c r="G28" s="58">
        <v>66.62</v>
      </c>
      <c r="H28" s="41">
        <f t="shared" si="2"/>
        <v>15.72</v>
      </c>
      <c r="I28" s="41">
        <f t="shared" si="0"/>
        <v>82.34</v>
      </c>
      <c r="J28" s="259"/>
      <c r="L28" s="19"/>
    </row>
    <row r="29" spans="1:12" s="22" customFormat="1" ht="20.25" customHeight="1">
      <c r="A29" s="42">
        <f t="shared" si="3"/>
        <v>22</v>
      </c>
      <c r="B29" s="123" t="s">
        <v>54</v>
      </c>
      <c r="C29" s="123" t="s">
        <v>36</v>
      </c>
      <c r="D29" s="57">
        <v>1240</v>
      </c>
      <c r="E29" s="190">
        <f t="shared" si="1"/>
        <v>7.4550000000000001</v>
      </c>
      <c r="F29" s="58">
        <v>32</v>
      </c>
      <c r="G29" s="58">
        <v>119.28</v>
      </c>
      <c r="H29" s="41">
        <f t="shared" si="2"/>
        <v>28.14</v>
      </c>
      <c r="I29" s="41">
        <f t="shared" si="0"/>
        <v>147.42000000000002</v>
      </c>
      <c r="J29" s="259"/>
      <c r="L29" s="19"/>
    </row>
    <row r="30" spans="1:12" s="22" customFormat="1" ht="31.5" customHeight="1">
      <c r="A30" s="42">
        <f t="shared" si="3"/>
        <v>23</v>
      </c>
      <c r="B30" s="123" t="s">
        <v>45</v>
      </c>
      <c r="C30" s="123" t="s">
        <v>34</v>
      </c>
      <c r="D30" s="57">
        <v>1443</v>
      </c>
      <c r="E30" s="190">
        <f t="shared" si="1"/>
        <v>8.6760000000000002</v>
      </c>
      <c r="F30" s="58">
        <v>40</v>
      </c>
      <c r="G30" s="58">
        <v>173.52</v>
      </c>
      <c r="H30" s="41">
        <f t="shared" si="2"/>
        <v>40.93</v>
      </c>
      <c r="I30" s="41">
        <f t="shared" si="0"/>
        <v>214.45000000000002</v>
      </c>
      <c r="J30" s="259"/>
      <c r="L30" s="19"/>
    </row>
    <row r="31" spans="1:12" s="22" customFormat="1" ht="27" customHeight="1">
      <c r="A31" s="42">
        <f t="shared" si="3"/>
        <v>24</v>
      </c>
      <c r="B31" s="123" t="s">
        <v>88</v>
      </c>
      <c r="C31" s="123" t="s">
        <v>38</v>
      </c>
      <c r="D31" s="57">
        <v>1565</v>
      </c>
      <c r="E31" s="190">
        <f t="shared" si="1"/>
        <v>9.4090000000000007</v>
      </c>
      <c r="F31" s="58">
        <v>8</v>
      </c>
      <c r="G31" s="58">
        <v>37.64</v>
      </c>
      <c r="H31" s="41">
        <f t="shared" si="2"/>
        <v>8.8800000000000008</v>
      </c>
      <c r="I31" s="41">
        <f t="shared" si="0"/>
        <v>46.52</v>
      </c>
      <c r="J31" s="259"/>
      <c r="L31" s="19"/>
    </row>
    <row r="32" spans="1:12" s="22" customFormat="1" ht="16.5" customHeight="1">
      <c r="A32" s="42">
        <f t="shared" si="3"/>
        <v>25</v>
      </c>
      <c r="B32" s="123" t="s">
        <v>55</v>
      </c>
      <c r="C32" s="123" t="s">
        <v>56</v>
      </c>
      <c r="D32" s="57">
        <v>1474</v>
      </c>
      <c r="E32" s="190">
        <f t="shared" si="1"/>
        <v>8.8620000000000001</v>
      </c>
      <c r="F32" s="58">
        <v>8</v>
      </c>
      <c r="G32" s="58">
        <v>35.450000000000003</v>
      </c>
      <c r="H32" s="41">
        <f t="shared" si="2"/>
        <v>8.36</v>
      </c>
      <c r="I32" s="41">
        <f t="shared" si="0"/>
        <v>43.81</v>
      </c>
      <c r="J32" s="259"/>
      <c r="L32" s="19"/>
    </row>
    <row r="33" spans="1:12" s="22" customFormat="1">
      <c r="A33" s="42">
        <f t="shared" si="3"/>
        <v>26</v>
      </c>
      <c r="B33" s="123" t="s">
        <v>54</v>
      </c>
      <c r="C33" s="123" t="s">
        <v>34</v>
      </c>
      <c r="D33" s="57">
        <v>1176</v>
      </c>
      <c r="E33" s="190">
        <f t="shared" si="1"/>
        <v>7.07</v>
      </c>
      <c r="F33" s="58">
        <v>42</v>
      </c>
      <c r="G33" s="58">
        <v>148.47</v>
      </c>
      <c r="H33" s="41">
        <f t="shared" si="2"/>
        <v>35.020000000000003</v>
      </c>
      <c r="I33" s="41">
        <f t="shared" si="0"/>
        <v>183.49</v>
      </c>
      <c r="J33" s="259"/>
      <c r="L33" s="19"/>
    </row>
    <row r="34" spans="1:12" s="22" customFormat="1">
      <c r="A34" s="42">
        <f t="shared" si="3"/>
        <v>27</v>
      </c>
      <c r="B34" s="123" t="s">
        <v>57</v>
      </c>
      <c r="C34" s="123" t="s">
        <v>36</v>
      </c>
      <c r="D34" s="57">
        <v>1313</v>
      </c>
      <c r="E34" s="190">
        <f t="shared" si="1"/>
        <v>7.8940000000000001</v>
      </c>
      <c r="F34" s="58">
        <v>32</v>
      </c>
      <c r="G34" s="58">
        <v>126.3</v>
      </c>
      <c r="H34" s="41">
        <f t="shared" si="2"/>
        <v>29.79</v>
      </c>
      <c r="I34" s="41">
        <f t="shared" si="0"/>
        <v>156.09</v>
      </c>
      <c r="J34" s="259"/>
      <c r="L34" s="19"/>
    </row>
    <row r="35" spans="1:12" s="22" customFormat="1" ht="25.5">
      <c r="A35" s="42">
        <f t="shared" si="3"/>
        <v>28</v>
      </c>
      <c r="B35" s="123" t="s">
        <v>58</v>
      </c>
      <c r="C35" s="123" t="s">
        <v>47</v>
      </c>
      <c r="D35" s="57">
        <v>1140</v>
      </c>
      <c r="E35" s="190">
        <f t="shared" si="1"/>
        <v>6.8540000000000001</v>
      </c>
      <c r="F35" s="58">
        <v>16</v>
      </c>
      <c r="G35" s="58">
        <v>54.83</v>
      </c>
      <c r="H35" s="41">
        <f t="shared" si="2"/>
        <v>12.93</v>
      </c>
      <c r="I35" s="41">
        <f t="shared" si="0"/>
        <v>67.759999999999991</v>
      </c>
      <c r="J35" s="259"/>
      <c r="L35" s="19"/>
    </row>
    <row r="36" spans="1:12" s="22" customFormat="1" ht="24.75" customHeight="1">
      <c r="A36" s="42">
        <f t="shared" si="3"/>
        <v>29</v>
      </c>
      <c r="B36" s="123" t="s">
        <v>37</v>
      </c>
      <c r="C36" s="123" t="s">
        <v>36</v>
      </c>
      <c r="D36" s="57">
        <v>1517</v>
      </c>
      <c r="E36" s="190">
        <f t="shared" si="1"/>
        <v>9.1199999999999992</v>
      </c>
      <c r="F36" s="58">
        <v>16</v>
      </c>
      <c r="G36" s="58">
        <v>72.959999999999994</v>
      </c>
      <c r="H36" s="41">
        <f t="shared" si="2"/>
        <v>17.21</v>
      </c>
      <c r="I36" s="41">
        <f t="shared" si="0"/>
        <v>90.169999999999987</v>
      </c>
      <c r="J36" s="259"/>
      <c r="L36" s="19"/>
    </row>
    <row r="37" spans="1:12" s="22" customFormat="1" ht="25.5">
      <c r="A37" s="39">
        <f t="shared" si="3"/>
        <v>30</v>
      </c>
      <c r="B37" s="123" t="s">
        <v>53</v>
      </c>
      <c r="C37" s="123" t="s">
        <v>34</v>
      </c>
      <c r="D37" s="57">
        <v>1337</v>
      </c>
      <c r="E37" s="190">
        <f t="shared" si="1"/>
        <v>8.0380000000000003</v>
      </c>
      <c r="F37" s="58">
        <v>8</v>
      </c>
      <c r="G37" s="58">
        <v>32.15</v>
      </c>
      <c r="H37" s="41">
        <f t="shared" si="2"/>
        <v>7.58</v>
      </c>
      <c r="I37" s="41">
        <f t="shared" si="0"/>
        <v>39.729999999999997</v>
      </c>
      <c r="J37" s="259"/>
      <c r="L37" s="19"/>
    </row>
    <row r="38" spans="1:12" s="22" customFormat="1" ht="31.5" customHeight="1">
      <c r="A38" s="42">
        <f t="shared" si="3"/>
        <v>31</v>
      </c>
      <c r="B38" s="123" t="s">
        <v>60</v>
      </c>
      <c r="C38" s="123" t="s">
        <v>36</v>
      </c>
      <c r="D38" s="57">
        <v>1545</v>
      </c>
      <c r="E38" s="190">
        <f t="shared" si="1"/>
        <v>9.2889999999999997</v>
      </c>
      <c r="F38" s="58">
        <v>16</v>
      </c>
      <c r="G38" s="58">
        <v>74.31</v>
      </c>
      <c r="H38" s="41">
        <f t="shared" si="2"/>
        <v>17.53</v>
      </c>
      <c r="I38" s="41">
        <f t="shared" si="0"/>
        <v>91.84</v>
      </c>
      <c r="J38" s="259"/>
      <c r="L38" s="19"/>
    </row>
    <row r="39" spans="1:12" s="22" customFormat="1" ht="25.5">
      <c r="A39" s="42">
        <f t="shared" si="3"/>
        <v>32</v>
      </c>
      <c r="B39" s="123" t="s">
        <v>51</v>
      </c>
      <c r="C39" s="123" t="s">
        <v>36</v>
      </c>
      <c r="D39" s="57">
        <v>1355</v>
      </c>
      <c r="E39" s="190">
        <f t="shared" si="1"/>
        <v>8.1460000000000008</v>
      </c>
      <c r="F39" s="58">
        <v>8</v>
      </c>
      <c r="G39" s="58">
        <v>32.58</v>
      </c>
      <c r="H39" s="41">
        <f t="shared" si="2"/>
        <v>7.69</v>
      </c>
      <c r="I39" s="41">
        <f t="shared" si="0"/>
        <v>40.269999999999996</v>
      </c>
      <c r="J39" s="259"/>
      <c r="L39" s="19"/>
    </row>
    <row r="40" spans="1:12" s="22" customFormat="1" ht="25.5">
      <c r="A40" s="42">
        <f t="shared" si="3"/>
        <v>33</v>
      </c>
      <c r="B40" s="123" t="s">
        <v>61</v>
      </c>
      <c r="C40" s="123" t="s">
        <v>38</v>
      </c>
      <c r="D40" s="57">
        <v>1448</v>
      </c>
      <c r="E40" s="190">
        <f t="shared" si="1"/>
        <v>8.7059999999999995</v>
      </c>
      <c r="F40" s="58">
        <v>8</v>
      </c>
      <c r="G40" s="58">
        <v>34.82</v>
      </c>
      <c r="H40" s="41">
        <f t="shared" si="2"/>
        <v>8.2100000000000009</v>
      </c>
      <c r="I40" s="41">
        <f t="shared" si="0"/>
        <v>43.03</v>
      </c>
      <c r="J40" s="259"/>
      <c r="L40" s="19"/>
    </row>
    <row r="41" spans="1:12" s="22" customFormat="1" ht="25.5">
      <c r="A41" s="42">
        <f t="shared" si="3"/>
        <v>34</v>
      </c>
      <c r="B41" s="123" t="s">
        <v>73</v>
      </c>
      <c r="C41" s="123" t="s">
        <v>34</v>
      </c>
      <c r="D41" s="57">
        <v>1362</v>
      </c>
      <c r="E41" s="190">
        <f t="shared" si="1"/>
        <v>8.1890000000000001</v>
      </c>
      <c r="F41" s="58">
        <v>8</v>
      </c>
      <c r="G41" s="58">
        <v>32.76</v>
      </c>
      <c r="H41" s="41">
        <f t="shared" si="2"/>
        <v>7.73</v>
      </c>
      <c r="I41" s="41">
        <f t="shared" si="0"/>
        <v>40.489999999999995</v>
      </c>
      <c r="J41" s="259"/>
      <c r="L41" s="19"/>
    </row>
    <row r="42" spans="1:12" s="22" customFormat="1" ht="25.5">
      <c r="A42" s="42">
        <f t="shared" si="3"/>
        <v>35</v>
      </c>
      <c r="B42" s="123" t="s">
        <v>62</v>
      </c>
      <c r="C42" s="123" t="s">
        <v>34</v>
      </c>
      <c r="D42" s="57">
        <v>1337</v>
      </c>
      <c r="E42" s="190">
        <f t="shared" si="1"/>
        <v>8.0380000000000003</v>
      </c>
      <c r="F42" s="58">
        <v>8</v>
      </c>
      <c r="G42" s="58">
        <v>32.15</v>
      </c>
      <c r="H42" s="41">
        <f t="shared" si="2"/>
        <v>7.58</v>
      </c>
      <c r="I42" s="41">
        <f t="shared" si="0"/>
        <v>39.729999999999997</v>
      </c>
      <c r="J42" s="259"/>
      <c r="L42" s="19"/>
    </row>
    <row r="43" spans="1:12" s="22" customFormat="1" ht="25.5">
      <c r="A43" s="42">
        <f t="shared" si="3"/>
        <v>36</v>
      </c>
      <c r="B43" s="123" t="s">
        <v>70</v>
      </c>
      <c r="C43" s="123" t="s">
        <v>34</v>
      </c>
      <c r="D43" s="57">
        <v>1463</v>
      </c>
      <c r="E43" s="190">
        <f t="shared" si="1"/>
        <v>8.7959999999999994</v>
      </c>
      <c r="F43" s="58">
        <v>8</v>
      </c>
      <c r="G43" s="58">
        <v>35.18</v>
      </c>
      <c r="H43" s="41">
        <f t="shared" si="2"/>
        <v>8.3000000000000007</v>
      </c>
      <c r="I43" s="41">
        <f t="shared" si="0"/>
        <v>43.480000000000004</v>
      </c>
      <c r="J43" s="259"/>
      <c r="L43" s="19"/>
    </row>
    <row r="44" spans="1:12" s="22" customFormat="1" ht="25.5">
      <c r="A44" s="42">
        <f t="shared" si="3"/>
        <v>37</v>
      </c>
      <c r="B44" s="123" t="s">
        <v>52</v>
      </c>
      <c r="C44" s="123" t="s">
        <v>36</v>
      </c>
      <c r="D44" s="57">
        <v>1517</v>
      </c>
      <c r="E44" s="190">
        <f t="shared" si="1"/>
        <v>9.1199999999999992</v>
      </c>
      <c r="F44" s="58">
        <v>22</v>
      </c>
      <c r="G44" s="58">
        <v>100.32</v>
      </c>
      <c r="H44" s="41">
        <f t="shared" si="2"/>
        <v>23.67</v>
      </c>
      <c r="I44" s="41">
        <f t="shared" si="0"/>
        <v>123.99</v>
      </c>
      <c r="J44" s="259"/>
      <c r="L44" s="19"/>
    </row>
    <row r="45" spans="1:12" s="22" customFormat="1">
      <c r="A45" s="42">
        <f t="shared" si="3"/>
        <v>38</v>
      </c>
      <c r="B45" s="123" t="s">
        <v>42</v>
      </c>
      <c r="C45" s="123" t="s">
        <v>36</v>
      </c>
      <c r="D45" s="57">
        <v>1381</v>
      </c>
      <c r="E45" s="190">
        <f t="shared" si="1"/>
        <v>8.3030000000000008</v>
      </c>
      <c r="F45" s="58">
        <v>8</v>
      </c>
      <c r="G45" s="58">
        <v>33.21</v>
      </c>
      <c r="H45" s="41">
        <f t="shared" si="2"/>
        <v>7.83</v>
      </c>
      <c r="I45" s="41">
        <f t="shared" si="0"/>
        <v>41.04</v>
      </c>
      <c r="J45" s="259"/>
      <c r="L45" s="19"/>
    </row>
    <row r="46" spans="1:12" s="22" customFormat="1">
      <c r="A46" s="42">
        <f t="shared" si="3"/>
        <v>39</v>
      </c>
      <c r="B46" s="123" t="s">
        <v>57</v>
      </c>
      <c r="C46" s="123" t="s">
        <v>38</v>
      </c>
      <c r="D46" s="57">
        <v>1614</v>
      </c>
      <c r="E46" s="190">
        <f t="shared" si="1"/>
        <v>9.7040000000000006</v>
      </c>
      <c r="F46" s="58">
        <v>8</v>
      </c>
      <c r="G46" s="58">
        <v>38.82</v>
      </c>
      <c r="H46" s="41">
        <f t="shared" si="2"/>
        <v>9.16</v>
      </c>
      <c r="I46" s="41">
        <f t="shared" si="0"/>
        <v>47.980000000000004</v>
      </c>
      <c r="J46" s="259"/>
      <c r="L46" s="19"/>
    </row>
    <row r="47" spans="1:12" s="22" customFormat="1">
      <c r="A47" s="42">
        <f t="shared" si="3"/>
        <v>40</v>
      </c>
      <c r="B47" s="123" t="s">
        <v>42</v>
      </c>
      <c r="C47" s="123" t="s">
        <v>36</v>
      </c>
      <c r="D47" s="57">
        <v>1355</v>
      </c>
      <c r="E47" s="190">
        <f t="shared" si="1"/>
        <v>8.1460000000000008</v>
      </c>
      <c r="F47" s="58">
        <v>8</v>
      </c>
      <c r="G47" s="58">
        <v>32.58</v>
      </c>
      <c r="H47" s="41">
        <f t="shared" si="2"/>
        <v>7.69</v>
      </c>
      <c r="I47" s="41">
        <f t="shared" si="0"/>
        <v>40.269999999999996</v>
      </c>
      <c r="J47" s="259"/>
      <c r="L47" s="19"/>
    </row>
    <row r="48" spans="1:12" s="22" customFormat="1" ht="25.5">
      <c r="A48" s="42">
        <f t="shared" si="3"/>
        <v>41</v>
      </c>
      <c r="B48" s="123" t="s">
        <v>49</v>
      </c>
      <c r="C48" s="123" t="s">
        <v>34</v>
      </c>
      <c r="D48" s="57">
        <v>1443</v>
      </c>
      <c r="E48" s="190">
        <f t="shared" si="1"/>
        <v>8.6760000000000002</v>
      </c>
      <c r="F48" s="58">
        <v>8</v>
      </c>
      <c r="G48" s="58">
        <v>34.700000000000003</v>
      </c>
      <c r="H48" s="41">
        <f t="shared" si="2"/>
        <v>8.19</v>
      </c>
      <c r="I48" s="41">
        <f t="shared" si="0"/>
        <v>42.89</v>
      </c>
      <c r="J48" s="259"/>
      <c r="L48" s="19"/>
    </row>
    <row r="49" spans="1:12" s="22" customFormat="1" ht="25.5">
      <c r="A49" s="42">
        <f t="shared" si="3"/>
        <v>42</v>
      </c>
      <c r="B49" s="123" t="s">
        <v>63</v>
      </c>
      <c r="C49" s="123" t="s">
        <v>36</v>
      </c>
      <c r="D49" s="57">
        <v>1381</v>
      </c>
      <c r="E49" s="190">
        <f t="shared" si="1"/>
        <v>8.3030000000000008</v>
      </c>
      <c r="F49" s="58">
        <v>8</v>
      </c>
      <c r="G49" s="58">
        <v>33.21</v>
      </c>
      <c r="H49" s="41">
        <f t="shared" si="2"/>
        <v>7.83</v>
      </c>
      <c r="I49" s="41">
        <f t="shared" si="0"/>
        <v>41.04</v>
      </c>
      <c r="J49" s="259"/>
      <c r="L49" s="19"/>
    </row>
    <row r="50" spans="1:12" s="22" customFormat="1" ht="25.5">
      <c r="A50" s="42">
        <f t="shared" si="3"/>
        <v>43</v>
      </c>
      <c r="B50" s="123" t="s">
        <v>59</v>
      </c>
      <c r="C50" s="123" t="s">
        <v>34</v>
      </c>
      <c r="D50" s="57">
        <v>1362</v>
      </c>
      <c r="E50" s="190">
        <f t="shared" si="1"/>
        <v>8.1890000000000001</v>
      </c>
      <c r="F50" s="58">
        <v>16</v>
      </c>
      <c r="G50" s="58">
        <v>65.510000000000005</v>
      </c>
      <c r="H50" s="41">
        <f t="shared" si="2"/>
        <v>15.45</v>
      </c>
      <c r="I50" s="41">
        <f t="shared" si="0"/>
        <v>80.960000000000008</v>
      </c>
      <c r="J50" s="259"/>
      <c r="L50" s="19"/>
    </row>
    <row r="51" spans="1:12" s="22" customFormat="1" ht="25.5">
      <c r="A51" s="42">
        <f t="shared" si="3"/>
        <v>44</v>
      </c>
      <c r="B51" s="123" t="s">
        <v>53</v>
      </c>
      <c r="C51" s="123" t="s">
        <v>36</v>
      </c>
      <c r="D51" s="57">
        <v>1335</v>
      </c>
      <c r="E51" s="190">
        <f t="shared" si="1"/>
        <v>8.0259999999999998</v>
      </c>
      <c r="F51" s="58">
        <v>8</v>
      </c>
      <c r="G51" s="58">
        <v>32.1</v>
      </c>
      <c r="H51" s="41">
        <f t="shared" si="2"/>
        <v>7.57</v>
      </c>
      <c r="I51" s="41">
        <f t="shared" si="0"/>
        <v>39.67</v>
      </c>
      <c r="J51" s="259"/>
      <c r="L51" s="19"/>
    </row>
    <row r="52" spans="1:12" s="22" customFormat="1" ht="25.5">
      <c r="A52" s="42">
        <f t="shared" si="3"/>
        <v>45</v>
      </c>
      <c r="B52" s="123" t="s">
        <v>64</v>
      </c>
      <c r="C52" s="123" t="s">
        <v>36</v>
      </c>
      <c r="D52" s="57">
        <v>1355</v>
      </c>
      <c r="E52" s="190">
        <f t="shared" si="1"/>
        <v>8.1460000000000008</v>
      </c>
      <c r="F52" s="58">
        <v>8</v>
      </c>
      <c r="G52" s="58">
        <v>32.58</v>
      </c>
      <c r="H52" s="41">
        <f t="shared" si="2"/>
        <v>7.69</v>
      </c>
      <c r="I52" s="41">
        <f t="shared" si="0"/>
        <v>40.269999999999996</v>
      </c>
      <c r="J52" s="259"/>
      <c r="L52" s="19"/>
    </row>
    <row r="53" spans="1:12" s="22" customFormat="1" ht="30" customHeight="1">
      <c r="A53" s="42">
        <f t="shared" si="3"/>
        <v>46</v>
      </c>
      <c r="B53" s="123" t="s">
        <v>60</v>
      </c>
      <c r="C53" s="123" t="s">
        <v>36</v>
      </c>
      <c r="D53" s="57">
        <v>1545</v>
      </c>
      <c r="E53" s="190">
        <f t="shared" si="1"/>
        <v>9.2889999999999997</v>
      </c>
      <c r="F53" s="58">
        <v>16</v>
      </c>
      <c r="G53" s="58">
        <v>74.31</v>
      </c>
      <c r="H53" s="41">
        <f t="shared" si="2"/>
        <v>17.53</v>
      </c>
      <c r="I53" s="41">
        <f t="shared" si="0"/>
        <v>91.84</v>
      </c>
      <c r="J53" s="259"/>
      <c r="L53" s="19"/>
    </row>
    <row r="54" spans="1:12" s="22" customFormat="1" ht="42" customHeight="1">
      <c r="A54" s="42">
        <f t="shared" si="3"/>
        <v>47</v>
      </c>
      <c r="B54" s="123" t="s">
        <v>31</v>
      </c>
      <c r="C54" s="123" t="s">
        <v>83</v>
      </c>
      <c r="D54" s="57">
        <v>2004</v>
      </c>
      <c r="E54" s="190">
        <f t="shared" si="1"/>
        <v>12.048</v>
      </c>
      <c r="F54" s="58">
        <v>8</v>
      </c>
      <c r="G54" s="58">
        <v>48.19</v>
      </c>
      <c r="H54" s="41">
        <f t="shared" si="2"/>
        <v>11.37</v>
      </c>
      <c r="I54" s="41">
        <f t="shared" si="0"/>
        <v>59.559999999999995</v>
      </c>
      <c r="J54" s="259"/>
      <c r="L54" s="19"/>
    </row>
    <row r="55" spans="1:12" s="22" customFormat="1" ht="25.5">
      <c r="A55" s="42">
        <f t="shared" si="3"/>
        <v>48</v>
      </c>
      <c r="B55" s="123" t="s">
        <v>62</v>
      </c>
      <c r="C55" s="123" t="s">
        <v>36</v>
      </c>
      <c r="D55" s="57">
        <v>1381</v>
      </c>
      <c r="E55" s="190">
        <f t="shared" si="1"/>
        <v>8.3030000000000008</v>
      </c>
      <c r="F55" s="58">
        <v>16</v>
      </c>
      <c r="G55" s="58">
        <v>66.42</v>
      </c>
      <c r="H55" s="41">
        <f t="shared" si="2"/>
        <v>15.67</v>
      </c>
      <c r="I55" s="41">
        <f t="shared" si="0"/>
        <v>82.09</v>
      </c>
      <c r="J55" s="259"/>
      <c r="L55" s="19"/>
    </row>
    <row r="56" spans="1:12" s="22" customFormat="1" ht="25.5">
      <c r="A56" s="42">
        <f t="shared" si="3"/>
        <v>49</v>
      </c>
      <c r="B56" s="123" t="s">
        <v>64</v>
      </c>
      <c r="C56" s="123" t="s">
        <v>38</v>
      </c>
      <c r="D56" s="57">
        <v>1421</v>
      </c>
      <c r="E56" s="190">
        <f t="shared" si="1"/>
        <v>8.5429999999999993</v>
      </c>
      <c r="F56" s="58">
        <v>16</v>
      </c>
      <c r="G56" s="58">
        <v>68.34</v>
      </c>
      <c r="H56" s="41">
        <f t="shared" si="2"/>
        <v>16.12</v>
      </c>
      <c r="I56" s="41">
        <f t="shared" si="0"/>
        <v>84.460000000000008</v>
      </c>
      <c r="J56" s="259"/>
      <c r="L56" s="19"/>
    </row>
    <row r="57" spans="1:12" s="22" customFormat="1" ht="25.5">
      <c r="A57" s="42">
        <f t="shared" si="3"/>
        <v>50</v>
      </c>
      <c r="B57" s="123" t="s">
        <v>40</v>
      </c>
      <c r="C57" s="123" t="s">
        <v>36</v>
      </c>
      <c r="D57" s="57">
        <v>1355</v>
      </c>
      <c r="E57" s="190">
        <f t="shared" si="1"/>
        <v>8.1460000000000008</v>
      </c>
      <c r="F57" s="58">
        <v>8</v>
      </c>
      <c r="G57" s="58">
        <v>32.58</v>
      </c>
      <c r="H57" s="41">
        <f t="shared" si="2"/>
        <v>7.69</v>
      </c>
      <c r="I57" s="41">
        <f t="shared" si="0"/>
        <v>40.269999999999996</v>
      </c>
      <c r="J57" s="259"/>
      <c r="L57" s="19"/>
    </row>
    <row r="58" spans="1:12" s="22" customFormat="1" ht="25.5">
      <c r="A58" s="42">
        <f t="shared" si="3"/>
        <v>51</v>
      </c>
      <c r="B58" s="123" t="s">
        <v>35</v>
      </c>
      <c r="C58" s="123" t="s">
        <v>36</v>
      </c>
      <c r="D58" s="57">
        <v>1355</v>
      </c>
      <c r="E58" s="190">
        <f t="shared" si="1"/>
        <v>8.1460000000000008</v>
      </c>
      <c r="F58" s="58">
        <v>16</v>
      </c>
      <c r="G58" s="58">
        <v>65.17</v>
      </c>
      <c r="H58" s="41">
        <f t="shared" si="2"/>
        <v>15.37</v>
      </c>
      <c r="I58" s="41">
        <f t="shared" si="0"/>
        <v>80.540000000000006</v>
      </c>
      <c r="J58" s="259"/>
      <c r="L58" s="19"/>
    </row>
    <row r="59" spans="1:12" s="22" customFormat="1" ht="25.5">
      <c r="A59" s="42">
        <f t="shared" si="3"/>
        <v>52</v>
      </c>
      <c r="B59" s="123" t="s">
        <v>65</v>
      </c>
      <c r="C59" s="123" t="s">
        <v>38</v>
      </c>
      <c r="D59" s="57">
        <v>1463</v>
      </c>
      <c r="E59" s="190">
        <f t="shared" si="1"/>
        <v>8.7959999999999994</v>
      </c>
      <c r="F59" s="58">
        <v>8</v>
      </c>
      <c r="G59" s="58">
        <v>35.18</v>
      </c>
      <c r="H59" s="41">
        <f t="shared" si="2"/>
        <v>8.3000000000000007</v>
      </c>
      <c r="I59" s="41">
        <f t="shared" si="0"/>
        <v>43.480000000000004</v>
      </c>
      <c r="J59" s="259"/>
      <c r="L59" s="19"/>
    </row>
    <row r="60" spans="1:12" s="22" customFormat="1" ht="25.5">
      <c r="A60" s="42">
        <f t="shared" si="3"/>
        <v>53</v>
      </c>
      <c r="B60" s="123" t="s">
        <v>59</v>
      </c>
      <c r="C60" s="123" t="s">
        <v>34</v>
      </c>
      <c r="D60" s="57">
        <v>1297</v>
      </c>
      <c r="E60" s="190">
        <f t="shared" si="1"/>
        <v>7.798</v>
      </c>
      <c r="F60" s="58">
        <v>8</v>
      </c>
      <c r="G60" s="58">
        <v>31.19</v>
      </c>
      <c r="H60" s="41">
        <f t="shared" si="2"/>
        <v>7.36</v>
      </c>
      <c r="I60" s="41">
        <f t="shared" si="0"/>
        <v>38.550000000000004</v>
      </c>
      <c r="J60" s="259"/>
      <c r="L60" s="19"/>
    </row>
    <row r="61" spans="1:12" s="22" customFormat="1" ht="25.5">
      <c r="A61" s="42">
        <f t="shared" si="3"/>
        <v>54</v>
      </c>
      <c r="B61" s="123" t="s">
        <v>67</v>
      </c>
      <c r="C61" s="123" t="s">
        <v>34</v>
      </c>
      <c r="D61" s="57">
        <v>1557</v>
      </c>
      <c r="E61" s="190">
        <f t="shared" si="1"/>
        <v>9.3610000000000007</v>
      </c>
      <c r="F61" s="58">
        <v>16</v>
      </c>
      <c r="G61" s="58">
        <v>74.89</v>
      </c>
      <c r="H61" s="41">
        <f t="shared" si="2"/>
        <v>17.670000000000002</v>
      </c>
      <c r="I61" s="41">
        <f t="shared" si="0"/>
        <v>92.56</v>
      </c>
      <c r="J61" s="259"/>
      <c r="L61" s="19"/>
    </row>
    <row r="62" spans="1:12" s="22" customFormat="1" ht="25.5">
      <c r="A62" s="42">
        <f t="shared" si="3"/>
        <v>55</v>
      </c>
      <c r="B62" s="123" t="s">
        <v>68</v>
      </c>
      <c r="C62" s="123" t="s">
        <v>36</v>
      </c>
      <c r="D62" s="57">
        <v>1309</v>
      </c>
      <c r="E62" s="190">
        <f t="shared" si="1"/>
        <v>7.87</v>
      </c>
      <c r="F62" s="58">
        <v>8</v>
      </c>
      <c r="G62" s="58">
        <v>31.48</v>
      </c>
      <c r="H62" s="41">
        <f t="shared" si="2"/>
        <v>7.43</v>
      </c>
      <c r="I62" s="41">
        <f t="shared" si="0"/>
        <v>38.909999999999997</v>
      </c>
      <c r="J62" s="259"/>
      <c r="L62" s="19"/>
    </row>
    <row r="63" spans="1:12" s="22" customFormat="1" ht="25.5">
      <c r="A63" s="42">
        <f t="shared" si="3"/>
        <v>56</v>
      </c>
      <c r="B63" s="123" t="s">
        <v>67</v>
      </c>
      <c r="C63" s="123" t="s">
        <v>34</v>
      </c>
      <c r="D63" s="57">
        <v>1463</v>
      </c>
      <c r="E63" s="190">
        <f t="shared" si="1"/>
        <v>8.7959999999999994</v>
      </c>
      <c r="F63" s="58">
        <v>16</v>
      </c>
      <c r="G63" s="58">
        <v>70.37</v>
      </c>
      <c r="H63" s="41">
        <f t="shared" si="2"/>
        <v>16.600000000000001</v>
      </c>
      <c r="I63" s="41">
        <f t="shared" si="0"/>
        <v>86.97</v>
      </c>
      <c r="J63" s="259"/>
      <c r="L63" s="19"/>
    </row>
    <row r="64" spans="1:12" s="22" customFormat="1" ht="25.5">
      <c r="A64" s="42">
        <f t="shared" si="3"/>
        <v>57</v>
      </c>
      <c r="B64" s="123" t="s">
        <v>53</v>
      </c>
      <c r="C64" s="123" t="s">
        <v>36</v>
      </c>
      <c r="D64" s="57">
        <v>1355</v>
      </c>
      <c r="E64" s="190">
        <f t="shared" si="1"/>
        <v>8.1460000000000008</v>
      </c>
      <c r="F64" s="58">
        <v>16</v>
      </c>
      <c r="G64" s="58">
        <v>65.17</v>
      </c>
      <c r="H64" s="41">
        <f t="shared" si="2"/>
        <v>15.37</v>
      </c>
      <c r="I64" s="41">
        <f t="shared" si="0"/>
        <v>80.540000000000006</v>
      </c>
      <c r="J64" s="259"/>
      <c r="L64" s="19"/>
    </row>
    <row r="65" spans="1:12" s="22" customFormat="1" ht="16.5" customHeight="1">
      <c r="A65" s="42">
        <f t="shared" si="3"/>
        <v>58</v>
      </c>
      <c r="B65" s="123" t="s">
        <v>55</v>
      </c>
      <c r="C65" s="123" t="s">
        <v>47</v>
      </c>
      <c r="D65" s="57">
        <v>1123</v>
      </c>
      <c r="E65" s="190">
        <f t="shared" si="1"/>
        <v>6.7519999999999998</v>
      </c>
      <c r="F65" s="58">
        <v>16</v>
      </c>
      <c r="G65" s="58">
        <v>54.02</v>
      </c>
      <c r="H65" s="41">
        <f t="shared" si="2"/>
        <v>12.74</v>
      </c>
      <c r="I65" s="41">
        <f t="shared" si="0"/>
        <v>66.760000000000005</v>
      </c>
      <c r="J65" s="259"/>
      <c r="L65" s="19"/>
    </row>
    <row r="66" spans="1:12" s="22" customFormat="1" ht="25.5">
      <c r="A66" s="42">
        <f t="shared" si="3"/>
        <v>59</v>
      </c>
      <c r="B66" s="123" t="s">
        <v>79</v>
      </c>
      <c r="C66" s="123" t="s">
        <v>36</v>
      </c>
      <c r="D66" s="57">
        <v>1335</v>
      </c>
      <c r="E66" s="190">
        <f t="shared" si="1"/>
        <v>8.0259999999999998</v>
      </c>
      <c r="F66" s="58">
        <v>8</v>
      </c>
      <c r="G66" s="58">
        <v>32.1</v>
      </c>
      <c r="H66" s="41">
        <f t="shared" si="2"/>
        <v>7.57</v>
      </c>
      <c r="I66" s="41">
        <f t="shared" si="0"/>
        <v>39.67</v>
      </c>
      <c r="J66" s="259"/>
      <c r="L66" s="19"/>
    </row>
    <row r="67" spans="1:12" s="22" customFormat="1" ht="25.5">
      <c r="A67" s="39">
        <f t="shared" si="3"/>
        <v>60</v>
      </c>
      <c r="B67" s="123" t="s">
        <v>58</v>
      </c>
      <c r="C67" s="123" t="s">
        <v>36</v>
      </c>
      <c r="D67" s="57">
        <v>1475</v>
      </c>
      <c r="E67" s="190">
        <f t="shared" si="1"/>
        <v>8.8680000000000003</v>
      </c>
      <c r="F67" s="58">
        <v>8</v>
      </c>
      <c r="G67" s="58">
        <v>35.47</v>
      </c>
      <c r="H67" s="41">
        <v>7.78</v>
      </c>
      <c r="I67" s="41">
        <f t="shared" si="0"/>
        <v>43.25</v>
      </c>
      <c r="J67" s="259" t="s">
        <v>135</v>
      </c>
      <c r="L67" s="19"/>
    </row>
    <row r="68" spans="1:12" s="22" customFormat="1" ht="25.5">
      <c r="A68" s="42">
        <f t="shared" si="3"/>
        <v>61</v>
      </c>
      <c r="B68" s="123" t="s">
        <v>63</v>
      </c>
      <c r="C68" s="123" t="s">
        <v>38</v>
      </c>
      <c r="D68" s="57">
        <v>1422</v>
      </c>
      <c r="E68" s="190">
        <f t="shared" si="1"/>
        <v>8.5489999999999995</v>
      </c>
      <c r="F68" s="58">
        <v>18</v>
      </c>
      <c r="G68" s="58">
        <v>76.94</v>
      </c>
      <c r="H68" s="41">
        <f t="shared" si="2"/>
        <v>18.149999999999999</v>
      </c>
      <c r="I68" s="41">
        <f t="shared" si="0"/>
        <v>95.09</v>
      </c>
      <c r="J68" s="259"/>
      <c r="L68" s="19"/>
    </row>
    <row r="69" spans="1:12" s="22" customFormat="1" ht="20.25" customHeight="1">
      <c r="A69" s="42">
        <f t="shared" si="3"/>
        <v>62</v>
      </c>
      <c r="B69" s="123" t="s">
        <v>54</v>
      </c>
      <c r="C69" s="123" t="s">
        <v>34</v>
      </c>
      <c r="D69" s="57">
        <v>1176</v>
      </c>
      <c r="E69" s="190">
        <f t="shared" si="1"/>
        <v>7.07</v>
      </c>
      <c r="F69" s="58">
        <v>32</v>
      </c>
      <c r="G69" s="58">
        <v>113.12</v>
      </c>
      <c r="H69" s="41">
        <f t="shared" si="2"/>
        <v>26.69</v>
      </c>
      <c r="I69" s="41">
        <f t="shared" si="0"/>
        <v>139.81</v>
      </c>
      <c r="J69" s="259"/>
      <c r="L69" s="19"/>
    </row>
    <row r="70" spans="1:12" s="22" customFormat="1" ht="25.5">
      <c r="A70" s="42">
        <f t="shared" si="3"/>
        <v>63</v>
      </c>
      <c r="B70" s="123" t="s">
        <v>49</v>
      </c>
      <c r="C70" s="123" t="s">
        <v>34</v>
      </c>
      <c r="D70" s="57">
        <v>1443</v>
      </c>
      <c r="E70" s="190">
        <f t="shared" si="1"/>
        <v>8.6760000000000002</v>
      </c>
      <c r="F70" s="58">
        <v>2</v>
      </c>
      <c r="G70" s="58">
        <v>8.68</v>
      </c>
      <c r="H70" s="41">
        <f t="shared" si="2"/>
        <v>2.0499999999999998</v>
      </c>
      <c r="I70" s="41">
        <f t="shared" si="0"/>
        <v>10.73</v>
      </c>
      <c r="J70" s="259"/>
      <c r="L70" s="19"/>
    </row>
    <row r="71" spans="1:12" s="22" customFormat="1" ht="25.5">
      <c r="A71" s="42">
        <f t="shared" si="3"/>
        <v>64</v>
      </c>
      <c r="B71" s="123" t="s">
        <v>51</v>
      </c>
      <c r="C71" s="123" t="s">
        <v>36</v>
      </c>
      <c r="D71" s="57">
        <v>1335</v>
      </c>
      <c r="E71" s="190">
        <f t="shared" si="1"/>
        <v>8.0259999999999998</v>
      </c>
      <c r="F71" s="58">
        <v>6</v>
      </c>
      <c r="G71" s="58">
        <v>24.08</v>
      </c>
      <c r="H71" s="41">
        <f t="shared" si="2"/>
        <v>5.68</v>
      </c>
      <c r="I71" s="41">
        <f t="shared" si="0"/>
        <v>29.759999999999998</v>
      </c>
      <c r="J71" s="259"/>
      <c r="L71" s="19"/>
    </row>
    <row r="72" spans="1:12" s="22" customFormat="1">
      <c r="A72" s="42">
        <f t="shared" si="3"/>
        <v>65</v>
      </c>
      <c r="B72" s="123" t="s">
        <v>66</v>
      </c>
      <c r="C72" s="123" t="s">
        <v>36</v>
      </c>
      <c r="D72" s="57">
        <v>1593</v>
      </c>
      <c r="E72" s="190">
        <f t="shared" si="1"/>
        <v>9.577</v>
      </c>
      <c r="F72" s="58">
        <v>8</v>
      </c>
      <c r="G72" s="58">
        <v>38.31</v>
      </c>
      <c r="H72" s="41">
        <f t="shared" si="2"/>
        <v>9.0399999999999991</v>
      </c>
      <c r="I72" s="41">
        <f t="shared" ref="I72:I135" si="4">G72+H72</f>
        <v>47.35</v>
      </c>
      <c r="J72" s="259"/>
      <c r="L72" s="19"/>
    </row>
    <row r="73" spans="1:12" s="22" customFormat="1" ht="25.5">
      <c r="A73" s="42">
        <f t="shared" si="3"/>
        <v>66</v>
      </c>
      <c r="B73" s="123" t="s">
        <v>50</v>
      </c>
      <c r="C73" s="123" t="s">
        <v>34</v>
      </c>
      <c r="D73" s="57">
        <v>1362</v>
      </c>
      <c r="E73" s="190">
        <f t="shared" ref="E73:E136" si="5">ROUND(D73/$E$4,3)</f>
        <v>8.1890000000000001</v>
      </c>
      <c r="F73" s="58">
        <v>8</v>
      </c>
      <c r="G73" s="58">
        <v>32.76</v>
      </c>
      <c r="H73" s="41">
        <f t="shared" ref="H73:H136" si="6">ROUND(G73*0.2359,2)</f>
        <v>7.73</v>
      </c>
      <c r="I73" s="41">
        <f t="shared" si="4"/>
        <v>40.489999999999995</v>
      </c>
      <c r="J73" s="259"/>
      <c r="L73" s="19"/>
    </row>
    <row r="74" spans="1:12" s="22" customFormat="1" ht="25.5">
      <c r="A74" s="42">
        <f t="shared" ref="A74:A137" si="7">A73+1</f>
        <v>67</v>
      </c>
      <c r="B74" s="123" t="s">
        <v>75</v>
      </c>
      <c r="C74" s="123" t="s">
        <v>34</v>
      </c>
      <c r="D74" s="57">
        <v>1463</v>
      </c>
      <c r="E74" s="190">
        <f t="shared" si="5"/>
        <v>8.7959999999999994</v>
      </c>
      <c r="F74" s="58">
        <v>8</v>
      </c>
      <c r="G74" s="58">
        <v>35.18</v>
      </c>
      <c r="H74" s="41">
        <f t="shared" si="6"/>
        <v>8.3000000000000007</v>
      </c>
      <c r="I74" s="41">
        <f t="shared" si="4"/>
        <v>43.480000000000004</v>
      </c>
      <c r="J74" s="259"/>
      <c r="L74" s="19"/>
    </row>
    <row r="75" spans="1:12" s="22" customFormat="1" ht="25.5">
      <c r="A75" s="42">
        <f t="shared" si="7"/>
        <v>68</v>
      </c>
      <c r="B75" s="123" t="s">
        <v>65</v>
      </c>
      <c r="C75" s="123" t="s">
        <v>34</v>
      </c>
      <c r="D75" s="57">
        <v>1317</v>
      </c>
      <c r="E75" s="190">
        <f t="shared" si="5"/>
        <v>7.9180000000000001</v>
      </c>
      <c r="F75" s="58">
        <v>8</v>
      </c>
      <c r="G75" s="58">
        <v>31.67</v>
      </c>
      <c r="H75" s="41">
        <f t="shared" si="6"/>
        <v>7.47</v>
      </c>
      <c r="I75" s="41">
        <f t="shared" si="4"/>
        <v>39.14</v>
      </c>
      <c r="J75" s="259"/>
      <c r="L75" s="19"/>
    </row>
    <row r="76" spans="1:12" s="22" customFormat="1" ht="25.5">
      <c r="A76" s="42">
        <f t="shared" si="7"/>
        <v>69</v>
      </c>
      <c r="B76" s="123" t="s">
        <v>33</v>
      </c>
      <c r="C76" s="123" t="s">
        <v>36</v>
      </c>
      <c r="D76" s="57">
        <v>1517</v>
      </c>
      <c r="E76" s="190">
        <f t="shared" si="5"/>
        <v>9.1199999999999992</v>
      </c>
      <c r="F76" s="58">
        <v>8</v>
      </c>
      <c r="G76" s="58">
        <v>36.479999999999997</v>
      </c>
      <c r="H76" s="41">
        <f t="shared" si="6"/>
        <v>8.61</v>
      </c>
      <c r="I76" s="41">
        <f t="shared" si="4"/>
        <v>45.089999999999996</v>
      </c>
      <c r="J76" s="259"/>
      <c r="L76" s="19"/>
    </row>
    <row r="77" spans="1:12" s="22" customFormat="1">
      <c r="A77" s="42">
        <f t="shared" si="7"/>
        <v>70</v>
      </c>
      <c r="B77" s="123" t="s">
        <v>66</v>
      </c>
      <c r="C77" s="123" t="s">
        <v>36</v>
      </c>
      <c r="D77" s="57">
        <v>1573</v>
      </c>
      <c r="E77" s="190">
        <f t="shared" si="5"/>
        <v>9.4570000000000007</v>
      </c>
      <c r="F77" s="58">
        <v>8</v>
      </c>
      <c r="G77" s="58">
        <v>37.83</v>
      </c>
      <c r="H77" s="41">
        <f t="shared" si="6"/>
        <v>8.92</v>
      </c>
      <c r="I77" s="41">
        <f t="shared" si="4"/>
        <v>46.75</v>
      </c>
      <c r="J77" s="259"/>
      <c r="L77" s="19"/>
    </row>
    <row r="78" spans="1:12" s="22" customFormat="1" ht="25.5">
      <c r="A78" s="42">
        <f t="shared" si="7"/>
        <v>71</v>
      </c>
      <c r="B78" s="123" t="s">
        <v>67</v>
      </c>
      <c r="C78" s="123" t="s">
        <v>34</v>
      </c>
      <c r="D78" s="57">
        <v>1463</v>
      </c>
      <c r="E78" s="190">
        <f t="shared" si="5"/>
        <v>8.7959999999999994</v>
      </c>
      <c r="F78" s="58">
        <v>16</v>
      </c>
      <c r="G78" s="58">
        <v>70.37</v>
      </c>
      <c r="H78" s="41">
        <f t="shared" si="6"/>
        <v>16.600000000000001</v>
      </c>
      <c r="I78" s="41">
        <f t="shared" si="4"/>
        <v>86.97</v>
      </c>
      <c r="J78" s="259"/>
      <c r="L78" s="19"/>
    </row>
    <row r="79" spans="1:12" s="22" customFormat="1" ht="25.5">
      <c r="A79" s="42">
        <f t="shared" si="7"/>
        <v>72</v>
      </c>
      <c r="B79" s="123" t="s">
        <v>45</v>
      </c>
      <c r="C79" s="123" t="s">
        <v>36</v>
      </c>
      <c r="D79" s="57">
        <v>1517</v>
      </c>
      <c r="E79" s="190">
        <f t="shared" si="5"/>
        <v>9.1199999999999992</v>
      </c>
      <c r="F79" s="58">
        <v>40</v>
      </c>
      <c r="G79" s="58">
        <v>182.4</v>
      </c>
      <c r="H79" s="41">
        <f t="shared" si="6"/>
        <v>43.03</v>
      </c>
      <c r="I79" s="41">
        <f t="shared" si="4"/>
        <v>225.43</v>
      </c>
      <c r="J79" s="259"/>
      <c r="L79" s="19"/>
    </row>
    <row r="80" spans="1:12" s="22" customFormat="1">
      <c r="A80" s="42">
        <f t="shared" si="7"/>
        <v>73</v>
      </c>
      <c r="B80" s="123" t="s">
        <v>41</v>
      </c>
      <c r="C80" s="123" t="s">
        <v>34</v>
      </c>
      <c r="D80" s="57">
        <v>1362</v>
      </c>
      <c r="E80" s="190">
        <f t="shared" si="5"/>
        <v>8.1890000000000001</v>
      </c>
      <c r="F80" s="58">
        <v>8</v>
      </c>
      <c r="G80" s="58">
        <v>32.76</v>
      </c>
      <c r="H80" s="41">
        <f t="shared" si="6"/>
        <v>7.73</v>
      </c>
      <c r="I80" s="41">
        <f t="shared" si="4"/>
        <v>40.489999999999995</v>
      </c>
      <c r="J80" s="259"/>
      <c r="L80" s="19"/>
    </row>
    <row r="81" spans="1:12" s="22" customFormat="1" ht="25.5">
      <c r="A81" s="42">
        <f t="shared" si="7"/>
        <v>74</v>
      </c>
      <c r="B81" s="123" t="s">
        <v>64</v>
      </c>
      <c r="C81" s="123" t="s">
        <v>34</v>
      </c>
      <c r="D81" s="57">
        <v>1317</v>
      </c>
      <c r="E81" s="190">
        <f t="shared" si="5"/>
        <v>7.9180000000000001</v>
      </c>
      <c r="F81" s="58">
        <v>8</v>
      </c>
      <c r="G81" s="58">
        <v>31.67</v>
      </c>
      <c r="H81" s="41">
        <f t="shared" si="6"/>
        <v>7.47</v>
      </c>
      <c r="I81" s="41">
        <f t="shared" si="4"/>
        <v>39.14</v>
      </c>
      <c r="J81" s="259"/>
      <c r="L81" s="19"/>
    </row>
    <row r="82" spans="1:12" s="22" customFormat="1" ht="25.5">
      <c r="A82" s="42">
        <f t="shared" si="7"/>
        <v>75</v>
      </c>
      <c r="B82" s="123" t="s">
        <v>49</v>
      </c>
      <c r="C82" s="123" t="s">
        <v>36</v>
      </c>
      <c r="D82" s="57">
        <v>1490</v>
      </c>
      <c r="E82" s="190">
        <f t="shared" si="5"/>
        <v>8.9580000000000002</v>
      </c>
      <c r="F82" s="58">
        <v>16</v>
      </c>
      <c r="G82" s="58">
        <v>71.66</v>
      </c>
      <c r="H82" s="41">
        <f t="shared" si="6"/>
        <v>16.899999999999999</v>
      </c>
      <c r="I82" s="41">
        <f t="shared" si="4"/>
        <v>88.56</v>
      </c>
      <c r="J82" s="259"/>
      <c r="L82" s="19"/>
    </row>
    <row r="83" spans="1:12" s="22" customFormat="1" ht="25.5">
      <c r="A83" s="42">
        <f t="shared" si="7"/>
        <v>76</v>
      </c>
      <c r="B83" s="123" t="s">
        <v>71</v>
      </c>
      <c r="C83" s="123" t="s">
        <v>34</v>
      </c>
      <c r="D83" s="57">
        <v>1317</v>
      </c>
      <c r="E83" s="190">
        <f t="shared" si="5"/>
        <v>7.9180000000000001</v>
      </c>
      <c r="F83" s="58">
        <v>8</v>
      </c>
      <c r="G83" s="58">
        <v>31.67</v>
      </c>
      <c r="H83" s="41">
        <f t="shared" si="6"/>
        <v>7.47</v>
      </c>
      <c r="I83" s="41">
        <f t="shared" si="4"/>
        <v>39.14</v>
      </c>
      <c r="J83" s="259"/>
      <c r="L83" s="19"/>
    </row>
    <row r="84" spans="1:12" s="22" customFormat="1" ht="25.5">
      <c r="A84" s="42">
        <f t="shared" si="7"/>
        <v>77</v>
      </c>
      <c r="B84" s="123" t="s">
        <v>72</v>
      </c>
      <c r="C84" s="123" t="s">
        <v>38</v>
      </c>
      <c r="D84" s="57">
        <v>1655</v>
      </c>
      <c r="E84" s="190">
        <f t="shared" si="5"/>
        <v>9.9499999999999993</v>
      </c>
      <c r="F84" s="58">
        <v>8</v>
      </c>
      <c r="G84" s="58">
        <v>39.799999999999997</v>
      </c>
      <c r="H84" s="41">
        <f t="shared" si="6"/>
        <v>9.39</v>
      </c>
      <c r="I84" s="41">
        <f t="shared" si="4"/>
        <v>49.19</v>
      </c>
      <c r="J84" s="259"/>
      <c r="L84" s="19"/>
    </row>
    <row r="85" spans="1:12" s="22" customFormat="1" ht="25.5">
      <c r="A85" s="42">
        <f t="shared" si="7"/>
        <v>78</v>
      </c>
      <c r="B85" s="123" t="s">
        <v>46</v>
      </c>
      <c r="C85" s="123" t="s">
        <v>47</v>
      </c>
      <c r="D85" s="57">
        <v>1120</v>
      </c>
      <c r="E85" s="190">
        <f t="shared" si="5"/>
        <v>6.734</v>
      </c>
      <c r="F85" s="58">
        <v>24</v>
      </c>
      <c r="G85" s="58">
        <v>80.81</v>
      </c>
      <c r="H85" s="41">
        <f t="shared" si="6"/>
        <v>19.059999999999999</v>
      </c>
      <c r="I85" s="41">
        <f t="shared" si="4"/>
        <v>99.87</v>
      </c>
      <c r="J85" s="259"/>
      <c r="L85" s="19"/>
    </row>
    <row r="86" spans="1:12" s="22" customFormat="1" ht="25.5">
      <c r="A86" s="42">
        <f t="shared" si="7"/>
        <v>79</v>
      </c>
      <c r="B86" s="123" t="s">
        <v>80</v>
      </c>
      <c r="C86" s="123" t="s">
        <v>34</v>
      </c>
      <c r="D86" s="57">
        <v>1443</v>
      </c>
      <c r="E86" s="190">
        <f t="shared" si="5"/>
        <v>8.6760000000000002</v>
      </c>
      <c r="F86" s="58">
        <v>16</v>
      </c>
      <c r="G86" s="58">
        <v>69.41</v>
      </c>
      <c r="H86" s="41">
        <f t="shared" si="6"/>
        <v>16.37</v>
      </c>
      <c r="I86" s="41">
        <f t="shared" si="4"/>
        <v>85.78</v>
      </c>
      <c r="J86" s="259"/>
      <c r="L86" s="19"/>
    </row>
    <row r="87" spans="1:12" s="22" customFormat="1" ht="20.25" customHeight="1">
      <c r="A87" s="42">
        <f t="shared" si="7"/>
        <v>80</v>
      </c>
      <c r="B87" s="123" t="s">
        <v>42</v>
      </c>
      <c r="C87" s="123" t="s">
        <v>34</v>
      </c>
      <c r="D87" s="57">
        <v>1361</v>
      </c>
      <c r="E87" s="190">
        <f t="shared" si="5"/>
        <v>8.1829999999999998</v>
      </c>
      <c r="F87" s="58">
        <v>16</v>
      </c>
      <c r="G87" s="58">
        <v>65.459999999999994</v>
      </c>
      <c r="H87" s="41">
        <f t="shared" si="6"/>
        <v>15.44</v>
      </c>
      <c r="I87" s="41">
        <f t="shared" si="4"/>
        <v>80.899999999999991</v>
      </c>
      <c r="J87" s="259"/>
      <c r="L87" s="19"/>
    </row>
    <row r="88" spans="1:12" s="22" customFormat="1" ht="25.5">
      <c r="A88" s="42">
        <f t="shared" si="7"/>
        <v>81</v>
      </c>
      <c r="B88" s="123" t="s">
        <v>80</v>
      </c>
      <c r="C88" s="123" t="s">
        <v>38</v>
      </c>
      <c r="D88" s="57">
        <v>1762</v>
      </c>
      <c r="E88" s="190">
        <f t="shared" si="5"/>
        <v>10.593</v>
      </c>
      <c r="F88" s="58">
        <v>24</v>
      </c>
      <c r="G88" s="58">
        <v>127.12</v>
      </c>
      <c r="H88" s="41">
        <f t="shared" si="6"/>
        <v>29.99</v>
      </c>
      <c r="I88" s="41">
        <f t="shared" si="4"/>
        <v>157.11000000000001</v>
      </c>
      <c r="J88" s="259"/>
      <c r="L88" s="19"/>
    </row>
    <row r="89" spans="1:12" s="22" customFormat="1" ht="25.5">
      <c r="A89" s="42">
        <f t="shared" si="7"/>
        <v>82</v>
      </c>
      <c r="B89" s="123" t="s">
        <v>67</v>
      </c>
      <c r="C89" s="123" t="s">
        <v>36</v>
      </c>
      <c r="D89" s="57">
        <v>1610</v>
      </c>
      <c r="E89" s="190">
        <f t="shared" si="5"/>
        <v>9.68</v>
      </c>
      <c r="F89" s="58">
        <v>24</v>
      </c>
      <c r="G89" s="58">
        <v>116.16</v>
      </c>
      <c r="H89" s="41">
        <f t="shared" si="6"/>
        <v>27.4</v>
      </c>
      <c r="I89" s="41">
        <f t="shared" si="4"/>
        <v>143.56</v>
      </c>
      <c r="J89" s="259"/>
      <c r="L89" s="19"/>
    </row>
    <row r="90" spans="1:12" s="22" customFormat="1" ht="25.5">
      <c r="A90" s="42">
        <f t="shared" si="7"/>
        <v>83</v>
      </c>
      <c r="B90" s="123" t="s">
        <v>59</v>
      </c>
      <c r="C90" s="123" t="s">
        <v>36</v>
      </c>
      <c r="D90" s="57">
        <v>1335</v>
      </c>
      <c r="E90" s="190">
        <f t="shared" si="5"/>
        <v>8.0259999999999998</v>
      </c>
      <c r="F90" s="58">
        <v>8</v>
      </c>
      <c r="G90" s="58">
        <v>32.1</v>
      </c>
      <c r="H90" s="41">
        <f t="shared" si="6"/>
        <v>7.57</v>
      </c>
      <c r="I90" s="41">
        <f t="shared" si="4"/>
        <v>39.67</v>
      </c>
      <c r="J90" s="259"/>
      <c r="L90" s="19"/>
    </row>
    <row r="91" spans="1:12" s="22" customFormat="1" ht="25.5">
      <c r="A91" s="42">
        <f t="shared" si="7"/>
        <v>84</v>
      </c>
      <c r="B91" s="123" t="s">
        <v>67</v>
      </c>
      <c r="C91" s="123" t="s">
        <v>36</v>
      </c>
      <c r="D91" s="57">
        <v>1517</v>
      </c>
      <c r="E91" s="190">
        <f t="shared" si="5"/>
        <v>9.1199999999999992</v>
      </c>
      <c r="F91" s="58">
        <v>24</v>
      </c>
      <c r="G91" s="58">
        <v>109.44</v>
      </c>
      <c r="H91" s="41">
        <f t="shared" si="6"/>
        <v>25.82</v>
      </c>
      <c r="I91" s="41">
        <f t="shared" si="4"/>
        <v>135.26</v>
      </c>
      <c r="J91" s="259"/>
      <c r="L91" s="19"/>
    </row>
    <row r="92" spans="1:12" s="22" customFormat="1" ht="25.5">
      <c r="A92" s="42">
        <f t="shared" si="7"/>
        <v>85</v>
      </c>
      <c r="B92" s="123" t="s">
        <v>73</v>
      </c>
      <c r="C92" s="123" t="s">
        <v>36</v>
      </c>
      <c r="D92" s="57">
        <v>1335</v>
      </c>
      <c r="E92" s="190">
        <f t="shared" si="5"/>
        <v>8.0259999999999998</v>
      </c>
      <c r="F92" s="58">
        <v>24</v>
      </c>
      <c r="G92" s="58">
        <v>96.31</v>
      </c>
      <c r="H92" s="41">
        <f t="shared" si="6"/>
        <v>22.72</v>
      </c>
      <c r="I92" s="41">
        <f t="shared" si="4"/>
        <v>119.03</v>
      </c>
      <c r="J92" s="259"/>
      <c r="L92" s="19"/>
    </row>
    <row r="93" spans="1:12" s="22" customFormat="1" ht="25.5">
      <c r="A93" s="42">
        <f t="shared" si="7"/>
        <v>86</v>
      </c>
      <c r="B93" s="123" t="s">
        <v>50</v>
      </c>
      <c r="C93" s="123" t="s">
        <v>36</v>
      </c>
      <c r="D93" s="57">
        <v>1355</v>
      </c>
      <c r="E93" s="190">
        <f t="shared" si="5"/>
        <v>8.1460000000000008</v>
      </c>
      <c r="F93" s="58">
        <v>8</v>
      </c>
      <c r="G93" s="58">
        <v>32.58</v>
      </c>
      <c r="H93" s="41">
        <f t="shared" si="6"/>
        <v>7.69</v>
      </c>
      <c r="I93" s="41">
        <f t="shared" si="4"/>
        <v>40.269999999999996</v>
      </c>
      <c r="J93" s="259"/>
      <c r="L93" s="19"/>
    </row>
    <row r="94" spans="1:12" s="22" customFormat="1">
      <c r="A94" s="42">
        <f t="shared" si="7"/>
        <v>87</v>
      </c>
      <c r="B94" s="123" t="s">
        <v>54</v>
      </c>
      <c r="C94" s="123" t="s">
        <v>36</v>
      </c>
      <c r="D94" s="57">
        <v>1360</v>
      </c>
      <c r="E94" s="190">
        <f t="shared" si="5"/>
        <v>8.1769999999999996</v>
      </c>
      <c r="F94" s="58">
        <v>16</v>
      </c>
      <c r="G94" s="58">
        <v>65.42</v>
      </c>
      <c r="H94" s="41">
        <f t="shared" si="6"/>
        <v>15.43</v>
      </c>
      <c r="I94" s="41">
        <f t="shared" si="4"/>
        <v>80.849999999999994</v>
      </c>
      <c r="J94" s="259"/>
      <c r="L94" s="19"/>
    </row>
    <row r="95" spans="1:12" s="22" customFormat="1" ht="40.5" customHeight="1">
      <c r="A95" s="42">
        <f t="shared" si="7"/>
        <v>88</v>
      </c>
      <c r="B95" s="123" t="s">
        <v>67</v>
      </c>
      <c r="C95" s="123" t="s">
        <v>34</v>
      </c>
      <c r="D95" s="57">
        <v>1463</v>
      </c>
      <c r="E95" s="190">
        <f t="shared" si="5"/>
        <v>8.7959999999999994</v>
      </c>
      <c r="F95" s="58">
        <v>32</v>
      </c>
      <c r="G95" s="58">
        <v>140.74</v>
      </c>
      <c r="H95" s="41">
        <f t="shared" si="6"/>
        <v>33.200000000000003</v>
      </c>
      <c r="I95" s="41">
        <f t="shared" si="4"/>
        <v>173.94</v>
      </c>
      <c r="J95" s="259"/>
      <c r="L95" s="19"/>
    </row>
    <row r="96" spans="1:12" s="22" customFormat="1" ht="25.5">
      <c r="A96" s="42">
        <f t="shared" si="7"/>
        <v>89</v>
      </c>
      <c r="B96" s="123" t="s">
        <v>81</v>
      </c>
      <c r="C96" s="123" t="s">
        <v>34</v>
      </c>
      <c r="D96" s="57">
        <v>1317</v>
      </c>
      <c r="E96" s="190">
        <f t="shared" si="5"/>
        <v>7.9180000000000001</v>
      </c>
      <c r="F96" s="58">
        <v>18</v>
      </c>
      <c r="G96" s="58">
        <v>71.260000000000005</v>
      </c>
      <c r="H96" s="41">
        <f t="shared" si="6"/>
        <v>16.809999999999999</v>
      </c>
      <c r="I96" s="41">
        <f t="shared" si="4"/>
        <v>88.070000000000007</v>
      </c>
      <c r="J96" s="259"/>
      <c r="L96" s="19"/>
    </row>
    <row r="97" spans="1:12" s="22" customFormat="1" ht="25.5">
      <c r="A97" s="42">
        <f t="shared" si="7"/>
        <v>90</v>
      </c>
      <c r="B97" s="123" t="s">
        <v>80</v>
      </c>
      <c r="C97" s="123" t="s">
        <v>36</v>
      </c>
      <c r="D97" s="57">
        <v>1497</v>
      </c>
      <c r="E97" s="190">
        <f t="shared" si="5"/>
        <v>9</v>
      </c>
      <c r="F97" s="58">
        <v>8</v>
      </c>
      <c r="G97" s="58">
        <v>36</v>
      </c>
      <c r="H97" s="41">
        <f t="shared" si="6"/>
        <v>8.49</v>
      </c>
      <c r="I97" s="41">
        <f t="shared" si="4"/>
        <v>44.49</v>
      </c>
      <c r="J97" s="259"/>
      <c r="L97" s="19"/>
    </row>
    <row r="98" spans="1:12" s="22" customFormat="1" ht="29.25" customHeight="1">
      <c r="A98" s="42">
        <f t="shared" si="7"/>
        <v>91</v>
      </c>
      <c r="B98" s="123" t="s">
        <v>60</v>
      </c>
      <c r="C98" s="123" t="s">
        <v>34</v>
      </c>
      <c r="D98" s="57">
        <v>1417</v>
      </c>
      <c r="E98" s="190">
        <f t="shared" si="5"/>
        <v>8.5190000000000001</v>
      </c>
      <c r="F98" s="58">
        <v>16</v>
      </c>
      <c r="G98" s="58">
        <v>68.150000000000006</v>
      </c>
      <c r="H98" s="41">
        <f t="shared" si="6"/>
        <v>16.079999999999998</v>
      </c>
      <c r="I98" s="41">
        <f t="shared" si="4"/>
        <v>84.23</v>
      </c>
      <c r="J98" s="259"/>
      <c r="L98" s="19"/>
    </row>
    <row r="99" spans="1:12" s="22" customFormat="1" ht="40.5" customHeight="1">
      <c r="A99" s="42">
        <f t="shared" si="7"/>
        <v>92</v>
      </c>
      <c r="B99" s="123" t="s">
        <v>82</v>
      </c>
      <c r="C99" s="123" t="s">
        <v>83</v>
      </c>
      <c r="D99" s="57">
        <v>2040</v>
      </c>
      <c r="E99" s="190">
        <f t="shared" si="5"/>
        <v>12.265000000000001</v>
      </c>
      <c r="F99" s="58">
        <v>16</v>
      </c>
      <c r="G99" s="58">
        <v>98.12</v>
      </c>
      <c r="H99" s="41">
        <f t="shared" si="6"/>
        <v>23.15</v>
      </c>
      <c r="I99" s="41">
        <f t="shared" si="4"/>
        <v>121.27000000000001</v>
      </c>
      <c r="J99" s="259"/>
      <c r="L99" s="19"/>
    </row>
    <row r="100" spans="1:12" s="22" customFormat="1">
      <c r="A100" s="42">
        <f t="shared" si="7"/>
        <v>93</v>
      </c>
      <c r="B100" s="123" t="s">
        <v>41</v>
      </c>
      <c r="C100" s="123" t="s">
        <v>34</v>
      </c>
      <c r="D100" s="57">
        <v>1342</v>
      </c>
      <c r="E100" s="190">
        <f t="shared" si="5"/>
        <v>8.0679999999999996</v>
      </c>
      <c r="F100" s="58">
        <v>16</v>
      </c>
      <c r="G100" s="58">
        <v>64.540000000000006</v>
      </c>
      <c r="H100" s="41">
        <f t="shared" si="6"/>
        <v>15.22</v>
      </c>
      <c r="I100" s="41">
        <f t="shared" si="4"/>
        <v>79.760000000000005</v>
      </c>
      <c r="J100" s="259"/>
      <c r="L100" s="19"/>
    </row>
    <row r="101" spans="1:12" s="22" customFormat="1" ht="25.5">
      <c r="A101" s="42">
        <f t="shared" si="7"/>
        <v>94</v>
      </c>
      <c r="B101" s="123" t="s">
        <v>33</v>
      </c>
      <c r="C101" s="123" t="s">
        <v>34</v>
      </c>
      <c r="D101" s="57">
        <v>1490</v>
      </c>
      <c r="E101" s="190">
        <f t="shared" si="5"/>
        <v>8.9580000000000002</v>
      </c>
      <c r="F101" s="58">
        <v>8</v>
      </c>
      <c r="G101" s="58">
        <v>35.83</v>
      </c>
      <c r="H101" s="41">
        <f t="shared" si="6"/>
        <v>8.4499999999999993</v>
      </c>
      <c r="I101" s="41">
        <f t="shared" si="4"/>
        <v>44.28</v>
      </c>
      <c r="J101" s="259"/>
      <c r="L101" s="19"/>
    </row>
    <row r="102" spans="1:12" s="22" customFormat="1" ht="25.5">
      <c r="A102" s="42">
        <f t="shared" si="7"/>
        <v>95</v>
      </c>
      <c r="B102" s="123" t="s">
        <v>40</v>
      </c>
      <c r="C102" s="123" t="s">
        <v>34</v>
      </c>
      <c r="D102" s="57">
        <v>1317</v>
      </c>
      <c r="E102" s="190">
        <f t="shared" si="5"/>
        <v>7.9180000000000001</v>
      </c>
      <c r="F102" s="58">
        <v>8</v>
      </c>
      <c r="G102" s="58">
        <v>31.67</v>
      </c>
      <c r="H102" s="41">
        <f t="shared" si="6"/>
        <v>7.47</v>
      </c>
      <c r="I102" s="41">
        <f t="shared" si="4"/>
        <v>39.14</v>
      </c>
      <c r="J102" s="259"/>
      <c r="L102" s="19"/>
    </row>
    <row r="103" spans="1:12" s="22" customFormat="1" ht="24.75" customHeight="1">
      <c r="A103" s="42">
        <f t="shared" si="7"/>
        <v>96</v>
      </c>
      <c r="B103" s="123" t="s">
        <v>67</v>
      </c>
      <c r="C103" s="123" t="s">
        <v>34</v>
      </c>
      <c r="D103" s="57">
        <v>1463</v>
      </c>
      <c r="E103" s="190">
        <f t="shared" si="5"/>
        <v>8.7959999999999994</v>
      </c>
      <c r="F103" s="58">
        <v>48</v>
      </c>
      <c r="G103" s="58">
        <v>211.1</v>
      </c>
      <c r="H103" s="41">
        <f t="shared" si="6"/>
        <v>49.8</v>
      </c>
      <c r="I103" s="41">
        <f t="shared" si="4"/>
        <v>260.89999999999998</v>
      </c>
      <c r="J103" s="259"/>
      <c r="L103" s="19"/>
    </row>
    <row r="104" spans="1:12" s="22" customFormat="1" ht="38.25">
      <c r="A104" s="42">
        <f t="shared" si="7"/>
        <v>97</v>
      </c>
      <c r="B104" s="123" t="s">
        <v>82</v>
      </c>
      <c r="C104" s="123" t="s">
        <v>32</v>
      </c>
      <c r="D104" s="57">
        <v>1984</v>
      </c>
      <c r="E104" s="190">
        <f t="shared" si="5"/>
        <v>11.928000000000001</v>
      </c>
      <c r="F104" s="58">
        <v>14</v>
      </c>
      <c r="G104" s="58">
        <v>83.5</v>
      </c>
      <c r="H104" s="41">
        <f t="shared" si="6"/>
        <v>19.7</v>
      </c>
      <c r="I104" s="41">
        <f t="shared" si="4"/>
        <v>103.2</v>
      </c>
      <c r="J104" s="259"/>
      <c r="L104" s="19"/>
    </row>
    <row r="105" spans="1:12" s="22" customFormat="1">
      <c r="A105" s="42">
        <f t="shared" si="7"/>
        <v>98</v>
      </c>
      <c r="B105" s="123" t="s">
        <v>66</v>
      </c>
      <c r="C105" s="123" t="s">
        <v>36</v>
      </c>
      <c r="D105" s="57">
        <v>1545</v>
      </c>
      <c r="E105" s="190">
        <f t="shared" si="5"/>
        <v>9.2889999999999997</v>
      </c>
      <c r="F105" s="58">
        <v>8</v>
      </c>
      <c r="G105" s="58">
        <v>37.159999999999997</v>
      </c>
      <c r="H105" s="41">
        <f t="shared" si="6"/>
        <v>8.77</v>
      </c>
      <c r="I105" s="41">
        <f t="shared" si="4"/>
        <v>45.929999999999993</v>
      </c>
      <c r="J105" s="259"/>
      <c r="L105" s="19"/>
    </row>
    <row r="106" spans="1:12" s="22" customFormat="1" ht="25.5">
      <c r="A106" s="42">
        <f t="shared" si="7"/>
        <v>99</v>
      </c>
      <c r="B106" s="123" t="s">
        <v>64</v>
      </c>
      <c r="C106" s="123" t="s">
        <v>36</v>
      </c>
      <c r="D106" s="57">
        <v>1315</v>
      </c>
      <c r="E106" s="190">
        <f t="shared" si="5"/>
        <v>7.9059999999999997</v>
      </c>
      <c r="F106" s="58">
        <v>8</v>
      </c>
      <c r="G106" s="58">
        <v>31.62</v>
      </c>
      <c r="H106" s="41">
        <f t="shared" si="6"/>
        <v>7.46</v>
      </c>
      <c r="I106" s="41">
        <f t="shared" si="4"/>
        <v>39.08</v>
      </c>
      <c r="J106" s="259"/>
      <c r="L106" s="19"/>
    </row>
    <row r="107" spans="1:12" s="22" customFormat="1" ht="25.5">
      <c r="A107" s="42">
        <f t="shared" si="7"/>
        <v>100</v>
      </c>
      <c r="B107" s="123" t="s">
        <v>46</v>
      </c>
      <c r="C107" s="123" t="s">
        <v>38</v>
      </c>
      <c r="D107" s="57">
        <v>1428</v>
      </c>
      <c r="E107" s="190">
        <f t="shared" si="5"/>
        <v>8.5850000000000009</v>
      </c>
      <c r="F107" s="58">
        <v>6</v>
      </c>
      <c r="G107" s="58">
        <v>25.76</v>
      </c>
      <c r="H107" s="41">
        <f t="shared" si="6"/>
        <v>6.08</v>
      </c>
      <c r="I107" s="41">
        <f t="shared" si="4"/>
        <v>31.840000000000003</v>
      </c>
      <c r="J107" s="259"/>
      <c r="L107" s="19"/>
    </row>
    <row r="108" spans="1:12" s="22" customFormat="1">
      <c r="A108" s="42">
        <f t="shared" si="7"/>
        <v>101</v>
      </c>
      <c r="B108" s="123" t="s">
        <v>76</v>
      </c>
      <c r="C108" s="123" t="s">
        <v>38</v>
      </c>
      <c r="D108" s="57">
        <v>1279</v>
      </c>
      <c r="E108" s="190">
        <f t="shared" si="5"/>
        <v>7.69</v>
      </c>
      <c r="F108" s="58">
        <v>32</v>
      </c>
      <c r="G108" s="58">
        <v>123.04</v>
      </c>
      <c r="H108" s="41">
        <f t="shared" si="6"/>
        <v>29.03</v>
      </c>
      <c r="I108" s="41">
        <f t="shared" si="4"/>
        <v>152.07</v>
      </c>
      <c r="J108" s="259"/>
      <c r="L108" s="19"/>
    </row>
    <row r="109" spans="1:12" s="22" customFormat="1" ht="25.5">
      <c r="A109" s="42">
        <f t="shared" si="7"/>
        <v>102</v>
      </c>
      <c r="B109" s="123" t="s">
        <v>59</v>
      </c>
      <c r="C109" s="123" t="s">
        <v>38</v>
      </c>
      <c r="D109" s="57">
        <v>1838</v>
      </c>
      <c r="E109" s="190">
        <f t="shared" si="5"/>
        <v>11.05</v>
      </c>
      <c r="F109" s="58">
        <v>24</v>
      </c>
      <c r="G109" s="58">
        <v>132.6</v>
      </c>
      <c r="H109" s="41">
        <f t="shared" si="6"/>
        <v>31.28</v>
      </c>
      <c r="I109" s="41">
        <f t="shared" si="4"/>
        <v>163.88</v>
      </c>
      <c r="J109" s="259"/>
      <c r="L109" s="19"/>
    </row>
    <row r="110" spans="1:12" s="22" customFormat="1" ht="25.5">
      <c r="A110" s="42">
        <f t="shared" si="7"/>
        <v>103</v>
      </c>
      <c r="B110" s="123" t="s">
        <v>60</v>
      </c>
      <c r="C110" s="123" t="s">
        <v>38</v>
      </c>
      <c r="D110" s="57">
        <v>1675</v>
      </c>
      <c r="E110" s="190">
        <f t="shared" si="5"/>
        <v>10.07</v>
      </c>
      <c r="F110" s="58">
        <v>8</v>
      </c>
      <c r="G110" s="58">
        <v>40.28</v>
      </c>
      <c r="H110" s="41">
        <f t="shared" si="6"/>
        <v>9.5</v>
      </c>
      <c r="I110" s="41">
        <f t="shared" si="4"/>
        <v>49.78</v>
      </c>
      <c r="J110" s="259"/>
      <c r="L110" s="19"/>
    </row>
    <row r="111" spans="1:12" s="22" customFormat="1" ht="25.5">
      <c r="A111" s="42">
        <f t="shared" si="7"/>
        <v>104</v>
      </c>
      <c r="B111" s="123" t="s">
        <v>37</v>
      </c>
      <c r="C111" s="123" t="s">
        <v>34</v>
      </c>
      <c r="D111" s="57">
        <v>1463</v>
      </c>
      <c r="E111" s="190">
        <f t="shared" si="5"/>
        <v>8.7959999999999994</v>
      </c>
      <c r="F111" s="58">
        <v>8</v>
      </c>
      <c r="G111" s="58">
        <v>35.18</v>
      </c>
      <c r="H111" s="41">
        <f t="shared" si="6"/>
        <v>8.3000000000000007</v>
      </c>
      <c r="I111" s="41">
        <f t="shared" si="4"/>
        <v>43.480000000000004</v>
      </c>
      <c r="J111" s="259"/>
      <c r="L111" s="19"/>
    </row>
    <row r="112" spans="1:12" s="22" customFormat="1">
      <c r="A112" s="42">
        <f t="shared" si="7"/>
        <v>105</v>
      </c>
      <c r="B112" s="123" t="s">
        <v>55</v>
      </c>
      <c r="C112" s="123" t="s">
        <v>123</v>
      </c>
      <c r="D112" s="57">
        <v>1436</v>
      </c>
      <c r="E112" s="190">
        <f t="shared" si="5"/>
        <v>8.6329999999999991</v>
      </c>
      <c r="F112" s="58">
        <v>16</v>
      </c>
      <c r="G112" s="58">
        <v>69.06</v>
      </c>
      <c r="H112" s="41">
        <f t="shared" si="6"/>
        <v>16.29</v>
      </c>
      <c r="I112" s="41">
        <f t="shared" si="4"/>
        <v>85.35</v>
      </c>
      <c r="J112" s="259"/>
      <c r="L112" s="19"/>
    </row>
    <row r="113" spans="1:12" s="22" customFormat="1" ht="25.5">
      <c r="A113" s="42">
        <f t="shared" si="7"/>
        <v>106</v>
      </c>
      <c r="B113" s="123" t="s">
        <v>39</v>
      </c>
      <c r="C113" s="123" t="s">
        <v>47</v>
      </c>
      <c r="D113" s="57">
        <v>1140</v>
      </c>
      <c r="E113" s="190">
        <f t="shared" si="5"/>
        <v>6.8540000000000001</v>
      </c>
      <c r="F113" s="58">
        <v>24</v>
      </c>
      <c r="G113" s="58">
        <v>82.25</v>
      </c>
      <c r="H113" s="41">
        <f t="shared" si="6"/>
        <v>19.399999999999999</v>
      </c>
      <c r="I113" s="41">
        <f t="shared" si="4"/>
        <v>101.65</v>
      </c>
      <c r="J113" s="259"/>
      <c r="L113" s="19"/>
    </row>
    <row r="114" spans="1:12" s="22" customFormat="1" ht="25.5">
      <c r="A114" s="42">
        <f t="shared" si="7"/>
        <v>107</v>
      </c>
      <c r="B114" s="123" t="s">
        <v>44</v>
      </c>
      <c r="C114" s="123" t="s">
        <v>38</v>
      </c>
      <c r="D114" s="57">
        <v>1355</v>
      </c>
      <c r="E114" s="190">
        <f t="shared" si="5"/>
        <v>8.1460000000000008</v>
      </c>
      <c r="F114" s="58">
        <v>18</v>
      </c>
      <c r="G114" s="58">
        <v>73.31</v>
      </c>
      <c r="H114" s="41">
        <f t="shared" si="6"/>
        <v>17.29</v>
      </c>
      <c r="I114" s="41">
        <f t="shared" si="4"/>
        <v>90.6</v>
      </c>
      <c r="J114" s="259"/>
      <c r="L114" s="19"/>
    </row>
    <row r="115" spans="1:12" s="22" customFormat="1" ht="25.5">
      <c r="A115" s="42">
        <f t="shared" si="7"/>
        <v>108</v>
      </c>
      <c r="B115" s="123" t="s">
        <v>35</v>
      </c>
      <c r="C115" s="123" t="s">
        <v>36</v>
      </c>
      <c r="D115" s="57">
        <v>1355</v>
      </c>
      <c r="E115" s="190">
        <f t="shared" si="5"/>
        <v>8.1460000000000008</v>
      </c>
      <c r="F115" s="58">
        <v>8</v>
      </c>
      <c r="G115" s="58">
        <v>32.58</v>
      </c>
      <c r="H115" s="41">
        <f t="shared" si="6"/>
        <v>7.69</v>
      </c>
      <c r="I115" s="41">
        <f t="shared" si="4"/>
        <v>40.269999999999996</v>
      </c>
      <c r="J115" s="259"/>
      <c r="L115" s="19"/>
    </row>
    <row r="116" spans="1:12" s="22" customFormat="1" ht="25.5">
      <c r="A116" s="42">
        <f t="shared" si="7"/>
        <v>109</v>
      </c>
      <c r="B116" s="123" t="s">
        <v>80</v>
      </c>
      <c r="C116" s="123" t="s">
        <v>34</v>
      </c>
      <c r="D116" s="57">
        <v>1443</v>
      </c>
      <c r="E116" s="190">
        <f t="shared" si="5"/>
        <v>8.6760000000000002</v>
      </c>
      <c r="F116" s="58">
        <v>8</v>
      </c>
      <c r="G116" s="58">
        <v>34.700000000000003</v>
      </c>
      <c r="H116" s="41">
        <f t="shared" si="6"/>
        <v>8.19</v>
      </c>
      <c r="I116" s="41">
        <f t="shared" si="4"/>
        <v>42.89</v>
      </c>
      <c r="J116" s="259"/>
      <c r="L116" s="19"/>
    </row>
    <row r="117" spans="1:12" s="22" customFormat="1" ht="25.5">
      <c r="A117" s="42">
        <f t="shared" si="7"/>
        <v>110</v>
      </c>
      <c r="B117" s="123" t="s">
        <v>81</v>
      </c>
      <c r="C117" s="123" t="s">
        <v>36</v>
      </c>
      <c r="D117" s="57">
        <v>1475</v>
      </c>
      <c r="E117" s="190">
        <f t="shared" si="5"/>
        <v>8.8680000000000003</v>
      </c>
      <c r="F117" s="58">
        <v>10</v>
      </c>
      <c r="G117" s="58">
        <v>44.34</v>
      </c>
      <c r="H117" s="41">
        <f t="shared" si="6"/>
        <v>10.46</v>
      </c>
      <c r="I117" s="41">
        <f t="shared" si="4"/>
        <v>54.800000000000004</v>
      </c>
      <c r="J117" s="259"/>
      <c r="L117" s="19"/>
    </row>
    <row r="118" spans="1:12" s="22" customFormat="1" ht="25.5">
      <c r="A118" s="42">
        <f t="shared" si="7"/>
        <v>111</v>
      </c>
      <c r="B118" s="123" t="s">
        <v>53</v>
      </c>
      <c r="C118" s="123" t="s">
        <v>34</v>
      </c>
      <c r="D118" s="57">
        <v>1362</v>
      </c>
      <c r="E118" s="190">
        <f t="shared" si="5"/>
        <v>8.1890000000000001</v>
      </c>
      <c r="F118" s="58">
        <v>16</v>
      </c>
      <c r="G118" s="58">
        <v>65.510000000000005</v>
      </c>
      <c r="H118" s="41">
        <f t="shared" si="6"/>
        <v>15.45</v>
      </c>
      <c r="I118" s="41">
        <f t="shared" si="4"/>
        <v>80.960000000000008</v>
      </c>
      <c r="J118" s="259"/>
      <c r="L118" s="19"/>
    </row>
    <row r="119" spans="1:12" s="22" customFormat="1" ht="25.5">
      <c r="A119" s="42">
        <f t="shared" si="7"/>
        <v>112</v>
      </c>
      <c r="B119" s="123" t="s">
        <v>58</v>
      </c>
      <c r="C119" s="123" t="s">
        <v>34</v>
      </c>
      <c r="D119" s="57">
        <v>1317</v>
      </c>
      <c r="E119" s="190">
        <f t="shared" si="5"/>
        <v>7.9180000000000001</v>
      </c>
      <c r="F119" s="58">
        <v>24</v>
      </c>
      <c r="G119" s="58">
        <v>95.02</v>
      </c>
      <c r="H119" s="41">
        <f t="shared" si="6"/>
        <v>22.42</v>
      </c>
      <c r="I119" s="41">
        <f t="shared" si="4"/>
        <v>117.44</v>
      </c>
      <c r="J119" s="259"/>
      <c r="L119" s="19"/>
    </row>
    <row r="120" spans="1:12" s="22" customFormat="1">
      <c r="A120" s="42">
        <f t="shared" si="7"/>
        <v>113</v>
      </c>
      <c r="B120" s="123" t="s">
        <v>42</v>
      </c>
      <c r="C120" s="123" t="s">
        <v>36</v>
      </c>
      <c r="D120" s="57">
        <v>1335</v>
      </c>
      <c r="E120" s="190">
        <f t="shared" si="5"/>
        <v>8.0259999999999998</v>
      </c>
      <c r="F120" s="58">
        <v>8</v>
      </c>
      <c r="G120" s="58">
        <v>32.1</v>
      </c>
      <c r="H120" s="41">
        <f t="shared" si="6"/>
        <v>7.57</v>
      </c>
      <c r="I120" s="41">
        <f t="shared" si="4"/>
        <v>39.67</v>
      </c>
      <c r="J120" s="259"/>
      <c r="L120" s="19"/>
    </row>
    <row r="121" spans="1:12" s="22" customFormat="1" ht="25.5">
      <c r="A121" s="42">
        <f t="shared" si="7"/>
        <v>114</v>
      </c>
      <c r="B121" s="123" t="s">
        <v>39</v>
      </c>
      <c r="C121" s="123" t="s">
        <v>47</v>
      </c>
      <c r="D121" s="57">
        <v>1449</v>
      </c>
      <c r="E121" s="190">
        <f t="shared" si="5"/>
        <v>8.7119999999999997</v>
      </c>
      <c r="F121" s="58">
        <v>8</v>
      </c>
      <c r="G121" s="58">
        <v>34.85</v>
      </c>
      <c r="H121" s="41">
        <f t="shared" si="6"/>
        <v>8.2200000000000006</v>
      </c>
      <c r="I121" s="41">
        <f t="shared" si="4"/>
        <v>43.07</v>
      </c>
      <c r="J121" s="259"/>
      <c r="L121" s="19"/>
    </row>
    <row r="122" spans="1:12" s="22" customFormat="1">
      <c r="A122" s="42">
        <f t="shared" si="7"/>
        <v>115</v>
      </c>
      <c r="B122" s="123" t="s">
        <v>54</v>
      </c>
      <c r="C122" s="123" t="s">
        <v>38</v>
      </c>
      <c r="D122" s="57">
        <v>1279</v>
      </c>
      <c r="E122" s="190">
        <f t="shared" si="5"/>
        <v>7.69</v>
      </c>
      <c r="F122" s="58">
        <v>46</v>
      </c>
      <c r="G122" s="58">
        <v>176.87</v>
      </c>
      <c r="H122" s="41">
        <f t="shared" si="6"/>
        <v>41.72</v>
      </c>
      <c r="I122" s="41">
        <f t="shared" si="4"/>
        <v>218.59</v>
      </c>
      <c r="J122" s="259"/>
      <c r="L122" s="19"/>
    </row>
    <row r="123" spans="1:12" s="22" customFormat="1" ht="25.5">
      <c r="A123" s="42">
        <f t="shared" si="7"/>
        <v>116</v>
      </c>
      <c r="B123" s="123" t="s">
        <v>63</v>
      </c>
      <c r="C123" s="123" t="s">
        <v>34</v>
      </c>
      <c r="D123" s="57">
        <v>1317</v>
      </c>
      <c r="E123" s="190">
        <f t="shared" si="5"/>
        <v>7.9180000000000001</v>
      </c>
      <c r="F123" s="58">
        <v>8</v>
      </c>
      <c r="G123" s="58">
        <v>31.67</v>
      </c>
      <c r="H123" s="41">
        <f t="shared" si="6"/>
        <v>7.47</v>
      </c>
      <c r="I123" s="41">
        <f t="shared" si="4"/>
        <v>39.14</v>
      </c>
      <c r="J123" s="259"/>
      <c r="L123" s="19"/>
    </row>
    <row r="124" spans="1:12" s="22" customFormat="1" ht="25.5">
      <c r="A124" s="42">
        <f t="shared" si="7"/>
        <v>117</v>
      </c>
      <c r="B124" s="123" t="s">
        <v>64</v>
      </c>
      <c r="C124" s="123" t="s">
        <v>34</v>
      </c>
      <c r="D124" s="57">
        <v>1337</v>
      </c>
      <c r="E124" s="190">
        <f t="shared" si="5"/>
        <v>8.0380000000000003</v>
      </c>
      <c r="F124" s="58">
        <v>16</v>
      </c>
      <c r="G124" s="58">
        <v>64.3</v>
      </c>
      <c r="H124" s="41">
        <f t="shared" si="6"/>
        <v>15.17</v>
      </c>
      <c r="I124" s="41">
        <f t="shared" si="4"/>
        <v>79.47</v>
      </c>
      <c r="J124" s="259"/>
      <c r="L124" s="19"/>
    </row>
    <row r="125" spans="1:12" s="22" customFormat="1" ht="25.5">
      <c r="A125" s="42">
        <f t="shared" si="7"/>
        <v>118</v>
      </c>
      <c r="B125" s="123" t="s">
        <v>84</v>
      </c>
      <c r="C125" s="123" t="s">
        <v>34</v>
      </c>
      <c r="D125" s="57">
        <v>1443</v>
      </c>
      <c r="E125" s="190">
        <f t="shared" si="5"/>
        <v>8.6760000000000002</v>
      </c>
      <c r="F125" s="58">
        <v>8</v>
      </c>
      <c r="G125" s="58">
        <v>34.700000000000003</v>
      </c>
      <c r="H125" s="41">
        <f t="shared" si="6"/>
        <v>8.19</v>
      </c>
      <c r="I125" s="41">
        <f t="shared" si="4"/>
        <v>42.89</v>
      </c>
      <c r="J125" s="259"/>
      <c r="L125" s="19"/>
    </row>
    <row r="126" spans="1:12" s="22" customFormat="1" ht="25.5">
      <c r="A126" s="42">
        <f t="shared" si="7"/>
        <v>119</v>
      </c>
      <c r="B126" s="123" t="s">
        <v>92</v>
      </c>
      <c r="C126" s="123" t="s">
        <v>36</v>
      </c>
      <c r="D126" s="57">
        <v>1335</v>
      </c>
      <c r="E126" s="190">
        <f t="shared" si="5"/>
        <v>8.0259999999999998</v>
      </c>
      <c r="F126" s="58">
        <v>8</v>
      </c>
      <c r="G126" s="58">
        <v>32.1</v>
      </c>
      <c r="H126" s="41">
        <f t="shared" si="6"/>
        <v>7.57</v>
      </c>
      <c r="I126" s="41">
        <f t="shared" si="4"/>
        <v>39.67</v>
      </c>
      <c r="J126" s="259"/>
      <c r="L126" s="19"/>
    </row>
    <row r="127" spans="1:12" s="22" customFormat="1" ht="25.5">
      <c r="A127" s="42">
        <f t="shared" si="7"/>
        <v>120</v>
      </c>
      <c r="B127" s="123" t="s">
        <v>92</v>
      </c>
      <c r="C127" s="123" t="s">
        <v>36</v>
      </c>
      <c r="D127" s="57">
        <v>1315</v>
      </c>
      <c r="E127" s="190">
        <f t="shared" si="5"/>
        <v>7.9059999999999997</v>
      </c>
      <c r="F127" s="58">
        <v>8</v>
      </c>
      <c r="G127" s="58">
        <v>31.62</v>
      </c>
      <c r="H127" s="41">
        <f t="shared" si="6"/>
        <v>7.46</v>
      </c>
      <c r="I127" s="41">
        <f t="shared" si="4"/>
        <v>39.08</v>
      </c>
      <c r="J127" s="259"/>
      <c r="L127" s="19"/>
    </row>
    <row r="128" spans="1:12" s="22" customFormat="1">
      <c r="A128" s="42">
        <f t="shared" si="7"/>
        <v>121</v>
      </c>
      <c r="B128" s="123" t="s">
        <v>31</v>
      </c>
      <c r="C128" s="123" t="s">
        <v>85</v>
      </c>
      <c r="D128" s="57">
        <v>2200</v>
      </c>
      <c r="E128" s="190">
        <f t="shared" si="5"/>
        <v>13.227</v>
      </c>
      <c r="F128" s="58">
        <v>8</v>
      </c>
      <c r="G128" s="58">
        <v>52.91</v>
      </c>
      <c r="H128" s="41">
        <f t="shared" si="6"/>
        <v>12.48</v>
      </c>
      <c r="I128" s="41">
        <f t="shared" si="4"/>
        <v>65.39</v>
      </c>
      <c r="J128" s="259"/>
      <c r="L128" s="19"/>
    </row>
    <row r="129" spans="1:12" s="22" customFormat="1" ht="25.5">
      <c r="A129" s="42">
        <f t="shared" si="7"/>
        <v>122</v>
      </c>
      <c r="B129" s="123" t="s">
        <v>51</v>
      </c>
      <c r="C129" s="123" t="s">
        <v>36</v>
      </c>
      <c r="D129" s="57">
        <v>1423</v>
      </c>
      <c r="E129" s="190">
        <f t="shared" si="5"/>
        <v>8.5549999999999997</v>
      </c>
      <c r="F129" s="58">
        <v>14</v>
      </c>
      <c r="G129" s="58">
        <v>59.89</v>
      </c>
      <c r="H129" s="41">
        <f t="shared" si="6"/>
        <v>14.13</v>
      </c>
      <c r="I129" s="41">
        <f t="shared" si="4"/>
        <v>74.02</v>
      </c>
      <c r="J129" s="259"/>
      <c r="L129" s="19"/>
    </row>
    <row r="130" spans="1:12" s="22" customFormat="1" ht="25.5">
      <c r="A130" s="42">
        <f t="shared" si="7"/>
        <v>123</v>
      </c>
      <c r="B130" s="123" t="s">
        <v>62</v>
      </c>
      <c r="C130" s="123" t="s">
        <v>36</v>
      </c>
      <c r="D130" s="57">
        <v>1470</v>
      </c>
      <c r="E130" s="190">
        <f t="shared" si="5"/>
        <v>8.8379999999999992</v>
      </c>
      <c r="F130" s="58">
        <v>8</v>
      </c>
      <c r="G130" s="58">
        <v>35.35</v>
      </c>
      <c r="H130" s="41">
        <f t="shared" si="6"/>
        <v>8.34</v>
      </c>
      <c r="I130" s="41">
        <f t="shared" si="4"/>
        <v>43.69</v>
      </c>
      <c r="J130" s="259"/>
      <c r="L130" s="19"/>
    </row>
    <row r="131" spans="1:12" s="22" customFormat="1" ht="25.5">
      <c r="A131" s="42">
        <f t="shared" si="7"/>
        <v>124</v>
      </c>
      <c r="B131" s="123" t="s">
        <v>50</v>
      </c>
      <c r="C131" s="123" t="s">
        <v>34</v>
      </c>
      <c r="D131" s="57">
        <v>1342</v>
      </c>
      <c r="E131" s="190">
        <f t="shared" si="5"/>
        <v>8.0679999999999996</v>
      </c>
      <c r="F131" s="58">
        <v>8</v>
      </c>
      <c r="G131" s="58">
        <v>32.270000000000003</v>
      </c>
      <c r="H131" s="41">
        <f t="shared" si="6"/>
        <v>7.61</v>
      </c>
      <c r="I131" s="41">
        <f t="shared" si="4"/>
        <v>39.880000000000003</v>
      </c>
      <c r="J131" s="259"/>
      <c r="L131" s="19"/>
    </row>
    <row r="132" spans="1:12" s="22" customFormat="1" ht="25.5">
      <c r="A132" s="42">
        <f t="shared" si="7"/>
        <v>125</v>
      </c>
      <c r="B132" s="123" t="s">
        <v>67</v>
      </c>
      <c r="C132" s="123" t="s">
        <v>38</v>
      </c>
      <c r="D132" s="57">
        <v>1838</v>
      </c>
      <c r="E132" s="190">
        <f t="shared" si="5"/>
        <v>11.05</v>
      </c>
      <c r="F132" s="58">
        <v>24</v>
      </c>
      <c r="G132" s="58">
        <v>132.6</v>
      </c>
      <c r="H132" s="41">
        <f t="shared" si="6"/>
        <v>31.28</v>
      </c>
      <c r="I132" s="41">
        <f t="shared" si="4"/>
        <v>163.88</v>
      </c>
      <c r="J132" s="259"/>
      <c r="L132" s="19"/>
    </row>
    <row r="133" spans="1:12" s="22" customFormat="1" ht="25.5">
      <c r="A133" s="39">
        <f t="shared" si="7"/>
        <v>126</v>
      </c>
      <c r="B133" s="123" t="s">
        <v>84</v>
      </c>
      <c r="C133" s="123" t="s">
        <v>36</v>
      </c>
      <c r="D133" s="57">
        <v>1637</v>
      </c>
      <c r="E133" s="190">
        <f t="shared" si="5"/>
        <v>9.8420000000000005</v>
      </c>
      <c r="F133" s="58">
        <v>8</v>
      </c>
      <c r="G133" s="58">
        <v>39.369999999999997</v>
      </c>
      <c r="H133" s="41">
        <v>8.64</v>
      </c>
      <c r="I133" s="41">
        <f t="shared" si="4"/>
        <v>48.01</v>
      </c>
      <c r="J133" s="259" t="s">
        <v>135</v>
      </c>
      <c r="L133" s="19"/>
    </row>
    <row r="134" spans="1:12" s="22" customFormat="1" ht="25.5">
      <c r="A134" s="42">
        <f t="shared" si="7"/>
        <v>127</v>
      </c>
      <c r="B134" s="123" t="s">
        <v>44</v>
      </c>
      <c r="C134" s="123" t="s">
        <v>36</v>
      </c>
      <c r="D134" s="57">
        <v>1335</v>
      </c>
      <c r="E134" s="190">
        <f t="shared" si="5"/>
        <v>8.0259999999999998</v>
      </c>
      <c r="F134" s="58">
        <v>16</v>
      </c>
      <c r="G134" s="58">
        <v>64.209999999999994</v>
      </c>
      <c r="H134" s="41">
        <f t="shared" si="6"/>
        <v>15.15</v>
      </c>
      <c r="I134" s="41">
        <f t="shared" si="4"/>
        <v>79.36</v>
      </c>
      <c r="J134" s="259"/>
      <c r="L134" s="19"/>
    </row>
    <row r="135" spans="1:12" s="22" customFormat="1">
      <c r="A135" s="42">
        <f t="shared" si="7"/>
        <v>128</v>
      </c>
      <c r="B135" s="123" t="s">
        <v>41</v>
      </c>
      <c r="C135" s="123" t="s">
        <v>36</v>
      </c>
      <c r="D135" s="57">
        <v>1474</v>
      </c>
      <c r="E135" s="190">
        <f t="shared" si="5"/>
        <v>8.8620000000000001</v>
      </c>
      <c r="F135" s="58">
        <v>8</v>
      </c>
      <c r="G135" s="58">
        <v>35.450000000000003</v>
      </c>
      <c r="H135" s="41">
        <f t="shared" si="6"/>
        <v>8.36</v>
      </c>
      <c r="I135" s="41">
        <f t="shared" si="4"/>
        <v>43.81</v>
      </c>
      <c r="J135" s="259"/>
      <c r="L135" s="19"/>
    </row>
    <row r="136" spans="1:12" s="22" customFormat="1" ht="25.5">
      <c r="A136" s="42">
        <f t="shared" si="7"/>
        <v>129</v>
      </c>
      <c r="B136" s="123" t="s">
        <v>72</v>
      </c>
      <c r="C136" s="123" t="s">
        <v>36</v>
      </c>
      <c r="D136" s="57">
        <v>1545</v>
      </c>
      <c r="E136" s="190">
        <f t="shared" si="5"/>
        <v>9.2889999999999997</v>
      </c>
      <c r="F136" s="58">
        <v>8</v>
      </c>
      <c r="G136" s="58">
        <v>37.159999999999997</v>
      </c>
      <c r="H136" s="41">
        <f t="shared" si="6"/>
        <v>8.77</v>
      </c>
      <c r="I136" s="41">
        <f t="shared" ref="I136:I199" si="8">G136+H136</f>
        <v>45.929999999999993</v>
      </c>
      <c r="J136" s="259"/>
      <c r="L136" s="19"/>
    </row>
    <row r="137" spans="1:12" s="22" customFormat="1" ht="25.5">
      <c r="A137" s="42">
        <f t="shared" si="7"/>
        <v>130</v>
      </c>
      <c r="B137" s="123" t="s">
        <v>80</v>
      </c>
      <c r="C137" s="123" t="s">
        <v>36</v>
      </c>
      <c r="D137" s="57">
        <v>1517</v>
      </c>
      <c r="E137" s="190">
        <f t="shared" ref="E137:E200" si="9">ROUND(D137/$E$4,3)</f>
        <v>9.1199999999999992</v>
      </c>
      <c r="F137" s="58">
        <v>8</v>
      </c>
      <c r="G137" s="58">
        <v>36.479999999999997</v>
      </c>
      <c r="H137" s="41">
        <f t="shared" ref="H137:H200" si="10">ROUND(G137*0.2359,2)</f>
        <v>8.61</v>
      </c>
      <c r="I137" s="41">
        <f t="shared" si="8"/>
        <v>45.089999999999996</v>
      </c>
      <c r="J137" s="259"/>
      <c r="L137" s="19"/>
    </row>
    <row r="138" spans="1:12" s="22" customFormat="1" ht="25.5">
      <c r="A138" s="42">
        <f t="shared" ref="A138:A201" si="11">A137+1</f>
        <v>131</v>
      </c>
      <c r="B138" s="123" t="s">
        <v>69</v>
      </c>
      <c r="C138" s="123" t="s">
        <v>47</v>
      </c>
      <c r="D138" s="57">
        <v>1140</v>
      </c>
      <c r="E138" s="190">
        <f t="shared" si="9"/>
        <v>6.8540000000000001</v>
      </c>
      <c r="F138" s="58">
        <v>8</v>
      </c>
      <c r="G138" s="58">
        <v>27.42</v>
      </c>
      <c r="H138" s="41">
        <f t="shared" si="10"/>
        <v>6.47</v>
      </c>
      <c r="I138" s="41">
        <f t="shared" si="8"/>
        <v>33.89</v>
      </c>
      <c r="J138" s="259"/>
      <c r="L138" s="19"/>
    </row>
    <row r="139" spans="1:12" s="22" customFormat="1" ht="25.5">
      <c r="A139" s="42">
        <f t="shared" si="11"/>
        <v>132</v>
      </c>
      <c r="B139" s="123" t="s">
        <v>75</v>
      </c>
      <c r="C139" s="123" t="s">
        <v>34</v>
      </c>
      <c r="D139" s="57">
        <v>1463</v>
      </c>
      <c r="E139" s="190">
        <f t="shared" si="9"/>
        <v>8.7959999999999994</v>
      </c>
      <c r="F139" s="58">
        <v>8</v>
      </c>
      <c r="G139" s="58">
        <v>35.18</v>
      </c>
      <c r="H139" s="41">
        <f t="shared" si="10"/>
        <v>8.3000000000000007</v>
      </c>
      <c r="I139" s="41">
        <f t="shared" si="8"/>
        <v>43.480000000000004</v>
      </c>
      <c r="J139" s="259"/>
      <c r="L139" s="19"/>
    </row>
    <row r="140" spans="1:12" s="22" customFormat="1" ht="25.5">
      <c r="A140" s="42">
        <f t="shared" si="11"/>
        <v>133</v>
      </c>
      <c r="B140" s="123" t="s">
        <v>90</v>
      </c>
      <c r="C140" s="123" t="s">
        <v>34</v>
      </c>
      <c r="D140" s="57">
        <v>1337</v>
      </c>
      <c r="E140" s="190">
        <f t="shared" si="9"/>
        <v>8.0380000000000003</v>
      </c>
      <c r="F140" s="58">
        <v>8</v>
      </c>
      <c r="G140" s="58">
        <v>32.15</v>
      </c>
      <c r="H140" s="41">
        <f t="shared" si="10"/>
        <v>7.58</v>
      </c>
      <c r="I140" s="41">
        <f t="shared" si="8"/>
        <v>39.729999999999997</v>
      </c>
      <c r="J140" s="259"/>
      <c r="L140" s="19"/>
    </row>
    <row r="141" spans="1:12" s="22" customFormat="1" ht="25.5">
      <c r="A141" s="42">
        <f t="shared" si="11"/>
        <v>134</v>
      </c>
      <c r="B141" s="123" t="s">
        <v>70</v>
      </c>
      <c r="C141" s="123" t="s">
        <v>36</v>
      </c>
      <c r="D141" s="57">
        <v>1517</v>
      </c>
      <c r="E141" s="190">
        <f t="shared" si="9"/>
        <v>9.1199999999999992</v>
      </c>
      <c r="F141" s="58">
        <v>16</v>
      </c>
      <c r="G141" s="58">
        <v>72.959999999999994</v>
      </c>
      <c r="H141" s="41">
        <f t="shared" si="10"/>
        <v>17.21</v>
      </c>
      <c r="I141" s="41">
        <f t="shared" si="8"/>
        <v>90.169999999999987</v>
      </c>
      <c r="J141" s="259"/>
      <c r="L141" s="19"/>
    </row>
    <row r="142" spans="1:12" s="22" customFormat="1">
      <c r="A142" s="42">
        <f t="shared" si="11"/>
        <v>135</v>
      </c>
      <c r="B142" s="123" t="s">
        <v>41</v>
      </c>
      <c r="C142" s="123" t="s">
        <v>38</v>
      </c>
      <c r="D142" s="57">
        <v>1474</v>
      </c>
      <c r="E142" s="190">
        <f t="shared" si="9"/>
        <v>8.8620000000000001</v>
      </c>
      <c r="F142" s="58">
        <v>8</v>
      </c>
      <c r="G142" s="58">
        <v>35.450000000000003</v>
      </c>
      <c r="H142" s="41">
        <f t="shared" si="10"/>
        <v>8.36</v>
      </c>
      <c r="I142" s="41">
        <f t="shared" si="8"/>
        <v>43.81</v>
      </c>
      <c r="J142" s="259"/>
      <c r="L142" s="19"/>
    </row>
    <row r="143" spans="1:12" s="22" customFormat="1" ht="25.5">
      <c r="A143" s="42">
        <f t="shared" si="11"/>
        <v>136</v>
      </c>
      <c r="B143" s="123" t="s">
        <v>33</v>
      </c>
      <c r="C143" s="123" t="s">
        <v>36</v>
      </c>
      <c r="D143" s="57">
        <v>1470</v>
      </c>
      <c r="E143" s="190">
        <f t="shared" si="9"/>
        <v>8.8379999999999992</v>
      </c>
      <c r="F143" s="58">
        <v>8</v>
      </c>
      <c r="G143" s="58">
        <v>35.35</v>
      </c>
      <c r="H143" s="41">
        <f t="shared" si="10"/>
        <v>8.34</v>
      </c>
      <c r="I143" s="41">
        <f t="shared" si="8"/>
        <v>43.69</v>
      </c>
      <c r="J143" s="259"/>
      <c r="L143" s="19"/>
    </row>
    <row r="144" spans="1:12" s="22" customFormat="1" ht="25.5">
      <c r="A144" s="42">
        <f t="shared" si="11"/>
        <v>137</v>
      </c>
      <c r="B144" s="123" t="s">
        <v>72</v>
      </c>
      <c r="C144" s="123" t="s">
        <v>134</v>
      </c>
      <c r="D144" s="57">
        <v>2012</v>
      </c>
      <c r="E144" s="190">
        <f t="shared" si="9"/>
        <v>12.096</v>
      </c>
      <c r="F144" s="58">
        <v>8</v>
      </c>
      <c r="G144" s="58">
        <v>48.38</v>
      </c>
      <c r="H144" s="41">
        <f t="shared" si="10"/>
        <v>11.41</v>
      </c>
      <c r="I144" s="41">
        <f t="shared" si="8"/>
        <v>59.790000000000006</v>
      </c>
      <c r="J144" s="259"/>
      <c r="L144" s="19"/>
    </row>
    <row r="145" spans="1:12" s="22" customFormat="1" ht="25.5">
      <c r="A145" s="42">
        <f t="shared" si="11"/>
        <v>138</v>
      </c>
      <c r="B145" s="123" t="s">
        <v>46</v>
      </c>
      <c r="C145" s="123" t="s">
        <v>47</v>
      </c>
      <c r="D145" s="57">
        <v>1140</v>
      </c>
      <c r="E145" s="190">
        <f t="shared" si="9"/>
        <v>6.8540000000000001</v>
      </c>
      <c r="F145" s="58">
        <v>16</v>
      </c>
      <c r="G145" s="58">
        <v>54.83</v>
      </c>
      <c r="H145" s="41">
        <f t="shared" si="10"/>
        <v>12.93</v>
      </c>
      <c r="I145" s="41">
        <f t="shared" si="8"/>
        <v>67.759999999999991</v>
      </c>
      <c r="J145" s="259"/>
      <c r="L145" s="19"/>
    </row>
    <row r="146" spans="1:12" s="22" customFormat="1" ht="25.5">
      <c r="A146" s="42">
        <f t="shared" si="11"/>
        <v>139</v>
      </c>
      <c r="B146" s="123" t="s">
        <v>52</v>
      </c>
      <c r="C146" s="123" t="s">
        <v>38</v>
      </c>
      <c r="D146" s="57">
        <v>1794</v>
      </c>
      <c r="E146" s="190">
        <f t="shared" si="9"/>
        <v>10.786</v>
      </c>
      <c r="F146" s="58">
        <v>24</v>
      </c>
      <c r="G146" s="58">
        <v>129.43</v>
      </c>
      <c r="H146" s="41">
        <f t="shared" si="10"/>
        <v>30.53</v>
      </c>
      <c r="I146" s="41">
        <f t="shared" si="8"/>
        <v>159.96</v>
      </c>
      <c r="J146" s="259"/>
      <c r="L146" s="19"/>
    </row>
    <row r="147" spans="1:12" s="22" customFormat="1" ht="15" customHeight="1">
      <c r="A147" s="42">
        <f t="shared" si="11"/>
        <v>140</v>
      </c>
      <c r="B147" s="123" t="s">
        <v>86</v>
      </c>
      <c r="C147" s="123" t="s">
        <v>87</v>
      </c>
      <c r="D147" s="57">
        <v>1701</v>
      </c>
      <c r="E147" s="190">
        <f t="shared" si="9"/>
        <v>10.227</v>
      </c>
      <c r="F147" s="58">
        <v>8</v>
      </c>
      <c r="G147" s="58">
        <v>40.909999999999997</v>
      </c>
      <c r="H147" s="41">
        <f t="shared" si="10"/>
        <v>9.65</v>
      </c>
      <c r="I147" s="41">
        <f t="shared" si="8"/>
        <v>50.559999999999995</v>
      </c>
      <c r="J147" s="259"/>
      <c r="L147" s="19"/>
    </row>
    <row r="148" spans="1:12" s="22" customFormat="1" ht="17.25" customHeight="1">
      <c r="A148" s="42">
        <f t="shared" si="11"/>
        <v>141</v>
      </c>
      <c r="B148" s="123" t="s">
        <v>57</v>
      </c>
      <c r="C148" s="123" t="s">
        <v>36</v>
      </c>
      <c r="D148" s="57">
        <v>1361</v>
      </c>
      <c r="E148" s="190">
        <f t="shared" si="9"/>
        <v>8.1829999999999998</v>
      </c>
      <c r="F148" s="58">
        <v>32</v>
      </c>
      <c r="G148" s="58">
        <v>130.93</v>
      </c>
      <c r="H148" s="41">
        <f t="shared" si="10"/>
        <v>30.89</v>
      </c>
      <c r="I148" s="41">
        <f t="shared" si="8"/>
        <v>161.82</v>
      </c>
      <c r="J148" s="259"/>
      <c r="L148" s="19"/>
    </row>
    <row r="149" spans="1:12" s="22" customFormat="1" ht="25.5">
      <c r="A149" s="42">
        <f t="shared" si="11"/>
        <v>142</v>
      </c>
      <c r="B149" s="123" t="s">
        <v>69</v>
      </c>
      <c r="C149" s="123" t="s">
        <v>36</v>
      </c>
      <c r="D149" s="57">
        <v>1335</v>
      </c>
      <c r="E149" s="190">
        <f t="shared" si="9"/>
        <v>8.0259999999999998</v>
      </c>
      <c r="F149" s="58">
        <v>8</v>
      </c>
      <c r="G149" s="58">
        <v>32.1</v>
      </c>
      <c r="H149" s="41">
        <f t="shared" si="10"/>
        <v>7.57</v>
      </c>
      <c r="I149" s="41">
        <f t="shared" si="8"/>
        <v>39.67</v>
      </c>
      <c r="J149" s="259"/>
      <c r="L149" s="19"/>
    </row>
    <row r="150" spans="1:12" s="22" customFormat="1" ht="25.5">
      <c r="A150" s="42">
        <f t="shared" si="11"/>
        <v>143</v>
      </c>
      <c r="B150" s="123" t="s">
        <v>63</v>
      </c>
      <c r="C150" s="123" t="s">
        <v>34</v>
      </c>
      <c r="D150" s="57">
        <v>1362</v>
      </c>
      <c r="E150" s="190">
        <f t="shared" si="9"/>
        <v>8.1890000000000001</v>
      </c>
      <c r="F150" s="58">
        <v>2</v>
      </c>
      <c r="G150" s="58">
        <v>8.19</v>
      </c>
      <c r="H150" s="41">
        <f t="shared" si="10"/>
        <v>1.93</v>
      </c>
      <c r="I150" s="41">
        <f t="shared" si="8"/>
        <v>10.119999999999999</v>
      </c>
      <c r="J150" s="259"/>
      <c r="L150" s="19"/>
    </row>
    <row r="151" spans="1:12" s="22" customFormat="1" ht="27" customHeight="1">
      <c r="A151" s="42">
        <f t="shared" si="11"/>
        <v>144</v>
      </c>
      <c r="B151" s="123" t="s">
        <v>59</v>
      </c>
      <c r="C151" s="123" t="s">
        <v>36</v>
      </c>
      <c r="D151" s="57">
        <v>1335</v>
      </c>
      <c r="E151" s="190">
        <f t="shared" si="9"/>
        <v>8.0259999999999998</v>
      </c>
      <c r="F151" s="58">
        <v>8</v>
      </c>
      <c r="G151" s="58">
        <v>32.1</v>
      </c>
      <c r="H151" s="41">
        <f t="shared" si="10"/>
        <v>7.57</v>
      </c>
      <c r="I151" s="41">
        <f t="shared" si="8"/>
        <v>39.67</v>
      </c>
      <c r="J151" s="259"/>
      <c r="L151" s="19"/>
    </row>
    <row r="152" spans="1:12" s="22" customFormat="1" ht="25.5">
      <c r="A152" s="42">
        <f t="shared" si="11"/>
        <v>145</v>
      </c>
      <c r="B152" s="123" t="s">
        <v>81</v>
      </c>
      <c r="C152" s="123" t="s">
        <v>38</v>
      </c>
      <c r="D152" s="57">
        <v>1542</v>
      </c>
      <c r="E152" s="190">
        <f t="shared" si="9"/>
        <v>9.2710000000000008</v>
      </c>
      <c r="F152" s="58">
        <v>6</v>
      </c>
      <c r="G152" s="58">
        <v>27.81</v>
      </c>
      <c r="H152" s="41">
        <f t="shared" si="10"/>
        <v>6.56</v>
      </c>
      <c r="I152" s="41">
        <f t="shared" si="8"/>
        <v>34.369999999999997</v>
      </c>
      <c r="J152" s="259"/>
      <c r="L152" s="19"/>
    </row>
    <row r="153" spans="1:12" s="22" customFormat="1" ht="42" customHeight="1">
      <c r="A153" s="42">
        <f t="shared" si="11"/>
        <v>146</v>
      </c>
      <c r="B153" s="123" t="s">
        <v>62</v>
      </c>
      <c r="C153" s="123" t="s">
        <v>38</v>
      </c>
      <c r="D153" s="57">
        <v>1528</v>
      </c>
      <c r="E153" s="190">
        <f t="shared" si="9"/>
        <v>9.1869999999999994</v>
      </c>
      <c r="F153" s="58">
        <v>8</v>
      </c>
      <c r="G153" s="58">
        <v>36.75</v>
      </c>
      <c r="H153" s="41">
        <f t="shared" si="10"/>
        <v>8.67</v>
      </c>
      <c r="I153" s="41">
        <f t="shared" si="8"/>
        <v>45.42</v>
      </c>
      <c r="J153" s="259"/>
      <c r="L153" s="19"/>
    </row>
    <row r="154" spans="1:12" s="22" customFormat="1" ht="25.5">
      <c r="A154" s="42">
        <f t="shared" si="11"/>
        <v>147</v>
      </c>
      <c r="B154" s="123" t="s">
        <v>62</v>
      </c>
      <c r="C154" s="123" t="s">
        <v>38</v>
      </c>
      <c r="D154" s="57">
        <v>1507</v>
      </c>
      <c r="E154" s="190">
        <f t="shared" si="9"/>
        <v>9.06</v>
      </c>
      <c r="F154" s="58">
        <v>8</v>
      </c>
      <c r="G154" s="58">
        <v>36.24</v>
      </c>
      <c r="H154" s="41">
        <f t="shared" si="10"/>
        <v>8.5500000000000007</v>
      </c>
      <c r="I154" s="41">
        <f t="shared" si="8"/>
        <v>44.790000000000006</v>
      </c>
      <c r="J154" s="259"/>
      <c r="L154" s="19"/>
    </row>
    <row r="155" spans="1:12" s="22" customFormat="1" ht="18.75" customHeight="1">
      <c r="A155" s="42">
        <f t="shared" si="11"/>
        <v>148</v>
      </c>
      <c r="B155" s="123" t="s">
        <v>42</v>
      </c>
      <c r="C155" s="123" t="s">
        <v>34</v>
      </c>
      <c r="D155" s="57">
        <v>1337</v>
      </c>
      <c r="E155" s="190">
        <f t="shared" si="9"/>
        <v>8.0380000000000003</v>
      </c>
      <c r="F155" s="58">
        <v>16</v>
      </c>
      <c r="G155" s="58">
        <v>64.3</v>
      </c>
      <c r="H155" s="41">
        <f t="shared" si="10"/>
        <v>15.17</v>
      </c>
      <c r="I155" s="41">
        <f t="shared" si="8"/>
        <v>79.47</v>
      </c>
      <c r="J155" s="259"/>
      <c r="L155" s="19"/>
    </row>
    <row r="156" spans="1:12" s="22" customFormat="1" ht="25.5">
      <c r="A156" s="42">
        <f t="shared" si="11"/>
        <v>149</v>
      </c>
      <c r="B156" s="123" t="s">
        <v>40</v>
      </c>
      <c r="C156" s="123" t="s">
        <v>34</v>
      </c>
      <c r="D156" s="57">
        <v>1337</v>
      </c>
      <c r="E156" s="190">
        <f t="shared" si="9"/>
        <v>8.0380000000000003</v>
      </c>
      <c r="F156" s="58">
        <v>8</v>
      </c>
      <c r="G156" s="58">
        <v>32.15</v>
      </c>
      <c r="H156" s="41">
        <f t="shared" si="10"/>
        <v>7.58</v>
      </c>
      <c r="I156" s="41">
        <f t="shared" si="8"/>
        <v>39.729999999999997</v>
      </c>
      <c r="J156" s="259"/>
      <c r="L156" s="19"/>
    </row>
    <row r="157" spans="1:12" s="22" customFormat="1" ht="25.5">
      <c r="A157" s="42">
        <f t="shared" si="11"/>
        <v>150</v>
      </c>
      <c r="B157" s="123" t="s">
        <v>58</v>
      </c>
      <c r="C157" s="123" t="s">
        <v>34</v>
      </c>
      <c r="D157" s="57">
        <v>1337</v>
      </c>
      <c r="E157" s="190">
        <f t="shared" si="9"/>
        <v>8.0380000000000003</v>
      </c>
      <c r="F157" s="58">
        <v>32</v>
      </c>
      <c r="G157" s="58">
        <v>128.61000000000001</v>
      </c>
      <c r="H157" s="41">
        <f t="shared" si="10"/>
        <v>30.34</v>
      </c>
      <c r="I157" s="41">
        <f t="shared" si="8"/>
        <v>158.95000000000002</v>
      </c>
      <c r="J157" s="259"/>
      <c r="L157" s="19"/>
    </row>
    <row r="158" spans="1:12" s="22" customFormat="1" ht="18.75" customHeight="1">
      <c r="A158" s="42">
        <f t="shared" si="11"/>
        <v>151</v>
      </c>
      <c r="B158" s="123" t="s">
        <v>55</v>
      </c>
      <c r="C158" s="123" t="s">
        <v>38</v>
      </c>
      <c r="D158" s="57">
        <v>1339</v>
      </c>
      <c r="E158" s="190">
        <f t="shared" si="9"/>
        <v>8.0500000000000007</v>
      </c>
      <c r="F158" s="58">
        <v>38</v>
      </c>
      <c r="G158" s="58">
        <v>152.94999999999999</v>
      </c>
      <c r="H158" s="41">
        <f t="shared" si="10"/>
        <v>36.08</v>
      </c>
      <c r="I158" s="41">
        <f t="shared" si="8"/>
        <v>189.02999999999997</v>
      </c>
      <c r="J158" s="259"/>
      <c r="L158" s="19"/>
    </row>
    <row r="159" spans="1:12" s="22" customFormat="1" ht="25.5">
      <c r="A159" s="42">
        <f t="shared" si="11"/>
        <v>152</v>
      </c>
      <c r="B159" s="123" t="s">
        <v>88</v>
      </c>
      <c r="C159" s="123" t="s">
        <v>36</v>
      </c>
      <c r="D159" s="57">
        <v>1517</v>
      </c>
      <c r="E159" s="190">
        <f t="shared" si="9"/>
        <v>9.1199999999999992</v>
      </c>
      <c r="F159" s="58">
        <v>40</v>
      </c>
      <c r="G159" s="58">
        <v>182.4</v>
      </c>
      <c r="H159" s="41">
        <f t="shared" si="10"/>
        <v>43.03</v>
      </c>
      <c r="I159" s="41">
        <f t="shared" si="8"/>
        <v>225.43</v>
      </c>
      <c r="J159" s="259"/>
      <c r="L159" s="19"/>
    </row>
    <row r="160" spans="1:12" s="22" customFormat="1" ht="25.5">
      <c r="A160" s="42">
        <f t="shared" si="11"/>
        <v>153</v>
      </c>
      <c r="B160" s="123" t="s">
        <v>67</v>
      </c>
      <c r="C160" s="123" t="s">
        <v>36</v>
      </c>
      <c r="D160" s="57">
        <v>1450</v>
      </c>
      <c r="E160" s="190">
        <f t="shared" si="9"/>
        <v>8.718</v>
      </c>
      <c r="F160" s="58">
        <v>26</v>
      </c>
      <c r="G160" s="58">
        <v>113.33</v>
      </c>
      <c r="H160" s="41">
        <f t="shared" si="10"/>
        <v>26.73</v>
      </c>
      <c r="I160" s="41">
        <f t="shared" si="8"/>
        <v>140.06</v>
      </c>
      <c r="J160" s="259"/>
      <c r="L160" s="19"/>
    </row>
    <row r="161" spans="1:12" s="22" customFormat="1" ht="18" customHeight="1">
      <c r="A161" s="42">
        <f t="shared" si="11"/>
        <v>154</v>
      </c>
      <c r="B161" s="123" t="s">
        <v>68</v>
      </c>
      <c r="C161" s="123" t="s">
        <v>155</v>
      </c>
      <c r="D161" s="57">
        <v>1322</v>
      </c>
      <c r="E161" s="190">
        <f t="shared" si="9"/>
        <v>7.9480000000000004</v>
      </c>
      <c r="F161" s="58">
        <v>16</v>
      </c>
      <c r="G161" s="58">
        <v>63.58</v>
      </c>
      <c r="H161" s="41">
        <f t="shared" si="10"/>
        <v>15</v>
      </c>
      <c r="I161" s="41">
        <f t="shared" si="8"/>
        <v>78.58</v>
      </c>
      <c r="J161" s="259"/>
      <c r="L161" s="19"/>
    </row>
    <row r="162" spans="1:12" s="22" customFormat="1" ht="25.5">
      <c r="A162" s="42">
        <f t="shared" si="11"/>
        <v>155</v>
      </c>
      <c r="B162" s="123" t="s">
        <v>45</v>
      </c>
      <c r="C162" s="123" t="s">
        <v>34</v>
      </c>
      <c r="D162" s="57">
        <v>1443</v>
      </c>
      <c r="E162" s="190">
        <f t="shared" si="9"/>
        <v>8.6760000000000002</v>
      </c>
      <c r="F162" s="58">
        <v>24</v>
      </c>
      <c r="G162" s="58">
        <v>104.11</v>
      </c>
      <c r="H162" s="41">
        <f t="shared" si="10"/>
        <v>24.56</v>
      </c>
      <c r="I162" s="41">
        <f t="shared" si="8"/>
        <v>128.66999999999999</v>
      </c>
      <c r="J162" s="259"/>
      <c r="L162" s="19"/>
    </row>
    <row r="163" spans="1:12" s="22" customFormat="1" ht="25.5">
      <c r="A163" s="42">
        <f t="shared" si="11"/>
        <v>156</v>
      </c>
      <c r="B163" s="123" t="s">
        <v>63</v>
      </c>
      <c r="C163" s="123" t="s">
        <v>34</v>
      </c>
      <c r="D163" s="57">
        <v>1322</v>
      </c>
      <c r="E163" s="190">
        <f t="shared" si="9"/>
        <v>7.9480000000000004</v>
      </c>
      <c r="F163" s="58">
        <v>8</v>
      </c>
      <c r="G163" s="58">
        <v>31.79</v>
      </c>
      <c r="H163" s="41">
        <f t="shared" si="10"/>
        <v>7.5</v>
      </c>
      <c r="I163" s="41">
        <f t="shared" si="8"/>
        <v>39.29</v>
      </c>
      <c r="J163" s="259"/>
      <c r="L163" s="19"/>
    </row>
    <row r="164" spans="1:12" s="22" customFormat="1" ht="28.5" customHeight="1">
      <c r="A164" s="42">
        <f t="shared" si="11"/>
        <v>157</v>
      </c>
      <c r="B164" s="123" t="s">
        <v>78</v>
      </c>
      <c r="C164" s="123" t="s">
        <v>36</v>
      </c>
      <c r="D164" s="57">
        <v>1517</v>
      </c>
      <c r="E164" s="190">
        <f t="shared" si="9"/>
        <v>9.1199999999999992</v>
      </c>
      <c r="F164" s="58">
        <v>8</v>
      </c>
      <c r="G164" s="58">
        <v>36.479999999999997</v>
      </c>
      <c r="H164" s="41">
        <f t="shared" si="10"/>
        <v>8.61</v>
      </c>
      <c r="I164" s="41">
        <f t="shared" si="8"/>
        <v>45.089999999999996</v>
      </c>
      <c r="J164" s="259"/>
      <c r="L164" s="19"/>
    </row>
    <row r="165" spans="1:12" s="22" customFormat="1" ht="25.5">
      <c r="A165" s="42">
        <f t="shared" si="11"/>
        <v>158</v>
      </c>
      <c r="B165" s="123" t="s">
        <v>51</v>
      </c>
      <c r="C165" s="123" t="s">
        <v>34</v>
      </c>
      <c r="D165" s="57">
        <v>1490</v>
      </c>
      <c r="E165" s="190">
        <f t="shared" si="9"/>
        <v>8.9580000000000002</v>
      </c>
      <c r="F165" s="58">
        <v>16</v>
      </c>
      <c r="G165" s="58">
        <v>71.66</v>
      </c>
      <c r="H165" s="41">
        <f t="shared" si="10"/>
        <v>16.899999999999999</v>
      </c>
      <c r="I165" s="41">
        <f t="shared" si="8"/>
        <v>88.56</v>
      </c>
      <c r="J165" s="259"/>
      <c r="L165" s="19"/>
    </row>
    <row r="166" spans="1:12" s="22" customFormat="1">
      <c r="A166" s="42">
        <f t="shared" si="11"/>
        <v>159</v>
      </c>
      <c r="B166" s="123" t="s">
        <v>54</v>
      </c>
      <c r="C166" s="123" t="s">
        <v>34</v>
      </c>
      <c r="D166" s="57">
        <v>1317</v>
      </c>
      <c r="E166" s="190">
        <f t="shared" si="9"/>
        <v>7.9180000000000001</v>
      </c>
      <c r="F166" s="58">
        <v>32</v>
      </c>
      <c r="G166" s="58">
        <v>126.69</v>
      </c>
      <c r="H166" s="41">
        <f t="shared" si="10"/>
        <v>29.89</v>
      </c>
      <c r="I166" s="41">
        <f t="shared" si="8"/>
        <v>156.57999999999998</v>
      </c>
      <c r="J166" s="259"/>
      <c r="L166" s="19"/>
    </row>
    <row r="167" spans="1:12" s="22" customFormat="1" ht="25.5">
      <c r="A167" s="42">
        <f t="shared" si="11"/>
        <v>160</v>
      </c>
      <c r="B167" s="123" t="s">
        <v>60</v>
      </c>
      <c r="C167" s="123" t="s">
        <v>38</v>
      </c>
      <c r="D167" s="57">
        <v>1635</v>
      </c>
      <c r="E167" s="190">
        <f t="shared" si="9"/>
        <v>9.83</v>
      </c>
      <c r="F167" s="58">
        <v>16</v>
      </c>
      <c r="G167" s="58">
        <v>78.64</v>
      </c>
      <c r="H167" s="41">
        <f t="shared" si="10"/>
        <v>18.55</v>
      </c>
      <c r="I167" s="41">
        <f t="shared" si="8"/>
        <v>97.19</v>
      </c>
      <c r="J167" s="259"/>
      <c r="L167" s="19"/>
    </row>
    <row r="168" spans="1:12" s="22" customFormat="1" ht="25.5">
      <c r="A168" s="42">
        <f t="shared" si="11"/>
        <v>161</v>
      </c>
      <c r="B168" s="123" t="s">
        <v>64</v>
      </c>
      <c r="C168" s="123" t="s">
        <v>34</v>
      </c>
      <c r="D168" s="57">
        <v>1277</v>
      </c>
      <c r="E168" s="190">
        <f t="shared" si="9"/>
        <v>7.6779999999999999</v>
      </c>
      <c r="F168" s="58">
        <v>8</v>
      </c>
      <c r="G168" s="58">
        <v>30.71</v>
      </c>
      <c r="H168" s="41">
        <f t="shared" si="10"/>
        <v>7.24</v>
      </c>
      <c r="I168" s="41">
        <f t="shared" si="8"/>
        <v>37.950000000000003</v>
      </c>
      <c r="J168" s="259"/>
      <c r="L168" s="19"/>
    </row>
    <row r="169" spans="1:12" s="22" customFormat="1">
      <c r="A169" s="42">
        <f t="shared" si="11"/>
        <v>162</v>
      </c>
      <c r="B169" s="123" t="s">
        <v>57</v>
      </c>
      <c r="C169" s="123" t="s">
        <v>36</v>
      </c>
      <c r="D169" s="57">
        <v>1252</v>
      </c>
      <c r="E169" s="190">
        <f t="shared" si="9"/>
        <v>7.5270000000000001</v>
      </c>
      <c r="F169" s="58">
        <v>24</v>
      </c>
      <c r="G169" s="58">
        <v>90.32</v>
      </c>
      <c r="H169" s="41">
        <f t="shared" si="10"/>
        <v>21.31</v>
      </c>
      <c r="I169" s="41">
        <f t="shared" si="8"/>
        <v>111.63</v>
      </c>
      <c r="J169" s="259"/>
      <c r="L169" s="19"/>
    </row>
    <row r="170" spans="1:12" s="22" customFormat="1" ht="25.5">
      <c r="A170" s="42">
        <f t="shared" si="11"/>
        <v>163</v>
      </c>
      <c r="B170" s="123" t="s">
        <v>39</v>
      </c>
      <c r="C170" s="123" t="s">
        <v>38</v>
      </c>
      <c r="D170" s="57">
        <v>1421</v>
      </c>
      <c r="E170" s="190">
        <f t="shared" si="9"/>
        <v>8.5429999999999993</v>
      </c>
      <c r="F170" s="58">
        <v>22</v>
      </c>
      <c r="G170" s="58">
        <v>93.97</v>
      </c>
      <c r="H170" s="41">
        <f t="shared" si="10"/>
        <v>22.17</v>
      </c>
      <c r="I170" s="41">
        <f t="shared" si="8"/>
        <v>116.14</v>
      </c>
      <c r="J170" s="259"/>
      <c r="L170" s="19"/>
    </row>
    <row r="171" spans="1:12" s="22" customFormat="1" ht="25.5">
      <c r="A171" s="42">
        <f t="shared" si="11"/>
        <v>164</v>
      </c>
      <c r="B171" s="123" t="s">
        <v>44</v>
      </c>
      <c r="C171" s="123" t="s">
        <v>34</v>
      </c>
      <c r="D171" s="57">
        <v>1322</v>
      </c>
      <c r="E171" s="190">
        <f t="shared" si="9"/>
        <v>7.9480000000000004</v>
      </c>
      <c r="F171" s="58">
        <v>16</v>
      </c>
      <c r="G171" s="58">
        <v>63.58</v>
      </c>
      <c r="H171" s="41">
        <f t="shared" si="10"/>
        <v>15</v>
      </c>
      <c r="I171" s="41">
        <f t="shared" si="8"/>
        <v>78.58</v>
      </c>
      <c r="J171" s="259"/>
      <c r="L171" s="19"/>
    </row>
    <row r="172" spans="1:12" s="22" customFormat="1" ht="25.5">
      <c r="A172" s="42">
        <f t="shared" si="11"/>
        <v>165</v>
      </c>
      <c r="B172" s="123" t="s">
        <v>72</v>
      </c>
      <c r="C172" s="123" t="s">
        <v>38</v>
      </c>
      <c r="D172" s="57">
        <v>1645</v>
      </c>
      <c r="E172" s="190">
        <f t="shared" si="9"/>
        <v>9.89</v>
      </c>
      <c r="F172" s="58">
        <v>8</v>
      </c>
      <c r="G172" s="58">
        <v>39.56</v>
      </c>
      <c r="H172" s="41">
        <f t="shared" si="10"/>
        <v>9.33</v>
      </c>
      <c r="I172" s="41">
        <f t="shared" si="8"/>
        <v>48.89</v>
      </c>
      <c r="J172" s="259"/>
      <c r="L172" s="19"/>
    </row>
    <row r="173" spans="1:12" s="22" customFormat="1" ht="25.5">
      <c r="A173" s="42">
        <f t="shared" si="11"/>
        <v>166</v>
      </c>
      <c r="B173" s="123" t="s">
        <v>37</v>
      </c>
      <c r="C173" s="123" t="s">
        <v>34</v>
      </c>
      <c r="D173" s="57">
        <v>1437</v>
      </c>
      <c r="E173" s="190">
        <f t="shared" si="9"/>
        <v>8.6389999999999993</v>
      </c>
      <c r="F173" s="58">
        <v>24</v>
      </c>
      <c r="G173" s="58">
        <v>103.67</v>
      </c>
      <c r="H173" s="41">
        <f t="shared" si="10"/>
        <v>24.46</v>
      </c>
      <c r="I173" s="41">
        <f t="shared" si="8"/>
        <v>128.13</v>
      </c>
      <c r="J173" s="259"/>
      <c r="L173" s="19"/>
    </row>
    <row r="174" spans="1:12" s="22" customFormat="1" ht="25.5">
      <c r="A174" s="42">
        <f t="shared" si="11"/>
        <v>167</v>
      </c>
      <c r="B174" s="123" t="s">
        <v>77</v>
      </c>
      <c r="C174" s="123" t="s">
        <v>34</v>
      </c>
      <c r="D174" s="57">
        <v>1362</v>
      </c>
      <c r="E174" s="190">
        <f t="shared" si="9"/>
        <v>8.1890000000000001</v>
      </c>
      <c r="F174" s="58">
        <v>8</v>
      </c>
      <c r="G174" s="58">
        <v>32.76</v>
      </c>
      <c r="H174" s="41">
        <f t="shared" si="10"/>
        <v>7.73</v>
      </c>
      <c r="I174" s="41">
        <f t="shared" si="8"/>
        <v>40.489999999999995</v>
      </c>
      <c r="J174" s="259"/>
      <c r="L174" s="19"/>
    </row>
    <row r="175" spans="1:12" s="22" customFormat="1" ht="25.5">
      <c r="A175" s="42">
        <f t="shared" si="11"/>
        <v>168</v>
      </c>
      <c r="B175" s="123" t="s">
        <v>70</v>
      </c>
      <c r="C175" s="123" t="s">
        <v>34</v>
      </c>
      <c r="D175" s="57">
        <v>1417</v>
      </c>
      <c r="E175" s="190">
        <f t="shared" si="9"/>
        <v>8.5190000000000001</v>
      </c>
      <c r="F175" s="58">
        <v>24</v>
      </c>
      <c r="G175" s="58">
        <v>102.23</v>
      </c>
      <c r="H175" s="41">
        <f t="shared" si="10"/>
        <v>24.12</v>
      </c>
      <c r="I175" s="41">
        <f t="shared" si="8"/>
        <v>126.35000000000001</v>
      </c>
      <c r="J175" s="259"/>
      <c r="L175" s="19"/>
    </row>
    <row r="176" spans="1:12" s="22" customFormat="1" ht="25.5">
      <c r="A176" s="42">
        <f t="shared" si="11"/>
        <v>169</v>
      </c>
      <c r="B176" s="123" t="s">
        <v>89</v>
      </c>
      <c r="C176" s="123" t="s">
        <v>34</v>
      </c>
      <c r="D176" s="57">
        <v>1317</v>
      </c>
      <c r="E176" s="190">
        <f t="shared" si="9"/>
        <v>7.9180000000000001</v>
      </c>
      <c r="F176" s="58">
        <v>24</v>
      </c>
      <c r="G176" s="58">
        <v>95.02</v>
      </c>
      <c r="H176" s="41">
        <f t="shared" si="10"/>
        <v>22.42</v>
      </c>
      <c r="I176" s="41">
        <f t="shared" si="8"/>
        <v>117.44</v>
      </c>
      <c r="J176" s="259"/>
      <c r="L176" s="19"/>
    </row>
    <row r="177" spans="1:12" s="22" customFormat="1" ht="25.5">
      <c r="A177" s="42">
        <f t="shared" si="11"/>
        <v>170</v>
      </c>
      <c r="B177" s="123" t="s">
        <v>133</v>
      </c>
      <c r="C177" s="123" t="s">
        <v>36</v>
      </c>
      <c r="D177" s="57">
        <v>1341</v>
      </c>
      <c r="E177" s="190">
        <f t="shared" si="9"/>
        <v>8.0619999999999994</v>
      </c>
      <c r="F177" s="58">
        <v>8</v>
      </c>
      <c r="G177" s="58">
        <v>32.25</v>
      </c>
      <c r="H177" s="41">
        <f t="shared" si="10"/>
        <v>7.61</v>
      </c>
      <c r="I177" s="41">
        <f t="shared" si="8"/>
        <v>39.86</v>
      </c>
      <c r="J177" s="259"/>
      <c r="L177" s="19"/>
    </row>
    <row r="178" spans="1:12" s="22" customFormat="1" ht="25.5">
      <c r="A178" s="42">
        <f t="shared" si="11"/>
        <v>171</v>
      </c>
      <c r="B178" s="123" t="s">
        <v>73</v>
      </c>
      <c r="C178" s="123" t="s">
        <v>34</v>
      </c>
      <c r="D178" s="57">
        <v>1342</v>
      </c>
      <c r="E178" s="190">
        <f t="shared" si="9"/>
        <v>8.0679999999999996</v>
      </c>
      <c r="F178" s="58">
        <v>34</v>
      </c>
      <c r="G178" s="58">
        <v>137.16</v>
      </c>
      <c r="H178" s="41">
        <f t="shared" si="10"/>
        <v>32.36</v>
      </c>
      <c r="I178" s="41">
        <f t="shared" si="8"/>
        <v>169.51999999999998</v>
      </c>
      <c r="J178" s="259"/>
      <c r="L178" s="19"/>
    </row>
    <row r="179" spans="1:12" s="22" customFormat="1" ht="25.5">
      <c r="A179" s="42">
        <f t="shared" si="11"/>
        <v>172</v>
      </c>
      <c r="B179" s="123" t="s">
        <v>73</v>
      </c>
      <c r="C179" s="123" t="s">
        <v>34</v>
      </c>
      <c r="D179" s="57">
        <v>1302</v>
      </c>
      <c r="E179" s="190">
        <f t="shared" si="9"/>
        <v>7.8280000000000003</v>
      </c>
      <c r="F179" s="58">
        <v>16</v>
      </c>
      <c r="G179" s="58">
        <v>62.62</v>
      </c>
      <c r="H179" s="41">
        <f t="shared" si="10"/>
        <v>14.77</v>
      </c>
      <c r="I179" s="41">
        <f t="shared" si="8"/>
        <v>77.39</v>
      </c>
      <c r="J179" s="259"/>
      <c r="L179" s="19"/>
    </row>
    <row r="180" spans="1:12" s="22" customFormat="1" ht="25.5">
      <c r="A180" s="42">
        <f t="shared" si="11"/>
        <v>173</v>
      </c>
      <c r="B180" s="123" t="s">
        <v>53</v>
      </c>
      <c r="C180" s="123" t="s">
        <v>36</v>
      </c>
      <c r="D180" s="57">
        <v>1315</v>
      </c>
      <c r="E180" s="190">
        <f t="shared" si="9"/>
        <v>7.9059999999999997</v>
      </c>
      <c r="F180" s="58">
        <v>16</v>
      </c>
      <c r="G180" s="58">
        <v>63.25</v>
      </c>
      <c r="H180" s="41">
        <f t="shared" si="10"/>
        <v>14.92</v>
      </c>
      <c r="I180" s="41">
        <f t="shared" si="8"/>
        <v>78.17</v>
      </c>
      <c r="J180" s="259"/>
      <c r="L180" s="19"/>
    </row>
    <row r="181" spans="1:12" s="22" customFormat="1" ht="25.5">
      <c r="A181" s="42">
        <f t="shared" si="11"/>
        <v>174</v>
      </c>
      <c r="B181" s="123" t="s">
        <v>84</v>
      </c>
      <c r="C181" s="123" t="s">
        <v>36</v>
      </c>
      <c r="D181" s="57">
        <v>1470</v>
      </c>
      <c r="E181" s="190">
        <f t="shared" si="9"/>
        <v>8.8379999999999992</v>
      </c>
      <c r="F181" s="58">
        <v>32</v>
      </c>
      <c r="G181" s="58">
        <v>141.41</v>
      </c>
      <c r="H181" s="41">
        <f t="shared" si="10"/>
        <v>33.36</v>
      </c>
      <c r="I181" s="41">
        <f t="shared" si="8"/>
        <v>174.76999999999998</v>
      </c>
      <c r="J181" s="259"/>
      <c r="L181" s="19"/>
    </row>
    <row r="182" spans="1:12" s="22" customFormat="1" ht="25.5">
      <c r="A182" s="42">
        <f t="shared" si="11"/>
        <v>175</v>
      </c>
      <c r="B182" s="123" t="s">
        <v>50</v>
      </c>
      <c r="C182" s="123" t="s">
        <v>36</v>
      </c>
      <c r="D182" s="57">
        <v>1335</v>
      </c>
      <c r="E182" s="190">
        <f t="shared" si="9"/>
        <v>8.0259999999999998</v>
      </c>
      <c r="F182" s="58">
        <v>16</v>
      </c>
      <c r="G182" s="58">
        <v>64.209999999999994</v>
      </c>
      <c r="H182" s="41">
        <f t="shared" si="10"/>
        <v>15.15</v>
      </c>
      <c r="I182" s="41">
        <f t="shared" si="8"/>
        <v>79.36</v>
      </c>
      <c r="J182" s="259"/>
      <c r="L182" s="19"/>
    </row>
    <row r="183" spans="1:12" s="22" customFormat="1" ht="25.5">
      <c r="A183" s="42">
        <f t="shared" si="11"/>
        <v>176</v>
      </c>
      <c r="B183" s="123" t="s">
        <v>84</v>
      </c>
      <c r="C183" s="123" t="s">
        <v>34</v>
      </c>
      <c r="D183" s="57">
        <v>1397</v>
      </c>
      <c r="E183" s="190">
        <f t="shared" si="9"/>
        <v>8.3989999999999991</v>
      </c>
      <c r="F183" s="58">
        <v>6</v>
      </c>
      <c r="G183" s="58">
        <v>25.2</v>
      </c>
      <c r="H183" s="41">
        <f t="shared" si="10"/>
        <v>5.94</v>
      </c>
      <c r="I183" s="41">
        <f t="shared" si="8"/>
        <v>31.14</v>
      </c>
      <c r="J183" s="259"/>
      <c r="L183" s="19"/>
    </row>
    <row r="184" spans="1:12" s="22" customFormat="1" ht="25.5">
      <c r="A184" s="42">
        <f t="shared" si="11"/>
        <v>177</v>
      </c>
      <c r="B184" s="123" t="s">
        <v>48</v>
      </c>
      <c r="C184" s="123" t="s">
        <v>36</v>
      </c>
      <c r="D184" s="57">
        <v>1315</v>
      </c>
      <c r="E184" s="190">
        <f t="shared" si="9"/>
        <v>7.9059999999999997</v>
      </c>
      <c r="F184" s="58">
        <v>8</v>
      </c>
      <c r="G184" s="58">
        <v>31.62</v>
      </c>
      <c r="H184" s="41">
        <f t="shared" si="10"/>
        <v>7.46</v>
      </c>
      <c r="I184" s="41">
        <f t="shared" si="8"/>
        <v>39.08</v>
      </c>
      <c r="J184" s="259"/>
      <c r="L184" s="19"/>
    </row>
    <row r="185" spans="1:12" s="22" customFormat="1" ht="18.75" customHeight="1">
      <c r="A185" s="42">
        <f t="shared" si="11"/>
        <v>178</v>
      </c>
      <c r="B185" s="123" t="s">
        <v>55</v>
      </c>
      <c r="C185" s="123" t="s">
        <v>34</v>
      </c>
      <c r="D185" s="57">
        <v>1242</v>
      </c>
      <c r="E185" s="190">
        <f t="shared" si="9"/>
        <v>7.4669999999999996</v>
      </c>
      <c r="F185" s="58">
        <v>8</v>
      </c>
      <c r="G185" s="58">
        <v>29.87</v>
      </c>
      <c r="H185" s="41">
        <f t="shared" si="10"/>
        <v>7.05</v>
      </c>
      <c r="I185" s="41">
        <f t="shared" si="8"/>
        <v>36.92</v>
      </c>
      <c r="J185" s="259"/>
      <c r="L185" s="19"/>
    </row>
    <row r="186" spans="1:12" s="22" customFormat="1" ht="25.5">
      <c r="A186" s="42">
        <f t="shared" si="11"/>
        <v>179</v>
      </c>
      <c r="B186" s="123" t="s">
        <v>39</v>
      </c>
      <c r="C186" s="123" t="s">
        <v>47</v>
      </c>
      <c r="D186" s="57">
        <v>1120</v>
      </c>
      <c r="E186" s="190">
        <f t="shared" si="9"/>
        <v>6.734</v>
      </c>
      <c r="F186" s="58">
        <v>16</v>
      </c>
      <c r="G186" s="58">
        <v>53.87</v>
      </c>
      <c r="H186" s="41">
        <f t="shared" si="10"/>
        <v>12.71</v>
      </c>
      <c r="I186" s="41">
        <f t="shared" si="8"/>
        <v>66.58</v>
      </c>
      <c r="J186" s="259"/>
      <c r="L186" s="19"/>
    </row>
    <row r="187" spans="1:12" s="22" customFormat="1">
      <c r="A187" s="42">
        <f t="shared" si="11"/>
        <v>180</v>
      </c>
      <c r="B187" s="123" t="s">
        <v>55</v>
      </c>
      <c r="C187" s="123" t="s">
        <v>34</v>
      </c>
      <c r="D187" s="57">
        <v>1262</v>
      </c>
      <c r="E187" s="190">
        <f t="shared" si="9"/>
        <v>7.5869999999999997</v>
      </c>
      <c r="F187" s="58">
        <v>8</v>
      </c>
      <c r="G187" s="58">
        <v>30.35</v>
      </c>
      <c r="H187" s="41">
        <f t="shared" si="10"/>
        <v>7.16</v>
      </c>
      <c r="I187" s="41">
        <f t="shared" si="8"/>
        <v>37.510000000000005</v>
      </c>
      <c r="J187" s="259"/>
      <c r="L187" s="19"/>
    </row>
    <row r="188" spans="1:12" s="22" customFormat="1" ht="25.5">
      <c r="A188" s="42">
        <f t="shared" si="11"/>
        <v>181</v>
      </c>
      <c r="B188" s="123" t="s">
        <v>69</v>
      </c>
      <c r="C188" s="123" t="s">
        <v>47</v>
      </c>
      <c r="D188" s="57">
        <v>1100</v>
      </c>
      <c r="E188" s="190">
        <f t="shared" si="9"/>
        <v>6.6130000000000004</v>
      </c>
      <c r="F188" s="58">
        <v>8</v>
      </c>
      <c r="G188" s="58">
        <v>26.45</v>
      </c>
      <c r="H188" s="41">
        <f t="shared" si="10"/>
        <v>6.24</v>
      </c>
      <c r="I188" s="41">
        <f t="shared" si="8"/>
        <v>32.69</v>
      </c>
      <c r="J188" s="259"/>
      <c r="L188" s="19"/>
    </row>
    <row r="189" spans="1:12" s="22" customFormat="1" ht="25.5">
      <c r="A189" s="42">
        <f t="shared" si="11"/>
        <v>182</v>
      </c>
      <c r="B189" s="123" t="s">
        <v>84</v>
      </c>
      <c r="C189" s="123" t="s">
        <v>34</v>
      </c>
      <c r="D189" s="57">
        <v>1423</v>
      </c>
      <c r="E189" s="190">
        <f t="shared" si="9"/>
        <v>8.5549999999999997</v>
      </c>
      <c r="F189" s="58">
        <v>16</v>
      </c>
      <c r="G189" s="58">
        <v>68.44</v>
      </c>
      <c r="H189" s="41">
        <f t="shared" si="10"/>
        <v>16.14</v>
      </c>
      <c r="I189" s="41">
        <f t="shared" si="8"/>
        <v>84.58</v>
      </c>
      <c r="J189" s="259"/>
      <c r="L189" s="19"/>
    </row>
    <row r="190" spans="1:12" s="22" customFormat="1" ht="25.5">
      <c r="A190" s="42">
        <f t="shared" si="11"/>
        <v>183</v>
      </c>
      <c r="B190" s="123" t="s">
        <v>48</v>
      </c>
      <c r="C190" s="123" t="s">
        <v>34</v>
      </c>
      <c r="D190" s="57">
        <v>1317</v>
      </c>
      <c r="E190" s="190">
        <f t="shared" si="9"/>
        <v>7.9180000000000001</v>
      </c>
      <c r="F190" s="58">
        <v>32</v>
      </c>
      <c r="G190" s="58">
        <v>126.69</v>
      </c>
      <c r="H190" s="41">
        <f t="shared" si="10"/>
        <v>29.89</v>
      </c>
      <c r="I190" s="41">
        <f t="shared" si="8"/>
        <v>156.57999999999998</v>
      </c>
      <c r="J190" s="259"/>
      <c r="L190" s="19"/>
    </row>
    <row r="191" spans="1:12" s="22" customFormat="1" ht="25.5">
      <c r="A191" s="42">
        <f t="shared" si="11"/>
        <v>184</v>
      </c>
      <c r="B191" s="123" t="s">
        <v>48</v>
      </c>
      <c r="C191" s="123" t="s">
        <v>34</v>
      </c>
      <c r="D191" s="57">
        <v>1297</v>
      </c>
      <c r="E191" s="190">
        <f t="shared" si="9"/>
        <v>7.798</v>
      </c>
      <c r="F191" s="58">
        <v>16</v>
      </c>
      <c r="G191" s="58">
        <v>62.38</v>
      </c>
      <c r="H191" s="41">
        <f t="shared" si="10"/>
        <v>14.72</v>
      </c>
      <c r="I191" s="41">
        <f t="shared" si="8"/>
        <v>77.100000000000009</v>
      </c>
      <c r="J191" s="259"/>
      <c r="L191" s="19"/>
    </row>
    <row r="192" spans="1:12" s="22" customFormat="1">
      <c r="A192" s="42">
        <f t="shared" si="11"/>
        <v>185</v>
      </c>
      <c r="B192" s="123" t="s">
        <v>55</v>
      </c>
      <c r="C192" s="123" t="s">
        <v>34</v>
      </c>
      <c r="D192" s="57">
        <v>1200</v>
      </c>
      <c r="E192" s="190">
        <f t="shared" si="9"/>
        <v>7.2149999999999999</v>
      </c>
      <c r="F192" s="58">
        <v>24</v>
      </c>
      <c r="G192" s="58">
        <v>86.58</v>
      </c>
      <c r="H192" s="41">
        <f t="shared" si="10"/>
        <v>20.420000000000002</v>
      </c>
      <c r="I192" s="41">
        <f t="shared" si="8"/>
        <v>107</v>
      </c>
      <c r="J192" s="259"/>
      <c r="L192" s="19"/>
    </row>
    <row r="193" spans="1:12" s="22" customFormat="1" ht="25.5">
      <c r="A193" s="42">
        <f t="shared" si="11"/>
        <v>186</v>
      </c>
      <c r="B193" s="123" t="s">
        <v>74</v>
      </c>
      <c r="C193" s="123" t="s">
        <v>34</v>
      </c>
      <c r="D193" s="57">
        <v>1297</v>
      </c>
      <c r="E193" s="190">
        <f t="shared" si="9"/>
        <v>7.798</v>
      </c>
      <c r="F193" s="58">
        <v>8</v>
      </c>
      <c r="G193" s="58">
        <v>31.19</v>
      </c>
      <c r="H193" s="41">
        <f t="shared" si="10"/>
        <v>7.36</v>
      </c>
      <c r="I193" s="41">
        <f t="shared" si="8"/>
        <v>38.550000000000004</v>
      </c>
      <c r="J193" s="259"/>
      <c r="L193" s="19"/>
    </row>
    <row r="194" spans="1:12" s="22" customFormat="1" ht="25.5">
      <c r="A194" s="42">
        <f t="shared" si="11"/>
        <v>187</v>
      </c>
      <c r="B194" s="123" t="s">
        <v>59</v>
      </c>
      <c r="C194" s="123" t="s">
        <v>34</v>
      </c>
      <c r="D194" s="57">
        <v>1297</v>
      </c>
      <c r="E194" s="190">
        <f t="shared" si="9"/>
        <v>7.798</v>
      </c>
      <c r="F194" s="58">
        <v>16</v>
      </c>
      <c r="G194" s="58">
        <v>62.38</v>
      </c>
      <c r="H194" s="41">
        <f t="shared" si="10"/>
        <v>14.72</v>
      </c>
      <c r="I194" s="41">
        <f t="shared" si="8"/>
        <v>77.100000000000009</v>
      </c>
      <c r="J194" s="259"/>
      <c r="L194" s="19"/>
    </row>
    <row r="195" spans="1:12" s="22" customFormat="1" ht="25.5">
      <c r="A195" s="42">
        <f t="shared" si="11"/>
        <v>188</v>
      </c>
      <c r="B195" s="123" t="s">
        <v>58</v>
      </c>
      <c r="C195" s="123" t="s">
        <v>38</v>
      </c>
      <c r="D195" s="57">
        <v>1381</v>
      </c>
      <c r="E195" s="190">
        <f t="shared" si="9"/>
        <v>8.3030000000000008</v>
      </c>
      <c r="F195" s="58">
        <v>8</v>
      </c>
      <c r="G195" s="58">
        <v>33.21</v>
      </c>
      <c r="H195" s="41">
        <f t="shared" si="10"/>
        <v>7.83</v>
      </c>
      <c r="I195" s="41">
        <f t="shared" si="8"/>
        <v>41.04</v>
      </c>
      <c r="J195" s="259"/>
      <c r="L195" s="19"/>
    </row>
    <row r="196" spans="1:12" s="22" customFormat="1" ht="25.5">
      <c r="A196" s="42">
        <f t="shared" si="11"/>
        <v>189</v>
      </c>
      <c r="B196" s="123" t="s">
        <v>40</v>
      </c>
      <c r="C196" s="123" t="s">
        <v>34</v>
      </c>
      <c r="D196" s="57">
        <v>1317</v>
      </c>
      <c r="E196" s="190">
        <f t="shared" si="9"/>
        <v>7.9180000000000001</v>
      </c>
      <c r="F196" s="58">
        <v>8</v>
      </c>
      <c r="G196" s="58">
        <v>31.67</v>
      </c>
      <c r="H196" s="41">
        <f t="shared" si="10"/>
        <v>7.47</v>
      </c>
      <c r="I196" s="41">
        <f t="shared" si="8"/>
        <v>39.14</v>
      </c>
      <c r="J196" s="259"/>
      <c r="L196" s="19"/>
    </row>
    <row r="197" spans="1:12" s="22" customFormat="1" ht="25.5">
      <c r="A197" s="42">
        <f t="shared" si="11"/>
        <v>190</v>
      </c>
      <c r="B197" s="123" t="s">
        <v>53</v>
      </c>
      <c r="C197" s="123" t="s">
        <v>34</v>
      </c>
      <c r="D197" s="57">
        <v>1322</v>
      </c>
      <c r="E197" s="190">
        <f t="shared" si="9"/>
        <v>7.9480000000000004</v>
      </c>
      <c r="F197" s="58">
        <v>16</v>
      </c>
      <c r="G197" s="58">
        <v>63.58</v>
      </c>
      <c r="H197" s="41">
        <f t="shared" si="10"/>
        <v>15</v>
      </c>
      <c r="I197" s="41">
        <f t="shared" si="8"/>
        <v>78.58</v>
      </c>
      <c r="J197" s="259"/>
      <c r="L197" s="19"/>
    </row>
    <row r="198" spans="1:12" s="22" customFormat="1">
      <c r="A198" s="42">
        <f t="shared" si="11"/>
        <v>191</v>
      </c>
      <c r="B198" s="123" t="s">
        <v>41</v>
      </c>
      <c r="C198" s="123" t="s">
        <v>34</v>
      </c>
      <c r="D198" s="57">
        <v>1423</v>
      </c>
      <c r="E198" s="190">
        <f t="shared" si="9"/>
        <v>8.5549999999999997</v>
      </c>
      <c r="F198" s="58">
        <v>16</v>
      </c>
      <c r="G198" s="58">
        <v>68.44</v>
      </c>
      <c r="H198" s="41">
        <f t="shared" si="10"/>
        <v>16.14</v>
      </c>
      <c r="I198" s="41">
        <f t="shared" si="8"/>
        <v>84.58</v>
      </c>
      <c r="J198" s="259"/>
      <c r="L198" s="19"/>
    </row>
    <row r="199" spans="1:12" s="22" customFormat="1" ht="25.5">
      <c r="A199" s="42">
        <f t="shared" si="11"/>
        <v>192</v>
      </c>
      <c r="B199" s="123" t="s">
        <v>89</v>
      </c>
      <c r="C199" s="123" t="s">
        <v>38</v>
      </c>
      <c r="D199" s="57">
        <v>1341</v>
      </c>
      <c r="E199" s="190">
        <f t="shared" si="9"/>
        <v>8.0619999999999994</v>
      </c>
      <c r="F199" s="58">
        <v>8</v>
      </c>
      <c r="G199" s="58">
        <v>32.25</v>
      </c>
      <c r="H199" s="41">
        <f t="shared" si="10"/>
        <v>7.61</v>
      </c>
      <c r="I199" s="41">
        <f t="shared" si="8"/>
        <v>39.86</v>
      </c>
      <c r="J199" s="259"/>
      <c r="L199" s="19"/>
    </row>
    <row r="200" spans="1:12" s="22" customFormat="1" ht="25.5">
      <c r="A200" s="42">
        <f t="shared" si="11"/>
        <v>193</v>
      </c>
      <c r="B200" s="123" t="s">
        <v>53</v>
      </c>
      <c r="C200" s="123" t="s">
        <v>36</v>
      </c>
      <c r="D200" s="57">
        <v>1341</v>
      </c>
      <c r="E200" s="190">
        <f t="shared" si="9"/>
        <v>8.0619999999999994</v>
      </c>
      <c r="F200" s="58">
        <v>8</v>
      </c>
      <c r="G200" s="58">
        <v>32.25</v>
      </c>
      <c r="H200" s="41">
        <f t="shared" si="10"/>
        <v>7.61</v>
      </c>
      <c r="I200" s="41">
        <f t="shared" ref="I200:I261" si="12">G200+H200</f>
        <v>39.86</v>
      </c>
      <c r="J200" s="259"/>
      <c r="L200" s="19"/>
    </row>
    <row r="201" spans="1:12" s="22" customFormat="1" ht="25.5">
      <c r="A201" s="42">
        <f t="shared" si="11"/>
        <v>194</v>
      </c>
      <c r="B201" s="123" t="s">
        <v>78</v>
      </c>
      <c r="C201" s="123" t="s">
        <v>36</v>
      </c>
      <c r="D201" s="57">
        <v>1450</v>
      </c>
      <c r="E201" s="190">
        <f t="shared" ref="E201:E276" si="13">ROUND(D201/$E$4,3)</f>
        <v>8.718</v>
      </c>
      <c r="F201" s="58">
        <v>8</v>
      </c>
      <c r="G201" s="58">
        <v>34.869999999999997</v>
      </c>
      <c r="H201" s="41">
        <f t="shared" ref="H201:H261" si="14">ROUND(G201*0.2359,2)</f>
        <v>8.23</v>
      </c>
      <c r="I201" s="41">
        <f t="shared" si="12"/>
        <v>43.099999999999994</v>
      </c>
      <c r="J201" s="259"/>
      <c r="L201" s="19"/>
    </row>
    <row r="202" spans="1:12" s="22" customFormat="1" ht="25.5">
      <c r="A202" s="42">
        <f t="shared" ref="A202:A261" si="15">A201+1</f>
        <v>195</v>
      </c>
      <c r="B202" s="123" t="s">
        <v>45</v>
      </c>
      <c r="C202" s="123" t="s">
        <v>34</v>
      </c>
      <c r="D202" s="57">
        <v>1423</v>
      </c>
      <c r="E202" s="190">
        <f t="shared" si="13"/>
        <v>8.5549999999999997</v>
      </c>
      <c r="F202" s="58">
        <v>24</v>
      </c>
      <c r="G202" s="58">
        <v>102.66</v>
      </c>
      <c r="H202" s="41">
        <f t="shared" si="14"/>
        <v>24.22</v>
      </c>
      <c r="I202" s="41">
        <f t="shared" si="12"/>
        <v>126.88</v>
      </c>
      <c r="J202" s="259"/>
      <c r="L202" s="19"/>
    </row>
    <row r="203" spans="1:12" s="22" customFormat="1" ht="25.5">
      <c r="A203" s="42">
        <f t="shared" si="15"/>
        <v>196</v>
      </c>
      <c r="B203" s="123" t="s">
        <v>65</v>
      </c>
      <c r="C203" s="123" t="s">
        <v>34</v>
      </c>
      <c r="D203" s="57">
        <v>1302</v>
      </c>
      <c r="E203" s="190">
        <f t="shared" si="13"/>
        <v>7.8280000000000003</v>
      </c>
      <c r="F203" s="58">
        <v>24</v>
      </c>
      <c r="G203" s="58">
        <v>93.94</v>
      </c>
      <c r="H203" s="41">
        <f t="shared" si="14"/>
        <v>22.16</v>
      </c>
      <c r="I203" s="41">
        <f t="shared" si="12"/>
        <v>116.1</v>
      </c>
      <c r="J203" s="259"/>
      <c r="L203" s="19"/>
    </row>
    <row r="204" spans="1:12" s="22" customFormat="1" ht="25.5">
      <c r="A204" s="42">
        <f t="shared" si="15"/>
        <v>197</v>
      </c>
      <c r="B204" s="123" t="s">
        <v>40</v>
      </c>
      <c r="C204" s="123" t="s">
        <v>36</v>
      </c>
      <c r="D204" s="57">
        <v>1295</v>
      </c>
      <c r="E204" s="190">
        <f t="shared" si="13"/>
        <v>7.7859999999999996</v>
      </c>
      <c r="F204" s="58">
        <v>24</v>
      </c>
      <c r="G204" s="58">
        <v>93.43</v>
      </c>
      <c r="H204" s="41">
        <f t="shared" si="14"/>
        <v>22.04</v>
      </c>
      <c r="I204" s="41">
        <f t="shared" si="12"/>
        <v>115.47</v>
      </c>
      <c r="J204" s="259"/>
      <c r="L204" s="19"/>
    </row>
    <row r="205" spans="1:12" s="22" customFormat="1" ht="25.5">
      <c r="A205" s="42">
        <f t="shared" si="15"/>
        <v>198</v>
      </c>
      <c r="B205" s="123" t="s">
        <v>132</v>
      </c>
      <c r="C205" s="123" t="s">
        <v>34</v>
      </c>
      <c r="D205" s="57">
        <v>1277</v>
      </c>
      <c r="E205" s="190">
        <f t="shared" si="13"/>
        <v>7.6779999999999999</v>
      </c>
      <c r="F205" s="58">
        <v>14</v>
      </c>
      <c r="G205" s="58">
        <v>53.75</v>
      </c>
      <c r="H205" s="41">
        <f t="shared" si="14"/>
        <v>12.68</v>
      </c>
      <c r="I205" s="41">
        <f t="shared" si="12"/>
        <v>66.430000000000007</v>
      </c>
      <c r="J205" s="259"/>
      <c r="L205" s="19"/>
    </row>
    <row r="206" spans="1:12" s="22" customFormat="1" ht="25.5">
      <c r="A206" s="42">
        <f t="shared" si="15"/>
        <v>199</v>
      </c>
      <c r="B206" s="123" t="s">
        <v>78</v>
      </c>
      <c r="C206" s="123" t="s">
        <v>34</v>
      </c>
      <c r="D206" s="57">
        <v>1377</v>
      </c>
      <c r="E206" s="190">
        <f t="shared" si="13"/>
        <v>8.2789999999999999</v>
      </c>
      <c r="F206" s="58">
        <v>8</v>
      </c>
      <c r="G206" s="58">
        <v>33.119999999999997</v>
      </c>
      <c r="H206" s="41">
        <f t="shared" si="14"/>
        <v>7.81</v>
      </c>
      <c r="I206" s="41">
        <f t="shared" si="12"/>
        <v>40.93</v>
      </c>
      <c r="J206" s="259"/>
      <c r="L206" s="19"/>
    </row>
    <row r="207" spans="1:12" s="22" customFormat="1" ht="25.5">
      <c r="A207" s="42">
        <f t="shared" si="15"/>
        <v>200</v>
      </c>
      <c r="B207" s="123" t="s">
        <v>51</v>
      </c>
      <c r="C207" s="123" t="s">
        <v>36</v>
      </c>
      <c r="D207" s="57">
        <v>1403</v>
      </c>
      <c r="E207" s="190">
        <f t="shared" si="13"/>
        <v>8.4350000000000005</v>
      </c>
      <c r="F207" s="58">
        <v>8</v>
      </c>
      <c r="G207" s="58">
        <v>33.74</v>
      </c>
      <c r="H207" s="41">
        <f t="shared" si="14"/>
        <v>7.96</v>
      </c>
      <c r="I207" s="41">
        <f t="shared" si="12"/>
        <v>41.7</v>
      </c>
      <c r="J207" s="259"/>
      <c r="L207" s="19"/>
    </row>
    <row r="208" spans="1:12" s="22" customFormat="1">
      <c r="A208" s="42">
        <f t="shared" si="15"/>
        <v>201</v>
      </c>
      <c r="B208" s="123" t="s">
        <v>66</v>
      </c>
      <c r="C208" s="123" t="s">
        <v>36</v>
      </c>
      <c r="D208" s="57">
        <v>1505</v>
      </c>
      <c r="E208" s="190">
        <f t="shared" si="13"/>
        <v>9.048</v>
      </c>
      <c r="F208" s="58">
        <v>8</v>
      </c>
      <c r="G208" s="58">
        <v>36.19</v>
      </c>
      <c r="H208" s="41">
        <f t="shared" si="14"/>
        <v>8.5399999999999991</v>
      </c>
      <c r="I208" s="41">
        <f t="shared" si="12"/>
        <v>44.73</v>
      </c>
      <c r="J208" s="259"/>
      <c r="L208" s="19"/>
    </row>
    <row r="209" spans="1:12" s="22" customFormat="1" ht="25.5">
      <c r="A209" s="42">
        <f t="shared" si="15"/>
        <v>202</v>
      </c>
      <c r="B209" s="123" t="s">
        <v>73</v>
      </c>
      <c r="C209" s="123" t="s">
        <v>34</v>
      </c>
      <c r="D209" s="57">
        <v>1277</v>
      </c>
      <c r="E209" s="190">
        <f t="shared" si="13"/>
        <v>7.6779999999999999</v>
      </c>
      <c r="F209" s="58">
        <v>24</v>
      </c>
      <c r="G209" s="58">
        <v>92.14</v>
      </c>
      <c r="H209" s="41">
        <f t="shared" si="14"/>
        <v>21.74</v>
      </c>
      <c r="I209" s="41">
        <f t="shared" si="12"/>
        <v>113.88</v>
      </c>
      <c r="J209" s="259"/>
      <c r="L209" s="19"/>
    </row>
    <row r="210" spans="1:12" s="22" customFormat="1">
      <c r="A210" s="42">
        <f t="shared" si="15"/>
        <v>203</v>
      </c>
      <c r="B210" s="123" t="s">
        <v>41</v>
      </c>
      <c r="C210" s="123" t="s">
        <v>34</v>
      </c>
      <c r="D210" s="57">
        <v>1302</v>
      </c>
      <c r="E210" s="190">
        <f t="shared" si="13"/>
        <v>7.8280000000000003</v>
      </c>
      <c r="F210" s="58">
        <v>8</v>
      </c>
      <c r="G210" s="58">
        <v>31.31</v>
      </c>
      <c r="H210" s="41">
        <f t="shared" si="14"/>
        <v>7.39</v>
      </c>
      <c r="I210" s="41">
        <f t="shared" si="12"/>
        <v>38.699999999999996</v>
      </c>
      <c r="J210" s="259"/>
      <c r="L210" s="19"/>
    </row>
    <row r="211" spans="1:12" s="22" customFormat="1" ht="25.5">
      <c r="A211" s="42">
        <f t="shared" si="15"/>
        <v>204</v>
      </c>
      <c r="B211" s="123" t="s">
        <v>45</v>
      </c>
      <c r="C211" s="123" t="s">
        <v>36</v>
      </c>
      <c r="D211" s="57">
        <v>1430</v>
      </c>
      <c r="E211" s="190">
        <f t="shared" si="13"/>
        <v>8.5969999999999995</v>
      </c>
      <c r="F211" s="58">
        <v>16</v>
      </c>
      <c r="G211" s="58">
        <v>68.78</v>
      </c>
      <c r="H211" s="41">
        <f t="shared" si="14"/>
        <v>16.23</v>
      </c>
      <c r="I211" s="41">
        <f t="shared" si="12"/>
        <v>85.01</v>
      </c>
      <c r="J211" s="259"/>
      <c r="L211" s="19"/>
    </row>
    <row r="212" spans="1:12" s="22" customFormat="1" ht="25.5">
      <c r="A212" s="42">
        <f t="shared" si="15"/>
        <v>205</v>
      </c>
      <c r="B212" s="123" t="s">
        <v>48</v>
      </c>
      <c r="C212" s="123" t="s">
        <v>38</v>
      </c>
      <c r="D212" s="57">
        <v>1388</v>
      </c>
      <c r="E212" s="190">
        <f t="shared" si="13"/>
        <v>8.3450000000000006</v>
      </c>
      <c r="F212" s="58">
        <v>8</v>
      </c>
      <c r="G212" s="58">
        <v>33.380000000000003</v>
      </c>
      <c r="H212" s="41">
        <f t="shared" si="14"/>
        <v>7.87</v>
      </c>
      <c r="I212" s="41">
        <f t="shared" si="12"/>
        <v>41.25</v>
      </c>
      <c r="J212" s="259"/>
      <c r="L212" s="19"/>
    </row>
    <row r="213" spans="1:12" s="22" customFormat="1" ht="25.5">
      <c r="A213" s="42">
        <f t="shared" si="15"/>
        <v>206</v>
      </c>
      <c r="B213" s="123" t="s">
        <v>53</v>
      </c>
      <c r="C213" s="123" t="s">
        <v>34</v>
      </c>
      <c r="D213" s="57">
        <v>1277</v>
      </c>
      <c r="E213" s="190">
        <f t="shared" si="13"/>
        <v>7.6779999999999999</v>
      </c>
      <c r="F213" s="58">
        <v>16</v>
      </c>
      <c r="G213" s="58">
        <v>61.42</v>
      </c>
      <c r="H213" s="41">
        <f t="shared" si="14"/>
        <v>14.49</v>
      </c>
      <c r="I213" s="41">
        <f t="shared" si="12"/>
        <v>75.91</v>
      </c>
      <c r="J213" s="259"/>
      <c r="L213" s="19"/>
    </row>
    <row r="214" spans="1:12" s="22" customFormat="1" ht="25.5">
      <c r="A214" s="42">
        <f t="shared" si="15"/>
        <v>207</v>
      </c>
      <c r="B214" s="123" t="s">
        <v>33</v>
      </c>
      <c r="C214" s="123" t="s">
        <v>34</v>
      </c>
      <c r="D214" s="57">
        <v>1377</v>
      </c>
      <c r="E214" s="190">
        <f t="shared" si="13"/>
        <v>8.2789999999999999</v>
      </c>
      <c r="F214" s="58">
        <v>8</v>
      </c>
      <c r="G214" s="58">
        <v>33.119999999999997</v>
      </c>
      <c r="H214" s="41">
        <f t="shared" si="14"/>
        <v>7.81</v>
      </c>
      <c r="I214" s="41">
        <f t="shared" si="12"/>
        <v>40.93</v>
      </c>
      <c r="J214" s="259"/>
      <c r="L214" s="19"/>
    </row>
    <row r="215" spans="1:12" s="22" customFormat="1" ht="17.25" customHeight="1">
      <c r="A215" s="42">
        <f t="shared" si="15"/>
        <v>208</v>
      </c>
      <c r="B215" s="123" t="s">
        <v>63</v>
      </c>
      <c r="C215" s="123" t="s">
        <v>34</v>
      </c>
      <c r="D215" s="57">
        <v>1277</v>
      </c>
      <c r="E215" s="190">
        <f t="shared" si="13"/>
        <v>7.6779999999999999</v>
      </c>
      <c r="F215" s="58">
        <v>16</v>
      </c>
      <c r="G215" s="58">
        <v>61.42</v>
      </c>
      <c r="H215" s="41">
        <f t="shared" si="14"/>
        <v>14.49</v>
      </c>
      <c r="I215" s="41">
        <f t="shared" si="12"/>
        <v>75.91</v>
      </c>
      <c r="J215" s="259"/>
      <c r="L215" s="19"/>
    </row>
    <row r="216" spans="1:12" s="22" customFormat="1" ht="25.5">
      <c r="A216" s="42">
        <f t="shared" si="15"/>
        <v>209</v>
      </c>
      <c r="B216" s="123" t="s">
        <v>60</v>
      </c>
      <c r="C216" s="123" t="s">
        <v>36</v>
      </c>
      <c r="D216" s="57">
        <v>1553</v>
      </c>
      <c r="E216" s="190">
        <f t="shared" si="13"/>
        <v>9.3369999999999997</v>
      </c>
      <c r="F216" s="58">
        <v>16</v>
      </c>
      <c r="G216" s="58">
        <v>74.7</v>
      </c>
      <c r="H216" s="41">
        <f t="shared" si="14"/>
        <v>17.62</v>
      </c>
      <c r="I216" s="41">
        <f t="shared" si="12"/>
        <v>92.320000000000007</v>
      </c>
      <c r="J216" s="259"/>
      <c r="L216" s="19"/>
    </row>
    <row r="217" spans="1:12" s="22" customFormat="1" ht="25.5">
      <c r="A217" s="42">
        <f t="shared" si="15"/>
        <v>210</v>
      </c>
      <c r="B217" s="123" t="s">
        <v>70</v>
      </c>
      <c r="C217" s="123" t="s">
        <v>34</v>
      </c>
      <c r="D217" s="57">
        <v>1403</v>
      </c>
      <c r="E217" s="190">
        <f t="shared" si="13"/>
        <v>8.4350000000000005</v>
      </c>
      <c r="F217" s="58">
        <v>32</v>
      </c>
      <c r="G217" s="58">
        <v>134.96</v>
      </c>
      <c r="H217" s="41">
        <f t="shared" si="14"/>
        <v>31.84</v>
      </c>
      <c r="I217" s="41">
        <f t="shared" si="12"/>
        <v>166.8</v>
      </c>
      <c r="J217" s="259"/>
      <c r="L217" s="19"/>
    </row>
    <row r="218" spans="1:12" s="22" customFormat="1" ht="25.5">
      <c r="A218" s="42">
        <f t="shared" si="15"/>
        <v>211</v>
      </c>
      <c r="B218" s="123" t="s">
        <v>79</v>
      </c>
      <c r="C218" s="123" t="s">
        <v>36</v>
      </c>
      <c r="D218" s="57">
        <v>1295</v>
      </c>
      <c r="E218" s="190">
        <f t="shared" si="13"/>
        <v>7.7859999999999996</v>
      </c>
      <c r="F218" s="58">
        <v>16</v>
      </c>
      <c r="G218" s="58">
        <v>62.29</v>
      </c>
      <c r="H218" s="41">
        <f t="shared" si="14"/>
        <v>14.69</v>
      </c>
      <c r="I218" s="41">
        <f t="shared" si="12"/>
        <v>76.98</v>
      </c>
      <c r="J218" s="259"/>
      <c r="L218" s="19"/>
    </row>
    <row r="219" spans="1:12" s="22" customFormat="1" ht="25.5">
      <c r="A219" s="42">
        <f t="shared" si="15"/>
        <v>212</v>
      </c>
      <c r="B219" s="123" t="s">
        <v>74</v>
      </c>
      <c r="C219" s="123" t="s">
        <v>38</v>
      </c>
      <c r="D219" s="57">
        <v>1361</v>
      </c>
      <c r="E219" s="190">
        <f t="shared" si="13"/>
        <v>8.1829999999999998</v>
      </c>
      <c r="F219" s="58">
        <v>2</v>
      </c>
      <c r="G219" s="58">
        <v>8.18</v>
      </c>
      <c r="H219" s="41">
        <f t="shared" si="14"/>
        <v>1.93</v>
      </c>
      <c r="I219" s="41">
        <f t="shared" si="12"/>
        <v>10.11</v>
      </c>
      <c r="J219" s="259"/>
      <c r="L219" s="19"/>
    </row>
    <row r="220" spans="1:12" s="22" customFormat="1" ht="25.5">
      <c r="A220" s="42">
        <f t="shared" si="15"/>
        <v>213</v>
      </c>
      <c r="B220" s="123" t="s">
        <v>65</v>
      </c>
      <c r="C220" s="123" t="s">
        <v>36</v>
      </c>
      <c r="D220" s="57">
        <v>1295</v>
      </c>
      <c r="E220" s="190">
        <f t="shared" si="13"/>
        <v>7.7859999999999996</v>
      </c>
      <c r="F220" s="58">
        <v>8</v>
      </c>
      <c r="G220" s="58">
        <v>31.14</v>
      </c>
      <c r="H220" s="41">
        <f t="shared" si="14"/>
        <v>7.35</v>
      </c>
      <c r="I220" s="41">
        <f t="shared" si="12"/>
        <v>38.49</v>
      </c>
      <c r="J220" s="259"/>
      <c r="L220" s="19"/>
    </row>
    <row r="221" spans="1:12" s="22" customFormat="1" ht="25.5">
      <c r="A221" s="42">
        <f t="shared" si="15"/>
        <v>214</v>
      </c>
      <c r="B221" s="123" t="s">
        <v>90</v>
      </c>
      <c r="C221" s="123" t="s">
        <v>47</v>
      </c>
      <c r="D221" s="57">
        <v>1080</v>
      </c>
      <c r="E221" s="190">
        <f t="shared" si="13"/>
        <v>6.4930000000000003</v>
      </c>
      <c r="F221" s="58">
        <v>8</v>
      </c>
      <c r="G221" s="58">
        <v>25.97</v>
      </c>
      <c r="H221" s="41">
        <f t="shared" si="14"/>
        <v>6.13</v>
      </c>
      <c r="I221" s="41">
        <f t="shared" si="12"/>
        <v>32.1</v>
      </c>
      <c r="J221" s="259"/>
      <c r="L221" s="19"/>
    </row>
    <row r="222" spans="1:12" s="22" customFormat="1" ht="25.5">
      <c r="A222" s="42">
        <f t="shared" si="15"/>
        <v>215</v>
      </c>
      <c r="B222" s="123" t="s">
        <v>62</v>
      </c>
      <c r="C222" s="123" t="s">
        <v>47</v>
      </c>
      <c r="D222" s="57">
        <v>1080</v>
      </c>
      <c r="E222" s="190">
        <f t="shared" si="13"/>
        <v>6.4930000000000003</v>
      </c>
      <c r="F222" s="58">
        <v>24</v>
      </c>
      <c r="G222" s="58">
        <v>77.92</v>
      </c>
      <c r="H222" s="41">
        <f t="shared" si="14"/>
        <v>18.38</v>
      </c>
      <c r="I222" s="41">
        <f t="shared" si="12"/>
        <v>96.3</v>
      </c>
      <c r="J222" s="259"/>
      <c r="L222" s="19"/>
    </row>
    <row r="223" spans="1:12" s="22" customFormat="1" ht="25.5">
      <c r="A223" s="42">
        <f t="shared" si="15"/>
        <v>216</v>
      </c>
      <c r="B223" s="123" t="s">
        <v>133</v>
      </c>
      <c r="C223" s="123" t="s">
        <v>36</v>
      </c>
      <c r="D223" s="57">
        <v>1295</v>
      </c>
      <c r="E223" s="190">
        <f t="shared" si="13"/>
        <v>7.7859999999999996</v>
      </c>
      <c r="F223" s="58">
        <v>8</v>
      </c>
      <c r="G223" s="58">
        <v>31.14</v>
      </c>
      <c r="H223" s="41">
        <f t="shared" si="14"/>
        <v>7.35</v>
      </c>
      <c r="I223" s="41">
        <f t="shared" si="12"/>
        <v>38.49</v>
      </c>
      <c r="J223" s="259"/>
      <c r="L223" s="19"/>
    </row>
    <row r="224" spans="1:12" s="22" customFormat="1" ht="25.5">
      <c r="A224" s="42">
        <f t="shared" si="15"/>
        <v>217</v>
      </c>
      <c r="B224" s="123" t="s">
        <v>74</v>
      </c>
      <c r="C224" s="123" t="s">
        <v>36</v>
      </c>
      <c r="D224" s="57">
        <v>1403</v>
      </c>
      <c r="E224" s="190">
        <f t="shared" si="13"/>
        <v>8.4350000000000005</v>
      </c>
      <c r="F224" s="58">
        <v>2</v>
      </c>
      <c r="G224" s="58">
        <v>8.44</v>
      </c>
      <c r="H224" s="41">
        <f t="shared" si="14"/>
        <v>1.99</v>
      </c>
      <c r="I224" s="41">
        <f t="shared" si="12"/>
        <v>10.43</v>
      </c>
      <c r="J224" s="259"/>
      <c r="L224" s="19"/>
    </row>
    <row r="225" spans="1:12" s="22" customFormat="1" ht="25.5">
      <c r="A225" s="42">
        <f t="shared" si="15"/>
        <v>218</v>
      </c>
      <c r="B225" s="123" t="s">
        <v>74</v>
      </c>
      <c r="C225" s="123" t="s">
        <v>36</v>
      </c>
      <c r="D225" s="57">
        <v>1295</v>
      </c>
      <c r="E225" s="190">
        <f t="shared" si="13"/>
        <v>7.7859999999999996</v>
      </c>
      <c r="F225" s="58">
        <v>8</v>
      </c>
      <c r="G225" s="58">
        <v>31.14</v>
      </c>
      <c r="H225" s="41">
        <f t="shared" si="14"/>
        <v>7.35</v>
      </c>
      <c r="I225" s="41">
        <f t="shared" si="12"/>
        <v>38.49</v>
      </c>
      <c r="J225" s="259"/>
      <c r="L225" s="19"/>
    </row>
    <row r="226" spans="1:12" s="22" customFormat="1" ht="25.5">
      <c r="A226" s="42">
        <f t="shared" si="15"/>
        <v>219</v>
      </c>
      <c r="B226" s="123" t="s">
        <v>79</v>
      </c>
      <c r="C226" s="123" t="s">
        <v>34</v>
      </c>
      <c r="D226" s="57">
        <v>1317</v>
      </c>
      <c r="E226" s="190">
        <f t="shared" si="13"/>
        <v>7.9180000000000001</v>
      </c>
      <c r="F226" s="58">
        <v>16</v>
      </c>
      <c r="G226" s="58">
        <v>63.34</v>
      </c>
      <c r="H226" s="41">
        <f t="shared" si="14"/>
        <v>14.94</v>
      </c>
      <c r="I226" s="41">
        <f t="shared" si="12"/>
        <v>78.28</v>
      </c>
      <c r="J226" s="259"/>
      <c r="L226" s="19"/>
    </row>
    <row r="227" spans="1:12" s="22" customFormat="1" ht="25.5">
      <c r="A227" s="42">
        <f t="shared" si="15"/>
        <v>220</v>
      </c>
      <c r="B227" s="123" t="s">
        <v>35</v>
      </c>
      <c r="C227" s="123" t="s">
        <v>38</v>
      </c>
      <c r="D227" s="57">
        <v>1361</v>
      </c>
      <c r="E227" s="190">
        <f t="shared" si="13"/>
        <v>8.1829999999999998</v>
      </c>
      <c r="F227" s="58">
        <v>8</v>
      </c>
      <c r="G227" s="58">
        <v>32.729999999999997</v>
      </c>
      <c r="H227" s="41">
        <f t="shared" si="14"/>
        <v>7.72</v>
      </c>
      <c r="I227" s="41">
        <f t="shared" si="12"/>
        <v>40.449999999999996</v>
      </c>
      <c r="J227" s="259"/>
      <c r="L227" s="19"/>
    </row>
    <row r="228" spans="1:12" s="22" customFormat="1" ht="25.5">
      <c r="A228" s="42">
        <f t="shared" si="15"/>
        <v>221</v>
      </c>
      <c r="B228" s="123" t="s">
        <v>132</v>
      </c>
      <c r="C228" s="123" t="s">
        <v>34</v>
      </c>
      <c r="D228" s="57">
        <v>1297</v>
      </c>
      <c r="E228" s="190">
        <f t="shared" si="13"/>
        <v>7.798</v>
      </c>
      <c r="F228" s="58">
        <v>8</v>
      </c>
      <c r="G228" s="58">
        <v>31.19</v>
      </c>
      <c r="H228" s="41">
        <f t="shared" si="14"/>
        <v>7.36</v>
      </c>
      <c r="I228" s="41">
        <f t="shared" si="12"/>
        <v>38.550000000000004</v>
      </c>
      <c r="J228" s="259"/>
      <c r="L228" s="19"/>
    </row>
    <row r="229" spans="1:12" s="22" customFormat="1" ht="25.5">
      <c r="A229" s="42">
        <f t="shared" si="15"/>
        <v>222</v>
      </c>
      <c r="B229" s="123" t="s">
        <v>69</v>
      </c>
      <c r="C229" s="123" t="s">
        <v>36</v>
      </c>
      <c r="D229" s="57">
        <v>1321</v>
      </c>
      <c r="E229" s="190">
        <f t="shared" si="13"/>
        <v>7.9420000000000002</v>
      </c>
      <c r="F229" s="58">
        <v>8</v>
      </c>
      <c r="G229" s="58">
        <v>31.77</v>
      </c>
      <c r="H229" s="41">
        <f t="shared" si="14"/>
        <v>7.49</v>
      </c>
      <c r="I229" s="41">
        <f t="shared" si="12"/>
        <v>39.26</v>
      </c>
      <c r="J229" s="259"/>
      <c r="L229" s="19"/>
    </row>
    <row r="230" spans="1:12" s="22" customFormat="1" ht="25.5">
      <c r="A230" s="42">
        <f t="shared" si="15"/>
        <v>223</v>
      </c>
      <c r="B230" s="123" t="s">
        <v>63</v>
      </c>
      <c r="C230" s="123" t="s">
        <v>34</v>
      </c>
      <c r="D230" s="57">
        <v>1302</v>
      </c>
      <c r="E230" s="190">
        <f t="shared" si="13"/>
        <v>7.8280000000000003</v>
      </c>
      <c r="F230" s="58">
        <v>16</v>
      </c>
      <c r="G230" s="58">
        <v>62.62</v>
      </c>
      <c r="H230" s="41">
        <f t="shared" si="14"/>
        <v>14.77</v>
      </c>
      <c r="I230" s="41">
        <f t="shared" si="12"/>
        <v>77.39</v>
      </c>
      <c r="J230" s="259"/>
      <c r="L230" s="19"/>
    </row>
    <row r="231" spans="1:12" s="22" customFormat="1" ht="25.5">
      <c r="A231" s="42">
        <f t="shared" si="15"/>
        <v>224</v>
      </c>
      <c r="B231" s="123" t="s">
        <v>39</v>
      </c>
      <c r="C231" s="123" t="s">
        <v>47</v>
      </c>
      <c r="D231" s="57">
        <v>1100</v>
      </c>
      <c r="E231" s="190">
        <f t="shared" si="13"/>
        <v>6.6130000000000004</v>
      </c>
      <c r="F231" s="58">
        <v>8</v>
      </c>
      <c r="G231" s="58">
        <v>26.45</v>
      </c>
      <c r="H231" s="41">
        <f t="shared" si="14"/>
        <v>6.24</v>
      </c>
      <c r="I231" s="41">
        <f t="shared" si="12"/>
        <v>32.69</v>
      </c>
      <c r="J231" s="259"/>
      <c r="L231" s="19"/>
    </row>
    <row r="232" spans="1:12" s="22" customFormat="1" ht="25.5">
      <c r="A232" s="42">
        <f t="shared" si="15"/>
        <v>225</v>
      </c>
      <c r="B232" s="123" t="s">
        <v>62</v>
      </c>
      <c r="C232" s="123" t="s">
        <v>34</v>
      </c>
      <c r="D232" s="57">
        <v>1277</v>
      </c>
      <c r="E232" s="190">
        <f t="shared" si="13"/>
        <v>7.6779999999999999</v>
      </c>
      <c r="F232" s="58">
        <v>16</v>
      </c>
      <c r="G232" s="58">
        <v>61.42</v>
      </c>
      <c r="H232" s="41">
        <f t="shared" si="14"/>
        <v>14.49</v>
      </c>
      <c r="I232" s="41">
        <f t="shared" si="12"/>
        <v>75.91</v>
      </c>
      <c r="J232" s="259"/>
      <c r="L232" s="19"/>
    </row>
    <row r="233" spans="1:12" s="22" customFormat="1" ht="25.5">
      <c r="A233" s="42">
        <f t="shared" si="15"/>
        <v>226</v>
      </c>
      <c r="B233" s="123" t="s">
        <v>50</v>
      </c>
      <c r="C233" s="123" t="s">
        <v>34</v>
      </c>
      <c r="D233" s="57">
        <v>1322</v>
      </c>
      <c r="E233" s="190">
        <f t="shared" si="13"/>
        <v>7.9480000000000004</v>
      </c>
      <c r="F233" s="58">
        <v>16</v>
      </c>
      <c r="G233" s="58">
        <v>63.58</v>
      </c>
      <c r="H233" s="41">
        <f t="shared" si="14"/>
        <v>15</v>
      </c>
      <c r="I233" s="41">
        <f t="shared" si="12"/>
        <v>78.58</v>
      </c>
      <c r="J233" s="259"/>
      <c r="L233" s="19"/>
    </row>
    <row r="234" spans="1:12" s="22" customFormat="1" ht="25.5">
      <c r="A234" s="42">
        <f t="shared" si="15"/>
        <v>227</v>
      </c>
      <c r="B234" s="123" t="s">
        <v>80</v>
      </c>
      <c r="C234" s="123" t="s">
        <v>34</v>
      </c>
      <c r="D234" s="57">
        <v>1403</v>
      </c>
      <c r="E234" s="190">
        <f t="shared" si="13"/>
        <v>8.4350000000000005</v>
      </c>
      <c r="F234" s="58">
        <v>8</v>
      </c>
      <c r="G234" s="58">
        <v>33.74</v>
      </c>
      <c r="H234" s="41">
        <f t="shared" si="14"/>
        <v>7.96</v>
      </c>
      <c r="I234" s="41">
        <f t="shared" si="12"/>
        <v>41.7</v>
      </c>
      <c r="J234" s="259"/>
      <c r="L234" s="19"/>
    </row>
    <row r="235" spans="1:12" s="22" customFormat="1" ht="25.5">
      <c r="A235" s="42">
        <f t="shared" si="15"/>
        <v>228</v>
      </c>
      <c r="B235" s="123" t="s">
        <v>65</v>
      </c>
      <c r="C235" s="123" t="s">
        <v>36</v>
      </c>
      <c r="D235" s="57">
        <v>1295</v>
      </c>
      <c r="E235" s="190">
        <f t="shared" si="13"/>
        <v>7.7859999999999996</v>
      </c>
      <c r="F235" s="58">
        <v>32</v>
      </c>
      <c r="G235" s="58">
        <v>124.58</v>
      </c>
      <c r="H235" s="41">
        <f t="shared" si="14"/>
        <v>29.39</v>
      </c>
      <c r="I235" s="41">
        <f t="shared" si="12"/>
        <v>153.97</v>
      </c>
      <c r="J235" s="259"/>
      <c r="L235" s="19"/>
    </row>
    <row r="236" spans="1:12" s="22" customFormat="1" ht="19.5" customHeight="1">
      <c r="A236" s="42">
        <f t="shared" si="15"/>
        <v>229</v>
      </c>
      <c r="B236" s="123" t="s">
        <v>42</v>
      </c>
      <c r="C236" s="123" t="s">
        <v>34</v>
      </c>
      <c r="D236" s="57">
        <v>1302</v>
      </c>
      <c r="E236" s="190">
        <f t="shared" si="13"/>
        <v>7.8280000000000003</v>
      </c>
      <c r="F236" s="58">
        <v>8</v>
      </c>
      <c r="G236" s="58">
        <v>31.31</v>
      </c>
      <c r="H236" s="41">
        <f t="shared" si="14"/>
        <v>7.39</v>
      </c>
      <c r="I236" s="41">
        <f t="shared" si="12"/>
        <v>38.699999999999996</v>
      </c>
      <c r="J236" s="259"/>
      <c r="L236" s="19"/>
    </row>
    <row r="237" spans="1:12" s="22" customFormat="1" ht="31.5" customHeight="1">
      <c r="A237" s="42">
        <f t="shared" si="15"/>
        <v>230</v>
      </c>
      <c r="B237" s="123" t="s">
        <v>60</v>
      </c>
      <c r="C237" s="123" t="s">
        <v>36</v>
      </c>
      <c r="D237" s="57">
        <v>1505</v>
      </c>
      <c r="E237" s="190">
        <f t="shared" si="13"/>
        <v>9.048</v>
      </c>
      <c r="F237" s="58">
        <v>16</v>
      </c>
      <c r="G237" s="58">
        <v>72.38</v>
      </c>
      <c r="H237" s="41">
        <f t="shared" si="14"/>
        <v>17.07</v>
      </c>
      <c r="I237" s="41">
        <f t="shared" si="12"/>
        <v>89.449999999999989</v>
      </c>
      <c r="J237" s="259"/>
      <c r="L237" s="19"/>
    </row>
    <row r="238" spans="1:12" s="22" customFormat="1" ht="25.5">
      <c r="A238" s="42">
        <f t="shared" si="15"/>
        <v>231</v>
      </c>
      <c r="B238" s="123" t="s">
        <v>45</v>
      </c>
      <c r="C238" s="123" t="s">
        <v>34</v>
      </c>
      <c r="D238" s="57">
        <v>1403</v>
      </c>
      <c r="E238" s="190">
        <f t="shared" si="13"/>
        <v>8.4350000000000005</v>
      </c>
      <c r="F238" s="58">
        <v>2</v>
      </c>
      <c r="G238" s="58">
        <v>8.44</v>
      </c>
      <c r="H238" s="41">
        <f t="shared" si="14"/>
        <v>1.99</v>
      </c>
      <c r="I238" s="41">
        <f t="shared" si="12"/>
        <v>10.43</v>
      </c>
      <c r="J238" s="259"/>
      <c r="L238" s="19"/>
    </row>
    <row r="239" spans="1:12" s="22" customFormat="1" ht="25.5">
      <c r="A239" s="42">
        <f t="shared" si="15"/>
        <v>232</v>
      </c>
      <c r="B239" s="123" t="s">
        <v>62</v>
      </c>
      <c r="C239" s="123" t="s">
        <v>47</v>
      </c>
      <c r="D239" s="57">
        <v>1080</v>
      </c>
      <c r="E239" s="190">
        <f t="shared" si="13"/>
        <v>6.4930000000000003</v>
      </c>
      <c r="F239" s="58">
        <v>8</v>
      </c>
      <c r="G239" s="58">
        <v>25.97</v>
      </c>
      <c r="H239" s="41">
        <f t="shared" si="14"/>
        <v>6.13</v>
      </c>
      <c r="I239" s="41">
        <f t="shared" si="12"/>
        <v>32.1</v>
      </c>
      <c r="J239" s="259"/>
      <c r="L239" s="19"/>
    </row>
    <row r="240" spans="1:12" s="22" customFormat="1" ht="25.5">
      <c r="A240" s="42">
        <f t="shared" si="15"/>
        <v>233</v>
      </c>
      <c r="B240" s="123" t="s">
        <v>84</v>
      </c>
      <c r="C240" s="123" t="s">
        <v>34</v>
      </c>
      <c r="D240" s="57">
        <v>1443</v>
      </c>
      <c r="E240" s="190">
        <f t="shared" si="13"/>
        <v>8.6760000000000002</v>
      </c>
      <c r="F240" s="58">
        <v>8</v>
      </c>
      <c r="G240" s="58">
        <v>34.700000000000003</v>
      </c>
      <c r="H240" s="41">
        <f t="shared" si="14"/>
        <v>8.19</v>
      </c>
      <c r="I240" s="41">
        <f t="shared" si="12"/>
        <v>42.89</v>
      </c>
      <c r="J240" s="259"/>
      <c r="L240" s="19"/>
    </row>
    <row r="241" spans="1:12" s="22" customFormat="1" ht="25.5">
      <c r="A241" s="42">
        <f t="shared" si="15"/>
        <v>234</v>
      </c>
      <c r="B241" s="123" t="s">
        <v>80</v>
      </c>
      <c r="C241" s="123" t="s">
        <v>34</v>
      </c>
      <c r="D241" s="57">
        <v>1403</v>
      </c>
      <c r="E241" s="190">
        <f t="shared" si="13"/>
        <v>8.4350000000000005</v>
      </c>
      <c r="F241" s="58">
        <v>10</v>
      </c>
      <c r="G241" s="58">
        <v>42.18</v>
      </c>
      <c r="H241" s="41">
        <f t="shared" si="14"/>
        <v>9.9499999999999993</v>
      </c>
      <c r="I241" s="41">
        <f t="shared" si="12"/>
        <v>52.129999999999995</v>
      </c>
      <c r="J241" s="259"/>
      <c r="L241" s="19"/>
    </row>
    <row r="242" spans="1:12" s="22" customFormat="1" ht="25.5">
      <c r="A242" s="42">
        <f t="shared" si="15"/>
        <v>235</v>
      </c>
      <c r="B242" s="123" t="s">
        <v>67</v>
      </c>
      <c r="C242" s="123" t="s">
        <v>34</v>
      </c>
      <c r="D242" s="57">
        <v>1377</v>
      </c>
      <c r="E242" s="190">
        <f t="shared" si="13"/>
        <v>8.2789999999999999</v>
      </c>
      <c r="F242" s="58">
        <v>16</v>
      </c>
      <c r="G242" s="58">
        <v>66.23</v>
      </c>
      <c r="H242" s="41">
        <f t="shared" si="14"/>
        <v>15.62</v>
      </c>
      <c r="I242" s="41">
        <f t="shared" si="12"/>
        <v>81.850000000000009</v>
      </c>
      <c r="J242" s="259"/>
      <c r="L242" s="19"/>
    </row>
    <row r="243" spans="1:12" s="22" customFormat="1" ht="25.5">
      <c r="A243" s="42">
        <f t="shared" si="15"/>
        <v>236</v>
      </c>
      <c r="B243" s="123" t="s">
        <v>58</v>
      </c>
      <c r="C243" s="123" t="s">
        <v>34</v>
      </c>
      <c r="D243" s="57">
        <v>1277</v>
      </c>
      <c r="E243" s="190">
        <f t="shared" si="13"/>
        <v>7.6779999999999999</v>
      </c>
      <c r="F243" s="58">
        <v>8</v>
      </c>
      <c r="G243" s="58">
        <v>30.71</v>
      </c>
      <c r="H243" s="41">
        <f t="shared" si="14"/>
        <v>7.24</v>
      </c>
      <c r="I243" s="41">
        <f t="shared" si="12"/>
        <v>37.950000000000003</v>
      </c>
      <c r="J243" s="259"/>
      <c r="L243" s="19"/>
    </row>
    <row r="244" spans="1:12" s="22" customFormat="1" ht="23.25" customHeight="1">
      <c r="A244" s="42">
        <f t="shared" si="15"/>
        <v>237</v>
      </c>
      <c r="B244" s="123" t="s">
        <v>63</v>
      </c>
      <c r="C244" s="123" t="s">
        <v>34</v>
      </c>
      <c r="D244" s="57">
        <v>1277</v>
      </c>
      <c r="E244" s="190">
        <f t="shared" si="13"/>
        <v>7.6779999999999999</v>
      </c>
      <c r="F244" s="58">
        <v>8</v>
      </c>
      <c r="G244" s="58">
        <v>30.71</v>
      </c>
      <c r="H244" s="41">
        <f t="shared" si="14"/>
        <v>7.24</v>
      </c>
      <c r="I244" s="41">
        <f t="shared" si="12"/>
        <v>37.950000000000003</v>
      </c>
      <c r="J244" s="259"/>
      <c r="L244" s="19"/>
    </row>
    <row r="245" spans="1:12" s="22" customFormat="1" ht="23.25" customHeight="1">
      <c r="A245" s="42">
        <f t="shared" si="15"/>
        <v>238</v>
      </c>
      <c r="B245" s="123" t="s">
        <v>44</v>
      </c>
      <c r="C245" s="123" t="s">
        <v>34</v>
      </c>
      <c r="D245" s="57">
        <v>1277</v>
      </c>
      <c r="E245" s="190">
        <f t="shared" si="13"/>
        <v>7.6779999999999999</v>
      </c>
      <c r="F245" s="58">
        <v>8</v>
      </c>
      <c r="G245" s="58">
        <v>30.71</v>
      </c>
      <c r="H245" s="41">
        <f t="shared" si="14"/>
        <v>7.24</v>
      </c>
      <c r="I245" s="41">
        <f t="shared" si="12"/>
        <v>37.950000000000003</v>
      </c>
      <c r="J245" s="259"/>
      <c r="L245" s="19"/>
    </row>
    <row r="246" spans="1:12" s="22" customFormat="1" ht="23.25" customHeight="1">
      <c r="A246" s="42">
        <f t="shared" si="15"/>
        <v>239</v>
      </c>
      <c r="B246" s="123" t="s">
        <v>62</v>
      </c>
      <c r="C246" s="123" t="s">
        <v>47</v>
      </c>
      <c r="D246" s="57">
        <v>1080</v>
      </c>
      <c r="E246" s="190">
        <f t="shared" si="13"/>
        <v>6.4930000000000003</v>
      </c>
      <c r="F246" s="58">
        <v>16</v>
      </c>
      <c r="G246" s="58">
        <v>51.94</v>
      </c>
      <c r="H246" s="41">
        <f t="shared" si="14"/>
        <v>12.25</v>
      </c>
      <c r="I246" s="41">
        <f t="shared" si="12"/>
        <v>64.19</v>
      </c>
      <c r="J246" s="259"/>
      <c r="L246" s="19"/>
    </row>
    <row r="247" spans="1:12" s="22" customFormat="1" ht="23.25" customHeight="1">
      <c r="A247" s="42">
        <f t="shared" si="15"/>
        <v>240</v>
      </c>
      <c r="B247" s="123" t="s">
        <v>70</v>
      </c>
      <c r="C247" s="123" t="s">
        <v>34</v>
      </c>
      <c r="D247" s="57">
        <v>1357</v>
      </c>
      <c r="E247" s="190">
        <f t="shared" si="13"/>
        <v>8.1579999999999995</v>
      </c>
      <c r="F247" s="58">
        <v>16</v>
      </c>
      <c r="G247" s="58">
        <v>65.260000000000005</v>
      </c>
      <c r="H247" s="41">
        <f t="shared" si="14"/>
        <v>15.39</v>
      </c>
      <c r="I247" s="41">
        <f t="shared" si="12"/>
        <v>80.650000000000006</v>
      </c>
      <c r="J247" s="259"/>
      <c r="L247" s="19"/>
    </row>
    <row r="248" spans="1:12" s="22" customFormat="1" ht="23.25" customHeight="1">
      <c r="A248" s="42">
        <f t="shared" si="15"/>
        <v>241</v>
      </c>
      <c r="B248" s="123" t="s">
        <v>48</v>
      </c>
      <c r="C248" s="123" t="s">
        <v>34</v>
      </c>
      <c r="D248" s="57">
        <v>1257</v>
      </c>
      <c r="E248" s="190">
        <f t="shared" si="13"/>
        <v>7.5570000000000004</v>
      </c>
      <c r="F248" s="58">
        <v>8</v>
      </c>
      <c r="G248" s="58">
        <v>30.23</v>
      </c>
      <c r="H248" s="41">
        <f t="shared" si="14"/>
        <v>7.13</v>
      </c>
      <c r="I248" s="41">
        <f t="shared" si="12"/>
        <v>37.36</v>
      </c>
      <c r="J248" s="259"/>
      <c r="L248" s="19"/>
    </row>
    <row r="249" spans="1:12" s="22" customFormat="1" ht="23.25" customHeight="1">
      <c r="A249" s="42">
        <f t="shared" si="15"/>
        <v>242</v>
      </c>
      <c r="B249" s="123" t="s">
        <v>44</v>
      </c>
      <c r="C249" s="123" t="s">
        <v>34</v>
      </c>
      <c r="D249" s="57">
        <v>1257</v>
      </c>
      <c r="E249" s="190">
        <f t="shared" si="13"/>
        <v>7.5570000000000004</v>
      </c>
      <c r="F249" s="58">
        <v>8</v>
      </c>
      <c r="G249" s="58">
        <v>30.23</v>
      </c>
      <c r="H249" s="41">
        <f t="shared" si="14"/>
        <v>7.13</v>
      </c>
      <c r="I249" s="41">
        <f t="shared" si="12"/>
        <v>37.36</v>
      </c>
      <c r="J249" s="259"/>
      <c r="L249" s="19"/>
    </row>
    <row r="250" spans="1:12" s="22" customFormat="1" ht="23.25" customHeight="1">
      <c r="A250" s="42">
        <f t="shared" si="15"/>
        <v>243</v>
      </c>
      <c r="B250" s="123" t="s">
        <v>59</v>
      </c>
      <c r="C250" s="123" t="s">
        <v>34</v>
      </c>
      <c r="D250" s="57">
        <v>1257</v>
      </c>
      <c r="E250" s="190">
        <f t="shared" si="13"/>
        <v>7.5570000000000004</v>
      </c>
      <c r="F250" s="58">
        <v>16</v>
      </c>
      <c r="G250" s="58">
        <v>60.46</v>
      </c>
      <c r="H250" s="41">
        <f t="shared" si="14"/>
        <v>14.26</v>
      </c>
      <c r="I250" s="41">
        <f t="shared" si="12"/>
        <v>74.72</v>
      </c>
      <c r="J250" s="259"/>
      <c r="L250" s="19"/>
    </row>
    <row r="251" spans="1:12" s="22" customFormat="1" ht="23.25" customHeight="1">
      <c r="A251" s="42">
        <f t="shared" si="15"/>
        <v>244</v>
      </c>
      <c r="B251" s="123" t="s">
        <v>46</v>
      </c>
      <c r="C251" s="123" t="s">
        <v>47</v>
      </c>
      <c r="D251" s="57">
        <v>1060</v>
      </c>
      <c r="E251" s="190">
        <f t="shared" si="13"/>
        <v>6.3730000000000002</v>
      </c>
      <c r="F251" s="58">
        <v>24</v>
      </c>
      <c r="G251" s="58">
        <v>76.48</v>
      </c>
      <c r="H251" s="41">
        <f t="shared" si="14"/>
        <v>18.04</v>
      </c>
      <c r="I251" s="41">
        <f t="shared" si="12"/>
        <v>94.52000000000001</v>
      </c>
      <c r="J251" s="259"/>
      <c r="L251" s="19"/>
    </row>
    <row r="252" spans="1:12" s="22" customFormat="1" ht="23.25" customHeight="1">
      <c r="A252" s="42">
        <f t="shared" si="15"/>
        <v>245</v>
      </c>
      <c r="B252" s="123" t="s">
        <v>78</v>
      </c>
      <c r="C252" s="123" t="s">
        <v>34</v>
      </c>
      <c r="D252" s="57">
        <v>1383</v>
      </c>
      <c r="E252" s="190">
        <f t="shared" si="13"/>
        <v>8.3149999999999995</v>
      </c>
      <c r="F252" s="58">
        <v>32</v>
      </c>
      <c r="G252" s="58">
        <v>133.04</v>
      </c>
      <c r="H252" s="41">
        <f t="shared" si="14"/>
        <v>31.38</v>
      </c>
      <c r="I252" s="41">
        <f t="shared" si="12"/>
        <v>164.42</v>
      </c>
      <c r="J252" s="259"/>
      <c r="L252" s="19"/>
    </row>
    <row r="253" spans="1:12" s="22" customFormat="1" ht="23.25" customHeight="1">
      <c r="A253" s="42">
        <f t="shared" si="15"/>
        <v>246</v>
      </c>
      <c r="B253" s="123" t="s">
        <v>53</v>
      </c>
      <c r="C253" s="123" t="s">
        <v>34</v>
      </c>
      <c r="D253" s="57">
        <v>1282</v>
      </c>
      <c r="E253" s="190">
        <f t="shared" si="13"/>
        <v>7.7080000000000002</v>
      </c>
      <c r="F253" s="58">
        <v>8</v>
      </c>
      <c r="G253" s="58">
        <v>30.83</v>
      </c>
      <c r="H253" s="41">
        <f t="shared" si="14"/>
        <v>7.27</v>
      </c>
      <c r="I253" s="41">
        <f t="shared" si="12"/>
        <v>38.099999999999994</v>
      </c>
      <c r="J253" s="259"/>
      <c r="L253" s="19"/>
    </row>
    <row r="254" spans="1:12" s="22" customFormat="1" ht="23.25" customHeight="1">
      <c r="A254" s="42">
        <f t="shared" si="15"/>
        <v>247</v>
      </c>
      <c r="B254" s="123" t="s">
        <v>40</v>
      </c>
      <c r="C254" s="123" t="s">
        <v>47</v>
      </c>
      <c r="D254" s="57">
        <v>1060</v>
      </c>
      <c r="E254" s="190">
        <f t="shared" si="13"/>
        <v>6.3730000000000002</v>
      </c>
      <c r="F254" s="58">
        <v>8</v>
      </c>
      <c r="G254" s="58">
        <v>25.49</v>
      </c>
      <c r="H254" s="41">
        <f t="shared" si="14"/>
        <v>6.01</v>
      </c>
      <c r="I254" s="41">
        <f t="shared" si="12"/>
        <v>31.5</v>
      </c>
      <c r="J254" s="259"/>
      <c r="L254" s="19"/>
    </row>
    <row r="255" spans="1:12" s="22" customFormat="1" ht="23.25" customHeight="1">
      <c r="A255" s="42">
        <f t="shared" si="15"/>
        <v>248</v>
      </c>
      <c r="B255" s="123" t="s">
        <v>78</v>
      </c>
      <c r="C255" s="123" t="s">
        <v>34</v>
      </c>
      <c r="D255" s="57">
        <v>1383</v>
      </c>
      <c r="E255" s="190">
        <f t="shared" si="13"/>
        <v>8.3149999999999995</v>
      </c>
      <c r="F255" s="58">
        <v>30</v>
      </c>
      <c r="G255" s="58">
        <v>124.73</v>
      </c>
      <c r="H255" s="41">
        <f t="shared" si="14"/>
        <v>29.42</v>
      </c>
      <c r="I255" s="41">
        <f t="shared" si="12"/>
        <v>154.15</v>
      </c>
      <c r="J255" s="259"/>
      <c r="L255" s="19"/>
    </row>
    <row r="256" spans="1:12" s="22" customFormat="1" ht="23.25" customHeight="1">
      <c r="A256" s="42">
        <f t="shared" si="15"/>
        <v>249</v>
      </c>
      <c r="B256" s="123" t="s">
        <v>46</v>
      </c>
      <c r="C256" s="123" t="s">
        <v>47</v>
      </c>
      <c r="D256" s="57">
        <v>1060</v>
      </c>
      <c r="E256" s="190">
        <f t="shared" si="13"/>
        <v>6.3730000000000002</v>
      </c>
      <c r="F256" s="58">
        <v>8</v>
      </c>
      <c r="G256" s="58">
        <v>25.49</v>
      </c>
      <c r="H256" s="41">
        <f t="shared" si="14"/>
        <v>6.01</v>
      </c>
      <c r="I256" s="41">
        <f t="shared" si="12"/>
        <v>31.5</v>
      </c>
      <c r="J256" s="259"/>
      <c r="L256" s="19"/>
    </row>
    <row r="257" spans="1:12" s="22" customFormat="1" ht="25.5" customHeight="1">
      <c r="A257" s="42">
        <f t="shared" si="15"/>
        <v>250</v>
      </c>
      <c r="B257" s="123" t="s">
        <v>63</v>
      </c>
      <c r="C257" s="123" t="s">
        <v>34</v>
      </c>
      <c r="D257" s="57">
        <v>1257</v>
      </c>
      <c r="E257" s="190">
        <f t="shared" si="13"/>
        <v>7.5570000000000004</v>
      </c>
      <c r="F257" s="58">
        <v>8</v>
      </c>
      <c r="G257" s="58">
        <v>30.23</v>
      </c>
      <c r="H257" s="41">
        <f t="shared" si="14"/>
        <v>7.13</v>
      </c>
      <c r="I257" s="41">
        <f t="shared" si="12"/>
        <v>37.36</v>
      </c>
      <c r="J257" s="259"/>
      <c r="L257" s="19"/>
    </row>
    <row r="258" spans="1:12" s="22" customFormat="1" ht="29.25" customHeight="1">
      <c r="A258" s="42">
        <f t="shared" si="15"/>
        <v>251</v>
      </c>
      <c r="B258" s="123" t="s">
        <v>79</v>
      </c>
      <c r="C258" s="123" t="s">
        <v>34</v>
      </c>
      <c r="D258" s="57">
        <v>1257</v>
      </c>
      <c r="E258" s="190">
        <f t="shared" si="13"/>
        <v>7.5570000000000004</v>
      </c>
      <c r="F258" s="58">
        <v>8</v>
      </c>
      <c r="G258" s="58">
        <v>30.23</v>
      </c>
      <c r="H258" s="41">
        <f t="shared" si="14"/>
        <v>7.13</v>
      </c>
      <c r="I258" s="41">
        <f t="shared" si="12"/>
        <v>37.36</v>
      </c>
      <c r="J258" s="259"/>
      <c r="L258" s="19"/>
    </row>
    <row r="259" spans="1:12" s="22" customFormat="1" ht="26.25" customHeight="1">
      <c r="A259" s="42">
        <f t="shared" si="15"/>
        <v>252</v>
      </c>
      <c r="B259" s="123" t="s">
        <v>41</v>
      </c>
      <c r="C259" s="123" t="s">
        <v>34</v>
      </c>
      <c r="D259" s="57">
        <v>1282</v>
      </c>
      <c r="E259" s="190">
        <f t="shared" si="13"/>
        <v>7.7080000000000002</v>
      </c>
      <c r="F259" s="58">
        <v>24</v>
      </c>
      <c r="G259" s="58">
        <v>92.5</v>
      </c>
      <c r="H259" s="41">
        <f t="shared" si="14"/>
        <v>21.82</v>
      </c>
      <c r="I259" s="41">
        <f t="shared" si="12"/>
        <v>114.32</v>
      </c>
      <c r="J259" s="259"/>
      <c r="L259" s="19"/>
    </row>
    <row r="260" spans="1:12" s="22" customFormat="1" ht="27" customHeight="1">
      <c r="A260" s="42">
        <f t="shared" si="15"/>
        <v>253</v>
      </c>
      <c r="B260" s="123" t="s">
        <v>80</v>
      </c>
      <c r="C260" s="123" t="s">
        <v>34</v>
      </c>
      <c r="D260" s="57">
        <v>1363</v>
      </c>
      <c r="E260" s="190">
        <f t="shared" si="13"/>
        <v>8.1950000000000003</v>
      </c>
      <c r="F260" s="58">
        <v>16</v>
      </c>
      <c r="G260" s="58">
        <v>65.56</v>
      </c>
      <c r="H260" s="41">
        <f t="shared" si="14"/>
        <v>15.47</v>
      </c>
      <c r="I260" s="41">
        <f t="shared" si="12"/>
        <v>81.03</v>
      </c>
      <c r="J260" s="259"/>
      <c r="L260" s="19"/>
    </row>
    <row r="261" spans="1:12" s="22" customFormat="1" ht="23.25" customHeight="1">
      <c r="A261" s="42">
        <f t="shared" si="15"/>
        <v>254</v>
      </c>
      <c r="B261" s="123" t="s">
        <v>41</v>
      </c>
      <c r="C261" s="123" t="s">
        <v>34</v>
      </c>
      <c r="D261" s="57">
        <v>1262</v>
      </c>
      <c r="E261" s="190">
        <f t="shared" si="13"/>
        <v>7.5869999999999997</v>
      </c>
      <c r="F261" s="58">
        <v>8</v>
      </c>
      <c r="G261" s="58">
        <v>30.35</v>
      </c>
      <c r="H261" s="41">
        <f t="shared" si="14"/>
        <v>7.16</v>
      </c>
      <c r="I261" s="41">
        <f t="shared" si="12"/>
        <v>37.510000000000005</v>
      </c>
      <c r="J261" s="259"/>
      <c r="L261" s="19"/>
    </row>
    <row r="262" spans="1:12" s="22" customFormat="1" ht="18" customHeight="1">
      <c r="A262" s="51"/>
      <c r="B262" s="124" t="s">
        <v>91</v>
      </c>
      <c r="C262" s="53"/>
      <c r="D262" s="97"/>
      <c r="E262" s="208"/>
      <c r="F262" s="97"/>
      <c r="G262" s="55"/>
      <c r="H262" s="98"/>
      <c r="I262" s="99"/>
      <c r="J262" s="259"/>
      <c r="L262" s="19"/>
    </row>
    <row r="263" spans="1:12" s="22" customFormat="1">
      <c r="A263" s="39">
        <v>255</v>
      </c>
      <c r="B263" s="123" t="s">
        <v>156</v>
      </c>
      <c r="C263" s="123" t="s">
        <v>93</v>
      </c>
      <c r="D263" s="57">
        <v>1449</v>
      </c>
      <c r="E263" s="190">
        <f t="shared" si="13"/>
        <v>8.7119999999999997</v>
      </c>
      <c r="F263" s="58">
        <v>24</v>
      </c>
      <c r="G263" s="58">
        <v>104.54</v>
      </c>
      <c r="H263" s="41">
        <f t="shared" ref="H263:H292" si="16">ROUND(G263*0.2359,2)</f>
        <v>24.66</v>
      </c>
      <c r="I263" s="41">
        <f t="shared" ref="I263:I276" si="17">G263+H263</f>
        <v>129.20000000000002</v>
      </c>
      <c r="J263" s="259"/>
      <c r="L263" s="260"/>
    </row>
    <row r="264" spans="1:12" s="22" customFormat="1">
      <c r="A264" s="39">
        <f>A263+1</f>
        <v>256</v>
      </c>
      <c r="B264" s="123" t="s">
        <v>136</v>
      </c>
      <c r="C264" s="123" t="s">
        <v>93</v>
      </c>
      <c r="D264" s="57">
        <v>1475</v>
      </c>
      <c r="E264" s="190">
        <f t="shared" si="13"/>
        <v>8.8680000000000003</v>
      </c>
      <c r="F264" s="58">
        <v>6</v>
      </c>
      <c r="G264" s="58">
        <v>26.6</v>
      </c>
      <c r="H264" s="41">
        <f t="shared" si="16"/>
        <v>6.27</v>
      </c>
      <c r="I264" s="41">
        <f t="shared" si="17"/>
        <v>32.870000000000005</v>
      </c>
      <c r="J264" s="259"/>
      <c r="L264" s="260"/>
    </row>
    <row r="265" spans="1:12" s="22" customFormat="1">
      <c r="A265" s="39">
        <f t="shared" ref="A265:A291" si="18">A264+1</f>
        <v>257</v>
      </c>
      <c r="B265" s="123" t="s">
        <v>157</v>
      </c>
      <c r="C265" s="123" t="s">
        <v>47</v>
      </c>
      <c r="D265" s="57">
        <v>1225</v>
      </c>
      <c r="E265" s="190">
        <f t="shared" si="13"/>
        <v>7.3650000000000002</v>
      </c>
      <c r="F265" s="58">
        <v>56</v>
      </c>
      <c r="G265" s="58">
        <v>206.22</v>
      </c>
      <c r="H265" s="41">
        <f t="shared" si="16"/>
        <v>48.65</v>
      </c>
      <c r="I265" s="41">
        <f t="shared" si="17"/>
        <v>254.87</v>
      </c>
      <c r="J265" s="259"/>
      <c r="L265" s="260"/>
    </row>
    <row r="266" spans="1:12" s="22" customFormat="1">
      <c r="A266" s="39">
        <f t="shared" si="18"/>
        <v>258</v>
      </c>
      <c r="B266" s="123" t="s">
        <v>156</v>
      </c>
      <c r="C266" s="123" t="s">
        <v>47</v>
      </c>
      <c r="D266" s="57">
        <v>1323</v>
      </c>
      <c r="E266" s="190">
        <f t="shared" si="13"/>
        <v>7.9539999999999997</v>
      </c>
      <c r="F266" s="58">
        <v>24</v>
      </c>
      <c r="G266" s="58">
        <v>95.45</v>
      </c>
      <c r="H266" s="41">
        <f t="shared" si="16"/>
        <v>22.52</v>
      </c>
      <c r="I266" s="41">
        <f t="shared" si="17"/>
        <v>117.97</v>
      </c>
      <c r="J266" s="259"/>
      <c r="L266" s="260"/>
    </row>
    <row r="267" spans="1:12" s="22" customFormat="1">
      <c r="A267" s="39">
        <f t="shared" si="18"/>
        <v>259</v>
      </c>
      <c r="B267" s="123" t="s">
        <v>157</v>
      </c>
      <c r="C267" s="123" t="s">
        <v>47</v>
      </c>
      <c r="D267" s="57">
        <v>1245</v>
      </c>
      <c r="E267" s="190">
        <f t="shared" si="13"/>
        <v>7.4850000000000003</v>
      </c>
      <c r="F267" s="58">
        <v>56</v>
      </c>
      <c r="G267" s="58">
        <v>209.58</v>
      </c>
      <c r="H267" s="41">
        <f t="shared" si="16"/>
        <v>49.44</v>
      </c>
      <c r="I267" s="41">
        <f t="shared" si="17"/>
        <v>259.02</v>
      </c>
      <c r="J267" s="259"/>
      <c r="L267" s="260"/>
    </row>
    <row r="268" spans="1:12" s="22" customFormat="1">
      <c r="A268" s="39">
        <f t="shared" si="18"/>
        <v>260</v>
      </c>
      <c r="B268" s="123" t="s">
        <v>157</v>
      </c>
      <c r="C268" s="123" t="s">
        <v>47</v>
      </c>
      <c r="D268" s="57">
        <v>1225</v>
      </c>
      <c r="E268" s="190">
        <f t="shared" si="13"/>
        <v>7.3650000000000002</v>
      </c>
      <c r="F268" s="58">
        <v>56</v>
      </c>
      <c r="G268" s="58">
        <v>206.22</v>
      </c>
      <c r="H268" s="41">
        <f t="shared" si="16"/>
        <v>48.65</v>
      </c>
      <c r="I268" s="41">
        <f t="shared" si="17"/>
        <v>254.87</v>
      </c>
      <c r="J268" s="259"/>
      <c r="L268" s="260"/>
    </row>
    <row r="269" spans="1:12" s="22" customFormat="1">
      <c r="A269" s="39">
        <f t="shared" si="18"/>
        <v>261</v>
      </c>
      <c r="B269" s="123" t="s">
        <v>157</v>
      </c>
      <c r="C269" s="123" t="s">
        <v>147</v>
      </c>
      <c r="D269" s="57">
        <v>1566</v>
      </c>
      <c r="E269" s="190">
        <f t="shared" si="13"/>
        <v>9.4149999999999991</v>
      </c>
      <c r="F269" s="58">
        <v>56</v>
      </c>
      <c r="G269" s="58">
        <v>263.62</v>
      </c>
      <c r="H269" s="41">
        <f t="shared" si="16"/>
        <v>62.19</v>
      </c>
      <c r="I269" s="41">
        <f t="shared" si="17"/>
        <v>325.81</v>
      </c>
      <c r="J269" s="259"/>
      <c r="L269" s="260"/>
    </row>
    <row r="270" spans="1:12" s="22" customFormat="1">
      <c r="A270" s="39">
        <f t="shared" si="18"/>
        <v>262</v>
      </c>
      <c r="B270" s="123" t="s">
        <v>157</v>
      </c>
      <c r="C270" s="123" t="s">
        <v>47</v>
      </c>
      <c r="D270" s="57">
        <v>1205</v>
      </c>
      <c r="E270" s="190">
        <f t="shared" si="13"/>
        <v>7.2450000000000001</v>
      </c>
      <c r="F270" s="58">
        <v>56</v>
      </c>
      <c r="G270" s="58">
        <v>202.86</v>
      </c>
      <c r="H270" s="41">
        <f t="shared" si="16"/>
        <v>47.85</v>
      </c>
      <c r="I270" s="41">
        <f t="shared" si="17"/>
        <v>250.71</v>
      </c>
      <c r="J270" s="259"/>
      <c r="L270" s="260"/>
    </row>
    <row r="271" spans="1:12" s="22" customFormat="1">
      <c r="A271" s="39">
        <f t="shared" si="18"/>
        <v>263</v>
      </c>
      <c r="B271" s="123" t="s">
        <v>156</v>
      </c>
      <c r="C271" s="123" t="s">
        <v>147</v>
      </c>
      <c r="D271" s="57">
        <v>1539</v>
      </c>
      <c r="E271" s="190">
        <f t="shared" si="13"/>
        <v>9.2530000000000001</v>
      </c>
      <c r="F271" s="58">
        <v>26</v>
      </c>
      <c r="G271" s="58">
        <v>120.29</v>
      </c>
      <c r="H271" s="41">
        <f t="shared" si="16"/>
        <v>28.38</v>
      </c>
      <c r="I271" s="41">
        <f t="shared" si="17"/>
        <v>148.67000000000002</v>
      </c>
      <c r="J271" s="259"/>
      <c r="L271" s="260"/>
    </row>
    <row r="272" spans="1:12" s="22" customFormat="1">
      <c r="A272" s="39">
        <f t="shared" si="18"/>
        <v>264</v>
      </c>
      <c r="B272" s="123" t="s">
        <v>156</v>
      </c>
      <c r="C272" s="123" t="s">
        <v>47</v>
      </c>
      <c r="D272" s="57">
        <v>1225</v>
      </c>
      <c r="E272" s="190">
        <f t="shared" si="13"/>
        <v>7.3650000000000002</v>
      </c>
      <c r="F272" s="58">
        <v>24</v>
      </c>
      <c r="G272" s="58">
        <v>88.38</v>
      </c>
      <c r="H272" s="41">
        <f t="shared" si="16"/>
        <v>20.85</v>
      </c>
      <c r="I272" s="41">
        <f t="shared" si="17"/>
        <v>109.22999999999999</v>
      </c>
      <c r="J272" s="259"/>
      <c r="L272" s="260"/>
    </row>
    <row r="273" spans="1:12" s="22" customFormat="1">
      <c r="A273" s="39">
        <f t="shared" si="18"/>
        <v>265</v>
      </c>
      <c r="B273" s="123" t="s">
        <v>157</v>
      </c>
      <c r="C273" s="123" t="s">
        <v>47</v>
      </c>
      <c r="D273" s="57">
        <v>1245</v>
      </c>
      <c r="E273" s="190">
        <f t="shared" si="13"/>
        <v>7.4850000000000003</v>
      </c>
      <c r="F273" s="58">
        <v>56</v>
      </c>
      <c r="G273" s="58">
        <v>209.58</v>
      </c>
      <c r="H273" s="41">
        <f t="shared" si="16"/>
        <v>49.44</v>
      </c>
      <c r="I273" s="41">
        <f t="shared" si="17"/>
        <v>259.02</v>
      </c>
      <c r="J273" s="259"/>
      <c r="L273" s="260"/>
    </row>
    <row r="274" spans="1:12" s="22" customFormat="1">
      <c r="A274" s="39">
        <f t="shared" si="18"/>
        <v>266</v>
      </c>
      <c r="B274" s="123" t="s">
        <v>136</v>
      </c>
      <c r="C274" s="123" t="s">
        <v>47</v>
      </c>
      <c r="D274" s="57">
        <v>1205</v>
      </c>
      <c r="E274" s="190">
        <f t="shared" si="13"/>
        <v>7.2450000000000001</v>
      </c>
      <c r="F274" s="58">
        <v>6</v>
      </c>
      <c r="G274" s="58">
        <v>21.74</v>
      </c>
      <c r="H274" s="41">
        <f t="shared" si="16"/>
        <v>5.13</v>
      </c>
      <c r="I274" s="41">
        <f t="shared" si="17"/>
        <v>26.869999999999997</v>
      </c>
      <c r="J274" s="259"/>
      <c r="L274" s="260"/>
    </row>
    <row r="275" spans="1:12" s="22" customFormat="1">
      <c r="A275" s="39">
        <f t="shared" si="18"/>
        <v>267</v>
      </c>
      <c r="B275" s="203" t="s">
        <v>136</v>
      </c>
      <c r="C275" s="204" t="s">
        <v>47</v>
      </c>
      <c r="D275" s="39">
        <v>1245</v>
      </c>
      <c r="E275" s="190">
        <f t="shared" si="13"/>
        <v>7.4850000000000003</v>
      </c>
      <c r="F275" s="58">
        <v>6</v>
      </c>
      <c r="G275" s="58">
        <v>22.46</v>
      </c>
      <c r="H275" s="41">
        <f t="shared" si="16"/>
        <v>5.3</v>
      </c>
      <c r="I275" s="41">
        <f t="shared" si="17"/>
        <v>27.76</v>
      </c>
      <c r="J275" s="259"/>
      <c r="L275" s="260"/>
    </row>
    <row r="276" spans="1:12" s="22" customFormat="1">
      <c r="A276" s="39">
        <f t="shared" si="18"/>
        <v>268</v>
      </c>
      <c r="B276" s="204" t="s">
        <v>157</v>
      </c>
      <c r="C276" s="204" t="s">
        <v>47</v>
      </c>
      <c r="D276" s="39">
        <v>1185</v>
      </c>
      <c r="E276" s="190">
        <f t="shared" si="13"/>
        <v>7.1239999999999997</v>
      </c>
      <c r="F276" s="58">
        <v>56</v>
      </c>
      <c r="G276" s="58">
        <v>199.47</v>
      </c>
      <c r="H276" s="41">
        <f t="shared" si="16"/>
        <v>47.05</v>
      </c>
      <c r="I276" s="41">
        <f t="shared" si="17"/>
        <v>246.51999999999998</v>
      </c>
      <c r="J276" s="259"/>
      <c r="L276" s="260"/>
    </row>
    <row r="277" spans="1:12">
      <c r="A277" s="39">
        <f t="shared" si="18"/>
        <v>269</v>
      </c>
      <c r="B277" s="204" t="s">
        <v>136</v>
      </c>
      <c r="C277" s="204" t="s">
        <v>47</v>
      </c>
      <c r="D277" s="39">
        <v>1205</v>
      </c>
      <c r="E277" s="190">
        <f t="shared" ref="E277:E292" si="19">ROUND(D277/$E$4,3)</f>
        <v>7.2450000000000001</v>
      </c>
      <c r="F277" s="58">
        <v>6</v>
      </c>
      <c r="G277" s="58">
        <v>21.74</v>
      </c>
      <c r="H277" s="41">
        <f t="shared" si="16"/>
        <v>5.13</v>
      </c>
      <c r="I277" s="41">
        <f t="shared" ref="I277:I292" si="20">G277+H277</f>
        <v>26.869999999999997</v>
      </c>
      <c r="J277" s="259"/>
      <c r="L277" s="260"/>
    </row>
    <row r="278" spans="1:12">
      <c r="A278" s="39">
        <f t="shared" si="18"/>
        <v>270</v>
      </c>
      <c r="B278" s="204" t="s">
        <v>156</v>
      </c>
      <c r="C278" s="204" t="s">
        <v>47</v>
      </c>
      <c r="D278" s="39">
        <v>1205</v>
      </c>
      <c r="E278" s="190">
        <f t="shared" si="19"/>
        <v>7.2450000000000001</v>
      </c>
      <c r="F278" s="58">
        <v>24</v>
      </c>
      <c r="G278" s="58">
        <v>86.94</v>
      </c>
      <c r="H278" s="41">
        <f>ROUND(G278*0.2359,2)+0.01</f>
        <v>20.520000000000003</v>
      </c>
      <c r="I278" s="41">
        <f t="shared" si="20"/>
        <v>107.46000000000001</v>
      </c>
      <c r="J278" s="259"/>
      <c r="L278" s="260"/>
    </row>
    <row r="279" spans="1:12">
      <c r="A279" s="39">
        <f t="shared" si="18"/>
        <v>271</v>
      </c>
      <c r="B279" s="204" t="s">
        <v>157</v>
      </c>
      <c r="C279" s="204" t="s">
        <v>47</v>
      </c>
      <c r="D279" s="39">
        <v>1185</v>
      </c>
      <c r="E279" s="190">
        <f t="shared" si="19"/>
        <v>7.1239999999999997</v>
      </c>
      <c r="F279" s="58">
        <v>56</v>
      </c>
      <c r="G279" s="58">
        <v>199.47</v>
      </c>
      <c r="H279" s="41">
        <f t="shared" si="16"/>
        <v>47.05</v>
      </c>
      <c r="I279" s="41">
        <f t="shared" si="20"/>
        <v>246.51999999999998</v>
      </c>
      <c r="J279" s="259"/>
      <c r="L279" s="260"/>
    </row>
    <row r="280" spans="1:12">
      <c r="A280" s="39">
        <f t="shared" si="18"/>
        <v>272</v>
      </c>
      <c r="B280" s="204" t="s">
        <v>157</v>
      </c>
      <c r="C280" s="204" t="s">
        <v>47</v>
      </c>
      <c r="D280" s="39">
        <v>1185</v>
      </c>
      <c r="E280" s="190">
        <f t="shared" si="19"/>
        <v>7.1239999999999997</v>
      </c>
      <c r="F280" s="58">
        <v>56</v>
      </c>
      <c r="G280" s="58">
        <v>199.47</v>
      </c>
      <c r="H280" s="41">
        <f t="shared" si="16"/>
        <v>47.05</v>
      </c>
      <c r="I280" s="41">
        <f t="shared" si="20"/>
        <v>246.51999999999998</v>
      </c>
      <c r="J280" s="259"/>
      <c r="L280" s="260"/>
    </row>
    <row r="281" spans="1:12">
      <c r="A281" s="39">
        <f t="shared" si="18"/>
        <v>273</v>
      </c>
      <c r="B281" s="204" t="s">
        <v>156</v>
      </c>
      <c r="C281" s="204" t="s">
        <v>47</v>
      </c>
      <c r="D281" s="39">
        <v>1185</v>
      </c>
      <c r="E281" s="190">
        <f t="shared" si="19"/>
        <v>7.1239999999999997</v>
      </c>
      <c r="F281" s="58">
        <v>24</v>
      </c>
      <c r="G281" s="58">
        <v>85.49</v>
      </c>
      <c r="H281" s="41">
        <f t="shared" si="16"/>
        <v>20.170000000000002</v>
      </c>
      <c r="I281" s="41">
        <f t="shared" si="20"/>
        <v>105.66</v>
      </c>
      <c r="J281" s="259"/>
      <c r="L281" s="260"/>
    </row>
    <row r="282" spans="1:12">
      <c r="A282" s="39">
        <f t="shared" si="18"/>
        <v>274</v>
      </c>
      <c r="B282" s="204" t="s">
        <v>156</v>
      </c>
      <c r="C282" s="204" t="s">
        <v>47</v>
      </c>
      <c r="D282" s="39">
        <v>1185</v>
      </c>
      <c r="E282" s="190">
        <f t="shared" si="19"/>
        <v>7.1239999999999997</v>
      </c>
      <c r="F282" s="58">
        <v>26</v>
      </c>
      <c r="G282" s="58">
        <v>92.61</v>
      </c>
      <c r="H282" s="41">
        <f t="shared" si="16"/>
        <v>21.85</v>
      </c>
      <c r="I282" s="41">
        <f t="shared" si="20"/>
        <v>114.46000000000001</v>
      </c>
      <c r="J282" s="259"/>
      <c r="L282" s="260"/>
    </row>
    <row r="283" spans="1:12">
      <c r="A283" s="39">
        <f t="shared" si="18"/>
        <v>275</v>
      </c>
      <c r="B283" s="204" t="s">
        <v>157</v>
      </c>
      <c r="C283" s="204" t="s">
        <v>47</v>
      </c>
      <c r="D283" s="39">
        <v>1225</v>
      </c>
      <c r="E283" s="190">
        <f t="shared" si="19"/>
        <v>7.3650000000000002</v>
      </c>
      <c r="F283" s="58">
        <v>56</v>
      </c>
      <c r="G283" s="58">
        <v>206.22</v>
      </c>
      <c r="H283" s="41">
        <f>ROUND(G283*0.2359,2)+0.01</f>
        <v>48.66</v>
      </c>
      <c r="I283" s="41">
        <f t="shared" si="20"/>
        <v>254.88</v>
      </c>
      <c r="J283" s="259"/>
      <c r="L283" s="260"/>
    </row>
    <row r="284" spans="1:12">
      <c r="A284" s="39">
        <f t="shared" si="18"/>
        <v>276</v>
      </c>
      <c r="B284" s="204" t="s">
        <v>156</v>
      </c>
      <c r="C284" s="204" t="s">
        <v>47</v>
      </c>
      <c r="D284" s="39">
        <v>1185</v>
      </c>
      <c r="E284" s="190">
        <f t="shared" si="19"/>
        <v>7.1239999999999997</v>
      </c>
      <c r="F284" s="58">
        <v>26</v>
      </c>
      <c r="G284" s="58">
        <v>92.61</v>
      </c>
      <c r="H284" s="41">
        <f t="shared" si="16"/>
        <v>21.85</v>
      </c>
      <c r="I284" s="41">
        <f t="shared" si="20"/>
        <v>114.46000000000001</v>
      </c>
      <c r="J284" s="259"/>
      <c r="L284" s="260"/>
    </row>
    <row r="285" spans="1:12">
      <c r="A285" s="39">
        <f t="shared" si="18"/>
        <v>277</v>
      </c>
      <c r="B285" s="204" t="s">
        <v>156</v>
      </c>
      <c r="C285" s="204" t="s">
        <v>47</v>
      </c>
      <c r="D285" s="39">
        <v>1185</v>
      </c>
      <c r="E285" s="190">
        <f t="shared" si="19"/>
        <v>7.1239999999999997</v>
      </c>
      <c r="F285" s="58">
        <v>26</v>
      </c>
      <c r="G285" s="58">
        <v>92.61</v>
      </c>
      <c r="H285" s="41">
        <f t="shared" si="16"/>
        <v>21.85</v>
      </c>
      <c r="I285" s="41">
        <f t="shared" si="20"/>
        <v>114.46000000000001</v>
      </c>
      <c r="J285" s="259"/>
      <c r="L285" s="260"/>
    </row>
    <row r="286" spans="1:12">
      <c r="A286" s="39">
        <f t="shared" si="18"/>
        <v>278</v>
      </c>
      <c r="B286" s="204" t="s">
        <v>156</v>
      </c>
      <c r="C286" s="204" t="s">
        <v>47</v>
      </c>
      <c r="D286" s="39">
        <v>1185</v>
      </c>
      <c r="E286" s="190">
        <f t="shared" si="19"/>
        <v>7.1239999999999997</v>
      </c>
      <c r="F286" s="58">
        <v>24</v>
      </c>
      <c r="G286" s="58">
        <v>85.49</v>
      </c>
      <c r="H286" s="41">
        <f t="shared" si="16"/>
        <v>20.170000000000002</v>
      </c>
      <c r="I286" s="41">
        <f t="shared" si="20"/>
        <v>105.66</v>
      </c>
      <c r="J286" s="259"/>
      <c r="L286" s="260"/>
    </row>
    <row r="287" spans="1:12">
      <c r="A287" s="39">
        <f t="shared" si="18"/>
        <v>279</v>
      </c>
      <c r="B287" s="204" t="s">
        <v>157</v>
      </c>
      <c r="C287" s="204" t="s">
        <v>47</v>
      </c>
      <c r="D287" s="39">
        <v>1185</v>
      </c>
      <c r="E287" s="190">
        <f t="shared" si="19"/>
        <v>7.1239999999999997</v>
      </c>
      <c r="F287" s="58">
        <v>56</v>
      </c>
      <c r="G287" s="58">
        <v>199.47</v>
      </c>
      <c r="H287" s="41">
        <f t="shared" si="16"/>
        <v>47.05</v>
      </c>
      <c r="I287" s="41">
        <f t="shared" si="20"/>
        <v>246.51999999999998</v>
      </c>
      <c r="J287" s="259"/>
      <c r="L287" s="260"/>
    </row>
    <row r="288" spans="1:12">
      <c r="A288" s="39">
        <f t="shared" si="18"/>
        <v>280</v>
      </c>
      <c r="B288" s="204" t="s">
        <v>156</v>
      </c>
      <c r="C288" s="204" t="s">
        <v>47</v>
      </c>
      <c r="D288" s="39">
        <v>1165</v>
      </c>
      <c r="E288" s="190">
        <f t="shared" si="19"/>
        <v>7.0039999999999996</v>
      </c>
      <c r="F288" s="58">
        <v>24</v>
      </c>
      <c r="G288" s="58">
        <v>84.05</v>
      </c>
      <c r="H288" s="41">
        <f t="shared" si="16"/>
        <v>19.829999999999998</v>
      </c>
      <c r="I288" s="41">
        <f t="shared" si="20"/>
        <v>103.88</v>
      </c>
      <c r="J288" s="259"/>
      <c r="L288" s="260"/>
    </row>
    <row r="289" spans="1:12">
      <c r="A289" s="39">
        <f t="shared" si="18"/>
        <v>281</v>
      </c>
      <c r="B289" s="204" t="s">
        <v>156</v>
      </c>
      <c r="C289" s="204" t="s">
        <v>47</v>
      </c>
      <c r="D289" s="39">
        <v>1165</v>
      </c>
      <c r="E289" s="190">
        <f t="shared" si="19"/>
        <v>7.0039999999999996</v>
      </c>
      <c r="F289" s="58">
        <v>24</v>
      </c>
      <c r="G289" s="58">
        <v>84.05</v>
      </c>
      <c r="H289" s="41">
        <f t="shared" si="16"/>
        <v>19.829999999999998</v>
      </c>
      <c r="I289" s="41">
        <f t="shared" si="20"/>
        <v>103.88</v>
      </c>
      <c r="J289" s="259"/>
      <c r="L289" s="260"/>
    </row>
    <row r="290" spans="1:12">
      <c r="A290" s="39">
        <f t="shared" si="18"/>
        <v>282</v>
      </c>
      <c r="B290" s="204" t="s">
        <v>157</v>
      </c>
      <c r="C290" s="204" t="s">
        <v>47</v>
      </c>
      <c r="D290" s="39">
        <v>1165</v>
      </c>
      <c r="E290" s="190">
        <f t="shared" si="19"/>
        <v>7.0039999999999996</v>
      </c>
      <c r="F290" s="58">
        <v>56</v>
      </c>
      <c r="G290" s="58">
        <v>196.11</v>
      </c>
      <c r="H290" s="41">
        <f t="shared" si="16"/>
        <v>46.26</v>
      </c>
      <c r="I290" s="41">
        <f t="shared" si="20"/>
        <v>242.37</v>
      </c>
      <c r="J290" s="259"/>
      <c r="L290" s="260"/>
    </row>
    <row r="291" spans="1:12">
      <c r="A291" s="39">
        <f t="shared" si="18"/>
        <v>283</v>
      </c>
      <c r="B291" s="204" t="s">
        <v>157</v>
      </c>
      <c r="C291" s="204" t="s">
        <v>47</v>
      </c>
      <c r="D291" s="39">
        <v>1165</v>
      </c>
      <c r="E291" s="190">
        <f t="shared" si="19"/>
        <v>7.0039999999999996</v>
      </c>
      <c r="F291" s="58">
        <v>56</v>
      </c>
      <c r="G291" s="58">
        <v>196.11</v>
      </c>
      <c r="H291" s="41">
        <f t="shared" si="16"/>
        <v>46.26</v>
      </c>
      <c r="I291" s="41">
        <f t="shared" si="20"/>
        <v>242.37</v>
      </c>
      <c r="J291" s="259"/>
      <c r="L291" s="260"/>
    </row>
    <row r="292" spans="1:12">
      <c r="A292" s="39">
        <f>A291+1</f>
        <v>284</v>
      </c>
      <c r="B292" s="204" t="s">
        <v>156</v>
      </c>
      <c r="C292" s="204" t="s">
        <v>47</v>
      </c>
      <c r="D292" s="39">
        <v>1165</v>
      </c>
      <c r="E292" s="190">
        <f t="shared" si="19"/>
        <v>7.0039999999999996</v>
      </c>
      <c r="F292" s="58">
        <v>26</v>
      </c>
      <c r="G292" s="58">
        <v>91.05</v>
      </c>
      <c r="H292" s="41">
        <f t="shared" si="16"/>
        <v>21.48</v>
      </c>
      <c r="I292" s="41">
        <f t="shared" si="20"/>
        <v>112.53</v>
      </c>
      <c r="J292" s="259"/>
      <c r="L292" s="260"/>
    </row>
    <row r="293" spans="1:12">
      <c r="B293" s="134" t="s">
        <v>138</v>
      </c>
    </row>
  </sheetData>
  <mergeCells count="2">
    <mergeCell ref="A3:I3"/>
    <mergeCell ref="A6:E6"/>
  </mergeCells>
  <pageMargins left="0.70866141732283472" right="0.70866141732283472" top="0.74803149606299213" bottom="0.74803149606299213" header="0.31496062992125984" footer="0.31496062992125984"/>
  <pageSetup paperSize="9" scale="54"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1"/>
  <sheetViews>
    <sheetView topLeftCell="A16" zoomScaleNormal="100" zoomScaleSheetLayoutView="90" workbookViewId="0">
      <selection activeCell="A3" sqref="A3:I3"/>
    </sheetView>
  </sheetViews>
  <sheetFormatPr defaultColWidth="9.140625" defaultRowHeight="12.75"/>
  <cols>
    <col min="1" max="1" width="5.7109375" style="59" customWidth="1"/>
    <col min="2" max="2" width="55.140625" style="60" customWidth="1"/>
    <col min="3" max="3" width="18.42578125" style="153" customWidth="1"/>
    <col min="4" max="4" width="13" style="59" customWidth="1"/>
    <col min="5" max="6" width="10.140625" style="59" customWidth="1"/>
    <col min="7" max="7" width="11.42578125" style="61" customWidth="1"/>
    <col min="8" max="8" width="12.28515625" style="59" customWidth="1"/>
    <col min="9" max="9" width="13" style="59" customWidth="1"/>
    <col min="10" max="16384" width="9.140625" style="218"/>
  </cols>
  <sheetData>
    <row r="1" spans="1:12" ht="15">
      <c r="I1" s="120" t="s">
        <v>171</v>
      </c>
    </row>
    <row r="2" spans="1:12" ht="18.75">
      <c r="A2" s="219" t="s">
        <v>122</v>
      </c>
      <c r="F2" s="261"/>
      <c r="G2" s="261"/>
      <c r="H2" s="261"/>
      <c r="I2" s="261"/>
    </row>
    <row r="3" spans="1:12" ht="48" customHeight="1">
      <c r="A3" s="304" t="s">
        <v>180</v>
      </c>
      <c r="B3" s="304"/>
      <c r="C3" s="304"/>
      <c r="D3" s="304"/>
      <c r="E3" s="304"/>
      <c r="F3" s="304"/>
      <c r="G3" s="304"/>
      <c r="H3" s="304"/>
      <c r="I3" s="304"/>
    </row>
    <row r="4" spans="1:12" ht="22.5" customHeight="1">
      <c r="A4" s="262"/>
      <c r="B4" s="262"/>
      <c r="C4" s="262"/>
      <c r="D4" s="262"/>
      <c r="E4" s="263">
        <v>166.33</v>
      </c>
      <c r="F4" s="264"/>
      <c r="G4" s="264"/>
      <c r="H4" s="264"/>
      <c r="I4" s="264"/>
    </row>
    <row r="5" spans="1:12" s="226" customFormat="1" ht="61.5" customHeight="1">
      <c r="A5" s="155" t="s">
        <v>21</v>
      </c>
      <c r="B5" s="265" t="s">
        <v>22</v>
      </c>
      <c r="C5" s="265" t="s">
        <v>23</v>
      </c>
      <c r="D5" s="265" t="s">
        <v>24</v>
      </c>
      <c r="E5" s="265" t="s">
        <v>25</v>
      </c>
      <c r="F5" s="265" t="s">
        <v>26</v>
      </c>
      <c r="G5" s="156" t="s">
        <v>159</v>
      </c>
      <c r="H5" s="157" t="s">
        <v>28</v>
      </c>
      <c r="I5" s="266" t="s">
        <v>3</v>
      </c>
    </row>
    <row r="6" spans="1:12" s="228" customFormat="1" ht="18.75" customHeight="1">
      <c r="A6" s="305" t="s">
        <v>29</v>
      </c>
      <c r="B6" s="305"/>
      <c r="C6" s="305"/>
      <c r="D6" s="305"/>
      <c r="E6" s="305"/>
      <c r="F6" s="159">
        <f>SUM(F7:F9)</f>
        <v>103</v>
      </c>
      <c r="G6" s="159">
        <f>SUM(G7:G9)</f>
        <v>1695.91</v>
      </c>
      <c r="H6" s="159">
        <f>SUM(H7:H9)</f>
        <v>400.07</v>
      </c>
      <c r="I6" s="159">
        <f>SUM(I7:I9)</f>
        <v>2095.98</v>
      </c>
    </row>
    <row r="7" spans="1:12" s="164" customFormat="1" ht="18.75" customHeight="1">
      <c r="A7" s="160"/>
      <c r="B7" s="267" t="s">
        <v>30</v>
      </c>
      <c r="C7" s="161"/>
      <c r="D7" s="161"/>
      <c r="E7" s="161"/>
      <c r="F7" s="162"/>
      <c r="G7" s="162"/>
      <c r="H7" s="162"/>
      <c r="I7" s="163"/>
    </row>
    <row r="8" spans="1:12" s="167" customFormat="1" ht="27" customHeight="1">
      <c r="A8" s="268">
        <v>1</v>
      </c>
      <c r="B8" s="165" t="s">
        <v>78</v>
      </c>
      <c r="C8" s="165" t="s">
        <v>34</v>
      </c>
      <c r="D8" s="269">
        <v>1412</v>
      </c>
      <c r="E8" s="270">
        <f>ROUND(D8/$E$4,3)</f>
        <v>8.4890000000000008</v>
      </c>
      <c r="F8" s="271">
        <v>26</v>
      </c>
      <c r="G8" s="271">
        <v>441.43</v>
      </c>
      <c r="H8" s="272">
        <f>ROUNDDOWN(G8*0.2359,2)+0.01</f>
        <v>104.14</v>
      </c>
      <c r="I8" s="271">
        <f t="shared" ref="I8:I9" si="0">G8+H8</f>
        <v>545.57000000000005</v>
      </c>
      <c r="L8" s="185"/>
    </row>
    <row r="9" spans="1:12" s="167" customFormat="1" ht="27" customHeight="1">
      <c r="A9" s="168">
        <v>2</v>
      </c>
      <c r="B9" s="169" t="s">
        <v>35</v>
      </c>
      <c r="C9" s="169" t="s">
        <v>36</v>
      </c>
      <c r="D9" s="273">
        <v>1355</v>
      </c>
      <c r="E9" s="274">
        <f t="shared" ref="E9" si="1">ROUND(D9/$E$4,3)</f>
        <v>8.1460000000000008</v>
      </c>
      <c r="F9" s="275">
        <v>77</v>
      </c>
      <c r="G9" s="170">
        <v>1254.48</v>
      </c>
      <c r="H9" s="275">
        <f>ROUND(G9*0.2359,2)</f>
        <v>295.93</v>
      </c>
      <c r="I9" s="170">
        <f t="shared" si="0"/>
        <v>1550.41</v>
      </c>
      <c r="L9" s="185"/>
    </row>
    <row r="10" spans="1:12">
      <c r="B10" s="276"/>
    </row>
    <row r="11" spans="1:12" ht="38.25">
      <c r="B11" s="60" t="s">
        <v>176</v>
      </c>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67"/>
  <sheetViews>
    <sheetView zoomScaleNormal="100" zoomScaleSheetLayoutView="90" workbookViewId="0">
      <selection activeCell="B13" sqref="B13"/>
    </sheetView>
  </sheetViews>
  <sheetFormatPr defaultColWidth="9.140625" defaultRowHeight="12.75"/>
  <cols>
    <col min="1" max="1" width="5.7109375" style="14" customWidth="1"/>
    <col min="2" max="2" width="70.42578125" style="15" customWidth="1"/>
    <col min="3" max="3" width="22.140625" style="16" customWidth="1"/>
    <col min="4" max="4" width="12.7109375" style="14" customWidth="1"/>
    <col min="5" max="5" width="11" style="14" customWidth="1"/>
    <col min="6" max="6" width="10.42578125" style="14" customWidth="1"/>
    <col min="7" max="7" width="11" style="17" customWidth="1"/>
    <col min="8" max="8" width="10.42578125" style="14" customWidth="1"/>
    <col min="9" max="9" width="11.5703125" style="14" customWidth="1"/>
    <col min="10" max="10" width="8.140625" style="46" customWidth="1"/>
    <col min="11" max="16384" width="9.140625" style="46"/>
  </cols>
  <sheetData>
    <row r="1" spans="1:9" ht="15">
      <c r="I1" s="120" t="s">
        <v>172</v>
      </c>
    </row>
    <row r="2" spans="1:9" ht="18.75">
      <c r="A2" s="121" t="s">
        <v>122</v>
      </c>
      <c r="F2" s="25"/>
      <c r="G2" s="25"/>
      <c r="H2" s="25"/>
      <c r="I2" s="25"/>
    </row>
    <row r="3" spans="1:9" s="47" customFormat="1" ht="48" customHeight="1">
      <c r="A3" s="302" t="s">
        <v>160</v>
      </c>
      <c r="B3" s="302"/>
      <c r="C3" s="302"/>
      <c r="D3" s="302"/>
      <c r="E3" s="302"/>
      <c r="F3" s="302"/>
      <c r="G3" s="302"/>
      <c r="H3" s="302"/>
      <c r="I3" s="302"/>
    </row>
    <row r="4" spans="1:9" s="47" customFormat="1" ht="14.25" customHeight="1">
      <c r="A4" s="87"/>
      <c r="B4" s="87"/>
      <c r="C4" s="87"/>
      <c r="D4" s="87"/>
      <c r="E4" s="88">
        <v>166.33</v>
      </c>
      <c r="F4" s="89"/>
      <c r="G4" s="89"/>
      <c r="H4" s="89"/>
      <c r="I4" s="89"/>
    </row>
    <row r="5" spans="1:9" s="48" customFormat="1" ht="55.5" customHeight="1">
      <c r="A5" s="28" t="s">
        <v>21</v>
      </c>
      <c r="B5" s="29" t="s">
        <v>22</v>
      </c>
      <c r="C5" s="29" t="s">
        <v>23</v>
      </c>
      <c r="D5" s="86" t="s">
        <v>24</v>
      </c>
      <c r="E5" s="86" t="s">
        <v>25</v>
      </c>
      <c r="F5" s="29" t="s">
        <v>26</v>
      </c>
      <c r="G5" s="31" t="s">
        <v>121</v>
      </c>
      <c r="H5" s="32" t="s">
        <v>28</v>
      </c>
      <c r="I5" s="33" t="s">
        <v>3</v>
      </c>
    </row>
    <row r="6" spans="1:9" s="49" customFormat="1" ht="18.75" customHeight="1">
      <c r="A6" s="306" t="s">
        <v>29</v>
      </c>
      <c r="B6" s="306"/>
      <c r="C6" s="306"/>
      <c r="D6" s="306"/>
      <c r="E6" s="306"/>
      <c r="F6" s="116">
        <f>SUM(F7:F67)</f>
        <v>614</v>
      </c>
      <c r="G6" s="116">
        <f>SUM(G7:G67)</f>
        <v>5115.9499999999971</v>
      </c>
      <c r="H6" s="116">
        <f>SUM(H7:H67)</f>
        <v>1206.8800000000001</v>
      </c>
      <c r="I6" s="116">
        <f>SUM(I7:I67)</f>
        <v>6322.8300000000008</v>
      </c>
    </row>
    <row r="7" spans="1:9" s="23" customFormat="1" ht="18.75" customHeight="1">
      <c r="A7" s="96"/>
      <c r="B7" s="52" t="s">
        <v>30</v>
      </c>
      <c r="C7" s="53"/>
      <c r="D7" s="53"/>
      <c r="E7" s="53"/>
      <c r="F7" s="55"/>
      <c r="G7" s="55"/>
      <c r="H7" s="55"/>
      <c r="I7" s="56"/>
    </row>
    <row r="8" spans="1:9" s="18" customFormat="1" ht="31.5" customHeight="1">
      <c r="A8" s="90">
        <v>1</v>
      </c>
      <c r="B8" s="125" t="s">
        <v>45</v>
      </c>
      <c r="C8" s="125" t="s">
        <v>34</v>
      </c>
      <c r="D8" s="91">
        <v>1443</v>
      </c>
      <c r="E8" s="92">
        <f>ROUND(D8/$E$4,3)</f>
        <v>8.6760000000000002</v>
      </c>
      <c r="F8" s="93">
        <v>10.75</v>
      </c>
      <c r="G8" s="93">
        <v>93.27</v>
      </c>
      <c r="H8" s="94">
        <f>ROUND(G8*0.2359,2)</f>
        <v>22</v>
      </c>
      <c r="I8" s="95">
        <f t="shared" ref="I8:I53" si="0">G8+H8</f>
        <v>115.27</v>
      </c>
    </row>
    <row r="9" spans="1:9" s="18" customFormat="1" ht="17.25" customHeight="1">
      <c r="A9" s="42">
        <v>2</v>
      </c>
      <c r="B9" s="122" t="s">
        <v>72</v>
      </c>
      <c r="C9" s="122" t="s">
        <v>38</v>
      </c>
      <c r="D9" s="43">
        <v>1625</v>
      </c>
      <c r="E9" s="92">
        <f t="shared" ref="E9:E61" si="1">ROUND(D9/$E$4,3)</f>
        <v>9.77</v>
      </c>
      <c r="F9" s="50">
        <v>15</v>
      </c>
      <c r="G9" s="50">
        <v>146.55000000000001</v>
      </c>
      <c r="H9" s="94">
        <f t="shared" ref="H9:H53" si="2">ROUND(G9*0.2359,2)</f>
        <v>34.57</v>
      </c>
      <c r="I9" s="41">
        <f t="shared" si="0"/>
        <v>181.12</v>
      </c>
    </row>
    <row r="10" spans="1:9" s="18" customFormat="1" ht="33.75" customHeight="1">
      <c r="A10" s="42">
        <v>3</v>
      </c>
      <c r="B10" s="122" t="s">
        <v>53</v>
      </c>
      <c r="C10" s="122" t="s">
        <v>34</v>
      </c>
      <c r="D10" s="43">
        <v>1337</v>
      </c>
      <c r="E10" s="92">
        <f t="shared" si="1"/>
        <v>8.0380000000000003</v>
      </c>
      <c r="F10" s="50">
        <v>5</v>
      </c>
      <c r="G10" s="50">
        <v>40.19</v>
      </c>
      <c r="H10" s="94">
        <f t="shared" si="2"/>
        <v>9.48</v>
      </c>
      <c r="I10" s="41">
        <f t="shared" si="0"/>
        <v>49.67</v>
      </c>
    </row>
    <row r="11" spans="1:9" s="18" customFormat="1" ht="32.25" customHeight="1">
      <c r="A11" s="42">
        <v>4</v>
      </c>
      <c r="B11" s="122" t="s">
        <v>60</v>
      </c>
      <c r="C11" s="122" t="s">
        <v>36</v>
      </c>
      <c r="D11" s="43">
        <v>1545</v>
      </c>
      <c r="E11" s="92">
        <f t="shared" si="1"/>
        <v>9.2889999999999997</v>
      </c>
      <c r="F11" s="50">
        <v>10</v>
      </c>
      <c r="G11" s="50">
        <v>92.89</v>
      </c>
      <c r="H11" s="94">
        <f t="shared" si="2"/>
        <v>21.91</v>
      </c>
      <c r="I11" s="41">
        <f t="shared" si="0"/>
        <v>114.8</v>
      </c>
    </row>
    <row r="12" spans="1:9" s="18" customFormat="1" ht="30.75" customHeight="1">
      <c r="A12" s="42">
        <v>5</v>
      </c>
      <c r="B12" s="122" t="s">
        <v>50</v>
      </c>
      <c r="C12" s="122" t="s">
        <v>34</v>
      </c>
      <c r="D12" s="43">
        <v>1337</v>
      </c>
      <c r="E12" s="92">
        <f t="shared" si="1"/>
        <v>8.0380000000000003</v>
      </c>
      <c r="F12" s="50">
        <v>13</v>
      </c>
      <c r="G12" s="50">
        <v>104.49</v>
      </c>
      <c r="H12" s="94">
        <f t="shared" si="2"/>
        <v>24.65</v>
      </c>
      <c r="I12" s="41">
        <f t="shared" si="0"/>
        <v>129.13999999999999</v>
      </c>
    </row>
    <row r="13" spans="1:9" s="18" customFormat="1" ht="25.5">
      <c r="A13" s="42">
        <v>6</v>
      </c>
      <c r="B13" s="122" t="s">
        <v>64</v>
      </c>
      <c r="C13" s="122" t="s">
        <v>36</v>
      </c>
      <c r="D13" s="43">
        <v>1355</v>
      </c>
      <c r="E13" s="92">
        <f t="shared" si="1"/>
        <v>8.1460000000000008</v>
      </c>
      <c r="F13" s="50">
        <v>15.5</v>
      </c>
      <c r="G13" s="50">
        <v>126.26</v>
      </c>
      <c r="H13" s="94">
        <f t="shared" si="2"/>
        <v>29.78</v>
      </c>
      <c r="I13" s="41">
        <f t="shared" si="0"/>
        <v>156.04000000000002</v>
      </c>
    </row>
    <row r="14" spans="1:9" s="18" customFormat="1" ht="34.5" customHeight="1">
      <c r="A14" s="42">
        <v>7</v>
      </c>
      <c r="B14" s="122" t="s">
        <v>60</v>
      </c>
      <c r="C14" s="122" t="s">
        <v>36</v>
      </c>
      <c r="D14" s="43">
        <v>1545</v>
      </c>
      <c r="E14" s="92">
        <f t="shared" si="1"/>
        <v>9.2889999999999997</v>
      </c>
      <c r="F14" s="50">
        <v>10</v>
      </c>
      <c r="G14" s="50">
        <v>92.89</v>
      </c>
      <c r="H14" s="94">
        <f t="shared" si="2"/>
        <v>21.91</v>
      </c>
      <c r="I14" s="41">
        <f t="shared" si="0"/>
        <v>114.8</v>
      </c>
    </row>
    <row r="15" spans="1:9" s="18" customFormat="1" ht="18.75" customHeight="1">
      <c r="A15" s="42">
        <v>8</v>
      </c>
      <c r="B15" s="122" t="s">
        <v>64</v>
      </c>
      <c r="C15" s="122" t="s">
        <v>38</v>
      </c>
      <c r="D15" s="43">
        <v>1421</v>
      </c>
      <c r="E15" s="92">
        <f t="shared" si="1"/>
        <v>8.5429999999999993</v>
      </c>
      <c r="F15" s="50">
        <v>14</v>
      </c>
      <c r="G15" s="50">
        <v>119.6</v>
      </c>
      <c r="H15" s="94">
        <f t="shared" si="2"/>
        <v>28.21</v>
      </c>
      <c r="I15" s="41">
        <f t="shared" si="0"/>
        <v>147.81</v>
      </c>
    </row>
    <row r="16" spans="1:9" s="18" customFormat="1" ht="19.5" customHeight="1">
      <c r="A16" s="42">
        <v>9</v>
      </c>
      <c r="B16" s="122" t="s">
        <v>92</v>
      </c>
      <c r="C16" s="122" t="s">
        <v>36</v>
      </c>
      <c r="D16" s="43">
        <v>1335</v>
      </c>
      <c r="E16" s="92">
        <f t="shared" si="1"/>
        <v>8.0259999999999998</v>
      </c>
      <c r="F16" s="50">
        <v>15.5</v>
      </c>
      <c r="G16" s="50">
        <v>124.4</v>
      </c>
      <c r="H16" s="94">
        <f t="shared" si="2"/>
        <v>29.35</v>
      </c>
      <c r="I16" s="41">
        <f t="shared" si="0"/>
        <v>153.75</v>
      </c>
    </row>
    <row r="17" spans="1:9" s="18" customFormat="1" ht="25.5">
      <c r="A17" s="42">
        <v>10</v>
      </c>
      <c r="B17" s="122" t="s">
        <v>53</v>
      </c>
      <c r="C17" s="122" t="s">
        <v>36</v>
      </c>
      <c r="D17" s="43">
        <v>1355</v>
      </c>
      <c r="E17" s="92">
        <f t="shared" si="1"/>
        <v>8.1460000000000008</v>
      </c>
      <c r="F17" s="50">
        <v>5</v>
      </c>
      <c r="G17" s="50">
        <v>40.729999999999997</v>
      </c>
      <c r="H17" s="94">
        <f t="shared" si="2"/>
        <v>9.61</v>
      </c>
      <c r="I17" s="41">
        <f t="shared" si="0"/>
        <v>50.339999999999996</v>
      </c>
    </row>
    <row r="18" spans="1:9" s="18" customFormat="1" ht="21" customHeight="1">
      <c r="A18" s="42">
        <v>11</v>
      </c>
      <c r="B18" s="122" t="s">
        <v>88</v>
      </c>
      <c r="C18" s="122" t="s">
        <v>36</v>
      </c>
      <c r="D18" s="43">
        <v>1470</v>
      </c>
      <c r="E18" s="92">
        <f t="shared" si="1"/>
        <v>8.8379999999999992</v>
      </c>
      <c r="F18" s="50">
        <v>15</v>
      </c>
      <c r="G18" s="50">
        <v>132.57</v>
      </c>
      <c r="H18" s="94">
        <f t="shared" si="2"/>
        <v>31.27</v>
      </c>
      <c r="I18" s="41">
        <f t="shared" si="0"/>
        <v>163.84</v>
      </c>
    </row>
    <row r="19" spans="1:9" s="18" customFormat="1" ht="24.75" customHeight="1">
      <c r="A19" s="42">
        <v>12</v>
      </c>
      <c r="B19" s="122" t="s">
        <v>45</v>
      </c>
      <c r="C19" s="122" t="s">
        <v>36</v>
      </c>
      <c r="D19" s="43">
        <v>1517</v>
      </c>
      <c r="E19" s="92">
        <f t="shared" si="1"/>
        <v>9.1199999999999992</v>
      </c>
      <c r="F19" s="50">
        <v>4</v>
      </c>
      <c r="G19" s="50">
        <v>36.479999999999997</v>
      </c>
      <c r="H19" s="94">
        <f t="shared" si="2"/>
        <v>8.61</v>
      </c>
      <c r="I19" s="41">
        <f t="shared" si="0"/>
        <v>45.089999999999996</v>
      </c>
    </row>
    <row r="20" spans="1:9" s="18" customFormat="1" ht="25.5">
      <c r="A20" s="42">
        <v>13</v>
      </c>
      <c r="B20" s="122" t="s">
        <v>64</v>
      </c>
      <c r="C20" s="122" t="s">
        <v>34</v>
      </c>
      <c r="D20" s="43">
        <v>1317</v>
      </c>
      <c r="E20" s="92">
        <f t="shared" si="1"/>
        <v>7.9180000000000001</v>
      </c>
      <c r="F20" s="50">
        <v>14</v>
      </c>
      <c r="G20" s="50">
        <v>110.85</v>
      </c>
      <c r="H20" s="94">
        <f t="shared" si="2"/>
        <v>26.15</v>
      </c>
      <c r="I20" s="41">
        <f t="shared" si="0"/>
        <v>137</v>
      </c>
    </row>
    <row r="21" spans="1:9" s="18" customFormat="1" ht="25.5">
      <c r="A21" s="42">
        <v>14</v>
      </c>
      <c r="B21" s="122" t="s">
        <v>80</v>
      </c>
      <c r="C21" s="122" t="s">
        <v>34</v>
      </c>
      <c r="D21" s="43">
        <v>1443</v>
      </c>
      <c r="E21" s="92">
        <f t="shared" si="1"/>
        <v>8.6760000000000002</v>
      </c>
      <c r="F21" s="50">
        <v>5</v>
      </c>
      <c r="G21" s="50">
        <v>43.38</v>
      </c>
      <c r="H21" s="94">
        <f t="shared" si="2"/>
        <v>10.23</v>
      </c>
      <c r="I21" s="41">
        <f t="shared" si="0"/>
        <v>53.61</v>
      </c>
    </row>
    <row r="22" spans="1:9" s="18" customFormat="1" ht="27.75" customHeight="1">
      <c r="A22" s="42">
        <v>15</v>
      </c>
      <c r="B22" s="122" t="s">
        <v>67</v>
      </c>
      <c r="C22" s="122" t="s">
        <v>34</v>
      </c>
      <c r="D22" s="43">
        <v>1463</v>
      </c>
      <c r="E22" s="92">
        <f t="shared" si="1"/>
        <v>8.7959999999999994</v>
      </c>
      <c r="F22" s="50">
        <v>4.75</v>
      </c>
      <c r="G22" s="50">
        <v>41.78</v>
      </c>
      <c r="H22" s="94">
        <f t="shared" si="2"/>
        <v>9.86</v>
      </c>
      <c r="I22" s="41">
        <f t="shared" si="0"/>
        <v>51.64</v>
      </c>
    </row>
    <row r="23" spans="1:9" s="18" customFormat="1" ht="25.5">
      <c r="A23" s="42">
        <v>16</v>
      </c>
      <c r="B23" s="122" t="s">
        <v>80</v>
      </c>
      <c r="C23" s="122" t="s">
        <v>36</v>
      </c>
      <c r="D23" s="43">
        <v>1497</v>
      </c>
      <c r="E23" s="92">
        <f t="shared" si="1"/>
        <v>9</v>
      </c>
      <c r="F23" s="50">
        <v>14</v>
      </c>
      <c r="G23" s="50">
        <v>126</v>
      </c>
      <c r="H23" s="94">
        <f t="shared" si="2"/>
        <v>29.72</v>
      </c>
      <c r="I23" s="41">
        <f t="shared" si="0"/>
        <v>155.72</v>
      </c>
    </row>
    <row r="24" spans="1:9" s="18" customFormat="1" ht="25.5">
      <c r="A24" s="42">
        <v>17</v>
      </c>
      <c r="B24" s="122" t="s">
        <v>60</v>
      </c>
      <c r="C24" s="122" t="s">
        <v>34</v>
      </c>
      <c r="D24" s="43">
        <v>1417</v>
      </c>
      <c r="E24" s="92">
        <f t="shared" si="1"/>
        <v>8.5190000000000001</v>
      </c>
      <c r="F24" s="50">
        <v>10</v>
      </c>
      <c r="G24" s="50">
        <v>85.19</v>
      </c>
      <c r="H24" s="94">
        <f t="shared" si="2"/>
        <v>20.100000000000001</v>
      </c>
      <c r="I24" s="41">
        <f t="shared" si="0"/>
        <v>105.28999999999999</v>
      </c>
    </row>
    <row r="25" spans="1:9" s="18" customFormat="1" ht="25.5">
      <c r="A25" s="42">
        <v>18</v>
      </c>
      <c r="B25" s="122" t="s">
        <v>67</v>
      </c>
      <c r="C25" s="122" t="s">
        <v>34</v>
      </c>
      <c r="D25" s="43">
        <v>1463</v>
      </c>
      <c r="E25" s="92">
        <f t="shared" si="1"/>
        <v>8.7959999999999994</v>
      </c>
      <c r="F25" s="50">
        <v>10.75</v>
      </c>
      <c r="G25" s="50">
        <v>94.56</v>
      </c>
      <c r="H25" s="94">
        <f t="shared" si="2"/>
        <v>22.31</v>
      </c>
      <c r="I25" s="41">
        <f t="shared" si="0"/>
        <v>116.87</v>
      </c>
    </row>
    <row r="26" spans="1:9" s="18" customFormat="1" ht="15.75" customHeight="1">
      <c r="A26" s="42">
        <v>19</v>
      </c>
      <c r="B26" s="122" t="s">
        <v>76</v>
      </c>
      <c r="C26" s="122" t="s">
        <v>38</v>
      </c>
      <c r="D26" s="43">
        <v>1279</v>
      </c>
      <c r="E26" s="92">
        <f t="shared" si="1"/>
        <v>7.69</v>
      </c>
      <c r="F26" s="50">
        <v>5</v>
      </c>
      <c r="G26" s="50">
        <v>38.450000000000003</v>
      </c>
      <c r="H26" s="94">
        <f t="shared" si="2"/>
        <v>9.07</v>
      </c>
      <c r="I26" s="41">
        <f t="shared" si="0"/>
        <v>47.52</v>
      </c>
    </row>
    <row r="27" spans="1:9" s="18" customFormat="1" ht="25.5">
      <c r="A27" s="42">
        <v>20</v>
      </c>
      <c r="B27" s="122" t="s">
        <v>84</v>
      </c>
      <c r="C27" s="122" t="s">
        <v>34</v>
      </c>
      <c r="D27" s="43">
        <v>1443</v>
      </c>
      <c r="E27" s="92">
        <f t="shared" si="1"/>
        <v>8.6760000000000002</v>
      </c>
      <c r="F27" s="50">
        <v>5</v>
      </c>
      <c r="G27" s="50">
        <v>43.38</v>
      </c>
      <c r="H27" s="94">
        <f t="shared" si="2"/>
        <v>10.23</v>
      </c>
      <c r="I27" s="41">
        <f t="shared" si="0"/>
        <v>53.61</v>
      </c>
    </row>
    <row r="28" spans="1:9" s="18" customFormat="1" ht="25.5" customHeight="1">
      <c r="A28" s="42">
        <v>21</v>
      </c>
      <c r="B28" s="122" t="s">
        <v>31</v>
      </c>
      <c r="C28" s="122" t="s">
        <v>85</v>
      </c>
      <c r="D28" s="43">
        <v>2200</v>
      </c>
      <c r="E28" s="92">
        <f t="shared" si="1"/>
        <v>13.227</v>
      </c>
      <c r="F28" s="50">
        <v>10</v>
      </c>
      <c r="G28" s="50">
        <v>132.27000000000001</v>
      </c>
      <c r="H28" s="94">
        <f t="shared" si="2"/>
        <v>31.2</v>
      </c>
      <c r="I28" s="41">
        <f t="shared" si="0"/>
        <v>163.47</v>
      </c>
    </row>
    <row r="29" spans="1:9" s="18" customFormat="1" ht="25.5" customHeight="1">
      <c r="A29" s="42">
        <v>22</v>
      </c>
      <c r="B29" s="122" t="s">
        <v>67</v>
      </c>
      <c r="C29" s="122" t="s">
        <v>38</v>
      </c>
      <c r="D29" s="43">
        <v>1838</v>
      </c>
      <c r="E29" s="92">
        <f t="shared" si="1"/>
        <v>11.05</v>
      </c>
      <c r="F29" s="50">
        <v>10</v>
      </c>
      <c r="G29" s="50">
        <v>110.5</v>
      </c>
      <c r="H29" s="94">
        <f t="shared" si="2"/>
        <v>26.07</v>
      </c>
      <c r="I29" s="41">
        <f t="shared" si="0"/>
        <v>136.57</v>
      </c>
    </row>
    <row r="30" spans="1:9" s="18" customFormat="1" ht="17.25" customHeight="1">
      <c r="A30" s="42">
        <v>23</v>
      </c>
      <c r="B30" s="122" t="s">
        <v>72</v>
      </c>
      <c r="C30" s="122" t="s">
        <v>36</v>
      </c>
      <c r="D30" s="43">
        <v>1545</v>
      </c>
      <c r="E30" s="92">
        <f t="shared" si="1"/>
        <v>9.2889999999999997</v>
      </c>
      <c r="F30" s="50">
        <v>15</v>
      </c>
      <c r="G30" s="50">
        <v>139.34</v>
      </c>
      <c r="H30" s="94">
        <f t="shared" si="2"/>
        <v>32.869999999999997</v>
      </c>
      <c r="I30" s="41">
        <f t="shared" si="0"/>
        <v>172.21</v>
      </c>
    </row>
    <row r="31" spans="1:9" s="18" customFormat="1" ht="35.25" customHeight="1">
      <c r="A31" s="42">
        <v>24</v>
      </c>
      <c r="B31" s="122" t="s">
        <v>75</v>
      </c>
      <c r="C31" s="122" t="s">
        <v>34</v>
      </c>
      <c r="D31" s="43">
        <v>1463</v>
      </c>
      <c r="E31" s="92">
        <f t="shared" si="1"/>
        <v>8.7959999999999994</v>
      </c>
      <c r="F31" s="50">
        <v>14</v>
      </c>
      <c r="G31" s="50">
        <v>123.14</v>
      </c>
      <c r="H31" s="94">
        <f t="shared" si="2"/>
        <v>29.05</v>
      </c>
      <c r="I31" s="41">
        <f t="shared" si="0"/>
        <v>152.19</v>
      </c>
    </row>
    <row r="32" spans="1:9" s="18" customFormat="1" ht="18" customHeight="1">
      <c r="A32" s="42">
        <v>25</v>
      </c>
      <c r="B32" s="122" t="s">
        <v>90</v>
      </c>
      <c r="C32" s="122" t="s">
        <v>34</v>
      </c>
      <c r="D32" s="43">
        <v>1337</v>
      </c>
      <c r="E32" s="92">
        <f t="shared" si="1"/>
        <v>8.0380000000000003</v>
      </c>
      <c r="F32" s="50">
        <v>4.75</v>
      </c>
      <c r="G32" s="50">
        <v>38.18</v>
      </c>
      <c r="H32" s="94">
        <f t="shared" si="2"/>
        <v>9.01</v>
      </c>
      <c r="I32" s="41">
        <f t="shared" si="0"/>
        <v>47.19</v>
      </c>
    </row>
    <row r="33" spans="1:9" s="18" customFormat="1" ht="25.5">
      <c r="A33" s="42">
        <v>26</v>
      </c>
      <c r="B33" s="122" t="s">
        <v>44</v>
      </c>
      <c r="C33" s="122" t="s">
        <v>36</v>
      </c>
      <c r="D33" s="43">
        <v>1381</v>
      </c>
      <c r="E33" s="92">
        <f t="shared" si="1"/>
        <v>8.3030000000000008</v>
      </c>
      <c r="F33" s="50">
        <v>14</v>
      </c>
      <c r="G33" s="50">
        <v>116.24</v>
      </c>
      <c r="H33" s="94">
        <f t="shared" si="2"/>
        <v>27.42</v>
      </c>
      <c r="I33" s="41">
        <f t="shared" si="0"/>
        <v>143.66</v>
      </c>
    </row>
    <row r="34" spans="1:9" s="18" customFormat="1" ht="25.5">
      <c r="A34" s="42">
        <v>27</v>
      </c>
      <c r="B34" s="122" t="s">
        <v>50</v>
      </c>
      <c r="C34" s="122" t="s">
        <v>34</v>
      </c>
      <c r="D34" s="43">
        <v>1337</v>
      </c>
      <c r="E34" s="92">
        <f t="shared" si="1"/>
        <v>8.0380000000000003</v>
      </c>
      <c r="F34" s="50">
        <v>13</v>
      </c>
      <c r="G34" s="50">
        <v>104.49</v>
      </c>
      <c r="H34" s="94">
        <f t="shared" si="2"/>
        <v>24.65</v>
      </c>
      <c r="I34" s="41">
        <f t="shared" si="0"/>
        <v>129.13999999999999</v>
      </c>
    </row>
    <row r="35" spans="1:9" s="18" customFormat="1" ht="16.5" customHeight="1">
      <c r="A35" s="42">
        <v>28</v>
      </c>
      <c r="B35" s="122" t="s">
        <v>57</v>
      </c>
      <c r="C35" s="122" t="s">
        <v>36</v>
      </c>
      <c r="D35" s="43">
        <v>1361</v>
      </c>
      <c r="E35" s="92">
        <f t="shared" si="1"/>
        <v>8.1829999999999998</v>
      </c>
      <c r="F35" s="50">
        <v>15</v>
      </c>
      <c r="G35" s="50">
        <v>122.75</v>
      </c>
      <c r="H35" s="94">
        <f t="shared" si="2"/>
        <v>28.96</v>
      </c>
      <c r="I35" s="41">
        <f t="shared" si="0"/>
        <v>151.71</v>
      </c>
    </row>
    <row r="36" spans="1:9" s="18" customFormat="1" ht="32.25" customHeight="1">
      <c r="A36" s="42">
        <v>29</v>
      </c>
      <c r="B36" s="122" t="s">
        <v>88</v>
      </c>
      <c r="C36" s="122" t="s">
        <v>36</v>
      </c>
      <c r="D36" s="43">
        <v>1517</v>
      </c>
      <c r="E36" s="92">
        <f t="shared" si="1"/>
        <v>9.1199999999999992</v>
      </c>
      <c r="F36" s="50">
        <v>5</v>
      </c>
      <c r="G36" s="50">
        <v>45.6</v>
      </c>
      <c r="H36" s="94">
        <f t="shared" si="2"/>
        <v>10.76</v>
      </c>
      <c r="I36" s="41">
        <f t="shared" si="0"/>
        <v>56.36</v>
      </c>
    </row>
    <row r="37" spans="1:9" s="18" customFormat="1" ht="25.5">
      <c r="A37" s="42">
        <v>30</v>
      </c>
      <c r="B37" s="122" t="s">
        <v>67</v>
      </c>
      <c r="C37" s="122" t="s">
        <v>36</v>
      </c>
      <c r="D37" s="43">
        <v>1450</v>
      </c>
      <c r="E37" s="92">
        <f t="shared" si="1"/>
        <v>8.718</v>
      </c>
      <c r="F37" s="50">
        <v>4.75</v>
      </c>
      <c r="G37" s="50">
        <v>41.41</v>
      </c>
      <c r="H37" s="94">
        <f t="shared" si="2"/>
        <v>9.77</v>
      </c>
      <c r="I37" s="41">
        <f t="shared" si="0"/>
        <v>51.179999999999993</v>
      </c>
    </row>
    <row r="38" spans="1:9" s="18" customFormat="1" ht="25.5" customHeight="1">
      <c r="A38" s="42">
        <v>31</v>
      </c>
      <c r="B38" s="122" t="s">
        <v>60</v>
      </c>
      <c r="C38" s="122" t="s">
        <v>38</v>
      </c>
      <c r="D38" s="43">
        <v>1635</v>
      </c>
      <c r="E38" s="92">
        <f t="shared" si="1"/>
        <v>9.83</v>
      </c>
      <c r="F38" s="50">
        <v>10</v>
      </c>
      <c r="G38" s="50">
        <v>98.3</v>
      </c>
      <c r="H38" s="94">
        <f t="shared" si="2"/>
        <v>23.19</v>
      </c>
      <c r="I38" s="41">
        <f t="shared" si="0"/>
        <v>121.49</v>
      </c>
    </row>
    <row r="39" spans="1:9" s="18" customFormat="1" ht="28.5" customHeight="1">
      <c r="A39" s="42">
        <v>32</v>
      </c>
      <c r="B39" s="122" t="s">
        <v>72</v>
      </c>
      <c r="C39" s="122" t="s">
        <v>38</v>
      </c>
      <c r="D39" s="43">
        <v>1645</v>
      </c>
      <c r="E39" s="92">
        <f t="shared" si="1"/>
        <v>9.89</v>
      </c>
      <c r="F39" s="50">
        <v>15</v>
      </c>
      <c r="G39" s="50">
        <v>148.35</v>
      </c>
      <c r="H39" s="94">
        <f t="shared" si="2"/>
        <v>35</v>
      </c>
      <c r="I39" s="41">
        <f t="shared" si="0"/>
        <v>183.35</v>
      </c>
    </row>
    <row r="40" spans="1:9" s="18" customFormat="1" ht="25.5">
      <c r="A40" s="42">
        <v>33</v>
      </c>
      <c r="B40" s="122" t="s">
        <v>73</v>
      </c>
      <c r="C40" s="122" t="s">
        <v>34</v>
      </c>
      <c r="D40" s="43">
        <v>1342</v>
      </c>
      <c r="E40" s="92">
        <f t="shared" si="1"/>
        <v>8.0679999999999996</v>
      </c>
      <c r="F40" s="50">
        <v>4</v>
      </c>
      <c r="G40" s="50">
        <v>32.270000000000003</v>
      </c>
      <c r="H40" s="94">
        <f t="shared" si="2"/>
        <v>7.61</v>
      </c>
      <c r="I40" s="41">
        <f t="shared" si="0"/>
        <v>39.880000000000003</v>
      </c>
    </row>
    <row r="41" spans="1:9" s="18" customFormat="1" ht="30.75" customHeight="1">
      <c r="A41" s="42">
        <v>34</v>
      </c>
      <c r="B41" s="122" t="s">
        <v>73</v>
      </c>
      <c r="C41" s="122" t="s">
        <v>34</v>
      </c>
      <c r="D41" s="43">
        <v>1302</v>
      </c>
      <c r="E41" s="92">
        <f t="shared" si="1"/>
        <v>7.8280000000000003</v>
      </c>
      <c r="F41" s="50">
        <v>4.75</v>
      </c>
      <c r="G41" s="50">
        <v>37.18</v>
      </c>
      <c r="H41" s="94">
        <f t="shared" si="2"/>
        <v>8.77</v>
      </c>
      <c r="I41" s="41">
        <f t="shared" si="0"/>
        <v>45.95</v>
      </c>
    </row>
    <row r="42" spans="1:9" s="18" customFormat="1" ht="25.5">
      <c r="A42" s="42">
        <v>35</v>
      </c>
      <c r="B42" s="122" t="s">
        <v>50</v>
      </c>
      <c r="C42" s="122" t="s">
        <v>36</v>
      </c>
      <c r="D42" s="43">
        <v>1335</v>
      </c>
      <c r="E42" s="92">
        <f t="shared" si="1"/>
        <v>8.0259999999999998</v>
      </c>
      <c r="F42" s="50">
        <v>9</v>
      </c>
      <c r="G42" s="50">
        <v>72.23</v>
      </c>
      <c r="H42" s="94">
        <f t="shared" si="2"/>
        <v>17.04</v>
      </c>
      <c r="I42" s="41">
        <f t="shared" si="0"/>
        <v>89.27000000000001</v>
      </c>
    </row>
    <row r="43" spans="1:9" s="18" customFormat="1" ht="19.5" customHeight="1">
      <c r="A43" s="42">
        <v>36</v>
      </c>
      <c r="B43" s="122" t="s">
        <v>55</v>
      </c>
      <c r="C43" s="122" t="s">
        <v>34</v>
      </c>
      <c r="D43" s="43">
        <v>1242</v>
      </c>
      <c r="E43" s="92">
        <f t="shared" si="1"/>
        <v>7.4669999999999996</v>
      </c>
      <c r="F43" s="50">
        <v>5</v>
      </c>
      <c r="G43" s="50">
        <v>37.340000000000003</v>
      </c>
      <c r="H43" s="94">
        <f t="shared" si="2"/>
        <v>8.81</v>
      </c>
      <c r="I43" s="41">
        <f t="shared" si="0"/>
        <v>46.150000000000006</v>
      </c>
    </row>
    <row r="44" spans="1:9" s="18" customFormat="1" ht="16.5" customHeight="1">
      <c r="A44" s="42">
        <v>37</v>
      </c>
      <c r="B44" s="122" t="s">
        <v>55</v>
      </c>
      <c r="C44" s="122" t="s">
        <v>34</v>
      </c>
      <c r="D44" s="43">
        <v>1262</v>
      </c>
      <c r="E44" s="92">
        <f t="shared" si="1"/>
        <v>7.5869999999999997</v>
      </c>
      <c r="F44" s="50">
        <v>5</v>
      </c>
      <c r="G44" s="50">
        <v>37.94</v>
      </c>
      <c r="H44" s="94">
        <f t="shared" si="2"/>
        <v>8.9499999999999993</v>
      </c>
      <c r="I44" s="41">
        <f t="shared" si="0"/>
        <v>46.89</v>
      </c>
    </row>
    <row r="45" spans="1:9" s="18" customFormat="1" ht="24" customHeight="1">
      <c r="A45" s="42">
        <v>38</v>
      </c>
      <c r="B45" s="122" t="s">
        <v>41</v>
      </c>
      <c r="C45" s="122" t="s">
        <v>34</v>
      </c>
      <c r="D45" s="43">
        <v>1423</v>
      </c>
      <c r="E45" s="92">
        <f t="shared" si="1"/>
        <v>8.5549999999999997</v>
      </c>
      <c r="F45" s="50">
        <v>10.75</v>
      </c>
      <c r="G45" s="50">
        <v>91.97</v>
      </c>
      <c r="H45" s="94">
        <f t="shared" si="2"/>
        <v>21.7</v>
      </c>
      <c r="I45" s="41">
        <f t="shared" si="0"/>
        <v>113.67</v>
      </c>
    </row>
    <row r="46" spans="1:9" s="18" customFormat="1" ht="25.5">
      <c r="A46" s="42">
        <v>39</v>
      </c>
      <c r="B46" s="122" t="s">
        <v>73</v>
      </c>
      <c r="C46" s="122" t="s">
        <v>34</v>
      </c>
      <c r="D46" s="43">
        <v>1277</v>
      </c>
      <c r="E46" s="92">
        <f t="shared" si="1"/>
        <v>7.6779999999999999</v>
      </c>
      <c r="F46" s="50">
        <v>10.75</v>
      </c>
      <c r="G46" s="50">
        <v>82.54</v>
      </c>
      <c r="H46" s="94">
        <f t="shared" si="2"/>
        <v>19.47</v>
      </c>
      <c r="I46" s="41">
        <f t="shared" si="0"/>
        <v>102.01</v>
      </c>
    </row>
    <row r="47" spans="1:9" s="18" customFormat="1" ht="25.5">
      <c r="A47" s="42">
        <v>40</v>
      </c>
      <c r="B47" s="122" t="s">
        <v>63</v>
      </c>
      <c r="C47" s="122" t="s">
        <v>34</v>
      </c>
      <c r="D47" s="43">
        <v>1277</v>
      </c>
      <c r="E47" s="92">
        <f t="shared" si="1"/>
        <v>7.6779999999999999</v>
      </c>
      <c r="F47" s="50">
        <v>9</v>
      </c>
      <c r="G47" s="50">
        <v>69.099999999999994</v>
      </c>
      <c r="H47" s="94">
        <f t="shared" si="2"/>
        <v>16.3</v>
      </c>
      <c r="I47" s="41">
        <f t="shared" si="0"/>
        <v>85.399999999999991</v>
      </c>
    </row>
    <row r="48" spans="1:9" s="18" customFormat="1" ht="28.5" customHeight="1">
      <c r="A48" s="42">
        <v>41</v>
      </c>
      <c r="B48" s="122" t="s">
        <v>64</v>
      </c>
      <c r="C48" s="122" t="s">
        <v>34</v>
      </c>
      <c r="D48" s="43">
        <v>1277</v>
      </c>
      <c r="E48" s="92">
        <f t="shared" si="1"/>
        <v>7.6779999999999999</v>
      </c>
      <c r="F48" s="50">
        <v>15.5</v>
      </c>
      <c r="G48" s="50">
        <v>119.01</v>
      </c>
      <c r="H48" s="94">
        <f t="shared" si="2"/>
        <v>28.07</v>
      </c>
      <c r="I48" s="41">
        <f t="shared" si="0"/>
        <v>147.08000000000001</v>
      </c>
    </row>
    <row r="49" spans="1:11" s="18" customFormat="1" ht="25.5">
      <c r="A49" s="42">
        <v>42</v>
      </c>
      <c r="B49" s="122" t="s">
        <v>92</v>
      </c>
      <c r="C49" s="122" t="s">
        <v>34</v>
      </c>
      <c r="D49" s="43">
        <v>1277</v>
      </c>
      <c r="E49" s="92">
        <f t="shared" si="1"/>
        <v>7.6779999999999999</v>
      </c>
      <c r="F49" s="50">
        <v>15.5</v>
      </c>
      <c r="G49" s="50">
        <v>119.01</v>
      </c>
      <c r="H49" s="94">
        <f t="shared" si="2"/>
        <v>28.07</v>
      </c>
      <c r="I49" s="41">
        <f t="shared" si="0"/>
        <v>147.08000000000001</v>
      </c>
    </row>
    <row r="50" spans="1:11" s="18" customFormat="1" ht="25.5">
      <c r="A50" s="42">
        <v>43</v>
      </c>
      <c r="B50" s="122" t="s">
        <v>63</v>
      </c>
      <c r="C50" s="122" t="s">
        <v>34</v>
      </c>
      <c r="D50" s="43">
        <v>1302</v>
      </c>
      <c r="E50" s="92">
        <f t="shared" si="1"/>
        <v>7.8280000000000003</v>
      </c>
      <c r="F50" s="50">
        <v>10</v>
      </c>
      <c r="G50" s="50">
        <v>78.28</v>
      </c>
      <c r="H50" s="94">
        <f t="shared" si="2"/>
        <v>18.47</v>
      </c>
      <c r="I50" s="41">
        <f t="shared" si="0"/>
        <v>96.75</v>
      </c>
    </row>
    <row r="51" spans="1:11" s="18" customFormat="1" ht="25.5">
      <c r="A51" s="42">
        <v>44</v>
      </c>
      <c r="B51" s="122" t="s">
        <v>50</v>
      </c>
      <c r="C51" s="122" t="s">
        <v>34</v>
      </c>
      <c r="D51" s="43">
        <v>1322</v>
      </c>
      <c r="E51" s="92">
        <f t="shared" si="1"/>
        <v>7.9480000000000004</v>
      </c>
      <c r="F51" s="50">
        <v>4</v>
      </c>
      <c r="G51" s="50">
        <v>31.79</v>
      </c>
      <c r="H51" s="94">
        <f t="shared" si="2"/>
        <v>7.5</v>
      </c>
      <c r="I51" s="41">
        <f t="shared" si="0"/>
        <v>39.29</v>
      </c>
    </row>
    <row r="52" spans="1:11" s="18" customFormat="1" ht="25.5">
      <c r="A52" s="42">
        <v>45</v>
      </c>
      <c r="B52" s="122" t="s">
        <v>78</v>
      </c>
      <c r="C52" s="122" t="s">
        <v>34</v>
      </c>
      <c r="D52" s="43">
        <v>1383</v>
      </c>
      <c r="E52" s="92">
        <f t="shared" si="1"/>
        <v>8.3149999999999995</v>
      </c>
      <c r="F52" s="50">
        <v>10</v>
      </c>
      <c r="G52" s="50">
        <v>83.15</v>
      </c>
      <c r="H52" s="94">
        <f t="shared" si="2"/>
        <v>19.62</v>
      </c>
      <c r="I52" s="41">
        <f t="shared" si="0"/>
        <v>102.77000000000001</v>
      </c>
    </row>
    <row r="53" spans="1:11" s="18" customFormat="1" ht="30" customHeight="1">
      <c r="A53" s="42">
        <v>46</v>
      </c>
      <c r="B53" s="122" t="s">
        <v>80</v>
      </c>
      <c r="C53" s="122" t="s">
        <v>34</v>
      </c>
      <c r="D53" s="43">
        <v>1363</v>
      </c>
      <c r="E53" s="92">
        <f t="shared" si="1"/>
        <v>8.1950000000000003</v>
      </c>
      <c r="F53" s="50">
        <v>10</v>
      </c>
      <c r="G53" s="50">
        <v>81.95</v>
      </c>
      <c r="H53" s="94">
        <f t="shared" si="2"/>
        <v>19.329999999999998</v>
      </c>
      <c r="I53" s="41">
        <f t="shared" si="0"/>
        <v>101.28</v>
      </c>
    </row>
    <row r="54" spans="1:11">
      <c r="A54" s="51"/>
      <c r="B54" s="52" t="s">
        <v>91</v>
      </c>
      <c r="C54" s="53"/>
      <c r="D54" s="54"/>
      <c r="E54" s="209"/>
      <c r="F54" s="55"/>
      <c r="G54" s="55"/>
      <c r="H54" s="55"/>
      <c r="I54" s="56"/>
      <c r="K54" s="18"/>
    </row>
    <row r="55" spans="1:11" ht="13.5" customHeight="1">
      <c r="A55" s="42">
        <v>47</v>
      </c>
      <c r="B55" s="126" t="s">
        <v>157</v>
      </c>
      <c r="C55" s="126" t="s">
        <v>47</v>
      </c>
      <c r="D55" s="44">
        <v>1225</v>
      </c>
      <c r="E55" s="92">
        <f t="shared" si="1"/>
        <v>7.3650000000000002</v>
      </c>
      <c r="F55" s="277">
        <v>15</v>
      </c>
      <c r="G55" s="277">
        <v>110.48</v>
      </c>
      <c r="H55" s="40">
        <f t="shared" ref="H55:H67" si="3">ROUND(G55*0.2359,2)</f>
        <v>26.06</v>
      </c>
      <c r="I55" s="41">
        <f t="shared" ref="I55:I67" si="4">G55+H55</f>
        <v>136.54</v>
      </c>
      <c r="K55" s="18"/>
    </row>
    <row r="56" spans="1:11">
      <c r="A56" s="42">
        <f>A55+1</f>
        <v>48</v>
      </c>
      <c r="B56" s="126" t="s">
        <v>157</v>
      </c>
      <c r="C56" s="126" t="s">
        <v>47</v>
      </c>
      <c r="D56" s="44">
        <v>1245</v>
      </c>
      <c r="E56" s="92">
        <f t="shared" si="1"/>
        <v>7.4850000000000003</v>
      </c>
      <c r="F56" s="277">
        <v>15</v>
      </c>
      <c r="G56" s="277">
        <v>112.28</v>
      </c>
      <c r="H56" s="40">
        <f t="shared" si="3"/>
        <v>26.49</v>
      </c>
      <c r="I56" s="41">
        <f t="shared" si="4"/>
        <v>138.77000000000001</v>
      </c>
      <c r="K56" s="18"/>
    </row>
    <row r="57" spans="1:11">
      <c r="A57" s="42">
        <f t="shared" ref="A57:A67" si="5">A56+1</f>
        <v>49</v>
      </c>
      <c r="B57" s="126" t="s">
        <v>157</v>
      </c>
      <c r="C57" s="126" t="s">
        <v>47</v>
      </c>
      <c r="D57" s="44">
        <v>1225</v>
      </c>
      <c r="E57" s="92">
        <f t="shared" si="1"/>
        <v>7.3650000000000002</v>
      </c>
      <c r="F57" s="277">
        <v>13</v>
      </c>
      <c r="G57" s="277">
        <v>95.75</v>
      </c>
      <c r="H57" s="40">
        <f t="shared" si="3"/>
        <v>22.59</v>
      </c>
      <c r="I57" s="41">
        <f t="shared" si="4"/>
        <v>118.34</v>
      </c>
      <c r="K57" s="18"/>
    </row>
    <row r="58" spans="1:11">
      <c r="A58" s="42">
        <f t="shared" si="5"/>
        <v>50</v>
      </c>
      <c r="B58" s="126" t="s">
        <v>157</v>
      </c>
      <c r="C58" s="126" t="s">
        <v>147</v>
      </c>
      <c r="D58" s="44">
        <v>1566</v>
      </c>
      <c r="E58" s="92">
        <f t="shared" si="1"/>
        <v>9.4149999999999991</v>
      </c>
      <c r="F58" s="277">
        <v>15</v>
      </c>
      <c r="G58" s="277">
        <v>141.22999999999999</v>
      </c>
      <c r="H58" s="40">
        <f t="shared" si="3"/>
        <v>33.32</v>
      </c>
      <c r="I58" s="41">
        <f t="shared" si="4"/>
        <v>174.54999999999998</v>
      </c>
      <c r="K58" s="18"/>
    </row>
    <row r="59" spans="1:11">
      <c r="A59" s="42">
        <f t="shared" si="5"/>
        <v>51</v>
      </c>
      <c r="B59" s="126" t="s">
        <v>157</v>
      </c>
      <c r="C59" s="126" t="s">
        <v>47</v>
      </c>
      <c r="D59" s="44">
        <v>1205</v>
      </c>
      <c r="E59" s="92">
        <f t="shared" si="1"/>
        <v>7.2450000000000001</v>
      </c>
      <c r="F59" s="277">
        <v>15</v>
      </c>
      <c r="G59" s="277">
        <v>108.68</v>
      </c>
      <c r="H59" s="40">
        <f t="shared" si="3"/>
        <v>25.64</v>
      </c>
      <c r="I59" s="41">
        <f t="shared" si="4"/>
        <v>134.32</v>
      </c>
      <c r="K59" s="18"/>
    </row>
    <row r="60" spans="1:11">
      <c r="A60" s="42">
        <f t="shared" si="5"/>
        <v>52</v>
      </c>
      <c r="B60" s="126" t="s">
        <v>157</v>
      </c>
      <c r="C60" s="126" t="s">
        <v>47</v>
      </c>
      <c r="D60" s="44">
        <v>1245</v>
      </c>
      <c r="E60" s="92">
        <f t="shared" si="1"/>
        <v>7.4850000000000003</v>
      </c>
      <c r="F60" s="277">
        <v>15</v>
      </c>
      <c r="G60" s="277">
        <v>112.28</v>
      </c>
      <c r="H60" s="40">
        <f t="shared" si="3"/>
        <v>26.49</v>
      </c>
      <c r="I60" s="41">
        <f t="shared" si="4"/>
        <v>138.77000000000001</v>
      </c>
      <c r="K60" s="18"/>
    </row>
    <row r="61" spans="1:11">
      <c r="A61" s="42">
        <f t="shared" si="5"/>
        <v>53</v>
      </c>
      <c r="B61" s="126" t="s">
        <v>157</v>
      </c>
      <c r="C61" s="126" t="s">
        <v>47</v>
      </c>
      <c r="D61" s="44">
        <v>1185</v>
      </c>
      <c r="E61" s="92">
        <f t="shared" si="1"/>
        <v>7.1239999999999997</v>
      </c>
      <c r="F61" s="277">
        <v>8</v>
      </c>
      <c r="G61" s="277">
        <v>56.99</v>
      </c>
      <c r="H61" s="40">
        <f t="shared" si="3"/>
        <v>13.44</v>
      </c>
      <c r="I61" s="41">
        <f t="shared" si="4"/>
        <v>70.430000000000007</v>
      </c>
      <c r="K61" s="18"/>
    </row>
    <row r="62" spans="1:11">
      <c r="A62" s="42">
        <f t="shared" si="5"/>
        <v>54</v>
      </c>
      <c r="B62" s="126" t="s">
        <v>157</v>
      </c>
      <c r="C62" s="126" t="s">
        <v>47</v>
      </c>
      <c r="D62" s="44">
        <v>1185</v>
      </c>
      <c r="E62" s="92">
        <f t="shared" ref="E62:E67" si="6">ROUND(D62/$E$4,3)</f>
        <v>7.1239999999999997</v>
      </c>
      <c r="F62" s="277">
        <v>13</v>
      </c>
      <c r="G62" s="277">
        <v>92.61</v>
      </c>
      <c r="H62" s="40">
        <f t="shared" si="3"/>
        <v>21.85</v>
      </c>
      <c r="I62" s="41">
        <f t="shared" si="4"/>
        <v>114.46000000000001</v>
      </c>
      <c r="K62" s="18"/>
    </row>
    <row r="63" spans="1:11">
      <c r="A63" s="42">
        <f t="shared" si="5"/>
        <v>55</v>
      </c>
      <c r="B63" s="126" t="s">
        <v>157</v>
      </c>
      <c r="C63" s="126" t="s">
        <v>47</v>
      </c>
      <c r="D63" s="44">
        <v>1185</v>
      </c>
      <c r="E63" s="92">
        <f t="shared" si="6"/>
        <v>7.1239999999999997</v>
      </c>
      <c r="F63" s="277">
        <v>8</v>
      </c>
      <c r="G63" s="277">
        <v>56.99</v>
      </c>
      <c r="H63" s="40">
        <f t="shared" si="3"/>
        <v>13.44</v>
      </c>
      <c r="I63" s="41">
        <f t="shared" si="4"/>
        <v>70.430000000000007</v>
      </c>
      <c r="K63" s="18"/>
    </row>
    <row r="64" spans="1:11">
      <c r="A64" s="42">
        <f t="shared" si="5"/>
        <v>56</v>
      </c>
      <c r="B64" s="126" t="s">
        <v>157</v>
      </c>
      <c r="C64" s="126" t="s">
        <v>47</v>
      </c>
      <c r="D64" s="44">
        <v>1225</v>
      </c>
      <c r="E64" s="92">
        <f t="shared" si="6"/>
        <v>7.3650000000000002</v>
      </c>
      <c r="F64" s="277">
        <v>13</v>
      </c>
      <c r="G64" s="277">
        <v>95.75</v>
      </c>
      <c r="H64" s="40">
        <f t="shared" si="3"/>
        <v>22.59</v>
      </c>
      <c r="I64" s="41">
        <f t="shared" si="4"/>
        <v>118.34</v>
      </c>
      <c r="K64" s="18"/>
    </row>
    <row r="65" spans="1:11">
      <c r="A65" s="42">
        <f t="shared" si="5"/>
        <v>57</v>
      </c>
      <c r="B65" s="126" t="s">
        <v>157</v>
      </c>
      <c r="C65" s="126" t="s">
        <v>47</v>
      </c>
      <c r="D65" s="44">
        <v>1185</v>
      </c>
      <c r="E65" s="92">
        <f t="shared" si="6"/>
        <v>7.1239999999999997</v>
      </c>
      <c r="F65" s="277">
        <v>13</v>
      </c>
      <c r="G65" s="277">
        <v>92.61</v>
      </c>
      <c r="H65" s="40">
        <f t="shared" si="3"/>
        <v>21.85</v>
      </c>
      <c r="I65" s="41">
        <f t="shared" si="4"/>
        <v>114.46000000000001</v>
      </c>
      <c r="K65" s="18"/>
    </row>
    <row r="66" spans="1:11">
      <c r="A66" s="42">
        <f t="shared" si="5"/>
        <v>58</v>
      </c>
      <c r="B66" s="205" t="s">
        <v>157</v>
      </c>
      <c r="C66" s="207" t="s">
        <v>47</v>
      </c>
      <c r="D66" s="42">
        <v>1165</v>
      </c>
      <c r="E66" s="92">
        <f t="shared" si="6"/>
        <v>7.0039999999999996</v>
      </c>
      <c r="F66" s="277">
        <v>8</v>
      </c>
      <c r="G66" s="277">
        <v>56.03</v>
      </c>
      <c r="H66" s="40">
        <f t="shared" si="3"/>
        <v>13.22</v>
      </c>
      <c r="I66" s="41">
        <f t="shared" si="4"/>
        <v>69.25</v>
      </c>
      <c r="K66" s="18"/>
    </row>
    <row r="67" spans="1:11">
      <c r="A67" s="42">
        <f t="shared" si="5"/>
        <v>59</v>
      </c>
      <c r="B67" s="206" t="s">
        <v>157</v>
      </c>
      <c r="C67" s="207" t="s">
        <v>47</v>
      </c>
      <c r="D67" s="42">
        <v>1165</v>
      </c>
      <c r="E67" s="92">
        <f t="shared" si="6"/>
        <v>7.0039999999999996</v>
      </c>
      <c r="F67" s="277">
        <v>8</v>
      </c>
      <c r="G67" s="277">
        <v>56.03</v>
      </c>
      <c r="H67" s="40">
        <f t="shared" si="3"/>
        <v>13.22</v>
      </c>
      <c r="I67" s="41">
        <f t="shared" si="4"/>
        <v>69.25</v>
      </c>
      <c r="K67" s="18"/>
    </row>
  </sheetData>
  <mergeCells count="2">
    <mergeCell ref="A3:I3"/>
    <mergeCell ref="A6:E6"/>
  </mergeCells>
  <pageMargins left="0.70866141732283472" right="0.70866141732283472" top="0.74803149606299213" bottom="0.74803149606299213" header="0.31496062992125984" footer="0.31496062992125984"/>
  <pageSetup paperSize="9" scale="56" fitToHeight="0"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L462"/>
  <sheetViews>
    <sheetView zoomScaleNormal="100" zoomScaleSheetLayoutView="100" workbookViewId="0">
      <selection activeCell="H6" sqref="H6:J6"/>
    </sheetView>
  </sheetViews>
  <sheetFormatPr defaultColWidth="9.140625" defaultRowHeight="12.75"/>
  <cols>
    <col min="1" max="1" width="6.28515625" style="59" customWidth="1"/>
    <col min="2" max="2" width="50.28515625" style="60" customWidth="1"/>
    <col min="3" max="3" width="28" style="153" customWidth="1"/>
    <col min="4" max="4" width="13.140625" style="59" customWidth="1"/>
    <col min="5" max="5" width="12.5703125" style="59" customWidth="1"/>
    <col min="6" max="6" width="12.140625" style="59" customWidth="1"/>
    <col min="7" max="7" width="12.5703125" style="59" customWidth="1"/>
    <col min="8" max="8" width="12.5703125" style="61" customWidth="1"/>
    <col min="9" max="10" width="12.5703125" style="59" customWidth="1"/>
    <col min="11" max="11" width="9.42578125" style="59" customWidth="1"/>
    <col min="12" max="16384" width="9.140625" style="167"/>
  </cols>
  <sheetData>
    <row r="1" spans="1:12" ht="15">
      <c r="G1" s="63"/>
      <c r="H1" s="65"/>
      <c r="I1" s="63"/>
      <c r="J1" s="120" t="s">
        <v>173</v>
      </c>
    </row>
    <row r="2" spans="1:12" s="62" customFormat="1" ht="18.75">
      <c r="A2" s="121" t="s">
        <v>122</v>
      </c>
      <c r="B2" s="64"/>
      <c r="C2" s="174"/>
      <c r="D2" s="63"/>
      <c r="E2" s="63"/>
      <c r="F2" s="63"/>
      <c r="G2" s="154"/>
      <c r="H2" s="154"/>
      <c r="I2" s="154"/>
      <c r="J2" s="154"/>
      <c r="K2" s="63"/>
    </row>
    <row r="3" spans="1:12" s="62" customFormat="1" ht="48" customHeight="1">
      <c r="A3" s="307" t="s">
        <v>162</v>
      </c>
      <c r="B3" s="307"/>
      <c r="C3" s="307"/>
      <c r="D3" s="307"/>
      <c r="E3" s="307"/>
      <c r="F3" s="307"/>
      <c r="G3" s="307"/>
      <c r="H3" s="307"/>
      <c r="I3" s="307"/>
      <c r="J3" s="307"/>
      <c r="K3" s="63"/>
    </row>
    <row r="4" spans="1:12" s="62" customFormat="1" ht="15.75">
      <c r="A4" s="173"/>
      <c r="B4" s="173"/>
      <c r="C4" s="173"/>
      <c r="D4" s="173"/>
      <c r="E4" s="173"/>
      <c r="F4" s="175">
        <v>166.33</v>
      </c>
      <c r="G4" s="176"/>
      <c r="H4" s="176"/>
      <c r="I4" s="176"/>
      <c r="J4" s="177"/>
      <c r="K4" s="63"/>
    </row>
    <row r="5" spans="1:12" s="59" customFormat="1" ht="66.75" customHeight="1">
      <c r="A5" s="155" t="s">
        <v>21</v>
      </c>
      <c r="B5" s="86" t="s">
        <v>22</v>
      </c>
      <c r="C5" s="86" t="s">
        <v>23</v>
      </c>
      <c r="D5" s="86" t="s">
        <v>24</v>
      </c>
      <c r="E5" s="86" t="s">
        <v>128</v>
      </c>
      <c r="F5" s="86" t="s">
        <v>25</v>
      </c>
      <c r="G5" s="30" t="s">
        <v>26</v>
      </c>
      <c r="H5" s="156" t="s">
        <v>129</v>
      </c>
      <c r="I5" s="157" t="s">
        <v>28</v>
      </c>
      <c r="J5" s="158" t="s">
        <v>3</v>
      </c>
    </row>
    <row r="6" spans="1:12" s="164" customFormat="1" ht="24.75" customHeight="1">
      <c r="A6" s="305" t="s">
        <v>29</v>
      </c>
      <c r="B6" s="305"/>
      <c r="C6" s="305"/>
      <c r="D6" s="305"/>
      <c r="E6" s="305"/>
      <c r="F6" s="305"/>
      <c r="G6" s="159">
        <f>SUM(G8:G460)</f>
        <v>14986.5</v>
      </c>
      <c r="H6" s="159">
        <f>SUM(H8:H460)</f>
        <v>26645.220000000019</v>
      </c>
      <c r="I6" s="159">
        <f>SUM(I8:I460)</f>
        <v>6283.9499999999971</v>
      </c>
      <c r="J6" s="159">
        <f>SUM(J8:J460)</f>
        <v>32929.170000000013</v>
      </c>
      <c r="K6" s="282"/>
    </row>
    <row r="7" spans="1:12" s="66" customFormat="1" ht="22.5" customHeight="1">
      <c r="A7" s="160"/>
      <c r="B7" s="178" t="s">
        <v>30</v>
      </c>
      <c r="C7" s="161"/>
      <c r="D7" s="179"/>
      <c r="E7" s="179"/>
      <c r="F7" s="179"/>
      <c r="G7" s="179"/>
      <c r="H7" s="162"/>
      <c r="I7" s="162"/>
      <c r="J7" s="163"/>
      <c r="K7" s="280"/>
    </row>
    <row r="8" spans="1:12" s="62" customFormat="1" ht="22.5" customHeight="1">
      <c r="A8" s="180">
        <v>1</v>
      </c>
      <c r="B8" s="165" t="s">
        <v>35</v>
      </c>
      <c r="C8" s="165" t="s">
        <v>36</v>
      </c>
      <c r="D8" s="184">
        <v>1463</v>
      </c>
      <c r="E8" s="194" t="s">
        <v>130</v>
      </c>
      <c r="F8" s="186">
        <f>ROUND(D8/$F$4,3)</f>
        <v>8.7959999999999994</v>
      </c>
      <c r="G8" s="181">
        <v>74.5</v>
      </c>
      <c r="H8" s="181">
        <v>131.06</v>
      </c>
      <c r="I8" s="166">
        <f t="shared" ref="I8:I71" si="0">ROUND(H8*23.59%,2)</f>
        <v>30.92</v>
      </c>
      <c r="J8" s="166">
        <f t="shared" ref="J8:J71" si="1">H8+I8</f>
        <v>161.98000000000002</v>
      </c>
      <c r="K8" s="281"/>
    </row>
    <row r="9" spans="1:12" s="62" customFormat="1" ht="29.25" customHeight="1">
      <c r="A9" s="182">
        <v>2</v>
      </c>
      <c r="B9" s="169" t="s">
        <v>35</v>
      </c>
      <c r="C9" s="169" t="s">
        <v>36</v>
      </c>
      <c r="D9" s="184">
        <v>1463</v>
      </c>
      <c r="E9" s="195" t="s">
        <v>131</v>
      </c>
      <c r="F9" s="186">
        <f>ROUND(D9/$F$4,3)</f>
        <v>8.7959999999999994</v>
      </c>
      <c r="G9" s="183">
        <v>0.5</v>
      </c>
      <c r="H9" s="183">
        <v>2.2000000000000002</v>
      </c>
      <c r="I9" s="166">
        <f t="shared" si="0"/>
        <v>0.52</v>
      </c>
      <c r="J9" s="171">
        <f t="shared" si="1"/>
        <v>2.72</v>
      </c>
      <c r="K9" s="281"/>
    </row>
    <row r="10" spans="1:12" ht="28.5" customHeight="1">
      <c r="A10" s="182">
        <v>3</v>
      </c>
      <c r="B10" s="169" t="s">
        <v>37</v>
      </c>
      <c r="C10" s="169" t="s">
        <v>38</v>
      </c>
      <c r="D10" s="184">
        <v>1774</v>
      </c>
      <c r="E10" s="195" t="s">
        <v>131</v>
      </c>
      <c r="F10" s="186">
        <f t="shared" ref="F10:F73" si="2">ROUND(D10/$F$4,3)</f>
        <v>10.666</v>
      </c>
      <c r="G10" s="183">
        <v>1.5</v>
      </c>
      <c r="H10" s="183">
        <v>8</v>
      </c>
      <c r="I10" s="166">
        <f t="shared" si="0"/>
        <v>1.89</v>
      </c>
      <c r="J10" s="171">
        <f t="shared" si="1"/>
        <v>9.89</v>
      </c>
      <c r="K10" s="281"/>
      <c r="L10" s="62"/>
    </row>
    <row r="11" spans="1:12" ht="30" customHeight="1">
      <c r="A11" s="182">
        <v>4</v>
      </c>
      <c r="B11" s="169" t="s">
        <v>37</v>
      </c>
      <c r="C11" s="169" t="s">
        <v>38</v>
      </c>
      <c r="D11" s="184">
        <v>1774</v>
      </c>
      <c r="E11" s="195" t="s">
        <v>130</v>
      </c>
      <c r="F11" s="186">
        <f t="shared" si="2"/>
        <v>10.666</v>
      </c>
      <c r="G11" s="183">
        <v>72</v>
      </c>
      <c r="H11" s="183">
        <v>153.59</v>
      </c>
      <c r="I11" s="166">
        <f t="shared" si="0"/>
        <v>36.229999999999997</v>
      </c>
      <c r="J11" s="171">
        <f t="shared" si="1"/>
        <v>189.82</v>
      </c>
      <c r="K11" s="281"/>
      <c r="L11" s="62"/>
    </row>
    <row r="12" spans="1:12" ht="30" customHeight="1">
      <c r="A12" s="182">
        <v>5</v>
      </c>
      <c r="B12" s="169" t="s">
        <v>39</v>
      </c>
      <c r="C12" s="169" t="s">
        <v>34</v>
      </c>
      <c r="D12" s="184">
        <v>1317</v>
      </c>
      <c r="E12" s="195" t="s">
        <v>130</v>
      </c>
      <c r="F12" s="186">
        <f t="shared" si="2"/>
        <v>7.9180000000000001</v>
      </c>
      <c r="G12" s="183">
        <v>52</v>
      </c>
      <c r="H12" s="183">
        <v>82.35</v>
      </c>
      <c r="I12" s="166">
        <f t="shared" si="0"/>
        <v>19.43</v>
      </c>
      <c r="J12" s="171">
        <f t="shared" si="1"/>
        <v>101.78</v>
      </c>
      <c r="K12" s="281"/>
      <c r="L12" s="62"/>
    </row>
    <row r="13" spans="1:12" ht="25.5">
      <c r="A13" s="182">
        <v>6</v>
      </c>
      <c r="B13" s="169" t="s">
        <v>39</v>
      </c>
      <c r="C13" s="169" t="s">
        <v>47</v>
      </c>
      <c r="D13" s="184">
        <v>1140</v>
      </c>
      <c r="E13" s="195" t="s">
        <v>130</v>
      </c>
      <c r="F13" s="186">
        <f t="shared" si="2"/>
        <v>6.8540000000000001</v>
      </c>
      <c r="G13" s="183">
        <v>50.5</v>
      </c>
      <c r="H13" s="183">
        <v>69.23</v>
      </c>
      <c r="I13" s="166">
        <f t="shared" si="0"/>
        <v>16.329999999999998</v>
      </c>
      <c r="J13" s="171">
        <f t="shared" si="1"/>
        <v>85.56</v>
      </c>
      <c r="K13" s="281"/>
      <c r="L13" s="62"/>
    </row>
    <row r="14" spans="1:12" ht="29.25" customHeight="1">
      <c r="A14" s="182">
        <v>7</v>
      </c>
      <c r="B14" s="169" t="s">
        <v>80</v>
      </c>
      <c r="C14" s="169" t="s">
        <v>34</v>
      </c>
      <c r="D14" s="184">
        <v>1437</v>
      </c>
      <c r="E14" s="195" t="s">
        <v>130</v>
      </c>
      <c r="F14" s="186">
        <f t="shared" si="2"/>
        <v>8.6389999999999993</v>
      </c>
      <c r="G14" s="183">
        <v>13</v>
      </c>
      <c r="H14" s="183">
        <v>22.46</v>
      </c>
      <c r="I14" s="166">
        <f t="shared" si="0"/>
        <v>5.3</v>
      </c>
      <c r="J14" s="171">
        <f t="shared" si="1"/>
        <v>27.76</v>
      </c>
      <c r="K14" s="281"/>
      <c r="L14" s="62"/>
    </row>
    <row r="15" spans="1:12" ht="27.75" customHeight="1">
      <c r="A15" s="182">
        <v>8</v>
      </c>
      <c r="B15" s="169" t="s">
        <v>40</v>
      </c>
      <c r="C15" s="169" t="s">
        <v>34</v>
      </c>
      <c r="D15" s="184">
        <v>1317</v>
      </c>
      <c r="E15" s="195" t="s">
        <v>131</v>
      </c>
      <c r="F15" s="186">
        <f t="shared" si="2"/>
        <v>7.9180000000000001</v>
      </c>
      <c r="G15" s="183">
        <v>0.5</v>
      </c>
      <c r="H15" s="183">
        <v>1.98</v>
      </c>
      <c r="I15" s="166">
        <f t="shared" si="0"/>
        <v>0.47</v>
      </c>
      <c r="J15" s="171">
        <f t="shared" si="1"/>
        <v>2.4500000000000002</v>
      </c>
      <c r="K15" s="281"/>
      <c r="L15" s="62"/>
    </row>
    <row r="16" spans="1:12" ht="25.5">
      <c r="A16" s="182">
        <v>9</v>
      </c>
      <c r="B16" s="169" t="s">
        <v>40</v>
      </c>
      <c r="C16" s="169" t="s">
        <v>34</v>
      </c>
      <c r="D16" s="184">
        <v>1317</v>
      </c>
      <c r="E16" s="195" t="s">
        <v>130</v>
      </c>
      <c r="F16" s="186">
        <f t="shared" si="2"/>
        <v>7.9180000000000001</v>
      </c>
      <c r="G16" s="183">
        <v>25.5</v>
      </c>
      <c r="H16" s="183">
        <v>40.380000000000003</v>
      </c>
      <c r="I16" s="166">
        <f t="shared" si="0"/>
        <v>9.5299999999999994</v>
      </c>
      <c r="J16" s="171">
        <f t="shared" si="1"/>
        <v>49.910000000000004</v>
      </c>
      <c r="K16" s="281"/>
      <c r="L16" s="62"/>
    </row>
    <row r="17" spans="1:12" ht="16.5" customHeight="1">
      <c r="A17" s="182">
        <v>10</v>
      </c>
      <c r="B17" s="169" t="s">
        <v>41</v>
      </c>
      <c r="C17" s="169" t="s">
        <v>36</v>
      </c>
      <c r="D17" s="184">
        <v>1381</v>
      </c>
      <c r="E17" s="195" t="s">
        <v>130</v>
      </c>
      <c r="F17" s="186">
        <f t="shared" si="2"/>
        <v>8.3030000000000008</v>
      </c>
      <c r="G17" s="183">
        <v>20</v>
      </c>
      <c r="H17" s="183">
        <v>33.21</v>
      </c>
      <c r="I17" s="166">
        <f t="shared" si="0"/>
        <v>7.83</v>
      </c>
      <c r="J17" s="171">
        <f t="shared" si="1"/>
        <v>41.04</v>
      </c>
      <c r="K17" s="281"/>
      <c r="L17" s="62"/>
    </row>
    <row r="18" spans="1:12" ht="25.5">
      <c r="A18" s="182">
        <v>11</v>
      </c>
      <c r="B18" s="169" t="s">
        <v>77</v>
      </c>
      <c r="C18" s="169" t="s">
        <v>34</v>
      </c>
      <c r="D18" s="184">
        <v>1317</v>
      </c>
      <c r="E18" s="195" t="s">
        <v>130</v>
      </c>
      <c r="F18" s="186">
        <f t="shared" si="2"/>
        <v>7.9180000000000001</v>
      </c>
      <c r="G18" s="183">
        <v>35</v>
      </c>
      <c r="H18" s="183">
        <v>55.43</v>
      </c>
      <c r="I18" s="166">
        <f t="shared" si="0"/>
        <v>13.08</v>
      </c>
      <c r="J18" s="171">
        <f t="shared" si="1"/>
        <v>68.510000000000005</v>
      </c>
      <c r="K18" s="281"/>
      <c r="L18" s="62"/>
    </row>
    <row r="19" spans="1:12" ht="25.5">
      <c r="A19" s="182">
        <v>12</v>
      </c>
      <c r="B19" s="169" t="s">
        <v>42</v>
      </c>
      <c r="C19" s="169" t="s">
        <v>34</v>
      </c>
      <c r="D19" s="184">
        <v>1337</v>
      </c>
      <c r="E19" s="195" t="s">
        <v>130</v>
      </c>
      <c r="F19" s="186">
        <f t="shared" si="2"/>
        <v>8.0380000000000003</v>
      </c>
      <c r="G19" s="183">
        <v>13.5</v>
      </c>
      <c r="H19" s="183">
        <v>21.7</v>
      </c>
      <c r="I19" s="166">
        <f t="shared" si="0"/>
        <v>5.12</v>
      </c>
      <c r="J19" s="171">
        <f t="shared" si="1"/>
        <v>26.82</v>
      </c>
      <c r="K19" s="281"/>
      <c r="L19" s="62"/>
    </row>
    <row r="20" spans="1:12">
      <c r="A20" s="182">
        <v>13</v>
      </c>
      <c r="B20" s="169" t="s">
        <v>54</v>
      </c>
      <c r="C20" s="169" t="s">
        <v>34</v>
      </c>
      <c r="D20" s="184">
        <v>1196</v>
      </c>
      <c r="E20" s="195" t="s">
        <v>130</v>
      </c>
      <c r="F20" s="186">
        <f t="shared" si="2"/>
        <v>7.1909999999999998</v>
      </c>
      <c r="G20" s="183">
        <v>16</v>
      </c>
      <c r="H20" s="183">
        <v>23.01</v>
      </c>
      <c r="I20" s="166">
        <f t="shared" si="0"/>
        <v>5.43</v>
      </c>
      <c r="J20" s="171">
        <f t="shared" si="1"/>
        <v>28.44</v>
      </c>
      <c r="K20" s="281"/>
      <c r="L20" s="62"/>
    </row>
    <row r="21" spans="1:12" ht="25.5">
      <c r="A21" s="182">
        <v>14</v>
      </c>
      <c r="B21" s="169" t="s">
        <v>43</v>
      </c>
      <c r="C21" s="169" t="s">
        <v>36</v>
      </c>
      <c r="D21" s="184">
        <v>1525</v>
      </c>
      <c r="E21" s="195" t="s">
        <v>130</v>
      </c>
      <c r="F21" s="186">
        <f t="shared" si="2"/>
        <v>9.1690000000000005</v>
      </c>
      <c r="G21" s="183">
        <v>24</v>
      </c>
      <c r="H21" s="183">
        <v>44.01</v>
      </c>
      <c r="I21" s="166">
        <f t="shared" si="0"/>
        <v>10.38</v>
      </c>
      <c r="J21" s="171">
        <f t="shared" si="1"/>
        <v>54.39</v>
      </c>
      <c r="K21" s="281"/>
      <c r="L21" s="62"/>
    </row>
    <row r="22" spans="1:12" ht="25.5">
      <c r="A22" s="182">
        <v>15</v>
      </c>
      <c r="B22" s="169" t="s">
        <v>44</v>
      </c>
      <c r="C22" s="169" t="s">
        <v>36</v>
      </c>
      <c r="D22" s="184">
        <v>1355</v>
      </c>
      <c r="E22" s="195" t="s">
        <v>130</v>
      </c>
      <c r="F22" s="186">
        <f t="shared" si="2"/>
        <v>8.1460000000000008</v>
      </c>
      <c r="G22" s="183">
        <v>13</v>
      </c>
      <c r="H22" s="183">
        <v>21.18</v>
      </c>
      <c r="I22" s="166">
        <f t="shared" si="0"/>
        <v>5</v>
      </c>
      <c r="J22" s="171">
        <f t="shared" si="1"/>
        <v>26.18</v>
      </c>
      <c r="K22" s="281"/>
      <c r="L22" s="62"/>
    </row>
    <row r="23" spans="1:12" ht="25.5">
      <c r="A23" s="182">
        <v>16</v>
      </c>
      <c r="B23" s="169" t="s">
        <v>45</v>
      </c>
      <c r="C23" s="169" t="s">
        <v>36</v>
      </c>
      <c r="D23" s="184">
        <v>1610</v>
      </c>
      <c r="E23" s="195" t="s">
        <v>130</v>
      </c>
      <c r="F23" s="186">
        <f t="shared" si="2"/>
        <v>9.68</v>
      </c>
      <c r="G23" s="183">
        <v>37.5</v>
      </c>
      <c r="H23" s="183">
        <v>72.599999999999994</v>
      </c>
      <c r="I23" s="166">
        <f>ROUND(H23*23.59%,2)-0.01</f>
        <v>17.119999999999997</v>
      </c>
      <c r="J23" s="171">
        <f t="shared" si="1"/>
        <v>89.72</v>
      </c>
      <c r="K23" s="281"/>
      <c r="L23" s="62"/>
    </row>
    <row r="24" spans="1:12" ht="25.5">
      <c r="A24" s="182">
        <v>17</v>
      </c>
      <c r="B24" s="169" t="s">
        <v>59</v>
      </c>
      <c r="C24" s="169" t="s">
        <v>36</v>
      </c>
      <c r="D24" s="184">
        <v>1355</v>
      </c>
      <c r="E24" s="195" t="s">
        <v>130</v>
      </c>
      <c r="F24" s="186">
        <f t="shared" si="2"/>
        <v>8.1460000000000008</v>
      </c>
      <c r="G24" s="183">
        <v>24</v>
      </c>
      <c r="H24" s="183">
        <v>39.1</v>
      </c>
      <c r="I24" s="166">
        <f t="shared" si="0"/>
        <v>9.2200000000000006</v>
      </c>
      <c r="J24" s="171">
        <f t="shared" si="1"/>
        <v>48.32</v>
      </c>
      <c r="K24" s="281"/>
      <c r="L24" s="62"/>
    </row>
    <row r="25" spans="1:12" ht="25.5">
      <c r="A25" s="182">
        <v>18</v>
      </c>
      <c r="B25" s="169" t="s">
        <v>46</v>
      </c>
      <c r="C25" s="169" t="s">
        <v>47</v>
      </c>
      <c r="D25" s="184">
        <v>1140</v>
      </c>
      <c r="E25" s="195" t="s">
        <v>130</v>
      </c>
      <c r="F25" s="186">
        <f t="shared" si="2"/>
        <v>6.8540000000000001</v>
      </c>
      <c r="G25" s="183">
        <v>62</v>
      </c>
      <c r="H25" s="183">
        <v>84.99</v>
      </c>
      <c r="I25" s="166">
        <f t="shared" si="0"/>
        <v>20.05</v>
      </c>
      <c r="J25" s="171">
        <f t="shared" si="1"/>
        <v>105.03999999999999</v>
      </c>
      <c r="K25" s="281"/>
      <c r="L25" s="62"/>
    </row>
    <row r="26" spans="1:12" ht="25.5">
      <c r="A26" s="182">
        <v>19</v>
      </c>
      <c r="B26" s="169" t="s">
        <v>33</v>
      </c>
      <c r="C26" s="169" t="s">
        <v>38</v>
      </c>
      <c r="D26" s="184">
        <v>2040</v>
      </c>
      <c r="E26" s="195" t="s">
        <v>130</v>
      </c>
      <c r="F26" s="186">
        <f t="shared" si="2"/>
        <v>12.265000000000001</v>
      </c>
      <c r="G26" s="183">
        <v>48</v>
      </c>
      <c r="H26" s="183">
        <v>117.74</v>
      </c>
      <c r="I26" s="171">
        <f>ROUND(H26*23.59%,2)-0.01</f>
        <v>27.759999999999998</v>
      </c>
      <c r="J26" s="171">
        <f t="shared" si="1"/>
        <v>145.5</v>
      </c>
      <c r="K26" s="281"/>
      <c r="L26" s="62"/>
    </row>
    <row r="27" spans="1:12" ht="25.5">
      <c r="A27" s="182">
        <v>20</v>
      </c>
      <c r="B27" s="169" t="s">
        <v>75</v>
      </c>
      <c r="C27" s="169" t="s">
        <v>38</v>
      </c>
      <c r="D27" s="184">
        <v>1525</v>
      </c>
      <c r="E27" s="195" t="s">
        <v>130</v>
      </c>
      <c r="F27" s="186">
        <f t="shared" si="2"/>
        <v>9.1690000000000005</v>
      </c>
      <c r="G27" s="183">
        <v>36</v>
      </c>
      <c r="H27" s="183">
        <v>66.02</v>
      </c>
      <c r="I27" s="171">
        <f t="shared" si="0"/>
        <v>15.57</v>
      </c>
      <c r="J27" s="171">
        <f t="shared" si="1"/>
        <v>81.59</v>
      </c>
      <c r="K27" s="281"/>
      <c r="L27" s="62"/>
    </row>
    <row r="28" spans="1:12" ht="27.75" customHeight="1">
      <c r="A28" s="182">
        <v>21</v>
      </c>
      <c r="B28" s="169" t="s">
        <v>132</v>
      </c>
      <c r="C28" s="169" t="s">
        <v>34</v>
      </c>
      <c r="D28" s="184">
        <v>1337</v>
      </c>
      <c r="E28" s="195" t="s">
        <v>130</v>
      </c>
      <c r="F28" s="186">
        <f t="shared" si="2"/>
        <v>8.0380000000000003</v>
      </c>
      <c r="G28" s="183">
        <v>35</v>
      </c>
      <c r="H28" s="183">
        <v>56.27</v>
      </c>
      <c r="I28" s="171">
        <f t="shared" si="0"/>
        <v>13.27</v>
      </c>
      <c r="J28" s="171">
        <f t="shared" si="1"/>
        <v>69.540000000000006</v>
      </c>
      <c r="K28" s="281"/>
      <c r="L28" s="62"/>
    </row>
    <row r="29" spans="1:12" ht="25.5">
      <c r="A29" s="182">
        <v>22</v>
      </c>
      <c r="B29" s="169" t="s">
        <v>48</v>
      </c>
      <c r="C29" s="169" t="s">
        <v>36</v>
      </c>
      <c r="D29" s="184">
        <v>1381</v>
      </c>
      <c r="E29" s="195" t="s">
        <v>130</v>
      </c>
      <c r="F29" s="186">
        <f t="shared" si="2"/>
        <v>8.3030000000000008</v>
      </c>
      <c r="G29" s="183">
        <v>50</v>
      </c>
      <c r="H29" s="183">
        <v>83.03</v>
      </c>
      <c r="I29" s="171">
        <f t="shared" si="0"/>
        <v>19.59</v>
      </c>
      <c r="J29" s="171">
        <f t="shared" si="1"/>
        <v>102.62</v>
      </c>
      <c r="K29" s="281"/>
      <c r="L29" s="62"/>
    </row>
    <row r="30" spans="1:12" ht="25.5">
      <c r="A30" s="182">
        <v>23</v>
      </c>
      <c r="B30" s="169" t="s">
        <v>49</v>
      </c>
      <c r="C30" s="169" t="s">
        <v>38</v>
      </c>
      <c r="D30" s="184">
        <v>1872</v>
      </c>
      <c r="E30" s="195" t="s">
        <v>130</v>
      </c>
      <c r="F30" s="186">
        <f t="shared" si="2"/>
        <v>11.255000000000001</v>
      </c>
      <c r="G30" s="183">
        <v>38</v>
      </c>
      <c r="H30" s="183">
        <v>85.54</v>
      </c>
      <c r="I30" s="171">
        <f t="shared" si="0"/>
        <v>20.18</v>
      </c>
      <c r="J30" s="171">
        <f t="shared" si="1"/>
        <v>105.72</v>
      </c>
      <c r="K30" s="281"/>
      <c r="L30" s="62"/>
    </row>
    <row r="31" spans="1:12" ht="25.5">
      <c r="A31" s="182">
        <v>24</v>
      </c>
      <c r="B31" s="169" t="s">
        <v>50</v>
      </c>
      <c r="C31" s="169" t="s">
        <v>38</v>
      </c>
      <c r="D31" s="184">
        <v>1448</v>
      </c>
      <c r="E31" s="195" t="s">
        <v>130</v>
      </c>
      <c r="F31" s="186">
        <f t="shared" si="2"/>
        <v>8.7059999999999995</v>
      </c>
      <c r="G31" s="183">
        <v>12</v>
      </c>
      <c r="H31" s="183">
        <v>20.89</v>
      </c>
      <c r="I31" s="171">
        <f t="shared" si="0"/>
        <v>4.93</v>
      </c>
      <c r="J31" s="171">
        <f t="shared" si="1"/>
        <v>25.82</v>
      </c>
      <c r="K31" s="281"/>
      <c r="L31" s="62"/>
    </row>
    <row r="32" spans="1:12" ht="25.5">
      <c r="A32" s="182">
        <v>25</v>
      </c>
      <c r="B32" s="169" t="s">
        <v>50</v>
      </c>
      <c r="C32" s="169" t="s">
        <v>36</v>
      </c>
      <c r="D32" s="184">
        <v>1361</v>
      </c>
      <c r="E32" s="195" t="s">
        <v>130</v>
      </c>
      <c r="F32" s="186">
        <f t="shared" si="2"/>
        <v>8.1829999999999998</v>
      </c>
      <c r="G32" s="183">
        <v>24</v>
      </c>
      <c r="H32" s="183">
        <v>39.28</v>
      </c>
      <c r="I32" s="171">
        <f t="shared" si="0"/>
        <v>9.27</v>
      </c>
      <c r="J32" s="171">
        <f t="shared" si="1"/>
        <v>48.55</v>
      </c>
      <c r="K32" s="281"/>
      <c r="L32" s="62"/>
    </row>
    <row r="33" spans="1:12" ht="25.5">
      <c r="A33" s="182">
        <v>26</v>
      </c>
      <c r="B33" s="169" t="s">
        <v>51</v>
      </c>
      <c r="C33" s="169" t="s">
        <v>34</v>
      </c>
      <c r="D33" s="184">
        <v>2004</v>
      </c>
      <c r="E33" s="195" t="s">
        <v>130</v>
      </c>
      <c r="F33" s="186">
        <f t="shared" si="2"/>
        <v>12.048</v>
      </c>
      <c r="G33" s="183">
        <v>22</v>
      </c>
      <c r="H33" s="183">
        <v>53.01</v>
      </c>
      <c r="I33" s="171">
        <f t="shared" si="0"/>
        <v>12.51</v>
      </c>
      <c r="J33" s="171">
        <f t="shared" si="1"/>
        <v>65.52</v>
      </c>
      <c r="K33" s="281"/>
      <c r="L33" s="62"/>
    </row>
    <row r="34" spans="1:12" ht="25.5">
      <c r="A34" s="182">
        <v>27</v>
      </c>
      <c r="B34" s="169" t="s">
        <v>52</v>
      </c>
      <c r="C34" s="169" t="s">
        <v>34</v>
      </c>
      <c r="D34" s="184">
        <v>1583</v>
      </c>
      <c r="E34" s="195" t="s">
        <v>130</v>
      </c>
      <c r="F34" s="186">
        <f t="shared" si="2"/>
        <v>9.5169999999999995</v>
      </c>
      <c r="G34" s="183">
        <v>29</v>
      </c>
      <c r="H34" s="183">
        <v>55.2</v>
      </c>
      <c r="I34" s="171">
        <f t="shared" si="0"/>
        <v>13.02</v>
      </c>
      <c r="J34" s="171">
        <f t="shared" si="1"/>
        <v>68.22</v>
      </c>
      <c r="K34" s="281"/>
      <c r="L34" s="62"/>
    </row>
    <row r="35" spans="1:12" ht="18" customHeight="1">
      <c r="A35" s="182">
        <v>28</v>
      </c>
      <c r="B35" s="169" t="s">
        <v>54</v>
      </c>
      <c r="C35" s="169" t="s">
        <v>36</v>
      </c>
      <c r="D35" s="184">
        <v>1240</v>
      </c>
      <c r="E35" s="195" t="s">
        <v>130</v>
      </c>
      <c r="F35" s="186">
        <f t="shared" si="2"/>
        <v>7.4550000000000001</v>
      </c>
      <c r="G35" s="183">
        <v>50</v>
      </c>
      <c r="H35" s="183">
        <v>74.55</v>
      </c>
      <c r="I35" s="171">
        <f t="shared" si="0"/>
        <v>17.59</v>
      </c>
      <c r="J35" s="171">
        <f t="shared" si="1"/>
        <v>92.14</v>
      </c>
      <c r="K35" s="281"/>
      <c r="L35" s="62"/>
    </row>
    <row r="36" spans="1:12" ht="26.25" customHeight="1">
      <c r="A36" s="182">
        <v>29</v>
      </c>
      <c r="B36" s="169" t="s">
        <v>45</v>
      </c>
      <c r="C36" s="169" t="s">
        <v>34</v>
      </c>
      <c r="D36" s="184">
        <v>1443</v>
      </c>
      <c r="E36" s="195" t="s">
        <v>130</v>
      </c>
      <c r="F36" s="186">
        <f t="shared" si="2"/>
        <v>8.6760000000000002</v>
      </c>
      <c r="G36" s="183">
        <v>62.5</v>
      </c>
      <c r="H36" s="183">
        <v>108.45</v>
      </c>
      <c r="I36" s="171">
        <f t="shared" si="0"/>
        <v>25.58</v>
      </c>
      <c r="J36" s="171">
        <f t="shared" si="1"/>
        <v>134.03</v>
      </c>
      <c r="K36" s="281"/>
      <c r="L36" s="62"/>
    </row>
    <row r="37" spans="1:12" ht="25.5">
      <c r="A37" s="182">
        <v>30</v>
      </c>
      <c r="B37" s="169" t="s">
        <v>88</v>
      </c>
      <c r="C37" s="169" t="s">
        <v>38</v>
      </c>
      <c r="D37" s="184">
        <v>1565</v>
      </c>
      <c r="E37" s="195" t="s">
        <v>130</v>
      </c>
      <c r="F37" s="186">
        <f t="shared" si="2"/>
        <v>9.4090000000000007</v>
      </c>
      <c r="G37" s="183">
        <v>10</v>
      </c>
      <c r="H37" s="183">
        <v>18.82</v>
      </c>
      <c r="I37" s="171">
        <f t="shared" si="0"/>
        <v>4.4400000000000004</v>
      </c>
      <c r="J37" s="171">
        <f t="shared" si="1"/>
        <v>23.26</v>
      </c>
      <c r="K37" s="281"/>
      <c r="L37" s="62"/>
    </row>
    <row r="38" spans="1:12" ht="20.25" customHeight="1">
      <c r="A38" s="182">
        <v>31</v>
      </c>
      <c r="B38" s="169" t="s">
        <v>88</v>
      </c>
      <c r="C38" s="169" t="s">
        <v>38</v>
      </c>
      <c r="D38" s="184">
        <v>1565</v>
      </c>
      <c r="E38" s="195" t="s">
        <v>131</v>
      </c>
      <c r="F38" s="186">
        <f t="shared" si="2"/>
        <v>9.4090000000000007</v>
      </c>
      <c r="G38" s="183">
        <v>1.5</v>
      </c>
      <c r="H38" s="183">
        <v>7.06</v>
      </c>
      <c r="I38" s="171">
        <f>ROUND(H38*23.59%,2)-0.01</f>
        <v>1.66</v>
      </c>
      <c r="J38" s="171">
        <f t="shared" si="1"/>
        <v>8.7199999999999989</v>
      </c>
      <c r="K38" s="281"/>
      <c r="L38" s="62"/>
    </row>
    <row r="39" spans="1:12" ht="26.25" customHeight="1">
      <c r="A39" s="182">
        <v>32</v>
      </c>
      <c r="B39" s="169" t="s">
        <v>55</v>
      </c>
      <c r="C39" s="169" t="s">
        <v>56</v>
      </c>
      <c r="D39" s="184">
        <v>1474</v>
      </c>
      <c r="E39" s="195" t="s">
        <v>130</v>
      </c>
      <c r="F39" s="186">
        <f t="shared" si="2"/>
        <v>8.8620000000000001</v>
      </c>
      <c r="G39" s="183">
        <v>13</v>
      </c>
      <c r="H39" s="183">
        <v>23.04</v>
      </c>
      <c r="I39" s="171">
        <f t="shared" si="0"/>
        <v>5.44</v>
      </c>
      <c r="J39" s="171">
        <f t="shared" si="1"/>
        <v>28.48</v>
      </c>
      <c r="K39" s="281"/>
      <c r="L39" s="62"/>
    </row>
    <row r="40" spans="1:12" ht="25.5">
      <c r="A40" s="182">
        <v>33</v>
      </c>
      <c r="B40" s="169" t="s">
        <v>72</v>
      </c>
      <c r="C40" s="169" t="s">
        <v>38</v>
      </c>
      <c r="D40" s="184">
        <v>1625</v>
      </c>
      <c r="E40" s="195" t="s">
        <v>130</v>
      </c>
      <c r="F40" s="186">
        <f t="shared" si="2"/>
        <v>9.77</v>
      </c>
      <c r="G40" s="183">
        <v>24</v>
      </c>
      <c r="H40" s="183">
        <v>46.9</v>
      </c>
      <c r="I40" s="171">
        <f t="shared" si="0"/>
        <v>11.06</v>
      </c>
      <c r="J40" s="171">
        <f t="shared" si="1"/>
        <v>57.96</v>
      </c>
      <c r="K40" s="281"/>
      <c r="L40" s="62"/>
    </row>
    <row r="41" spans="1:12" ht="18" customHeight="1">
      <c r="A41" s="182">
        <v>34</v>
      </c>
      <c r="B41" s="169" t="s">
        <v>54</v>
      </c>
      <c r="C41" s="169" t="s">
        <v>34</v>
      </c>
      <c r="D41" s="184">
        <v>1176</v>
      </c>
      <c r="E41" s="195" t="s">
        <v>130</v>
      </c>
      <c r="F41" s="186">
        <f t="shared" si="2"/>
        <v>7.07</v>
      </c>
      <c r="G41" s="183">
        <v>72</v>
      </c>
      <c r="H41" s="183">
        <v>101.81</v>
      </c>
      <c r="I41" s="171">
        <f t="shared" si="0"/>
        <v>24.02</v>
      </c>
      <c r="J41" s="171">
        <f t="shared" si="1"/>
        <v>125.83</v>
      </c>
      <c r="K41" s="281"/>
      <c r="L41" s="62"/>
    </row>
    <row r="42" spans="1:12">
      <c r="A42" s="182">
        <v>35</v>
      </c>
      <c r="B42" s="169" t="s">
        <v>57</v>
      </c>
      <c r="C42" s="169" t="s">
        <v>36</v>
      </c>
      <c r="D42" s="184">
        <v>1313</v>
      </c>
      <c r="E42" s="195" t="s">
        <v>130</v>
      </c>
      <c r="F42" s="186">
        <f t="shared" si="2"/>
        <v>7.8940000000000001</v>
      </c>
      <c r="G42" s="183">
        <v>64.5</v>
      </c>
      <c r="H42" s="183">
        <v>101.83</v>
      </c>
      <c r="I42" s="171">
        <f t="shared" si="0"/>
        <v>24.02</v>
      </c>
      <c r="J42" s="171">
        <f t="shared" si="1"/>
        <v>125.85</v>
      </c>
      <c r="K42" s="281"/>
      <c r="L42" s="62"/>
    </row>
    <row r="43" spans="1:12">
      <c r="A43" s="182">
        <v>36</v>
      </c>
      <c r="B43" s="169" t="s">
        <v>57</v>
      </c>
      <c r="C43" s="169" t="s">
        <v>36</v>
      </c>
      <c r="D43" s="184">
        <v>1313</v>
      </c>
      <c r="E43" s="195" t="s">
        <v>131</v>
      </c>
      <c r="F43" s="186">
        <f t="shared" si="2"/>
        <v>7.8940000000000001</v>
      </c>
      <c r="G43" s="183">
        <v>0.5</v>
      </c>
      <c r="H43" s="183">
        <v>1.97</v>
      </c>
      <c r="I43" s="171">
        <f t="shared" si="0"/>
        <v>0.46</v>
      </c>
      <c r="J43" s="171">
        <f t="shared" si="1"/>
        <v>2.4300000000000002</v>
      </c>
      <c r="K43" s="281"/>
      <c r="L43" s="62"/>
    </row>
    <row r="44" spans="1:12" ht="25.5">
      <c r="A44" s="182">
        <v>37</v>
      </c>
      <c r="B44" s="169" t="s">
        <v>58</v>
      </c>
      <c r="C44" s="169" t="s">
        <v>47</v>
      </c>
      <c r="D44" s="184">
        <v>1140</v>
      </c>
      <c r="E44" s="195" t="s">
        <v>130</v>
      </c>
      <c r="F44" s="186">
        <f t="shared" si="2"/>
        <v>6.8540000000000001</v>
      </c>
      <c r="G44" s="183">
        <v>26</v>
      </c>
      <c r="H44" s="183">
        <v>35.64</v>
      </c>
      <c r="I44" s="171">
        <f t="shared" si="0"/>
        <v>8.41</v>
      </c>
      <c r="J44" s="171">
        <f t="shared" si="1"/>
        <v>44.05</v>
      </c>
      <c r="K44" s="281"/>
      <c r="L44" s="62"/>
    </row>
    <row r="45" spans="1:12" ht="25.5">
      <c r="A45" s="182">
        <v>38</v>
      </c>
      <c r="B45" s="169" t="s">
        <v>37</v>
      </c>
      <c r="C45" s="169" t="s">
        <v>36</v>
      </c>
      <c r="D45" s="184">
        <v>1517</v>
      </c>
      <c r="E45" s="195" t="s">
        <v>131</v>
      </c>
      <c r="F45" s="186">
        <f t="shared" si="2"/>
        <v>9.1199999999999992</v>
      </c>
      <c r="G45" s="183">
        <v>2</v>
      </c>
      <c r="H45" s="183">
        <v>9.1199999999999992</v>
      </c>
      <c r="I45" s="171">
        <f t="shared" si="0"/>
        <v>2.15</v>
      </c>
      <c r="J45" s="171">
        <f t="shared" si="1"/>
        <v>11.27</v>
      </c>
      <c r="K45" s="281"/>
      <c r="L45" s="62"/>
    </row>
    <row r="46" spans="1:12" ht="25.5">
      <c r="A46" s="182">
        <v>39</v>
      </c>
      <c r="B46" s="169" t="s">
        <v>37</v>
      </c>
      <c r="C46" s="169" t="s">
        <v>36</v>
      </c>
      <c r="D46" s="184">
        <v>1517</v>
      </c>
      <c r="E46" s="195" t="s">
        <v>130</v>
      </c>
      <c r="F46" s="186">
        <f t="shared" si="2"/>
        <v>9.1199999999999992</v>
      </c>
      <c r="G46" s="183">
        <v>48</v>
      </c>
      <c r="H46" s="183">
        <v>87.55</v>
      </c>
      <c r="I46" s="171">
        <f t="shared" si="0"/>
        <v>20.65</v>
      </c>
      <c r="J46" s="171">
        <f t="shared" si="1"/>
        <v>108.19999999999999</v>
      </c>
      <c r="K46" s="281"/>
      <c r="L46" s="62"/>
    </row>
    <row r="47" spans="1:12" ht="31.5" customHeight="1">
      <c r="A47" s="182">
        <v>40</v>
      </c>
      <c r="B47" s="169" t="s">
        <v>53</v>
      </c>
      <c r="C47" s="169" t="s">
        <v>34</v>
      </c>
      <c r="D47" s="184">
        <v>1337</v>
      </c>
      <c r="E47" s="195" t="s">
        <v>130</v>
      </c>
      <c r="F47" s="186">
        <f t="shared" si="2"/>
        <v>8.0380000000000003</v>
      </c>
      <c r="G47" s="183">
        <v>12</v>
      </c>
      <c r="H47" s="183">
        <v>19.29</v>
      </c>
      <c r="I47" s="171">
        <f t="shared" si="0"/>
        <v>4.55</v>
      </c>
      <c r="J47" s="171">
        <f t="shared" si="1"/>
        <v>23.84</v>
      </c>
      <c r="K47" s="281"/>
      <c r="L47" s="62"/>
    </row>
    <row r="48" spans="1:12" ht="25.5">
      <c r="A48" s="182">
        <v>41</v>
      </c>
      <c r="B48" s="169" t="s">
        <v>59</v>
      </c>
      <c r="C48" s="169" t="s">
        <v>34</v>
      </c>
      <c r="D48" s="184">
        <v>1317</v>
      </c>
      <c r="E48" s="195" t="s">
        <v>130</v>
      </c>
      <c r="F48" s="186">
        <f t="shared" si="2"/>
        <v>7.9180000000000001</v>
      </c>
      <c r="G48" s="183">
        <v>24</v>
      </c>
      <c r="H48" s="183">
        <v>38.01</v>
      </c>
      <c r="I48" s="171">
        <f t="shared" si="0"/>
        <v>8.9700000000000006</v>
      </c>
      <c r="J48" s="171">
        <f t="shared" si="1"/>
        <v>46.98</v>
      </c>
      <c r="K48" s="281"/>
      <c r="L48" s="62"/>
    </row>
    <row r="49" spans="1:12" ht="38.25">
      <c r="A49" s="182">
        <v>42</v>
      </c>
      <c r="B49" s="169" t="s">
        <v>60</v>
      </c>
      <c r="C49" s="169" t="s">
        <v>36</v>
      </c>
      <c r="D49" s="184">
        <v>1545</v>
      </c>
      <c r="E49" s="195" t="s">
        <v>130</v>
      </c>
      <c r="F49" s="186">
        <f t="shared" si="2"/>
        <v>9.2889999999999997</v>
      </c>
      <c r="G49" s="183">
        <v>24</v>
      </c>
      <c r="H49" s="183">
        <v>44.59</v>
      </c>
      <c r="I49" s="171">
        <f t="shared" si="0"/>
        <v>10.52</v>
      </c>
      <c r="J49" s="171">
        <f t="shared" si="1"/>
        <v>55.11</v>
      </c>
      <c r="K49" s="281"/>
      <c r="L49" s="62"/>
    </row>
    <row r="50" spans="1:12" ht="25.5">
      <c r="A50" s="182">
        <v>43</v>
      </c>
      <c r="B50" s="169" t="s">
        <v>61</v>
      </c>
      <c r="C50" s="169" t="s">
        <v>36</v>
      </c>
      <c r="D50" s="184">
        <v>1381</v>
      </c>
      <c r="E50" s="195" t="s">
        <v>130</v>
      </c>
      <c r="F50" s="186">
        <f t="shared" si="2"/>
        <v>8.3030000000000008</v>
      </c>
      <c r="G50" s="183">
        <v>25</v>
      </c>
      <c r="H50" s="183">
        <v>41.52</v>
      </c>
      <c r="I50" s="171">
        <f t="shared" si="0"/>
        <v>9.7899999999999991</v>
      </c>
      <c r="J50" s="171">
        <f t="shared" si="1"/>
        <v>51.31</v>
      </c>
      <c r="K50" s="281"/>
      <c r="L50" s="62"/>
    </row>
    <row r="51" spans="1:12" ht="25.5">
      <c r="A51" s="182">
        <v>44</v>
      </c>
      <c r="B51" s="169" t="s">
        <v>61</v>
      </c>
      <c r="C51" s="169" t="s">
        <v>36</v>
      </c>
      <c r="D51" s="184">
        <v>1381</v>
      </c>
      <c r="E51" s="195" t="s">
        <v>131</v>
      </c>
      <c r="F51" s="186">
        <f t="shared" si="2"/>
        <v>8.3030000000000008</v>
      </c>
      <c r="G51" s="183">
        <v>0.5</v>
      </c>
      <c r="H51" s="183">
        <v>2.08</v>
      </c>
      <c r="I51" s="171">
        <f t="shared" si="0"/>
        <v>0.49</v>
      </c>
      <c r="J51" s="171">
        <f t="shared" si="1"/>
        <v>2.5700000000000003</v>
      </c>
      <c r="K51" s="281"/>
      <c r="L51" s="62"/>
    </row>
    <row r="52" spans="1:12" ht="25.5">
      <c r="A52" s="182">
        <v>45</v>
      </c>
      <c r="B52" s="169" t="s">
        <v>51</v>
      </c>
      <c r="C52" s="169" t="s">
        <v>36</v>
      </c>
      <c r="D52" s="184">
        <v>1355</v>
      </c>
      <c r="E52" s="195" t="s">
        <v>130</v>
      </c>
      <c r="F52" s="186">
        <f t="shared" si="2"/>
        <v>8.1460000000000008</v>
      </c>
      <c r="G52" s="183">
        <v>12</v>
      </c>
      <c r="H52" s="183">
        <v>19.55</v>
      </c>
      <c r="I52" s="171">
        <f t="shared" si="0"/>
        <v>4.6100000000000003</v>
      </c>
      <c r="J52" s="171">
        <f t="shared" si="1"/>
        <v>24.16</v>
      </c>
      <c r="K52" s="281"/>
      <c r="L52" s="62"/>
    </row>
    <row r="53" spans="1:12" ht="25.5">
      <c r="A53" s="182">
        <v>46</v>
      </c>
      <c r="B53" s="169" t="s">
        <v>90</v>
      </c>
      <c r="C53" s="169" t="s">
        <v>34</v>
      </c>
      <c r="D53" s="184">
        <v>1317</v>
      </c>
      <c r="E53" s="195" t="s">
        <v>130</v>
      </c>
      <c r="F53" s="186">
        <f t="shared" si="2"/>
        <v>7.9180000000000001</v>
      </c>
      <c r="G53" s="183">
        <v>12.5</v>
      </c>
      <c r="H53" s="183">
        <v>19.8</v>
      </c>
      <c r="I53" s="171">
        <f t="shared" si="0"/>
        <v>4.67</v>
      </c>
      <c r="J53" s="171">
        <f t="shared" si="1"/>
        <v>24.47</v>
      </c>
      <c r="K53" s="281"/>
      <c r="L53" s="62"/>
    </row>
    <row r="54" spans="1:12" ht="25.5">
      <c r="A54" s="182">
        <v>47</v>
      </c>
      <c r="B54" s="169" t="s">
        <v>61</v>
      </c>
      <c r="C54" s="169" t="s">
        <v>38</v>
      </c>
      <c r="D54" s="184">
        <v>1448</v>
      </c>
      <c r="E54" s="195" t="s">
        <v>130</v>
      </c>
      <c r="F54" s="186">
        <f t="shared" si="2"/>
        <v>8.7059999999999995</v>
      </c>
      <c r="G54" s="183">
        <v>24</v>
      </c>
      <c r="H54" s="183">
        <v>41.79</v>
      </c>
      <c r="I54" s="171">
        <f t="shared" si="0"/>
        <v>9.86</v>
      </c>
      <c r="J54" s="171">
        <f t="shared" si="1"/>
        <v>51.65</v>
      </c>
      <c r="K54" s="281"/>
      <c r="L54" s="62"/>
    </row>
    <row r="55" spans="1:12" ht="27.75" customHeight="1">
      <c r="A55" s="182">
        <v>48</v>
      </c>
      <c r="B55" s="169" t="s">
        <v>50</v>
      </c>
      <c r="C55" s="169" t="s">
        <v>34</v>
      </c>
      <c r="D55" s="184">
        <v>1337</v>
      </c>
      <c r="E55" s="195" t="s">
        <v>130</v>
      </c>
      <c r="F55" s="186">
        <f t="shared" si="2"/>
        <v>8.0380000000000003</v>
      </c>
      <c r="G55" s="183">
        <v>37</v>
      </c>
      <c r="H55" s="183">
        <v>59.48</v>
      </c>
      <c r="I55" s="171">
        <f t="shared" si="0"/>
        <v>14.03</v>
      </c>
      <c r="J55" s="171">
        <f t="shared" si="1"/>
        <v>73.509999999999991</v>
      </c>
      <c r="K55" s="281"/>
      <c r="L55" s="62"/>
    </row>
    <row r="56" spans="1:12" ht="25.5">
      <c r="A56" s="182">
        <v>49</v>
      </c>
      <c r="B56" s="169" t="s">
        <v>73</v>
      </c>
      <c r="C56" s="169" t="s">
        <v>34</v>
      </c>
      <c r="D56" s="184">
        <v>1362</v>
      </c>
      <c r="E56" s="195" t="s">
        <v>130</v>
      </c>
      <c r="F56" s="186">
        <f t="shared" si="2"/>
        <v>8.1890000000000001</v>
      </c>
      <c r="G56" s="183">
        <v>12</v>
      </c>
      <c r="H56" s="183">
        <v>19.649999999999999</v>
      </c>
      <c r="I56" s="171">
        <f t="shared" si="0"/>
        <v>4.6399999999999997</v>
      </c>
      <c r="J56" s="171">
        <f t="shared" si="1"/>
        <v>24.29</v>
      </c>
      <c r="K56" s="281"/>
      <c r="L56" s="62"/>
    </row>
    <row r="57" spans="1:12" ht="25.5">
      <c r="A57" s="182">
        <v>50</v>
      </c>
      <c r="B57" s="169" t="s">
        <v>62</v>
      </c>
      <c r="C57" s="169" t="s">
        <v>34</v>
      </c>
      <c r="D57" s="184">
        <v>1337</v>
      </c>
      <c r="E57" s="195" t="s">
        <v>130</v>
      </c>
      <c r="F57" s="186">
        <f t="shared" si="2"/>
        <v>8.0380000000000003</v>
      </c>
      <c r="G57" s="183">
        <v>24</v>
      </c>
      <c r="H57" s="183">
        <v>38.58</v>
      </c>
      <c r="I57" s="171">
        <f t="shared" si="0"/>
        <v>9.1</v>
      </c>
      <c r="J57" s="171">
        <f t="shared" si="1"/>
        <v>47.68</v>
      </c>
      <c r="K57" s="281"/>
      <c r="L57" s="62"/>
    </row>
    <row r="58" spans="1:12" ht="25.5">
      <c r="A58" s="182">
        <v>51</v>
      </c>
      <c r="B58" s="169" t="s">
        <v>92</v>
      </c>
      <c r="C58" s="169" t="s">
        <v>47</v>
      </c>
      <c r="D58" s="184">
        <v>1260</v>
      </c>
      <c r="E58" s="195" t="s">
        <v>130</v>
      </c>
      <c r="F58" s="186">
        <f t="shared" si="2"/>
        <v>7.5750000000000002</v>
      </c>
      <c r="G58" s="183">
        <v>49.5</v>
      </c>
      <c r="H58" s="183">
        <v>74.989999999999995</v>
      </c>
      <c r="I58" s="171">
        <f>ROUND(H58*23.59%,2)-0.01</f>
        <v>17.68</v>
      </c>
      <c r="J58" s="171">
        <f t="shared" si="1"/>
        <v>92.669999999999987</v>
      </c>
      <c r="K58" s="281"/>
      <c r="L58" s="62"/>
    </row>
    <row r="59" spans="1:12" ht="25.5">
      <c r="A59" s="182">
        <v>52</v>
      </c>
      <c r="B59" s="169" t="s">
        <v>92</v>
      </c>
      <c r="C59" s="169" t="s">
        <v>47</v>
      </c>
      <c r="D59" s="184">
        <v>1260</v>
      </c>
      <c r="E59" s="195" t="s">
        <v>131</v>
      </c>
      <c r="F59" s="186">
        <f t="shared" si="2"/>
        <v>7.5750000000000002</v>
      </c>
      <c r="G59" s="183">
        <v>1.5</v>
      </c>
      <c r="H59" s="183">
        <v>5.68</v>
      </c>
      <c r="I59" s="171">
        <f t="shared" si="0"/>
        <v>1.34</v>
      </c>
      <c r="J59" s="171">
        <f t="shared" si="1"/>
        <v>7.02</v>
      </c>
      <c r="K59" s="281"/>
      <c r="L59" s="62"/>
    </row>
    <row r="60" spans="1:12" ht="25.5">
      <c r="A60" s="182">
        <v>53</v>
      </c>
      <c r="B60" s="169" t="s">
        <v>61</v>
      </c>
      <c r="C60" s="169" t="s">
        <v>47</v>
      </c>
      <c r="D60" s="184">
        <v>1140</v>
      </c>
      <c r="E60" s="195" t="s">
        <v>130</v>
      </c>
      <c r="F60" s="186">
        <f t="shared" si="2"/>
        <v>6.8540000000000001</v>
      </c>
      <c r="G60" s="183">
        <v>24.5</v>
      </c>
      <c r="H60" s="183">
        <v>33.58</v>
      </c>
      <c r="I60" s="171">
        <f t="shared" si="0"/>
        <v>7.92</v>
      </c>
      <c r="J60" s="171">
        <f t="shared" si="1"/>
        <v>41.5</v>
      </c>
      <c r="K60" s="281"/>
      <c r="L60" s="62"/>
    </row>
    <row r="61" spans="1:12" ht="25.5">
      <c r="A61" s="182">
        <v>54</v>
      </c>
      <c r="B61" s="169" t="s">
        <v>70</v>
      </c>
      <c r="C61" s="169" t="s">
        <v>34</v>
      </c>
      <c r="D61" s="184">
        <v>1463</v>
      </c>
      <c r="E61" s="195" t="s">
        <v>130</v>
      </c>
      <c r="F61" s="186">
        <f t="shared" si="2"/>
        <v>8.7959999999999994</v>
      </c>
      <c r="G61" s="183">
        <v>37</v>
      </c>
      <c r="H61" s="183">
        <v>65.09</v>
      </c>
      <c r="I61" s="171">
        <f t="shared" si="0"/>
        <v>15.35</v>
      </c>
      <c r="J61" s="171">
        <f t="shared" si="1"/>
        <v>80.44</v>
      </c>
      <c r="K61" s="281"/>
      <c r="L61" s="62"/>
    </row>
    <row r="62" spans="1:12" ht="25.5">
      <c r="A62" s="182">
        <v>55</v>
      </c>
      <c r="B62" s="169" t="s">
        <v>84</v>
      </c>
      <c r="C62" s="169" t="s">
        <v>34</v>
      </c>
      <c r="D62" s="184">
        <v>1423</v>
      </c>
      <c r="E62" s="195" t="s">
        <v>130</v>
      </c>
      <c r="F62" s="186">
        <f t="shared" si="2"/>
        <v>8.5549999999999997</v>
      </c>
      <c r="G62" s="183">
        <v>24.5</v>
      </c>
      <c r="H62" s="183">
        <v>41.92</v>
      </c>
      <c r="I62" s="171">
        <f t="shared" si="0"/>
        <v>9.89</v>
      </c>
      <c r="J62" s="171">
        <f t="shared" si="1"/>
        <v>51.81</v>
      </c>
      <c r="K62" s="281"/>
      <c r="L62" s="62"/>
    </row>
    <row r="63" spans="1:12" ht="25.5">
      <c r="A63" s="182">
        <v>56</v>
      </c>
      <c r="B63" s="169" t="s">
        <v>52</v>
      </c>
      <c r="C63" s="169" t="s">
        <v>36</v>
      </c>
      <c r="D63" s="184">
        <v>1517</v>
      </c>
      <c r="E63" s="195" t="s">
        <v>130</v>
      </c>
      <c r="F63" s="186">
        <f t="shared" si="2"/>
        <v>9.1199999999999992</v>
      </c>
      <c r="G63" s="183">
        <v>32</v>
      </c>
      <c r="H63" s="183">
        <v>58.37</v>
      </c>
      <c r="I63" s="171">
        <f t="shared" si="0"/>
        <v>13.77</v>
      </c>
      <c r="J63" s="171">
        <f t="shared" si="1"/>
        <v>72.14</v>
      </c>
      <c r="K63" s="281"/>
      <c r="L63" s="62"/>
    </row>
    <row r="64" spans="1:12" ht="39" customHeight="1">
      <c r="A64" s="182">
        <v>57</v>
      </c>
      <c r="B64" s="169" t="s">
        <v>42</v>
      </c>
      <c r="C64" s="169" t="s">
        <v>36</v>
      </c>
      <c r="D64" s="184">
        <v>1381</v>
      </c>
      <c r="E64" s="195" t="s">
        <v>130</v>
      </c>
      <c r="F64" s="186">
        <f t="shared" si="2"/>
        <v>8.3030000000000008</v>
      </c>
      <c r="G64" s="183">
        <v>27.5</v>
      </c>
      <c r="H64" s="183">
        <v>45.67</v>
      </c>
      <c r="I64" s="171">
        <f t="shared" si="0"/>
        <v>10.77</v>
      </c>
      <c r="J64" s="171">
        <f t="shared" si="1"/>
        <v>56.44</v>
      </c>
      <c r="K64" s="281"/>
      <c r="L64" s="62"/>
    </row>
    <row r="65" spans="1:12">
      <c r="A65" s="182">
        <v>58</v>
      </c>
      <c r="B65" s="169" t="s">
        <v>57</v>
      </c>
      <c r="C65" s="169" t="s">
        <v>38</v>
      </c>
      <c r="D65" s="184">
        <v>1614</v>
      </c>
      <c r="E65" s="195" t="s">
        <v>131</v>
      </c>
      <c r="F65" s="186">
        <f t="shared" si="2"/>
        <v>9.7040000000000006</v>
      </c>
      <c r="G65" s="183">
        <v>0.5</v>
      </c>
      <c r="H65" s="183">
        <v>2.4300000000000002</v>
      </c>
      <c r="I65" s="171">
        <f t="shared" si="0"/>
        <v>0.56999999999999995</v>
      </c>
      <c r="J65" s="171">
        <f t="shared" si="1"/>
        <v>3</v>
      </c>
      <c r="K65" s="281"/>
      <c r="L65" s="62"/>
    </row>
    <row r="66" spans="1:12">
      <c r="A66" s="182">
        <v>59</v>
      </c>
      <c r="B66" s="169" t="s">
        <v>57</v>
      </c>
      <c r="C66" s="169" t="s">
        <v>38</v>
      </c>
      <c r="D66" s="184">
        <v>1614</v>
      </c>
      <c r="E66" s="195" t="s">
        <v>130</v>
      </c>
      <c r="F66" s="186">
        <f t="shared" si="2"/>
        <v>9.7040000000000006</v>
      </c>
      <c r="G66" s="183">
        <v>25.5</v>
      </c>
      <c r="H66" s="183">
        <v>49.49</v>
      </c>
      <c r="I66" s="171">
        <f t="shared" si="0"/>
        <v>11.67</v>
      </c>
      <c r="J66" s="171">
        <f t="shared" si="1"/>
        <v>61.160000000000004</v>
      </c>
      <c r="K66" s="281"/>
      <c r="L66" s="62"/>
    </row>
    <row r="67" spans="1:12" ht="25.5">
      <c r="A67" s="182">
        <v>60</v>
      </c>
      <c r="B67" s="169" t="s">
        <v>42</v>
      </c>
      <c r="C67" s="169" t="s">
        <v>36</v>
      </c>
      <c r="D67" s="184">
        <v>1355</v>
      </c>
      <c r="E67" s="195" t="s">
        <v>131</v>
      </c>
      <c r="F67" s="186">
        <f t="shared" si="2"/>
        <v>8.1460000000000008</v>
      </c>
      <c r="G67" s="183">
        <v>1</v>
      </c>
      <c r="H67" s="183">
        <v>4.07</v>
      </c>
      <c r="I67" s="171">
        <f t="shared" si="0"/>
        <v>0.96</v>
      </c>
      <c r="J67" s="171">
        <f t="shared" si="1"/>
        <v>5.03</v>
      </c>
      <c r="K67" s="281"/>
      <c r="L67" s="62"/>
    </row>
    <row r="68" spans="1:12" ht="25.5">
      <c r="A68" s="182">
        <v>61</v>
      </c>
      <c r="B68" s="169" t="s">
        <v>42</v>
      </c>
      <c r="C68" s="169" t="s">
        <v>36</v>
      </c>
      <c r="D68" s="184">
        <v>1355</v>
      </c>
      <c r="E68" s="195" t="s">
        <v>130</v>
      </c>
      <c r="F68" s="186">
        <f t="shared" si="2"/>
        <v>8.1460000000000008</v>
      </c>
      <c r="G68" s="183">
        <v>40.5</v>
      </c>
      <c r="H68" s="183">
        <v>65.98</v>
      </c>
      <c r="I68" s="171">
        <f t="shared" si="0"/>
        <v>15.56</v>
      </c>
      <c r="J68" s="171">
        <f t="shared" si="1"/>
        <v>81.540000000000006</v>
      </c>
      <c r="K68" s="281"/>
      <c r="L68" s="62"/>
    </row>
    <row r="69" spans="1:12" ht="25.5">
      <c r="A69" s="182">
        <v>62</v>
      </c>
      <c r="B69" s="169" t="s">
        <v>49</v>
      </c>
      <c r="C69" s="169" t="s">
        <v>34</v>
      </c>
      <c r="D69" s="184">
        <v>1443</v>
      </c>
      <c r="E69" s="195" t="s">
        <v>130</v>
      </c>
      <c r="F69" s="186">
        <f t="shared" si="2"/>
        <v>8.6760000000000002</v>
      </c>
      <c r="G69" s="183">
        <v>49</v>
      </c>
      <c r="H69" s="183">
        <v>85.02</v>
      </c>
      <c r="I69" s="171">
        <f t="shared" si="0"/>
        <v>20.059999999999999</v>
      </c>
      <c r="J69" s="171">
        <f t="shared" si="1"/>
        <v>105.08</v>
      </c>
      <c r="K69" s="281"/>
      <c r="L69" s="62"/>
    </row>
    <row r="70" spans="1:12" ht="25.5">
      <c r="A70" s="182">
        <v>63</v>
      </c>
      <c r="B70" s="169" t="s">
        <v>59</v>
      </c>
      <c r="C70" s="169" t="s">
        <v>36</v>
      </c>
      <c r="D70" s="184">
        <v>1335</v>
      </c>
      <c r="E70" s="195" t="s">
        <v>130</v>
      </c>
      <c r="F70" s="186">
        <f t="shared" si="2"/>
        <v>8.0259999999999998</v>
      </c>
      <c r="G70" s="183">
        <v>24</v>
      </c>
      <c r="H70" s="183">
        <v>38.520000000000003</v>
      </c>
      <c r="I70" s="171">
        <f t="shared" si="0"/>
        <v>9.09</v>
      </c>
      <c r="J70" s="171">
        <f t="shared" si="1"/>
        <v>47.61</v>
      </c>
      <c r="K70" s="281"/>
      <c r="L70" s="62"/>
    </row>
    <row r="71" spans="1:12" ht="25.5">
      <c r="A71" s="182">
        <v>64</v>
      </c>
      <c r="B71" s="169" t="s">
        <v>63</v>
      </c>
      <c r="C71" s="169" t="s">
        <v>36</v>
      </c>
      <c r="D71" s="184">
        <v>1381</v>
      </c>
      <c r="E71" s="195" t="s">
        <v>130</v>
      </c>
      <c r="F71" s="186">
        <f t="shared" si="2"/>
        <v>8.3030000000000008</v>
      </c>
      <c r="G71" s="183">
        <v>27</v>
      </c>
      <c r="H71" s="183">
        <v>44.84</v>
      </c>
      <c r="I71" s="171">
        <f t="shared" si="0"/>
        <v>10.58</v>
      </c>
      <c r="J71" s="171">
        <f t="shared" si="1"/>
        <v>55.42</v>
      </c>
      <c r="K71" s="281"/>
      <c r="L71" s="62"/>
    </row>
    <row r="72" spans="1:12" ht="25.5">
      <c r="A72" s="182">
        <v>65</v>
      </c>
      <c r="B72" s="169" t="s">
        <v>59</v>
      </c>
      <c r="C72" s="169" t="s">
        <v>34</v>
      </c>
      <c r="D72" s="184">
        <v>1362</v>
      </c>
      <c r="E72" s="195" t="s">
        <v>130</v>
      </c>
      <c r="F72" s="186">
        <f t="shared" si="2"/>
        <v>8.1890000000000001</v>
      </c>
      <c r="G72" s="183">
        <v>36</v>
      </c>
      <c r="H72" s="183">
        <v>58.96</v>
      </c>
      <c r="I72" s="171">
        <f t="shared" ref="I72:I88" si="3">ROUND(H72*23.59%,2)</f>
        <v>13.91</v>
      </c>
      <c r="J72" s="171">
        <f t="shared" ref="J72:J135" si="4">H72+I72</f>
        <v>72.87</v>
      </c>
      <c r="K72" s="281"/>
      <c r="L72" s="62"/>
    </row>
    <row r="73" spans="1:12" ht="25.5">
      <c r="A73" s="182">
        <v>66</v>
      </c>
      <c r="B73" s="169" t="s">
        <v>53</v>
      </c>
      <c r="C73" s="169" t="s">
        <v>36</v>
      </c>
      <c r="D73" s="184">
        <v>1335</v>
      </c>
      <c r="E73" s="195" t="s">
        <v>130</v>
      </c>
      <c r="F73" s="186">
        <f t="shared" si="2"/>
        <v>8.0259999999999998</v>
      </c>
      <c r="G73" s="183">
        <v>24</v>
      </c>
      <c r="H73" s="183">
        <v>38.520000000000003</v>
      </c>
      <c r="I73" s="171">
        <f t="shared" si="3"/>
        <v>9.09</v>
      </c>
      <c r="J73" s="171">
        <f t="shared" si="4"/>
        <v>47.61</v>
      </c>
      <c r="K73" s="281"/>
      <c r="L73" s="62"/>
    </row>
    <row r="74" spans="1:12" ht="25.5">
      <c r="A74" s="182">
        <v>67</v>
      </c>
      <c r="B74" s="169" t="s">
        <v>64</v>
      </c>
      <c r="C74" s="169" t="s">
        <v>36</v>
      </c>
      <c r="D74" s="184">
        <v>1355</v>
      </c>
      <c r="E74" s="195" t="s">
        <v>130</v>
      </c>
      <c r="F74" s="186">
        <f t="shared" ref="F74:F137" si="5">ROUND(D74/$F$4,3)</f>
        <v>8.1460000000000008</v>
      </c>
      <c r="G74" s="183">
        <v>73.5</v>
      </c>
      <c r="H74" s="183">
        <v>119.75</v>
      </c>
      <c r="I74" s="171">
        <f t="shared" si="3"/>
        <v>28.25</v>
      </c>
      <c r="J74" s="171">
        <f t="shared" si="4"/>
        <v>148</v>
      </c>
      <c r="K74" s="281"/>
      <c r="L74" s="62"/>
    </row>
    <row r="75" spans="1:12" s="62" customFormat="1" ht="38.25">
      <c r="A75" s="182">
        <v>68</v>
      </c>
      <c r="B75" s="187" t="s">
        <v>60</v>
      </c>
      <c r="C75" s="187" t="s">
        <v>36</v>
      </c>
      <c r="D75" s="188">
        <v>1545</v>
      </c>
      <c r="E75" s="196" t="s">
        <v>130</v>
      </c>
      <c r="F75" s="186">
        <f t="shared" si="5"/>
        <v>9.2889999999999997</v>
      </c>
      <c r="G75" s="189">
        <v>36</v>
      </c>
      <c r="H75" s="189">
        <v>66.88</v>
      </c>
      <c r="I75" s="171">
        <f t="shared" si="3"/>
        <v>15.78</v>
      </c>
      <c r="J75" s="171">
        <f t="shared" si="4"/>
        <v>82.66</v>
      </c>
      <c r="K75" s="281"/>
    </row>
    <row r="76" spans="1:12" ht="29.25" customHeight="1">
      <c r="A76" s="182">
        <v>69</v>
      </c>
      <c r="B76" s="169" t="s">
        <v>31</v>
      </c>
      <c r="C76" s="169" t="s">
        <v>83</v>
      </c>
      <c r="D76" s="184">
        <v>2004</v>
      </c>
      <c r="E76" s="195" t="s">
        <v>130</v>
      </c>
      <c r="F76" s="186">
        <f t="shared" si="5"/>
        <v>12.048</v>
      </c>
      <c r="G76" s="183">
        <v>12</v>
      </c>
      <c r="H76" s="183">
        <v>28.92</v>
      </c>
      <c r="I76" s="171">
        <f t="shared" si="3"/>
        <v>6.82</v>
      </c>
      <c r="J76" s="171">
        <f t="shared" si="4"/>
        <v>35.74</v>
      </c>
      <c r="K76" s="281"/>
      <c r="L76" s="62"/>
    </row>
    <row r="77" spans="1:12" ht="27.75" customHeight="1">
      <c r="A77" s="182">
        <v>70</v>
      </c>
      <c r="B77" s="169" t="s">
        <v>62</v>
      </c>
      <c r="C77" s="169" t="s">
        <v>36</v>
      </c>
      <c r="D77" s="184">
        <v>1381</v>
      </c>
      <c r="E77" s="195" t="s">
        <v>130</v>
      </c>
      <c r="F77" s="186">
        <f t="shared" si="5"/>
        <v>8.3030000000000008</v>
      </c>
      <c r="G77" s="183">
        <v>48</v>
      </c>
      <c r="H77" s="183">
        <v>79.709999999999994</v>
      </c>
      <c r="I77" s="171">
        <f t="shared" si="3"/>
        <v>18.8</v>
      </c>
      <c r="J77" s="171">
        <f t="shared" si="4"/>
        <v>98.509999999999991</v>
      </c>
      <c r="K77" s="281"/>
      <c r="L77" s="62"/>
    </row>
    <row r="78" spans="1:12" ht="25.5">
      <c r="A78" s="182">
        <v>71</v>
      </c>
      <c r="B78" s="169" t="s">
        <v>64</v>
      </c>
      <c r="C78" s="169" t="s">
        <v>38</v>
      </c>
      <c r="D78" s="184">
        <v>1421</v>
      </c>
      <c r="E78" s="195" t="s">
        <v>130</v>
      </c>
      <c r="F78" s="186">
        <f t="shared" si="5"/>
        <v>8.5429999999999993</v>
      </c>
      <c r="G78" s="183">
        <v>49.5</v>
      </c>
      <c r="H78" s="183">
        <v>84.58</v>
      </c>
      <c r="I78" s="171">
        <f t="shared" si="3"/>
        <v>19.95</v>
      </c>
      <c r="J78" s="171">
        <f t="shared" si="4"/>
        <v>104.53</v>
      </c>
      <c r="K78" s="281"/>
      <c r="L78" s="62"/>
    </row>
    <row r="79" spans="1:12" ht="25.5">
      <c r="A79" s="182">
        <v>72</v>
      </c>
      <c r="B79" s="169" t="s">
        <v>40</v>
      </c>
      <c r="C79" s="169" t="s">
        <v>36</v>
      </c>
      <c r="D79" s="184">
        <v>1355</v>
      </c>
      <c r="E79" s="195" t="s">
        <v>130</v>
      </c>
      <c r="F79" s="186">
        <f t="shared" si="5"/>
        <v>8.1460000000000008</v>
      </c>
      <c r="G79" s="183">
        <v>78</v>
      </c>
      <c r="H79" s="183">
        <v>127.08</v>
      </c>
      <c r="I79" s="171">
        <f t="shared" si="3"/>
        <v>29.98</v>
      </c>
      <c r="J79" s="171">
        <f t="shared" si="4"/>
        <v>157.06</v>
      </c>
      <c r="K79" s="281"/>
      <c r="L79" s="62"/>
    </row>
    <row r="80" spans="1:12" ht="25.5">
      <c r="A80" s="182">
        <v>73</v>
      </c>
      <c r="B80" s="169" t="s">
        <v>90</v>
      </c>
      <c r="C80" s="169" t="s">
        <v>36</v>
      </c>
      <c r="D80" s="184">
        <v>1517</v>
      </c>
      <c r="E80" s="195" t="s">
        <v>130</v>
      </c>
      <c r="F80" s="186">
        <f t="shared" si="5"/>
        <v>9.1199999999999992</v>
      </c>
      <c r="G80" s="183">
        <v>24.5</v>
      </c>
      <c r="H80" s="183">
        <v>44.69</v>
      </c>
      <c r="I80" s="171">
        <f t="shared" si="3"/>
        <v>10.54</v>
      </c>
      <c r="J80" s="171">
        <f t="shared" si="4"/>
        <v>55.23</v>
      </c>
      <c r="K80" s="281"/>
      <c r="L80" s="62"/>
    </row>
    <row r="81" spans="1:12" ht="25.5">
      <c r="A81" s="182">
        <v>74</v>
      </c>
      <c r="B81" s="169" t="s">
        <v>35</v>
      </c>
      <c r="C81" s="169" t="s">
        <v>36</v>
      </c>
      <c r="D81" s="184">
        <v>1355</v>
      </c>
      <c r="E81" s="195" t="s">
        <v>130</v>
      </c>
      <c r="F81" s="186">
        <f t="shared" si="5"/>
        <v>8.1460000000000008</v>
      </c>
      <c r="G81" s="183">
        <v>37.5</v>
      </c>
      <c r="H81" s="183">
        <v>61.1</v>
      </c>
      <c r="I81" s="171">
        <f t="shared" si="3"/>
        <v>14.41</v>
      </c>
      <c r="J81" s="171">
        <f t="shared" si="4"/>
        <v>75.510000000000005</v>
      </c>
      <c r="K81" s="281"/>
      <c r="L81" s="62"/>
    </row>
    <row r="82" spans="1:12" ht="25.5">
      <c r="A82" s="182">
        <v>75</v>
      </c>
      <c r="B82" s="169" t="s">
        <v>65</v>
      </c>
      <c r="C82" s="169" t="s">
        <v>38</v>
      </c>
      <c r="D82" s="184">
        <v>1463</v>
      </c>
      <c r="E82" s="195" t="s">
        <v>130</v>
      </c>
      <c r="F82" s="186">
        <f t="shared" si="5"/>
        <v>8.7959999999999994</v>
      </c>
      <c r="G82" s="183">
        <v>24</v>
      </c>
      <c r="H82" s="183">
        <v>42.22</v>
      </c>
      <c r="I82" s="171">
        <f t="shared" si="3"/>
        <v>9.9600000000000009</v>
      </c>
      <c r="J82" s="171">
        <f t="shared" si="4"/>
        <v>52.18</v>
      </c>
      <c r="K82" s="281"/>
      <c r="L82" s="62"/>
    </row>
    <row r="83" spans="1:12" ht="25.5">
      <c r="A83" s="182">
        <v>76</v>
      </c>
      <c r="B83" s="169" t="s">
        <v>66</v>
      </c>
      <c r="C83" s="169" t="s">
        <v>36</v>
      </c>
      <c r="D83" s="184">
        <v>1565</v>
      </c>
      <c r="E83" s="195" t="s">
        <v>130</v>
      </c>
      <c r="F83" s="186">
        <f t="shared" si="5"/>
        <v>9.4090000000000007</v>
      </c>
      <c r="G83" s="183">
        <v>24</v>
      </c>
      <c r="H83" s="183">
        <v>45.16</v>
      </c>
      <c r="I83" s="171">
        <f t="shared" si="3"/>
        <v>10.65</v>
      </c>
      <c r="J83" s="171">
        <f t="shared" si="4"/>
        <v>55.809999999999995</v>
      </c>
      <c r="K83" s="281"/>
      <c r="L83" s="62"/>
    </row>
    <row r="84" spans="1:12" ht="25.5">
      <c r="A84" s="182">
        <v>77</v>
      </c>
      <c r="B84" s="169" t="s">
        <v>61</v>
      </c>
      <c r="C84" s="169" t="s">
        <v>36</v>
      </c>
      <c r="D84" s="184">
        <v>1381</v>
      </c>
      <c r="E84" s="195" t="s">
        <v>130</v>
      </c>
      <c r="F84" s="186">
        <f t="shared" si="5"/>
        <v>8.3030000000000008</v>
      </c>
      <c r="G84" s="183">
        <v>37</v>
      </c>
      <c r="H84" s="183">
        <v>61.44</v>
      </c>
      <c r="I84" s="171">
        <f>ROUND(H84*23.59%,2)-0.01</f>
        <v>14.48</v>
      </c>
      <c r="J84" s="171">
        <f t="shared" si="4"/>
        <v>75.92</v>
      </c>
      <c r="K84" s="281"/>
      <c r="L84" s="62"/>
    </row>
    <row r="85" spans="1:12" ht="25.5">
      <c r="A85" s="182">
        <v>78</v>
      </c>
      <c r="B85" s="169" t="s">
        <v>59</v>
      </c>
      <c r="C85" s="169" t="s">
        <v>34</v>
      </c>
      <c r="D85" s="184">
        <v>1297</v>
      </c>
      <c r="E85" s="195" t="s">
        <v>130</v>
      </c>
      <c r="F85" s="186">
        <f t="shared" si="5"/>
        <v>7.798</v>
      </c>
      <c r="G85" s="183">
        <v>24</v>
      </c>
      <c r="H85" s="183">
        <v>37.43</v>
      </c>
      <c r="I85" s="171">
        <f t="shared" si="3"/>
        <v>8.83</v>
      </c>
      <c r="J85" s="171">
        <f t="shared" si="4"/>
        <v>46.26</v>
      </c>
      <c r="K85" s="281"/>
      <c r="L85" s="62"/>
    </row>
    <row r="86" spans="1:12" ht="25.5">
      <c r="A86" s="182">
        <v>79</v>
      </c>
      <c r="B86" s="169" t="s">
        <v>67</v>
      </c>
      <c r="C86" s="169" t="s">
        <v>34</v>
      </c>
      <c r="D86" s="184">
        <v>1557</v>
      </c>
      <c r="E86" s="195" t="s">
        <v>130</v>
      </c>
      <c r="F86" s="186">
        <f t="shared" si="5"/>
        <v>9.3610000000000007</v>
      </c>
      <c r="G86" s="183">
        <v>25</v>
      </c>
      <c r="H86" s="183">
        <v>46.81</v>
      </c>
      <c r="I86" s="171">
        <f t="shared" si="3"/>
        <v>11.04</v>
      </c>
      <c r="J86" s="171">
        <f t="shared" si="4"/>
        <v>57.85</v>
      </c>
      <c r="K86" s="281"/>
      <c r="L86" s="62"/>
    </row>
    <row r="87" spans="1:12" ht="25.5">
      <c r="A87" s="182">
        <v>80</v>
      </c>
      <c r="B87" s="169" t="s">
        <v>68</v>
      </c>
      <c r="C87" s="169" t="s">
        <v>36</v>
      </c>
      <c r="D87" s="184">
        <v>1309</v>
      </c>
      <c r="E87" s="195" t="s">
        <v>130</v>
      </c>
      <c r="F87" s="186">
        <f t="shared" si="5"/>
        <v>7.87</v>
      </c>
      <c r="G87" s="183">
        <v>12</v>
      </c>
      <c r="H87" s="183">
        <v>18.89</v>
      </c>
      <c r="I87" s="171">
        <f t="shared" si="3"/>
        <v>4.46</v>
      </c>
      <c r="J87" s="171">
        <f t="shared" si="4"/>
        <v>23.35</v>
      </c>
      <c r="K87" s="281"/>
      <c r="L87" s="62"/>
    </row>
    <row r="88" spans="1:12" ht="25.5">
      <c r="A88" s="182">
        <v>81</v>
      </c>
      <c r="B88" s="169" t="s">
        <v>67</v>
      </c>
      <c r="C88" s="169" t="s">
        <v>34</v>
      </c>
      <c r="D88" s="184">
        <v>1463</v>
      </c>
      <c r="E88" s="195" t="s">
        <v>130</v>
      </c>
      <c r="F88" s="186">
        <f t="shared" si="5"/>
        <v>8.7959999999999994</v>
      </c>
      <c r="G88" s="183">
        <v>36</v>
      </c>
      <c r="H88" s="183">
        <v>63.33</v>
      </c>
      <c r="I88" s="171">
        <f t="shared" si="3"/>
        <v>14.94</v>
      </c>
      <c r="J88" s="171">
        <f t="shared" si="4"/>
        <v>78.27</v>
      </c>
      <c r="K88" s="281"/>
      <c r="L88" s="62"/>
    </row>
    <row r="89" spans="1:12" ht="25.5">
      <c r="A89" s="182">
        <v>82</v>
      </c>
      <c r="B89" s="169" t="s">
        <v>92</v>
      </c>
      <c r="C89" s="169" t="s">
        <v>36</v>
      </c>
      <c r="D89" s="184">
        <v>1335</v>
      </c>
      <c r="E89" s="195" t="s">
        <v>130</v>
      </c>
      <c r="F89" s="186">
        <f t="shared" si="5"/>
        <v>8.0259999999999998</v>
      </c>
      <c r="G89" s="183">
        <v>24.5</v>
      </c>
      <c r="H89" s="183">
        <v>39.33</v>
      </c>
      <c r="I89" s="171">
        <f t="shared" ref="I89:I152" si="6">ROUND(H89*23.59%,2)</f>
        <v>9.2799999999999994</v>
      </c>
      <c r="J89" s="171">
        <f t="shared" si="4"/>
        <v>48.61</v>
      </c>
      <c r="K89" s="281"/>
      <c r="L89" s="62"/>
    </row>
    <row r="90" spans="1:12" ht="25.5">
      <c r="A90" s="182">
        <v>83</v>
      </c>
      <c r="B90" s="169" t="s">
        <v>69</v>
      </c>
      <c r="C90" s="169" t="s">
        <v>36</v>
      </c>
      <c r="D90" s="184">
        <v>1355</v>
      </c>
      <c r="E90" s="195" t="s">
        <v>130</v>
      </c>
      <c r="F90" s="186">
        <f t="shared" si="5"/>
        <v>8.1460000000000008</v>
      </c>
      <c r="G90" s="183">
        <v>13</v>
      </c>
      <c r="H90" s="183">
        <v>21.18</v>
      </c>
      <c r="I90" s="171">
        <f t="shared" si="6"/>
        <v>5</v>
      </c>
      <c r="J90" s="171">
        <f t="shared" si="4"/>
        <v>26.18</v>
      </c>
      <c r="K90" s="281"/>
      <c r="L90" s="62"/>
    </row>
    <row r="91" spans="1:12" ht="25.5">
      <c r="A91" s="182">
        <v>84</v>
      </c>
      <c r="B91" s="169" t="s">
        <v>53</v>
      </c>
      <c r="C91" s="169" t="s">
        <v>36</v>
      </c>
      <c r="D91" s="184">
        <v>1355</v>
      </c>
      <c r="E91" s="195" t="s">
        <v>130</v>
      </c>
      <c r="F91" s="186">
        <f t="shared" si="5"/>
        <v>8.1460000000000008</v>
      </c>
      <c r="G91" s="183">
        <v>25</v>
      </c>
      <c r="H91" s="183">
        <v>40.729999999999997</v>
      </c>
      <c r="I91" s="171">
        <f t="shared" si="6"/>
        <v>9.61</v>
      </c>
      <c r="J91" s="171">
        <f t="shared" si="4"/>
        <v>50.339999999999996</v>
      </c>
      <c r="K91" s="281"/>
      <c r="L91" s="62"/>
    </row>
    <row r="92" spans="1:12" ht="18" customHeight="1">
      <c r="A92" s="182">
        <v>85</v>
      </c>
      <c r="B92" s="169" t="s">
        <v>88</v>
      </c>
      <c r="C92" s="169" t="s">
        <v>36</v>
      </c>
      <c r="D92" s="184">
        <v>1470</v>
      </c>
      <c r="E92" s="195" t="s">
        <v>130</v>
      </c>
      <c r="F92" s="186">
        <f t="shared" si="5"/>
        <v>8.8379999999999992</v>
      </c>
      <c r="G92" s="183">
        <v>26</v>
      </c>
      <c r="H92" s="183">
        <v>45.96</v>
      </c>
      <c r="I92" s="171">
        <f t="shared" si="6"/>
        <v>10.84</v>
      </c>
      <c r="J92" s="171">
        <f t="shared" si="4"/>
        <v>56.8</v>
      </c>
      <c r="K92" s="281"/>
      <c r="L92" s="62"/>
    </row>
    <row r="93" spans="1:12" ht="25.5">
      <c r="A93" s="182">
        <v>86</v>
      </c>
      <c r="B93" s="169" t="s">
        <v>55</v>
      </c>
      <c r="C93" s="169" t="s">
        <v>47</v>
      </c>
      <c r="D93" s="184">
        <v>1123</v>
      </c>
      <c r="E93" s="195" t="s">
        <v>130</v>
      </c>
      <c r="F93" s="186">
        <f t="shared" si="5"/>
        <v>6.7519999999999998</v>
      </c>
      <c r="G93" s="183">
        <v>52</v>
      </c>
      <c r="H93" s="183">
        <v>70.22</v>
      </c>
      <c r="I93" s="171">
        <f t="shared" si="6"/>
        <v>16.559999999999999</v>
      </c>
      <c r="J93" s="171">
        <f t="shared" si="4"/>
        <v>86.78</v>
      </c>
      <c r="K93" s="281"/>
      <c r="L93" s="62"/>
    </row>
    <row r="94" spans="1:12" ht="25.5">
      <c r="A94" s="182">
        <v>87</v>
      </c>
      <c r="B94" s="169" t="s">
        <v>79</v>
      </c>
      <c r="C94" s="169" t="s">
        <v>36</v>
      </c>
      <c r="D94" s="184">
        <v>1335</v>
      </c>
      <c r="E94" s="195" t="s">
        <v>130</v>
      </c>
      <c r="F94" s="186">
        <f t="shared" si="5"/>
        <v>8.0259999999999998</v>
      </c>
      <c r="G94" s="183">
        <v>24</v>
      </c>
      <c r="H94" s="183">
        <v>38.520000000000003</v>
      </c>
      <c r="I94" s="171">
        <f t="shared" si="6"/>
        <v>9.09</v>
      </c>
      <c r="J94" s="171">
        <f t="shared" si="4"/>
        <v>47.61</v>
      </c>
      <c r="K94" s="281"/>
      <c r="L94" s="62"/>
    </row>
    <row r="95" spans="1:12" ht="25.5">
      <c r="A95" s="182">
        <v>88</v>
      </c>
      <c r="B95" s="169" t="s">
        <v>72</v>
      </c>
      <c r="C95" s="169" t="s">
        <v>36</v>
      </c>
      <c r="D95" s="184">
        <v>1545</v>
      </c>
      <c r="E95" s="195" t="s">
        <v>130</v>
      </c>
      <c r="F95" s="186">
        <f t="shared" si="5"/>
        <v>9.2889999999999997</v>
      </c>
      <c r="G95" s="183">
        <v>24</v>
      </c>
      <c r="H95" s="183">
        <v>44.59</v>
      </c>
      <c r="I95" s="171">
        <f t="shared" si="6"/>
        <v>10.52</v>
      </c>
      <c r="J95" s="171">
        <f t="shared" si="4"/>
        <v>55.11</v>
      </c>
      <c r="K95" s="281"/>
      <c r="L95" s="62"/>
    </row>
    <row r="96" spans="1:12" ht="25.5">
      <c r="A96" s="182">
        <v>89</v>
      </c>
      <c r="B96" s="169" t="s">
        <v>77</v>
      </c>
      <c r="C96" s="169" t="s">
        <v>34</v>
      </c>
      <c r="D96" s="184">
        <v>1362</v>
      </c>
      <c r="E96" s="195" t="s">
        <v>130</v>
      </c>
      <c r="F96" s="186">
        <f t="shared" si="5"/>
        <v>8.1890000000000001</v>
      </c>
      <c r="G96" s="183">
        <v>12</v>
      </c>
      <c r="H96" s="183">
        <v>19.649999999999999</v>
      </c>
      <c r="I96" s="171">
        <f t="shared" si="6"/>
        <v>4.6399999999999997</v>
      </c>
      <c r="J96" s="171">
        <f t="shared" si="4"/>
        <v>24.29</v>
      </c>
      <c r="K96" s="281"/>
      <c r="L96" s="62"/>
    </row>
    <row r="97" spans="1:12" s="62" customFormat="1" ht="25.5">
      <c r="A97" s="182">
        <v>90</v>
      </c>
      <c r="B97" s="187" t="s">
        <v>58</v>
      </c>
      <c r="C97" s="187" t="s">
        <v>36</v>
      </c>
      <c r="D97" s="188">
        <v>1475</v>
      </c>
      <c r="E97" s="196" t="s">
        <v>130</v>
      </c>
      <c r="F97" s="186">
        <f t="shared" si="5"/>
        <v>8.8680000000000003</v>
      </c>
      <c r="G97" s="189">
        <v>26</v>
      </c>
      <c r="H97" s="189">
        <v>46.11</v>
      </c>
      <c r="I97" s="171">
        <v>10.119999999999999</v>
      </c>
      <c r="J97" s="171">
        <f t="shared" si="4"/>
        <v>56.23</v>
      </c>
      <c r="K97" s="283" t="s">
        <v>135</v>
      </c>
    </row>
    <row r="98" spans="1:12" ht="25.5">
      <c r="A98" s="182">
        <v>91</v>
      </c>
      <c r="B98" s="169" t="s">
        <v>133</v>
      </c>
      <c r="C98" s="169" t="s">
        <v>38</v>
      </c>
      <c r="D98" s="184">
        <v>1550</v>
      </c>
      <c r="E98" s="195" t="s">
        <v>130</v>
      </c>
      <c r="F98" s="186">
        <f t="shared" si="5"/>
        <v>9.3190000000000008</v>
      </c>
      <c r="G98" s="183">
        <v>24</v>
      </c>
      <c r="H98" s="183">
        <v>44.73</v>
      </c>
      <c r="I98" s="171">
        <f t="shared" si="6"/>
        <v>10.55</v>
      </c>
      <c r="J98" s="171">
        <f t="shared" si="4"/>
        <v>55.28</v>
      </c>
      <c r="K98" s="281"/>
      <c r="L98" s="62"/>
    </row>
    <row r="99" spans="1:12" ht="25.5">
      <c r="A99" s="182">
        <v>92</v>
      </c>
      <c r="B99" s="169" t="s">
        <v>63</v>
      </c>
      <c r="C99" s="169" t="s">
        <v>38</v>
      </c>
      <c r="D99" s="184">
        <v>1422</v>
      </c>
      <c r="E99" s="195" t="s">
        <v>130</v>
      </c>
      <c r="F99" s="186">
        <f t="shared" si="5"/>
        <v>8.5489999999999995</v>
      </c>
      <c r="G99" s="183">
        <v>28</v>
      </c>
      <c r="H99" s="183">
        <v>47.87</v>
      </c>
      <c r="I99" s="171">
        <f t="shared" si="6"/>
        <v>11.29</v>
      </c>
      <c r="J99" s="171">
        <f t="shared" si="4"/>
        <v>59.16</v>
      </c>
      <c r="K99" s="281"/>
      <c r="L99" s="62"/>
    </row>
    <row r="100" spans="1:12" ht="25.5">
      <c r="A100" s="182">
        <v>93</v>
      </c>
      <c r="B100" s="169" t="s">
        <v>92</v>
      </c>
      <c r="C100" s="169" t="s">
        <v>47</v>
      </c>
      <c r="D100" s="184">
        <v>1120</v>
      </c>
      <c r="E100" s="195" t="s">
        <v>130</v>
      </c>
      <c r="F100" s="186">
        <f t="shared" si="5"/>
        <v>6.734</v>
      </c>
      <c r="G100" s="183">
        <v>62</v>
      </c>
      <c r="H100" s="183">
        <v>83.5</v>
      </c>
      <c r="I100" s="171">
        <f t="shared" si="6"/>
        <v>19.7</v>
      </c>
      <c r="J100" s="171">
        <f t="shared" si="4"/>
        <v>103.2</v>
      </c>
      <c r="K100" s="281"/>
      <c r="L100" s="62"/>
    </row>
    <row r="101" spans="1:12">
      <c r="A101" s="182">
        <v>94</v>
      </c>
      <c r="B101" s="169" t="s">
        <v>54</v>
      </c>
      <c r="C101" s="169" t="s">
        <v>34</v>
      </c>
      <c r="D101" s="184">
        <v>1176</v>
      </c>
      <c r="E101" s="195" t="s">
        <v>130</v>
      </c>
      <c r="F101" s="186">
        <f t="shared" si="5"/>
        <v>7.07</v>
      </c>
      <c r="G101" s="183">
        <v>90.5</v>
      </c>
      <c r="H101" s="183">
        <v>127.97</v>
      </c>
      <c r="I101" s="171">
        <f t="shared" si="6"/>
        <v>30.19</v>
      </c>
      <c r="J101" s="171">
        <f t="shared" si="4"/>
        <v>158.16</v>
      </c>
      <c r="K101" s="281"/>
      <c r="L101" s="62"/>
    </row>
    <row r="102" spans="1:12" ht="25.5">
      <c r="A102" s="182">
        <v>95</v>
      </c>
      <c r="B102" s="169" t="s">
        <v>92</v>
      </c>
      <c r="C102" s="169" t="s">
        <v>34</v>
      </c>
      <c r="D102" s="184">
        <v>1397</v>
      </c>
      <c r="E102" s="195" t="s">
        <v>130</v>
      </c>
      <c r="F102" s="186">
        <f t="shared" si="5"/>
        <v>8.3989999999999991</v>
      </c>
      <c r="G102" s="183">
        <v>37</v>
      </c>
      <c r="H102" s="183">
        <v>62.15</v>
      </c>
      <c r="I102" s="171">
        <f t="shared" si="6"/>
        <v>14.66</v>
      </c>
      <c r="J102" s="171">
        <f t="shared" si="4"/>
        <v>76.81</v>
      </c>
      <c r="K102" s="281"/>
      <c r="L102" s="62"/>
    </row>
    <row r="103" spans="1:12" ht="25.5">
      <c r="A103" s="182">
        <v>96</v>
      </c>
      <c r="B103" s="169" t="s">
        <v>49</v>
      </c>
      <c r="C103" s="169" t="s">
        <v>34</v>
      </c>
      <c r="D103" s="184">
        <v>1443</v>
      </c>
      <c r="E103" s="195" t="s">
        <v>130</v>
      </c>
      <c r="F103" s="186">
        <f t="shared" si="5"/>
        <v>8.6760000000000002</v>
      </c>
      <c r="G103" s="183">
        <v>15.5</v>
      </c>
      <c r="H103" s="183">
        <v>26.9</v>
      </c>
      <c r="I103" s="171">
        <f t="shared" si="6"/>
        <v>6.35</v>
      </c>
      <c r="J103" s="171">
        <f t="shared" si="4"/>
        <v>33.25</v>
      </c>
      <c r="K103" s="281"/>
      <c r="L103" s="62"/>
    </row>
    <row r="104" spans="1:12" ht="25.5">
      <c r="A104" s="182">
        <v>97</v>
      </c>
      <c r="B104" s="169" t="s">
        <v>51</v>
      </c>
      <c r="C104" s="169" t="s">
        <v>36</v>
      </c>
      <c r="D104" s="184">
        <v>1335</v>
      </c>
      <c r="E104" s="195" t="s">
        <v>130</v>
      </c>
      <c r="F104" s="186">
        <f t="shared" si="5"/>
        <v>8.0259999999999998</v>
      </c>
      <c r="G104" s="183">
        <v>7</v>
      </c>
      <c r="H104" s="183">
        <v>11.24</v>
      </c>
      <c r="I104" s="171">
        <f t="shared" si="6"/>
        <v>2.65</v>
      </c>
      <c r="J104" s="171">
        <f t="shared" si="4"/>
        <v>13.89</v>
      </c>
      <c r="K104" s="281"/>
      <c r="L104" s="62"/>
    </row>
    <row r="105" spans="1:12" ht="18" customHeight="1">
      <c r="A105" s="182">
        <v>98</v>
      </c>
      <c r="B105" s="169" t="s">
        <v>55</v>
      </c>
      <c r="C105" s="169" t="s">
        <v>123</v>
      </c>
      <c r="D105" s="184">
        <v>1415</v>
      </c>
      <c r="E105" s="195" t="s">
        <v>130</v>
      </c>
      <c r="F105" s="186">
        <f t="shared" si="5"/>
        <v>8.5069999999999997</v>
      </c>
      <c r="G105" s="183">
        <v>39</v>
      </c>
      <c r="H105" s="183">
        <v>66.349999999999994</v>
      </c>
      <c r="I105" s="171">
        <f t="shared" si="6"/>
        <v>15.65</v>
      </c>
      <c r="J105" s="171">
        <f t="shared" si="4"/>
        <v>82</v>
      </c>
      <c r="K105" s="281"/>
      <c r="L105" s="62"/>
    </row>
    <row r="106" spans="1:12" ht="18" customHeight="1">
      <c r="A106" s="182">
        <v>99</v>
      </c>
      <c r="B106" s="169" t="s">
        <v>66</v>
      </c>
      <c r="C106" s="169" t="s">
        <v>36</v>
      </c>
      <c r="D106" s="184">
        <v>1593</v>
      </c>
      <c r="E106" s="195" t="s">
        <v>130</v>
      </c>
      <c r="F106" s="186">
        <f t="shared" si="5"/>
        <v>9.577</v>
      </c>
      <c r="G106" s="183">
        <v>36</v>
      </c>
      <c r="H106" s="183">
        <v>68.95</v>
      </c>
      <c r="I106" s="171">
        <f t="shared" si="6"/>
        <v>16.27</v>
      </c>
      <c r="J106" s="171">
        <f t="shared" si="4"/>
        <v>85.22</v>
      </c>
      <c r="K106" s="281"/>
      <c r="L106" s="62"/>
    </row>
    <row r="107" spans="1:12" ht="25.5">
      <c r="A107" s="182">
        <v>100</v>
      </c>
      <c r="B107" s="169" t="s">
        <v>49</v>
      </c>
      <c r="C107" s="169" t="s">
        <v>34</v>
      </c>
      <c r="D107" s="184">
        <v>1417</v>
      </c>
      <c r="E107" s="195" t="s">
        <v>130</v>
      </c>
      <c r="F107" s="186">
        <f t="shared" si="5"/>
        <v>8.5190000000000001</v>
      </c>
      <c r="G107" s="183">
        <v>49.5</v>
      </c>
      <c r="H107" s="183">
        <v>84.34</v>
      </c>
      <c r="I107" s="171">
        <f t="shared" si="6"/>
        <v>19.899999999999999</v>
      </c>
      <c r="J107" s="171">
        <f t="shared" si="4"/>
        <v>104.24000000000001</v>
      </c>
      <c r="K107" s="281"/>
      <c r="L107" s="62"/>
    </row>
    <row r="108" spans="1:12" ht="25.5">
      <c r="A108" s="182">
        <v>101</v>
      </c>
      <c r="B108" s="169" t="s">
        <v>66</v>
      </c>
      <c r="C108" s="169" t="s">
        <v>36</v>
      </c>
      <c r="D108" s="184">
        <v>1593</v>
      </c>
      <c r="E108" s="195" t="s">
        <v>130</v>
      </c>
      <c r="F108" s="186">
        <f t="shared" si="5"/>
        <v>9.577</v>
      </c>
      <c r="G108" s="183">
        <v>12</v>
      </c>
      <c r="H108" s="183">
        <v>22.98</v>
      </c>
      <c r="I108" s="171">
        <f t="shared" si="6"/>
        <v>5.42</v>
      </c>
      <c r="J108" s="171">
        <f t="shared" si="4"/>
        <v>28.4</v>
      </c>
      <c r="K108" s="281"/>
      <c r="L108" s="62"/>
    </row>
    <row r="109" spans="1:12" ht="25.5">
      <c r="A109" s="182">
        <v>102</v>
      </c>
      <c r="B109" s="169" t="s">
        <v>74</v>
      </c>
      <c r="C109" s="169" t="s">
        <v>34</v>
      </c>
      <c r="D109" s="184">
        <v>1317</v>
      </c>
      <c r="E109" s="195" t="s">
        <v>131</v>
      </c>
      <c r="F109" s="186">
        <f t="shared" si="5"/>
        <v>7.9180000000000001</v>
      </c>
      <c r="G109" s="183">
        <v>2</v>
      </c>
      <c r="H109" s="183">
        <v>7.92</v>
      </c>
      <c r="I109" s="171">
        <f t="shared" si="6"/>
        <v>1.87</v>
      </c>
      <c r="J109" s="171">
        <f t="shared" si="4"/>
        <v>9.7899999999999991</v>
      </c>
      <c r="K109" s="281"/>
      <c r="L109" s="62"/>
    </row>
    <row r="110" spans="1:12" ht="25.5">
      <c r="A110" s="182">
        <v>103</v>
      </c>
      <c r="B110" s="169" t="s">
        <v>74</v>
      </c>
      <c r="C110" s="169" t="s">
        <v>34</v>
      </c>
      <c r="D110" s="184">
        <v>1317</v>
      </c>
      <c r="E110" s="195" t="s">
        <v>130</v>
      </c>
      <c r="F110" s="186">
        <f t="shared" si="5"/>
        <v>7.9180000000000001</v>
      </c>
      <c r="G110" s="183">
        <v>62.5</v>
      </c>
      <c r="H110" s="183">
        <v>98.98</v>
      </c>
      <c r="I110" s="171">
        <f t="shared" si="6"/>
        <v>23.35</v>
      </c>
      <c r="J110" s="171">
        <f t="shared" si="4"/>
        <v>122.33000000000001</v>
      </c>
      <c r="K110" s="281"/>
      <c r="L110" s="62"/>
    </row>
    <row r="111" spans="1:12" ht="25.5">
      <c r="A111" s="182">
        <v>104</v>
      </c>
      <c r="B111" s="169" t="s">
        <v>50</v>
      </c>
      <c r="C111" s="169" t="s">
        <v>34</v>
      </c>
      <c r="D111" s="184">
        <v>1362</v>
      </c>
      <c r="E111" s="195" t="s">
        <v>130</v>
      </c>
      <c r="F111" s="186">
        <f t="shared" si="5"/>
        <v>8.1890000000000001</v>
      </c>
      <c r="G111" s="183">
        <v>25</v>
      </c>
      <c r="H111" s="183">
        <v>40.950000000000003</v>
      </c>
      <c r="I111" s="171">
        <f t="shared" si="6"/>
        <v>9.66</v>
      </c>
      <c r="J111" s="171">
        <f t="shared" si="4"/>
        <v>50.61</v>
      </c>
      <c r="K111" s="281"/>
      <c r="L111" s="62"/>
    </row>
    <row r="112" spans="1:12" ht="25.5">
      <c r="A112" s="182">
        <v>105</v>
      </c>
      <c r="B112" s="169" t="s">
        <v>40</v>
      </c>
      <c r="C112" s="169" t="s">
        <v>38</v>
      </c>
      <c r="D112" s="184">
        <v>1421</v>
      </c>
      <c r="E112" s="195" t="s">
        <v>130</v>
      </c>
      <c r="F112" s="186">
        <f t="shared" si="5"/>
        <v>8.5429999999999993</v>
      </c>
      <c r="G112" s="183">
        <v>12</v>
      </c>
      <c r="H112" s="183">
        <v>20.5</v>
      </c>
      <c r="I112" s="171">
        <f t="shared" si="6"/>
        <v>4.84</v>
      </c>
      <c r="J112" s="171">
        <f t="shared" si="4"/>
        <v>25.34</v>
      </c>
      <c r="K112" s="281"/>
      <c r="L112" s="62"/>
    </row>
    <row r="113" spans="1:12" ht="25.5">
      <c r="A113" s="182">
        <v>106</v>
      </c>
      <c r="B113" s="169" t="s">
        <v>75</v>
      </c>
      <c r="C113" s="169" t="s">
        <v>34</v>
      </c>
      <c r="D113" s="184">
        <v>1463</v>
      </c>
      <c r="E113" s="195" t="s">
        <v>130</v>
      </c>
      <c r="F113" s="186">
        <f t="shared" si="5"/>
        <v>8.7959999999999994</v>
      </c>
      <c r="G113" s="183">
        <v>52</v>
      </c>
      <c r="H113" s="183">
        <v>91.48</v>
      </c>
      <c r="I113" s="171">
        <f t="shared" si="6"/>
        <v>21.58</v>
      </c>
      <c r="J113" s="171">
        <f t="shared" si="4"/>
        <v>113.06</v>
      </c>
      <c r="K113" s="281"/>
      <c r="L113" s="62"/>
    </row>
    <row r="114" spans="1:12" ht="25.5">
      <c r="A114" s="182">
        <v>107</v>
      </c>
      <c r="B114" s="169" t="s">
        <v>65</v>
      </c>
      <c r="C114" s="169" t="s">
        <v>34</v>
      </c>
      <c r="D114" s="184">
        <v>1317</v>
      </c>
      <c r="E114" s="195" t="s">
        <v>131</v>
      </c>
      <c r="F114" s="186">
        <f t="shared" si="5"/>
        <v>7.9180000000000001</v>
      </c>
      <c r="G114" s="183">
        <v>1</v>
      </c>
      <c r="H114" s="183">
        <v>3.96</v>
      </c>
      <c r="I114" s="171">
        <f t="shared" si="6"/>
        <v>0.93</v>
      </c>
      <c r="J114" s="171">
        <f t="shared" si="4"/>
        <v>4.8899999999999997</v>
      </c>
      <c r="K114" s="281"/>
      <c r="L114" s="62"/>
    </row>
    <row r="115" spans="1:12" ht="25.5">
      <c r="A115" s="182">
        <v>108</v>
      </c>
      <c r="B115" s="169" t="s">
        <v>65</v>
      </c>
      <c r="C115" s="169" t="s">
        <v>34</v>
      </c>
      <c r="D115" s="184">
        <v>1317</v>
      </c>
      <c r="E115" s="195" t="s">
        <v>130</v>
      </c>
      <c r="F115" s="186">
        <f t="shared" si="5"/>
        <v>7.9180000000000001</v>
      </c>
      <c r="G115" s="183">
        <v>11</v>
      </c>
      <c r="H115" s="183">
        <v>17.420000000000002</v>
      </c>
      <c r="I115" s="171">
        <f t="shared" si="6"/>
        <v>4.1100000000000003</v>
      </c>
      <c r="J115" s="171">
        <f t="shared" si="4"/>
        <v>21.53</v>
      </c>
      <c r="K115" s="281"/>
      <c r="L115" s="62"/>
    </row>
    <row r="116" spans="1:12" ht="25.5">
      <c r="A116" s="182">
        <v>109</v>
      </c>
      <c r="B116" s="169" t="s">
        <v>77</v>
      </c>
      <c r="C116" s="169" t="s">
        <v>34</v>
      </c>
      <c r="D116" s="184">
        <v>1317</v>
      </c>
      <c r="E116" s="195" t="s">
        <v>130</v>
      </c>
      <c r="F116" s="186">
        <f t="shared" si="5"/>
        <v>7.9180000000000001</v>
      </c>
      <c r="G116" s="183">
        <v>12</v>
      </c>
      <c r="H116" s="183">
        <v>19</v>
      </c>
      <c r="I116" s="171">
        <f t="shared" si="6"/>
        <v>4.4800000000000004</v>
      </c>
      <c r="J116" s="171">
        <f t="shared" si="4"/>
        <v>23.48</v>
      </c>
      <c r="K116" s="281"/>
      <c r="L116" s="62"/>
    </row>
    <row r="117" spans="1:12" ht="25.5">
      <c r="A117" s="182">
        <v>110</v>
      </c>
      <c r="B117" s="169" t="s">
        <v>33</v>
      </c>
      <c r="C117" s="169" t="s">
        <v>36</v>
      </c>
      <c r="D117" s="184">
        <v>1517</v>
      </c>
      <c r="E117" s="195" t="s">
        <v>130</v>
      </c>
      <c r="F117" s="186">
        <f t="shared" si="5"/>
        <v>9.1199999999999992</v>
      </c>
      <c r="G117" s="183">
        <v>26</v>
      </c>
      <c r="H117" s="183">
        <v>47.42</v>
      </c>
      <c r="I117" s="171">
        <f>ROUND(H117*23.59%,2)-0.01</f>
        <v>11.18</v>
      </c>
      <c r="J117" s="171">
        <f t="shared" si="4"/>
        <v>58.6</v>
      </c>
      <c r="K117" s="281"/>
      <c r="L117" s="62"/>
    </row>
    <row r="118" spans="1:12" ht="25.5">
      <c r="A118" s="182">
        <v>111</v>
      </c>
      <c r="B118" s="169" t="s">
        <v>66</v>
      </c>
      <c r="C118" s="169" t="s">
        <v>36</v>
      </c>
      <c r="D118" s="184">
        <v>1573</v>
      </c>
      <c r="E118" s="195" t="s">
        <v>130</v>
      </c>
      <c r="F118" s="186">
        <f t="shared" si="5"/>
        <v>9.4570000000000007</v>
      </c>
      <c r="G118" s="183">
        <v>12</v>
      </c>
      <c r="H118" s="183">
        <v>22.7</v>
      </c>
      <c r="I118" s="171">
        <f t="shared" si="6"/>
        <v>5.35</v>
      </c>
      <c r="J118" s="171">
        <f t="shared" si="4"/>
        <v>28.049999999999997</v>
      </c>
      <c r="K118" s="281"/>
      <c r="L118" s="62"/>
    </row>
    <row r="119" spans="1:12" ht="25.5">
      <c r="A119" s="182">
        <v>112</v>
      </c>
      <c r="B119" s="169" t="s">
        <v>67</v>
      </c>
      <c r="C119" s="169" t="s">
        <v>34</v>
      </c>
      <c r="D119" s="184">
        <v>1463</v>
      </c>
      <c r="E119" s="195" t="s">
        <v>130</v>
      </c>
      <c r="F119" s="186">
        <f t="shared" si="5"/>
        <v>8.7959999999999994</v>
      </c>
      <c r="G119" s="183">
        <v>36</v>
      </c>
      <c r="H119" s="183">
        <v>63.33</v>
      </c>
      <c r="I119" s="171">
        <f t="shared" si="6"/>
        <v>14.94</v>
      </c>
      <c r="J119" s="171">
        <f t="shared" si="4"/>
        <v>78.27</v>
      </c>
      <c r="K119" s="281"/>
      <c r="L119" s="62"/>
    </row>
    <row r="120" spans="1:12" ht="25.5">
      <c r="A120" s="182">
        <v>113</v>
      </c>
      <c r="B120" s="169" t="s">
        <v>45</v>
      </c>
      <c r="C120" s="169" t="s">
        <v>36</v>
      </c>
      <c r="D120" s="184">
        <v>1517</v>
      </c>
      <c r="E120" s="195" t="s">
        <v>130</v>
      </c>
      <c r="F120" s="186">
        <f t="shared" si="5"/>
        <v>9.1199999999999992</v>
      </c>
      <c r="G120" s="183">
        <v>62</v>
      </c>
      <c r="H120" s="183">
        <v>113.09</v>
      </c>
      <c r="I120" s="171">
        <f t="shared" si="6"/>
        <v>26.68</v>
      </c>
      <c r="J120" s="171">
        <f t="shared" si="4"/>
        <v>139.77000000000001</v>
      </c>
      <c r="K120" s="281"/>
      <c r="L120" s="62"/>
    </row>
    <row r="121" spans="1:12" ht="25.5">
      <c r="A121" s="182">
        <v>114</v>
      </c>
      <c r="B121" s="169" t="s">
        <v>48</v>
      </c>
      <c r="C121" s="169" t="s">
        <v>34</v>
      </c>
      <c r="D121" s="184">
        <v>1337</v>
      </c>
      <c r="E121" s="195" t="s">
        <v>130</v>
      </c>
      <c r="F121" s="186">
        <f t="shared" si="5"/>
        <v>8.0380000000000003</v>
      </c>
      <c r="G121" s="183">
        <v>24</v>
      </c>
      <c r="H121" s="183">
        <v>38.58</v>
      </c>
      <c r="I121" s="171">
        <f t="shared" si="6"/>
        <v>9.1</v>
      </c>
      <c r="J121" s="171">
        <f t="shared" si="4"/>
        <v>47.68</v>
      </c>
      <c r="K121" s="281"/>
      <c r="L121" s="62"/>
    </row>
    <row r="122" spans="1:12" ht="25.5">
      <c r="A122" s="182">
        <v>115</v>
      </c>
      <c r="B122" s="169" t="s">
        <v>41</v>
      </c>
      <c r="C122" s="169" t="s">
        <v>34</v>
      </c>
      <c r="D122" s="184">
        <v>1362</v>
      </c>
      <c r="E122" s="195" t="s">
        <v>131</v>
      </c>
      <c r="F122" s="186">
        <f t="shared" si="5"/>
        <v>8.1890000000000001</v>
      </c>
      <c r="G122" s="183">
        <v>4</v>
      </c>
      <c r="H122" s="183">
        <v>16.38</v>
      </c>
      <c r="I122" s="171">
        <f t="shared" si="6"/>
        <v>3.86</v>
      </c>
      <c r="J122" s="171">
        <f t="shared" si="4"/>
        <v>20.239999999999998</v>
      </c>
      <c r="K122" s="281"/>
      <c r="L122" s="62"/>
    </row>
    <row r="123" spans="1:12" ht="25.5">
      <c r="A123" s="182">
        <v>116</v>
      </c>
      <c r="B123" s="169" t="s">
        <v>41</v>
      </c>
      <c r="C123" s="169" t="s">
        <v>34</v>
      </c>
      <c r="D123" s="184">
        <v>1362</v>
      </c>
      <c r="E123" s="195" t="s">
        <v>130</v>
      </c>
      <c r="F123" s="186">
        <f t="shared" si="5"/>
        <v>8.1890000000000001</v>
      </c>
      <c r="G123" s="183">
        <v>24</v>
      </c>
      <c r="H123" s="183">
        <v>39.31</v>
      </c>
      <c r="I123" s="171">
        <f t="shared" si="6"/>
        <v>9.27</v>
      </c>
      <c r="J123" s="171">
        <f t="shared" si="4"/>
        <v>48.58</v>
      </c>
      <c r="K123" s="281"/>
      <c r="L123" s="62"/>
    </row>
    <row r="124" spans="1:12" ht="25.5">
      <c r="A124" s="182">
        <v>117</v>
      </c>
      <c r="B124" s="169" t="s">
        <v>64</v>
      </c>
      <c r="C124" s="169" t="s">
        <v>34</v>
      </c>
      <c r="D124" s="184">
        <v>1317</v>
      </c>
      <c r="E124" s="195" t="s">
        <v>130</v>
      </c>
      <c r="F124" s="186">
        <f t="shared" si="5"/>
        <v>7.9180000000000001</v>
      </c>
      <c r="G124" s="183">
        <v>49.5</v>
      </c>
      <c r="H124" s="183">
        <v>78.39</v>
      </c>
      <c r="I124" s="171">
        <f t="shared" si="6"/>
        <v>18.489999999999998</v>
      </c>
      <c r="J124" s="171">
        <f t="shared" si="4"/>
        <v>96.88</v>
      </c>
      <c r="K124" s="281"/>
      <c r="L124" s="62"/>
    </row>
    <row r="125" spans="1:12" ht="25.5">
      <c r="A125" s="182">
        <v>118</v>
      </c>
      <c r="B125" s="169" t="s">
        <v>49</v>
      </c>
      <c r="C125" s="169" t="s">
        <v>36</v>
      </c>
      <c r="D125" s="184">
        <v>1490</v>
      </c>
      <c r="E125" s="195" t="s">
        <v>130</v>
      </c>
      <c r="F125" s="186">
        <f t="shared" si="5"/>
        <v>8.9580000000000002</v>
      </c>
      <c r="G125" s="183">
        <v>34</v>
      </c>
      <c r="H125" s="183">
        <v>60.91</v>
      </c>
      <c r="I125" s="171">
        <f t="shared" si="6"/>
        <v>14.37</v>
      </c>
      <c r="J125" s="171">
        <f t="shared" si="4"/>
        <v>75.28</v>
      </c>
      <c r="K125" s="281"/>
      <c r="L125" s="62"/>
    </row>
    <row r="126" spans="1:12" ht="25.5">
      <c r="A126" s="182">
        <v>119</v>
      </c>
      <c r="B126" s="169" t="s">
        <v>49</v>
      </c>
      <c r="C126" s="169" t="s">
        <v>36</v>
      </c>
      <c r="D126" s="184">
        <v>1490</v>
      </c>
      <c r="E126" s="195" t="s">
        <v>131</v>
      </c>
      <c r="F126" s="186">
        <f t="shared" si="5"/>
        <v>8.9580000000000002</v>
      </c>
      <c r="G126" s="183">
        <v>0.5</v>
      </c>
      <c r="H126" s="183">
        <v>2.2400000000000002</v>
      </c>
      <c r="I126" s="171">
        <f t="shared" si="6"/>
        <v>0.53</v>
      </c>
      <c r="J126" s="171">
        <f t="shared" si="4"/>
        <v>2.7700000000000005</v>
      </c>
      <c r="K126" s="281"/>
      <c r="L126" s="62"/>
    </row>
    <row r="127" spans="1:12" ht="25.5">
      <c r="A127" s="182">
        <v>120</v>
      </c>
      <c r="B127" s="169" t="s">
        <v>66</v>
      </c>
      <c r="C127" s="169" t="s">
        <v>36</v>
      </c>
      <c r="D127" s="184">
        <v>1593</v>
      </c>
      <c r="E127" s="195" t="s">
        <v>130</v>
      </c>
      <c r="F127" s="186">
        <f t="shared" si="5"/>
        <v>9.577</v>
      </c>
      <c r="G127" s="183">
        <v>36</v>
      </c>
      <c r="H127" s="183">
        <v>68.95</v>
      </c>
      <c r="I127" s="171">
        <f t="shared" si="6"/>
        <v>16.27</v>
      </c>
      <c r="J127" s="171">
        <f t="shared" si="4"/>
        <v>85.22</v>
      </c>
      <c r="K127" s="281"/>
      <c r="L127" s="62"/>
    </row>
    <row r="128" spans="1:12" ht="25.5">
      <c r="A128" s="182">
        <v>121</v>
      </c>
      <c r="B128" s="169" t="s">
        <v>78</v>
      </c>
      <c r="C128" s="169" t="s">
        <v>36</v>
      </c>
      <c r="D128" s="184">
        <v>1470</v>
      </c>
      <c r="E128" s="195" t="s">
        <v>130</v>
      </c>
      <c r="F128" s="186">
        <f t="shared" si="5"/>
        <v>8.8379999999999992</v>
      </c>
      <c r="G128" s="183">
        <v>13</v>
      </c>
      <c r="H128" s="183">
        <v>22.98</v>
      </c>
      <c r="I128" s="171">
        <f t="shared" si="6"/>
        <v>5.42</v>
      </c>
      <c r="J128" s="171">
        <f t="shared" si="4"/>
        <v>28.4</v>
      </c>
      <c r="K128" s="281"/>
      <c r="L128" s="62"/>
    </row>
    <row r="129" spans="1:12" ht="25.5">
      <c r="A129" s="182">
        <v>122</v>
      </c>
      <c r="B129" s="169" t="s">
        <v>75</v>
      </c>
      <c r="C129" s="169" t="s">
        <v>34</v>
      </c>
      <c r="D129" s="184">
        <v>1463</v>
      </c>
      <c r="E129" s="195" t="s">
        <v>130</v>
      </c>
      <c r="F129" s="186">
        <f t="shared" si="5"/>
        <v>8.7959999999999994</v>
      </c>
      <c r="G129" s="183">
        <v>13</v>
      </c>
      <c r="H129" s="183">
        <v>22.87</v>
      </c>
      <c r="I129" s="171">
        <f t="shared" si="6"/>
        <v>5.4</v>
      </c>
      <c r="J129" s="171">
        <f t="shared" si="4"/>
        <v>28.270000000000003</v>
      </c>
      <c r="K129" s="281"/>
      <c r="L129" s="62"/>
    </row>
    <row r="130" spans="1:12" ht="25.5">
      <c r="A130" s="182">
        <v>123</v>
      </c>
      <c r="B130" s="169" t="s">
        <v>71</v>
      </c>
      <c r="C130" s="169" t="s">
        <v>34</v>
      </c>
      <c r="D130" s="184">
        <v>1317</v>
      </c>
      <c r="E130" s="195" t="s">
        <v>130</v>
      </c>
      <c r="F130" s="186">
        <f t="shared" si="5"/>
        <v>7.9180000000000001</v>
      </c>
      <c r="G130" s="183">
        <v>24</v>
      </c>
      <c r="H130" s="183">
        <v>38.01</v>
      </c>
      <c r="I130" s="171">
        <f t="shared" si="6"/>
        <v>8.9700000000000006</v>
      </c>
      <c r="J130" s="171">
        <f t="shared" si="4"/>
        <v>46.98</v>
      </c>
      <c r="K130" s="281"/>
      <c r="L130" s="62"/>
    </row>
    <row r="131" spans="1:12" ht="25.5">
      <c r="A131" s="182">
        <v>124</v>
      </c>
      <c r="B131" s="169" t="s">
        <v>72</v>
      </c>
      <c r="C131" s="169" t="s">
        <v>38</v>
      </c>
      <c r="D131" s="184">
        <v>1655</v>
      </c>
      <c r="E131" s="195" t="s">
        <v>130</v>
      </c>
      <c r="F131" s="186">
        <f t="shared" si="5"/>
        <v>9.9499999999999993</v>
      </c>
      <c r="G131" s="183">
        <v>24</v>
      </c>
      <c r="H131" s="183">
        <v>47.76</v>
      </c>
      <c r="I131" s="171">
        <f>ROUND(H131*23.59%,2)-0.01</f>
        <v>11.26</v>
      </c>
      <c r="J131" s="171">
        <f t="shared" si="4"/>
        <v>59.019999999999996</v>
      </c>
      <c r="K131" s="281"/>
      <c r="L131" s="62"/>
    </row>
    <row r="132" spans="1:12" ht="25.5">
      <c r="A132" s="182">
        <v>125</v>
      </c>
      <c r="B132" s="169" t="s">
        <v>46</v>
      </c>
      <c r="C132" s="169" t="s">
        <v>47</v>
      </c>
      <c r="D132" s="184">
        <v>1120</v>
      </c>
      <c r="E132" s="195" t="s">
        <v>130</v>
      </c>
      <c r="F132" s="186">
        <f t="shared" si="5"/>
        <v>6.734</v>
      </c>
      <c r="G132" s="183">
        <v>39</v>
      </c>
      <c r="H132" s="183">
        <v>52.53</v>
      </c>
      <c r="I132" s="171">
        <f t="shared" si="6"/>
        <v>12.39</v>
      </c>
      <c r="J132" s="171">
        <f t="shared" si="4"/>
        <v>64.92</v>
      </c>
      <c r="K132" s="281"/>
      <c r="L132" s="62"/>
    </row>
    <row r="133" spans="1:12" ht="25.5">
      <c r="A133" s="182">
        <v>126</v>
      </c>
      <c r="B133" s="169" t="s">
        <v>79</v>
      </c>
      <c r="C133" s="169" t="s">
        <v>34</v>
      </c>
      <c r="D133" s="184">
        <v>1317</v>
      </c>
      <c r="E133" s="195" t="s">
        <v>130</v>
      </c>
      <c r="F133" s="186">
        <f t="shared" si="5"/>
        <v>7.9180000000000001</v>
      </c>
      <c r="G133" s="183">
        <v>25.5</v>
      </c>
      <c r="H133" s="183">
        <v>40.380000000000003</v>
      </c>
      <c r="I133" s="171">
        <f t="shared" si="6"/>
        <v>9.5299999999999994</v>
      </c>
      <c r="J133" s="171">
        <f t="shared" si="4"/>
        <v>49.910000000000004</v>
      </c>
      <c r="K133" s="281"/>
      <c r="L133" s="62"/>
    </row>
    <row r="134" spans="1:12" ht="25.5">
      <c r="A134" s="182">
        <v>127</v>
      </c>
      <c r="B134" s="169" t="s">
        <v>80</v>
      </c>
      <c r="C134" s="169" t="s">
        <v>34</v>
      </c>
      <c r="D134" s="184">
        <v>1443</v>
      </c>
      <c r="E134" s="195" t="s">
        <v>130</v>
      </c>
      <c r="F134" s="186">
        <f t="shared" si="5"/>
        <v>8.6760000000000002</v>
      </c>
      <c r="G134" s="183">
        <v>24.5</v>
      </c>
      <c r="H134" s="183">
        <v>42.51</v>
      </c>
      <c r="I134" s="171">
        <f t="shared" si="6"/>
        <v>10.029999999999999</v>
      </c>
      <c r="J134" s="171">
        <f t="shared" si="4"/>
        <v>52.54</v>
      </c>
      <c r="K134" s="281"/>
      <c r="L134" s="62"/>
    </row>
    <row r="135" spans="1:12" ht="25.5">
      <c r="A135" s="182">
        <v>128</v>
      </c>
      <c r="B135" s="169" t="s">
        <v>42</v>
      </c>
      <c r="C135" s="169" t="s">
        <v>34</v>
      </c>
      <c r="D135" s="184">
        <v>1361</v>
      </c>
      <c r="E135" s="195" t="s">
        <v>130</v>
      </c>
      <c r="F135" s="186">
        <f t="shared" si="5"/>
        <v>8.1829999999999998</v>
      </c>
      <c r="G135" s="183">
        <v>25</v>
      </c>
      <c r="H135" s="183">
        <v>40.92</v>
      </c>
      <c r="I135" s="171">
        <f t="shared" si="6"/>
        <v>9.65</v>
      </c>
      <c r="J135" s="171">
        <f t="shared" si="4"/>
        <v>50.57</v>
      </c>
      <c r="K135" s="281"/>
      <c r="L135" s="62"/>
    </row>
    <row r="136" spans="1:12" ht="25.5">
      <c r="A136" s="182">
        <v>129</v>
      </c>
      <c r="B136" s="169" t="s">
        <v>80</v>
      </c>
      <c r="C136" s="169" t="s">
        <v>38</v>
      </c>
      <c r="D136" s="184">
        <v>1762</v>
      </c>
      <c r="E136" s="195" t="s">
        <v>130</v>
      </c>
      <c r="F136" s="186">
        <f t="shared" si="5"/>
        <v>10.593</v>
      </c>
      <c r="G136" s="183">
        <v>46.5</v>
      </c>
      <c r="H136" s="183">
        <v>98.51</v>
      </c>
      <c r="I136" s="171">
        <f t="shared" si="6"/>
        <v>23.24</v>
      </c>
      <c r="J136" s="171">
        <f t="shared" ref="J136:J199" si="7">H136+I136</f>
        <v>121.75</v>
      </c>
      <c r="K136" s="281"/>
      <c r="L136" s="62"/>
    </row>
    <row r="137" spans="1:12" ht="25.5">
      <c r="A137" s="182">
        <v>130</v>
      </c>
      <c r="B137" s="169" t="s">
        <v>67</v>
      </c>
      <c r="C137" s="169" t="s">
        <v>36</v>
      </c>
      <c r="D137" s="184">
        <v>1610</v>
      </c>
      <c r="E137" s="195" t="s">
        <v>130</v>
      </c>
      <c r="F137" s="186">
        <f t="shared" si="5"/>
        <v>9.68</v>
      </c>
      <c r="G137" s="183">
        <v>36</v>
      </c>
      <c r="H137" s="183">
        <v>69.7</v>
      </c>
      <c r="I137" s="171">
        <f t="shared" si="6"/>
        <v>16.440000000000001</v>
      </c>
      <c r="J137" s="171">
        <f t="shared" si="7"/>
        <v>86.14</v>
      </c>
      <c r="K137" s="281"/>
      <c r="L137" s="62"/>
    </row>
    <row r="138" spans="1:12" ht="25.5">
      <c r="A138" s="182">
        <v>131</v>
      </c>
      <c r="B138" s="169" t="s">
        <v>59</v>
      </c>
      <c r="C138" s="169" t="s">
        <v>36</v>
      </c>
      <c r="D138" s="184">
        <v>1335</v>
      </c>
      <c r="E138" s="195" t="s">
        <v>130</v>
      </c>
      <c r="F138" s="186">
        <f t="shared" ref="F138:F201" si="8">ROUND(D138/$F$4,3)</f>
        <v>8.0259999999999998</v>
      </c>
      <c r="G138" s="183">
        <v>12</v>
      </c>
      <c r="H138" s="183">
        <v>19.260000000000002</v>
      </c>
      <c r="I138" s="171">
        <f t="shared" si="6"/>
        <v>4.54</v>
      </c>
      <c r="J138" s="171">
        <f t="shared" si="7"/>
        <v>23.8</v>
      </c>
      <c r="K138" s="281"/>
      <c r="L138" s="62"/>
    </row>
    <row r="139" spans="1:12" ht="25.5">
      <c r="A139" s="182">
        <v>132</v>
      </c>
      <c r="B139" s="169" t="s">
        <v>67</v>
      </c>
      <c r="C139" s="169" t="s">
        <v>36</v>
      </c>
      <c r="D139" s="184">
        <v>1517</v>
      </c>
      <c r="E139" s="195" t="s">
        <v>130</v>
      </c>
      <c r="F139" s="186">
        <f t="shared" si="8"/>
        <v>9.1199999999999992</v>
      </c>
      <c r="G139" s="183">
        <v>36</v>
      </c>
      <c r="H139" s="183">
        <v>65.66</v>
      </c>
      <c r="I139" s="171">
        <f t="shared" si="6"/>
        <v>15.49</v>
      </c>
      <c r="J139" s="171">
        <f t="shared" si="7"/>
        <v>81.149999999999991</v>
      </c>
      <c r="K139" s="281"/>
      <c r="L139" s="62"/>
    </row>
    <row r="140" spans="1:12" ht="25.5">
      <c r="A140" s="182">
        <v>133</v>
      </c>
      <c r="B140" s="169" t="s">
        <v>73</v>
      </c>
      <c r="C140" s="169" t="s">
        <v>36</v>
      </c>
      <c r="D140" s="184">
        <v>1335</v>
      </c>
      <c r="E140" s="195" t="s">
        <v>130</v>
      </c>
      <c r="F140" s="186">
        <f t="shared" si="8"/>
        <v>8.0259999999999998</v>
      </c>
      <c r="G140" s="183">
        <v>37</v>
      </c>
      <c r="H140" s="183">
        <v>59.39</v>
      </c>
      <c r="I140" s="171">
        <f t="shared" si="6"/>
        <v>14.01</v>
      </c>
      <c r="J140" s="171">
        <f t="shared" si="7"/>
        <v>73.400000000000006</v>
      </c>
      <c r="K140" s="281"/>
      <c r="L140" s="62"/>
    </row>
    <row r="141" spans="1:12" ht="25.5">
      <c r="A141" s="182">
        <v>134</v>
      </c>
      <c r="B141" s="169" t="s">
        <v>50</v>
      </c>
      <c r="C141" s="169" t="s">
        <v>36</v>
      </c>
      <c r="D141" s="184">
        <v>1355</v>
      </c>
      <c r="E141" s="195" t="s">
        <v>130</v>
      </c>
      <c r="F141" s="186">
        <f t="shared" si="8"/>
        <v>8.1460000000000008</v>
      </c>
      <c r="G141" s="183">
        <v>24</v>
      </c>
      <c r="H141" s="183">
        <v>39.1</v>
      </c>
      <c r="I141" s="171">
        <f t="shared" si="6"/>
        <v>9.2200000000000006</v>
      </c>
      <c r="J141" s="171">
        <f t="shared" si="7"/>
        <v>48.32</v>
      </c>
      <c r="K141" s="281"/>
      <c r="L141" s="62"/>
    </row>
    <row r="142" spans="1:12">
      <c r="A142" s="182">
        <v>135</v>
      </c>
      <c r="B142" s="169" t="s">
        <v>54</v>
      </c>
      <c r="C142" s="169" t="s">
        <v>36</v>
      </c>
      <c r="D142" s="184">
        <v>1360</v>
      </c>
      <c r="E142" s="195" t="s">
        <v>130</v>
      </c>
      <c r="F142" s="186">
        <f t="shared" si="8"/>
        <v>8.1769999999999996</v>
      </c>
      <c r="G142" s="183">
        <v>25</v>
      </c>
      <c r="H142" s="183">
        <v>40.89</v>
      </c>
      <c r="I142" s="171">
        <f t="shared" si="6"/>
        <v>9.65</v>
      </c>
      <c r="J142" s="171">
        <f t="shared" si="7"/>
        <v>50.54</v>
      </c>
      <c r="K142" s="281"/>
      <c r="L142" s="62"/>
    </row>
    <row r="143" spans="1:12" ht="25.5">
      <c r="A143" s="182">
        <v>136</v>
      </c>
      <c r="B143" s="169" t="s">
        <v>67</v>
      </c>
      <c r="C143" s="169" t="s">
        <v>34</v>
      </c>
      <c r="D143" s="184">
        <v>1463</v>
      </c>
      <c r="E143" s="195" t="s">
        <v>130</v>
      </c>
      <c r="F143" s="186">
        <f t="shared" si="8"/>
        <v>8.7959999999999994</v>
      </c>
      <c r="G143" s="183">
        <v>50</v>
      </c>
      <c r="H143" s="183">
        <v>87.96</v>
      </c>
      <c r="I143" s="171">
        <f t="shared" si="6"/>
        <v>20.75</v>
      </c>
      <c r="J143" s="171">
        <f t="shared" si="7"/>
        <v>108.71</v>
      </c>
      <c r="K143" s="281"/>
      <c r="L143" s="62"/>
    </row>
    <row r="144" spans="1:12" ht="25.5">
      <c r="A144" s="182">
        <v>137</v>
      </c>
      <c r="B144" s="169" t="s">
        <v>81</v>
      </c>
      <c r="C144" s="169" t="s">
        <v>34</v>
      </c>
      <c r="D144" s="184">
        <v>1317</v>
      </c>
      <c r="E144" s="195" t="s">
        <v>130</v>
      </c>
      <c r="F144" s="186">
        <f t="shared" si="8"/>
        <v>7.9180000000000001</v>
      </c>
      <c r="G144" s="183">
        <v>64</v>
      </c>
      <c r="H144" s="183">
        <v>101.35</v>
      </c>
      <c r="I144" s="171">
        <f t="shared" si="6"/>
        <v>23.91</v>
      </c>
      <c r="J144" s="171">
        <f t="shared" si="7"/>
        <v>125.25999999999999</v>
      </c>
      <c r="K144" s="281"/>
      <c r="L144" s="62"/>
    </row>
    <row r="145" spans="1:12" ht="25.5">
      <c r="A145" s="182">
        <v>138</v>
      </c>
      <c r="B145" s="169" t="s">
        <v>80</v>
      </c>
      <c r="C145" s="169" t="s">
        <v>36</v>
      </c>
      <c r="D145" s="184">
        <v>1497</v>
      </c>
      <c r="E145" s="195" t="s">
        <v>130</v>
      </c>
      <c r="F145" s="186">
        <f t="shared" si="8"/>
        <v>9</v>
      </c>
      <c r="G145" s="183">
        <v>60</v>
      </c>
      <c r="H145" s="183">
        <v>108</v>
      </c>
      <c r="I145" s="171">
        <f t="shared" si="6"/>
        <v>25.48</v>
      </c>
      <c r="J145" s="171">
        <f t="shared" si="7"/>
        <v>133.47999999999999</v>
      </c>
      <c r="K145" s="281"/>
      <c r="L145" s="62"/>
    </row>
    <row r="146" spans="1:12" ht="38.25">
      <c r="A146" s="182">
        <v>139</v>
      </c>
      <c r="B146" s="169" t="s">
        <v>60</v>
      </c>
      <c r="C146" s="169" t="s">
        <v>34</v>
      </c>
      <c r="D146" s="184">
        <v>1417</v>
      </c>
      <c r="E146" s="195" t="s">
        <v>130</v>
      </c>
      <c r="F146" s="186">
        <f t="shared" si="8"/>
        <v>8.5190000000000001</v>
      </c>
      <c r="G146" s="183">
        <v>24</v>
      </c>
      <c r="H146" s="183">
        <v>40.89</v>
      </c>
      <c r="I146" s="171">
        <f t="shared" si="6"/>
        <v>9.65</v>
      </c>
      <c r="J146" s="171">
        <f t="shared" si="7"/>
        <v>50.54</v>
      </c>
      <c r="K146" s="281"/>
      <c r="L146" s="62"/>
    </row>
    <row r="147" spans="1:12" ht="25.5">
      <c r="A147" s="182">
        <v>140</v>
      </c>
      <c r="B147" s="169" t="s">
        <v>82</v>
      </c>
      <c r="C147" s="169" t="s">
        <v>83</v>
      </c>
      <c r="D147" s="184">
        <v>2040</v>
      </c>
      <c r="E147" s="195" t="s">
        <v>130</v>
      </c>
      <c r="F147" s="186">
        <f t="shared" si="8"/>
        <v>12.265000000000001</v>
      </c>
      <c r="G147" s="183">
        <v>24</v>
      </c>
      <c r="H147" s="183">
        <v>58.87</v>
      </c>
      <c r="I147" s="171">
        <f t="shared" si="6"/>
        <v>13.89</v>
      </c>
      <c r="J147" s="171">
        <f t="shared" si="7"/>
        <v>72.759999999999991</v>
      </c>
      <c r="K147" s="281"/>
      <c r="L147" s="62"/>
    </row>
    <row r="148" spans="1:12" ht="25.5">
      <c r="A148" s="182">
        <v>141</v>
      </c>
      <c r="B148" s="169" t="s">
        <v>41</v>
      </c>
      <c r="C148" s="169" t="s">
        <v>34</v>
      </c>
      <c r="D148" s="184">
        <v>1342</v>
      </c>
      <c r="E148" s="195" t="s">
        <v>130</v>
      </c>
      <c r="F148" s="186">
        <f t="shared" si="8"/>
        <v>8.0679999999999996</v>
      </c>
      <c r="G148" s="183">
        <v>37</v>
      </c>
      <c r="H148" s="183">
        <v>59.7</v>
      </c>
      <c r="I148" s="171">
        <f t="shared" si="6"/>
        <v>14.08</v>
      </c>
      <c r="J148" s="171">
        <f t="shared" si="7"/>
        <v>73.78</v>
      </c>
      <c r="K148" s="281"/>
      <c r="L148" s="62"/>
    </row>
    <row r="149" spans="1:12" ht="25.5">
      <c r="A149" s="182">
        <v>142</v>
      </c>
      <c r="B149" s="169" t="s">
        <v>33</v>
      </c>
      <c r="C149" s="169" t="s">
        <v>34</v>
      </c>
      <c r="D149" s="184">
        <v>1490</v>
      </c>
      <c r="E149" s="195" t="s">
        <v>131</v>
      </c>
      <c r="F149" s="186">
        <f t="shared" si="8"/>
        <v>8.9580000000000002</v>
      </c>
      <c r="G149" s="183">
        <v>1</v>
      </c>
      <c r="H149" s="183">
        <v>4.4800000000000004</v>
      </c>
      <c r="I149" s="171">
        <f t="shared" si="6"/>
        <v>1.06</v>
      </c>
      <c r="J149" s="171">
        <f t="shared" si="7"/>
        <v>5.5400000000000009</v>
      </c>
      <c r="K149" s="281"/>
      <c r="L149" s="62"/>
    </row>
    <row r="150" spans="1:12" ht="25.5">
      <c r="A150" s="182">
        <v>143</v>
      </c>
      <c r="B150" s="169" t="s">
        <v>33</v>
      </c>
      <c r="C150" s="169" t="s">
        <v>34</v>
      </c>
      <c r="D150" s="184">
        <v>1490</v>
      </c>
      <c r="E150" s="195" t="s">
        <v>130</v>
      </c>
      <c r="F150" s="186">
        <f t="shared" si="8"/>
        <v>8.9580000000000002</v>
      </c>
      <c r="G150" s="183">
        <v>24</v>
      </c>
      <c r="H150" s="183">
        <v>43</v>
      </c>
      <c r="I150" s="171">
        <f t="shared" si="6"/>
        <v>10.14</v>
      </c>
      <c r="J150" s="171">
        <f t="shared" si="7"/>
        <v>53.14</v>
      </c>
      <c r="K150" s="281"/>
      <c r="L150" s="62"/>
    </row>
    <row r="151" spans="1:12" ht="25.5">
      <c r="A151" s="182">
        <v>144</v>
      </c>
      <c r="B151" s="169" t="s">
        <v>42</v>
      </c>
      <c r="C151" s="169" t="s">
        <v>34</v>
      </c>
      <c r="D151" s="184">
        <v>1337</v>
      </c>
      <c r="E151" s="195" t="s">
        <v>130</v>
      </c>
      <c r="F151" s="186">
        <f t="shared" si="8"/>
        <v>8.0380000000000003</v>
      </c>
      <c r="G151" s="183">
        <v>27</v>
      </c>
      <c r="H151" s="183">
        <v>43.41</v>
      </c>
      <c r="I151" s="171">
        <f t="shared" si="6"/>
        <v>10.24</v>
      </c>
      <c r="J151" s="171">
        <f t="shared" si="7"/>
        <v>53.65</v>
      </c>
      <c r="K151" s="281"/>
      <c r="L151" s="62"/>
    </row>
    <row r="152" spans="1:12" ht="27" customHeight="1">
      <c r="A152" s="182">
        <v>145</v>
      </c>
      <c r="B152" s="169" t="s">
        <v>40</v>
      </c>
      <c r="C152" s="169" t="s">
        <v>34</v>
      </c>
      <c r="D152" s="184">
        <v>1317</v>
      </c>
      <c r="E152" s="195" t="s">
        <v>130</v>
      </c>
      <c r="F152" s="186">
        <f t="shared" si="8"/>
        <v>7.9180000000000001</v>
      </c>
      <c r="G152" s="183">
        <v>26</v>
      </c>
      <c r="H152" s="183">
        <v>41.17</v>
      </c>
      <c r="I152" s="171">
        <f t="shared" si="6"/>
        <v>9.7100000000000009</v>
      </c>
      <c r="J152" s="171">
        <f t="shared" si="7"/>
        <v>50.88</v>
      </c>
      <c r="K152" s="281"/>
      <c r="L152" s="62"/>
    </row>
    <row r="153" spans="1:12" ht="27.75" customHeight="1">
      <c r="A153" s="182">
        <v>146</v>
      </c>
      <c r="B153" s="169" t="s">
        <v>66</v>
      </c>
      <c r="C153" s="169" t="s">
        <v>38</v>
      </c>
      <c r="D153" s="184">
        <v>1765</v>
      </c>
      <c r="E153" s="195" t="s">
        <v>130</v>
      </c>
      <c r="F153" s="186">
        <f t="shared" si="8"/>
        <v>10.611000000000001</v>
      </c>
      <c r="G153" s="183">
        <v>36</v>
      </c>
      <c r="H153" s="183">
        <v>76.400000000000006</v>
      </c>
      <c r="I153" s="171">
        <f t="shared" ref="I153:I178" si="9">ROUND(H153*23.59%,2)</f>
        <v>18.02</v>
      </c>
      <c r="J153" s="171">
        <f t="shared" si="7"/>
        <v>94.42</v>
      </c>
      <c r="K153" s="281"/>
      <c r="L153" s="62"/>
    </row>
    <row r="154" spans="1:12" ht="25.5">
      <c r="A154" s="182">
        <v>147</v>
      </c>
      <c r="B154" s="169" t="s">
        <v>67</v>
      </c>
      <c r="C154" s="169" t="s">
        <v>34</v>
      </c>
      <c r="D154" s="184">
        <v>1463</v>
      </c>
      <c r="E154" s="195" t="s">
        <v>130</v>
      </c>
      <c r="F154" s="186">
        <f t="shared" si="8"/>
        <v>8.7959999999999994</v>
      </c>
      <c r="G154" s="183">
        <v>73.5</v>
      </c>
      <c r="H154" s="183">
        <v>129.30000000000001</v>
      </c>
      <c r="I154" s="171">
        <f t="shared" si="9"/>
        <v>30.5</v>
      </c>
      <c r="J154" s="171">
        <f t="shared" si="7"/>
        <v>159.80000000000001</v>
      </c>
      <c r="K154" s="281"/>
      <c r="L154" s="62"/>
    </row>
    <row r="155" spans="1:12" ht="25.5">
      <c r="A155" s="182">
        <v>148</v>
      </c>
      <c r="B155" s="169" t="s">
        <v>69</v>
      </c>
      <c r="C155" s="169" t="s">
        <v>34</v>
      </c>
      <c r="D155" s="184">
        <v>1362</v>
      </c>
      <c r="E155" s="195" t="s">
        <v>130</v>
      </c>
      <c r="F155" s="186">
        <f t="shared" si="8"/>
        <v>8.1890000000000001</v>
      </c>
      <c r="G155" s="183">
        <v>26</v>
      </c>
      <c r="H155" s="183">
        <v>42.58</v>
      </c>
      <c r="I155" s="171">
        <f t="shared" si="9"/>
        <v>10.039999999999999</v>
      </c>
      <c r="J155" s="171">
        <f t="shared" si="7"/>
        <v>52.62</v>
      </c>
      <c r="K155" s="281"/>
      <c r="L155" s="62"/>
    </row>
    <row r="156" spans="1:12" ht="25.5">
      <c r="A156" s="182">
        <v>149</v>
      </c>
      <c r="B156" s="169" t="s">
        <v>82</v>
      </c>
      <c r="C156" s="169" t="s">
        <v>32</v>
      </c>
      <c r="D156" s="184">
        <v>1984</v>
      </c>
      <c r="E156" s="195" t="s">
        <v>130</v>
      </c>
      <c r="F156" s="186">
        <f t="shared" si="8"/>
        <v>11.928000000000001</v>
      </c>
      <c r="G156" s="183">
        <v>20</v>
      </c>
      <c r="H156" s="183">
        <v>47.71</v>
      </c>
      <c r="I156" s="171">
        <f t="shared" si="9"/>
        <v>11.25</v>
      </c>
      <c r="J156" s="171">
        <f t="shared" si="7"/>
        <v>58.96</v>
      </c>
      <c r="K156" s="281"/>
      <c r="L156" s="62"/>
    </row>
    <row r="157" spans="1:12" ht="25.5">
      <c r="A157" s="182">
        <v>150</v>
      </c>
      <c r="B157" s="169" t="s">
        <v>66</v>
      </c>
      <c r="C157" s="169" t="s">
        <v>36</v>
      </c>
      <c r="D157" s="184">
        <v>1545</v>
      </c>
      <c r="E157" s="195" t="s">
        <v>130</v>
      </c>
      <c r="F157" s="186">
        <f t="shared" si="8"/>
        <v>9.2889999999999997</v>
      </c>
      <c r="G157" s="183">
        <v>24</v>
      </c>
      <c r="H157" s="183">
        <v>44.59</v>
      </c>
      <c r="I157" s="171">
        <f t="shared" si="9"/>
        <v>10.52</v>
      </c>
      <c r="J157" s="171">
        <f t="shared" si="7"/>
        <v>55.11</v>
      </c>
      <c r="K157" s="281"/>
      <c r="L157" s="62"/>
    </row>
    <row r="158" spans="1:12" ht="25.5">
      <c r="A158" s="182">
        <v>151</v>
      </c>
      <c r="B158" s="169" t="s">
        <v>64</v>
      </c>
      <c r="C158" s="169" t="s">
        <v>36</v>
      </c>
      <c r="D158" s="184">
        <v>1315</v>
      </c>
      <c r="E158" s="195" t="s">
        <v>130</v>
      </c>
      <c r="F158" s="186">
        <f t="shared" si="8"/>
        <v>7.9059999999999997</v>
      </c>
      <c r="G158" s="183">
        <v>25</v>
      </c>
      <c r="H158" s="183">
        <v>39.53</v>
      </c>
      <c r="I158" s="171">
        <f t="shared" si="9"/>
        <v>9.33</v>
      </c>
      <c r="J158" s="171">
        <f t="shared" si="7"/>
        <v>48.86</v>
      </c>
      <c r="K158" s="281"/>
      <c r="L158" s="62"/>
    </row>
    <row r="159" spans="1:12" ht="25.5">
      <c r="A159" s="182">
        <v>152</v>
      </c>
      <c r="B159" s="169" t="s">
        <v>46</v>
      </c>
      <c r="C159" s="169" t="s">
        <v>38</v>
      </c>
      <c r="D159" s="184">
        <v>1428</v>
      </c>
      <c r="E159" s="195" t="s">
        <v>130</v>
      </c>
      <c r="F159" s="186">
        <f t="shared" si="8"/>
        <v>8.5850000000000009</v>
      </c>
      <c r="G159" s="183">
        <v>22</v>
      </c>
      <c r="H159" s="183">
        <v>37.770000000000003</v>
      </c>
      <c r="I159" s="171">
        <f t="shared" si="9"/>
        <v>8.91</v>
      </c>
      <c r="J159" s="171">
        <f t="shared" si="7"/>
        <v>46.680000000000007</v>
      </c>
      <c r="K159" s="281"/>
      <c r="L159" s="62"/>
    </row>
    <row r="160" spans="1:12" ht="25.5">
      <c r="A160" s="182">
        <v>153</v>
      </c>
      <c r="B160" s="169" t="s">
        <v>84</v>
      </c>
      <c r="C160" s="169" t="s">
        <v>36</v>
      </c>
      <c r="D160" s="184">
        <v>1470</v>
      </c>
      <c r="E160" s="195" t="s">
        <v>130</v>
      </c>
      <c r="F160" s="186">
        <f t="shared" si="8"/>
        <v>8.8379999999999992</v>
      </c>
      <c r="G160" s="183">
        <v>13</v>
      </c>
      <c r="H160" s="183">
        <v>22.98</v>
      </c>
      <c r="I160" s="171">
        <f t="shared" si="9"/>
        <v>5.42</v>
      </c>
      <c r="J160" s="171">
        <f t="shared" si="7"/>
        <v>28.4</v>
      </c>
      <c r="K160" s="281"/>
      <c r="L160" s="62"/>
    </row>
    <row r="161" spans="1:12" ht="30" customHeight="1">
      <c r="A161" s="182">
        <v>154</v>
      </c>
      <c r="B161" s="169" t="s">
        <v>46</v>
      </c>
      <c r="C161" s="169" t="s">
        <v>47</v>
      </c>
      <c r="D161" s="184">
        <v>1120</v>
      </c>
      <c r="E161" s="195" t="s">
        <v>130</v>
      </c>
      <c r="F161" s="186">
        <f t="shared" si="8"/>
        <v>6.734</v>
      </c>
      <c r="G161" s="183">
        <v>39</v>
      </c>
      <c r="H161" s="183">
        <v>52.53</v>
      </c>
      <c r="I161" s="171">
        <f t="shared" si="9"/>
        <v>12.39</v>
      </c>
      <c r="J161" s="171">
        <f t="shared" si="7"/>
        <v>64.92</v>
      </c>
      <c r="K161" s="281"/>
      <c r="L161" s="62"/>
    </row>
    <row r="162" spans="1:12" ht="25.5">
      <c r="A162" s="182">
        <v>155</v>
      </c>
      <c r="B162" s="169" t="s">
        <v>76</v>
      </c>
      <c r="C162" s="169" t="s">
        <v>38</v>
      </c>
      <c r="D162" s="184">
        <v>1279</v>
      </c>
      <c r="E162" s="195" t="s">
        <v>130</v>
      </c>
      <c r="F162" s="186">
        <f t="shared" si="8"/>
        <v>7.69</v>
      </c>
      <c r="G162" s="183">
        <v>48</v>
      </c>
      <c r="H162" s="183">
        <v>73.819999999999993</v>
      </c>
      <c r="I162" s="171">
        <f t="shared" si="9"/>
        <v>17.41</v>
      </c>
      <c r="J162" s="171">
        <f t="shared" si="7"/>
        <v>91.22999999999999</v>
      </c>
      <c r="K162" s="281"/>
      <c r="L162" s="62"/>
    </row>
    <row r="163" spans="1:12" ht="25.5">
      <c r="A163" s="182">
        <v>156</v>
      </c>
      <c r="B163" s="169" t="s">
        <v>59</v>
      </c>
      <c r="C163" s="169" t="s">
        <v>38</v>
      </c>
      <c r="D163" s="184">
        <v>1838</v>
      </c>
      <c r="E163" s="195" t="s">
        <v>130</v>
      </c>
      <c r="F163" s="186">
        <f t="shared" si="8"/>
        <v>11.05</v>
      </c>
      <c r="G163" s="183">
        <v>36</v>
      </c>
      <c r="H163" s="183">
        <v>79.56</v>
      </c>
      <c r="I163" s="171">
        <f t="shared" si="9"/>
        <v>18.77</v>
      </c>
      <c r="J163" s="171">
        <f t="shared" si="7"/>
        <v>98.33</v>
      </c>
      <c r="K163" s="281"/>
      <c r="L163" s="62"/>
    </row>
    <row r="164" spans="1:12" ht="25.5">
      <c r="A164" s="182">
        <v>157</v>
      </c>
      <c r="B164" s="169" t="s">
        <v>39</v>
      </c>
      <c r="C164" s="169" t="s">
        <v>47</v>
      </c>
      <c r="D164" s="184">
        <v>1140</v>
      </c>
      <c r="E164" s="195" t="s">
        <v>130</v>
      </c>
      <c r="F164" s="186">
        <f t="shared" si="8"/>
        <v>6.8540000000000001</v>
      </c>
      <c r="G164" s="183">
        <v>39</v>
      </c>
      <c r="H164" s="183">
        <v>53.46</v>
      </c>
      <c r="I164" s="171">
        <f t="shared" si="9"/>
        <v>12.61</v>
      </c>
      <c r="J164" s="171">
        <f t="shared" si="7"/>
        <v>66.069999999999993</v>
      </c>
      <c r="K164" s="281"/>
      <c r="L164" s="62"/>
    </row>
    <row r="165" spans="1:12" ht="38.25">
      <c r="A165" s="182">
        <v>158</v>
      </c>
      <c r="B165" s="169" t="s">
        <v>60</v>
      </c>
      <c r="C165" s="169" t="s">
        <v>38</v>
      </c>
      <c r="D165" s="184">
        <v>1675</v>
      </c>
      <c r="E165" s="195" t="s">
        <v>130</v>
      </c>
      <c r="F165" s="186">
        <f t="shared" si="8"/>
        <v>10.07</v>
      </c>
      <c r="G165" s="183">
        <v>12</v>
      </c>
      <c r="H165" s="183">
        <v>24.17</v>
      </c>
      <c r="I165" s="171">
        <f t="shared" si="9"/>
        <v>5.7</v>
      </c>
      <c r="J165" s="171">
        <f t="shared" si="7"/>
        <v>29.87</v>
      </c>
      <c r="K165" s="281"/>
      <c r="L165" s="62"/>
    </row>
    <row r="166" spans="1:12" ht="25.5">
      <c r="A166" s="182">
        <v>159</v>
      </c>
      <c r="B166" s="169" t="s">
        <v>37</v>
      </c>
      <c r="C166" s="169" t="s">
        <v>34</v>
      </c>
      <c r="D166" s="184">
        <v>1463</v>
      </c>
      <c r="E166" s="195" t="s">
        <v>130</v>
      </c>
      <c r="F166" s="186">
        <f t="shared" si="8"/>
        <v>8.7959999999999994</v>
      </c>
      <c r="G166" s="183">
        <v>24</v>
      </c>
      <c r="H166" s="183">
        <v>42.22</v>
      </c>
      <c r="I166" s="171">
        <f t="shared" si="9"/>
        <v>9.9600000000000009</v>
      </c>
      <c r="J166" s="171">
        <f t="shared" si="7"/>
        <v>52.18</v>
      </c>
      <c r="K166" s="281"/>
      <c r="L166" s="62"/>
    </row>
    <row r="167" spans="1:12" ht="20.25" customHeight="1">
      <c r="A167" s="182">
        <v>160</v>
      </c>
      <c r="B167" s="169" t="s">
        <v>58</v>
      </c>
      <c r="C167" s="169" t="s">
        <v>34</v>
      </c>
      <c r="D167" s="184">
        <v>1342</v>
      </c>
      <c r="E167" s="195" t="s">
        <v>130</v>
      </c>
      <c r="F167" s="186">
        <f t="shared" si="8"/>
        <v>8.0679999999999996</v>
      </c>
      <c r="G167" s="183">
        <v>13</v>
      </c>
      <c r="H167" s="183">
        <v>20.98</v>
      </c>
      <c r="I167" s="171">
        <f>ROUND(H167*23.59%,2)-0.01</f>
        <v>4.9400000000000004</v>
      </c>
      <c r="J167" s="171">
        <f t="shared" si="7"/>
        <v>25.92</v>
      </c>
      <c r="K167" s="281"/>
      <c r="L167" s="62"/>
    </row>
    <row r="168" spans="1:12" ht="25.5" customHeight="1">
      <c r="A168" s="182">
        <v>161</v>
      </c>
      <c r="B168" s="169" t="s">
        <v>55</v>
      </c>
      <c r="C168" s="169" t="s">
        <v>123</v>
      </c>
      <c r="D168" s="184">
        <v>1436</v>
      </c>
      <c r="E168" s="195" t="s">
        <v>130</v>
      </c>
      <c r="F168" s="186">
        <f t="shared" si="8"/>
        <v>8.6329999999999991</v>
      </c>
      <c r="G168" s="183">
        <v>52</v>
      </c>
      <c r="H168" s="183">
        <v>89.78</v>
      </c>
      <c r="I168" s="171">
        <f t="shared" si="9"/>
        <v>21.18</v>
      </c>
      <c r="J168" s="171">
        <f t="shared" si="7"/>
        <v>110.96000000000001</v>
      </c>
      <c r="K168" s="281"/>
      <c r="L168" s="62"/>
    </row>
    <row r="169" spans="1:12" ht="25.5">
      <c r="A169" s="182">
        <v>162</v>
      </c>
      <c r="B169" s="169" t="s">
        <v>39</v>
      </c>
      <c r="C169" s="169" t="s">
        <v>47</v>
      </c>
      <c r="D169" s="184">
        <v>1140</v>
      </c>
      <c r="E169" s="195" t="s">
        <v>130</v>
      </c>
      <c r="F169" s="186">
        <f t="shared" si="8"/>
        <v>6.8540000000000001</v>
      </c>
      <c r="G169" s="183">
        <v>35</v>
      </c>
      <c r="H169" s="183">
        <v>47.98</v>
      </c>
      <c r="I169" s="171">
        <f t="shared" si="9"/>
        <v>11.32</v>
      </c>
      <c r="J169" s="171">
        <f t="shared" si="7"/>
        <v>59.3</v>
      </c>
      <c r="K169" s="281"/>
      <c r="L169" s="62"/>
    </row>
    <row r="170" spans="1:12" ht="38.25">
      <c r="A170" s="182">
        <v>163</v>
      </c>
      <c r="B170" s="169" t="s">
        <v>60</v>
      </c>
      <c r="C170" s="169" t="s">
        <v>36</v>
      </c>
      <c r="D170" s="184">
        <v>1573</v>
      </c>
      <c r="E170" s="195" t="s">
        <v>130</v>
      </c>
      <c r="F170" s="186">
        <f t="shared" si="8"/>
        <v>9.4570000000000007</v>
      </c>
      <c r="G170" s="183">
        <v>24</v>
      </c>
      <c r="H170" s="183">
        <v>45.39</v>
      </c>
      <c r="I170" s="171">
        <f t="shared" si="9"/>
        <v>10.71</v>
      </c>
      <c r="J170" s="171">
        <f t="shared" si="7"/>
        <v>56.1</v>
      </c>
      <c r="K170" s="281"/>
      <c r="L170" s="62"/>
    </row>
    <row r="171" spans="1:12" ht="25.5">
      <c r="A171" s="182">
        <v>164</v>
      </c>
      <c r="B171" s="169" t="s">
        <v>44</v>
      </c>
      <c r="C171" s="169" t="s">
        <v>38</v>
      </c>
      <c r="D171" s="184">
        <v>1355</v>
      </c>
      <c r="E171" s="195" t="s">
        <v>130</v>
      </c>
      <c r="F171" s="186">
        <f t="shared" si="8"/>
        <v>8.1460000000000008</v>
      </c>
      <c r="G171" s="183">
        <v>40</v>
      </c>
      <c r="H171" s="183">
        <v>65.17</v>
      </c>
      <c r="I171" s="171">
        <f t="shared" si="9"/>
        <v>15.37</v>
      </c>
      <c r="J171" s="171">
        <f t="shared" si="7"/>
        <v>80.540000000000006</v>
      </c>
      <c r="K171" s="281"/>
      <c r="L171" s="62"/>
    </row>
    <row r="172" spans="1:12" ht="25.5">
      <c r="A172" s="182">
        <v>165</v>
      </c>
      <c r="B172" s="169" t="s">
        <v>35</v>
      </c>
      <c r="C172" s="169" t="s">
        <v>36</v>
      </c>
      <c r="D172" s="184">
        <v>1355</v>
      </c>
      <c r="E172" s="195" t="s">
        <v>130</v>
      </c>
      <c r="F172" s="186">
        <f t="shared" si="8"/>
        <v>8.1460000000000008</v>
      </c>
      <c r="G172" s="183">
        <v>35</v>
      </c>
      <c r="H172" s="183">
        <v>57.02</v>
      </c>
      <c r="I172" s="171">
        <f t="shared" si="9"/>
        <v>13.45</v>
      </c>
      <c r="J172" s="171">
        <f t="shared" si="7"/>
        <v>70.47</v>
      </c>
      <c r="K172" s="281"/>
      <c r="L172" s="62"/>
    </row>
    <row r="173" spans="1:12" ht="22.5" customHeight="1">
      <c r="A173" s="182">
        <v>166</v>
      </c>
      <c r="B173" s="169" t="s">
        <v>80</v>
      </c>
      <c r="C173" s="169" t="s">
        <v>34</v>
      </c>
      <c r="D173" s="184">
        <v>1443</v>
      </c>
      <c r="E173" s="195" t="s">
        <v>130</v>
      </c>
      <c r="F173" s="186">
        <f t="shared" si="8"/>
        <v>8.6760000000000002</v>
      </c>
      <c r="G173" s="183">
        <v>13</v>
      </c>
      <c r="H173" s="183">
        <v>22.56</v>
      </c>
      <c r="I173" s="171">
        <f t="shared" si="9"/>
        <v>5.32</v>
      </c>
      <c r="J173" s="171">
        <f t="shared" si="7"/>
        <v>27.88</v>
      </c>
      <c r="K173" s="281"/>
      <c r="L173" s="62"/>
    </row>
    <row r="174" spans="1:12" ht="25.5">
      <c r="A174" s="182">
        <v>167</v>
      </c>
      <c r="B174" s="169" t="s">
        <v>81</v>
      </c>
      <c r="C174" s="169" t="s">
        <v>36</v>
      </c>
      <c r="D174" s="184">
        <v>1475</v>
      </c>
      <c r="E174" s="195" t="s">
        <v>130</v>
      </c>
      <c r="F174" s="186">
        <f t="shared" si="8"/>
        <v>8.8680000000000003</v>
      </c>
      <c r="G174" s="183">
        <v>28</v>
      </c>
      <c r="H174" s="183">
        <v>49.66</v>
      </c>
      <c r="I174" s="171">
        <f t="shared" si="9"/>
        <v>11.71</v>
      </c>
      <c r="J174" s="171">
        <f t="shared" si="7"/>
        <v>61.37</v>
      </c>
      <c r="K174" s="281"/>
      <c r="L174" s="62"/>
    </row>
    <row r="175" spans="1:12" ht="25.5">
      <c r="A175" s="182">
        <v>168</v>
      </c>
      <c r="B175" s="169" t="s">
        <v>53</v>
      </c>
      <c r="C175" s="169" t="s">
        <v>34</v>
      </c>
      <c r="D175" s="184">
        <v>1362</v>
      </c>
      <c r="E175" s="195" t="s">
        <v>130</v>
      </c>
      <c r="F175" s="186">
        <f t="shared" si="8"/>
        <v>8.1890000000000001</v>
      </c>
      <c r="G175" s="183">
        <v>24</v>
      </c>
      <c r="H175" s="183">
        <v>39.31</v>
      </c>
      <c r="I175" s="171">
        <f t="shared" si="9"/>
        <v>9.27</v>
      </c>
      <c r="J175" s="171">
        <f t="shared" si="7"/>
        <v>48.58</v>
      </c>
      <c r="K175" s="281"/>
      <c r="L175" s="62"/>
    </row>
    <row r="176" spans="1:12" ht="25.5">
      <c r="A176" s="182">
        <v>169</v>
      </c>
      <c r="B176" s="169" t="s">
        <v>58</v>
      </c>
      <c r="C176" s="169" t="s">
        <v>34</v>
      </c>
      <c r="D176" s="184">
        <v>1317</v>
      </c>
      <c r="E176" s="195" t="s">
        <v>130</v>
      </c>
      <c r="F176" s="186">
        <f t="shared" si="8"/>
        <v>7.9180000000000001</v>
      </c>
      <c r="G176" s="183">
        <v>65</v>
      </c>
      <c r="H176" s="183">
        <v>102.93</v>
      </c>
      <c r="I176" s="171">
        <f t="shared" si="9"/>
        <v>24.28</v>
      </c>
      <c r="J176" s="171">
        <f t="shared" si="7"/>
        <v>127.21000000000001</v>
      </c>
      <c r="K176" s="281"/>
      <c r="L176" s="62"/>
    </row>
    <row r="177" spans="1:12" ht="25.5">
      <c r="A177" s="182">
        <v>170</v>
      </c>
      <c r="B177" s="169" t="s">
        <v>42</v>
      </c>
      <c r="C177" s="169" t="s">
        <v>36</v>
      </c>
      <c r="D177" s="184">
        <v>1335</v>
      </c>
      <c r="E177" s="195" t="s">
        <v>130</v>
      </c>
      <c r="F177" s="186">
        <f t="shared" si="8"/>
        <v>8.0259999999999998</v>
      </c>
      <c r="G177" s="183">
        <v>12.5</v>
      </c>
      <c r="H177" s="183">
        <v>20.07</v>
      </c>
      <c r="I177" s="171">
        <f t="shared" si="9"/>
        <v>4.7300000000000004</v>
      </c>
      <c r="J177" s="171">
        <f t="shared" si="7"/>
        <v>24.8</v>
      </c>
      <c r="K177" s="281"/>
      <c r="L177" s="62"/>
    </row>
    <row r="178" spans="1:12" ht="25.5">
      <c r="A178" s="182">
        <v>171</v>
      </c>
      <c r="B178" s="169" t="s">
        <v>39</v>
      </c>
      <c r="C178" s="169" t="s">
        <v>47</v>
      </c>
      <c r="D178" s="184">
        <v>1449</v>
      </c>
      <c r="E178" s="195" t="s">
        <v>130</v>
      </c>
      <c r="F178" s="186">
        <f t="shared" si="8"/>
        <v>8.7119999999999997</v>
      </c>
      <c r="G178" s="183">
        <v>39</v>
      </c>
      <c r="H178" s="183">
        <v>67.95</v>
      </c>
      <c r="I178" s="171">
        <f t="shared" si="9"/>
        <v>16.03</v>
      </c>
      <c r="J178" s="171">
        <f t="shared" si="7"/>
        <v>83.98</v>
      </c>
      <c r="K178" s="281"/>
      <c r="L178" s="62"/>
    </row>
    <row r="179" spans="1:12">
      <c r="A179" s="182">
        <v>172</v>
      </c>
      <c r="B179" s="169" t="s">
        <v>54</v>
      </c>
      <c r="C179" s="169" t="s">
        <v>38</v>
      </c>
      <c r="D179" s="184">
        <v>1279</v>
      </c>
      <c r="E179" s="195" t="s">
        <v>130</v>
      </c>
      <c r="F179" s="186">
        <f t="shared" si="8"/>
        <v>7.69</v>
      </c>
      <c r="G179" s="183">
        <v>69.5</v>
      </c>
      <c r="H179" s="183">
        <v>106.89</v>
      </c>
      <c r="I179" s="171">
        <f t="shared" ref="I179:I242" si="10">ROUND(H179*23.59%,2)</f>
        <v>25.22</v>
      </c>
      <c r="J179" s="171">
        <f t="shared" si="7"/>
        <v>132.11000000000001</v>
      </c>
      <c r="K179" s="281"/>
      <c r="L179" s="62"/>
    </row>
    <row r="180" spans="1:12" ht="40.5" customHeight="1">
      <c r="A180" s="182">
        <v>173</v>
      </c>
      <c r="B180" s="169" t="s">
        <v>63</v>
      </c>
      <c r="C180" s="169" t="s">
        <v>34</v>
      </c>
      <c r="D180" s="184">
        <v>1317</v>
      </c>
      <c r="E180" s="195" t="s">
        <v>130</v>
      </c>
      <c r="F180" s="186">
        <f t="shared" si="8"/>
        <v>7.9180000000000001</v>
      </c>
      <c r="G180" s="183">
        <v>28</v>
      </c>
      <c r="H180" s="183">
        <v>44.34</v>
      </c>
      <c r="I180" s="171">
        <f t="shared" si="10"/>
        <v>10.46</v>
      </c>
      <c r="J180" s="171">
        <f t="shared" si="7"/>
        <v>54.800000000000004</v>
      </c>
      <c r="K180" s="281"/>
      <c r="L180" s="62"/>
    </row>
    <row r="181" spans="1:12" ht="28.5" customHeight="1">
      <c r="A181" s="182">
        <v>174</v>
      </c>
      <c r="B181" s="169" t="s">
        <v>64</v>
      </c>
      <c r="C181" s="169" t="s">
        <v>34</v>
      </c>
      <c r="D181" s="184">
        <v>1337</v>
      </c>
      <c r="E181" s="195" t="s">
        <v>130</v>
      </c>
      <c r="F181" s="186">
        <f t="shared" si="8"/>
        <v>8.0380000000000003</v>
      </c>
      <c r="G181" s="183">
        <v>49.5</v>
      </c>
      <c r="H181" s="183">
        <v>79.58</v>
      </c>
      <c r="I181" s="171">
        <f>ROUND(H181*23.59%,2)-0.01</f>
        <v>18.759999999999998</v>
      </c>
      <c r="J181" s="171">
        <f t="shared" si="7"/>
        <v>98.34</v>
      </c>
      <c r="K181" s="281"/>
      <c r="L181" s="62"/>
    </row>
    <row r="182" spans="1:12" ht="25.5">
      <c r="A182" s="182">
        <v>175</v>
      </c>
      <c r="B182" s="169" t="s">
        <v>84</v>
      </c>
      <c r="C182" s="169" t="s">
        <v>34</v>
      </c>
      <c r="D182" s="184">
        <v>1443</v>
      </c>
      <c r="E182" s="195" t="s">
        <v>130</v>
      </c>
      <c r="F182" s="186">
        <f t="shared" si="8"/>
        <v>8.6760000000000002</v>
      </c>
      <c r="G182" s="183">
        <v>26</v>
      </c>
      <c r="H182" s="183">
        <v>45.12</v>
      </c>
      <c r="I182" s="171">
        <f t="shared" si="10"/>
        <v>10.64</v>
      </c>
      <c r="J182" s="171">
        <f t="shared" si="7"/>
        <v>55.76</v>
      </c>
      <c r="K182" s="281"/>
      <c r="L182" s="62"/>
    </row>
    <row r="183" spans="1:12" ht="25.5">
      <c r="A183" s="182">
        <v>176</v>
      </c>
      <c r="B183" s="169" t="s">
        <v>92</v>
      </c>
      <c r="C183" s="169" t="s">
        <v>36</v>
      </c>
      <c r="D183" s="184">
        <v>1335</v>
      </c>
      <c r="E183" s="195" t="s">
        <v>130</v>
      </c>
      <c r="F183" s="186">
        <f t="shared" si="8"/>
        <v>8.0259999999999998</v>
      </c>
      <c r="G183" s="183">
        <v>24.5</v>
      </c>
      <c r="H183" s="183">
        <v>39.33</v>
      </c>
      <c r="I183" s="171">
        <f t="shared" si="10"/>
        <v>9.2799999999999994</v>
      </c>
      <c r="J183" s="171">
        <f t="shared" si="7"/>
        <v>48.61</v>
      </c>
      <c r="K183" s="281"/>
      <c r="L183" s="62"/>
    </row>
    <row r="184" spans="1:12">
      <c r="A184" s="182">
        <v>177</v>
      </c>
      <c r="B184" s="169" t="s">
        <v>31</v>
      </c>
      <c r="C184" s="169" t="s">
        <v>85</v>
      </c>
      <c r="D184" s="184">
        <v>2200</v>
      </c>
      <c r="E184" s="195" t="s">
        <v>130</v>
      </c>
      <c r="F184" s="186">
        <f t="shared" si="8"/>
        <v>13.227</v>
      </c>
      <c r="G184" s="183">
        <v>12</v>
      </c>
      <c r="H184" s="183">
        <v>31.74</v>
      </c>
      <c r="I184" s="171">
        <f t="shared" si="10"/>
        <v>7.49</v>
      </c>
      <c r="J184" s="171">
        <f t="shared" si="7"/>
        <v>39.229999999999997</v>
      </c>
      <c r="K184" s="281"/>
      <c r="L184" s="62"/>
    </row>
    <row r="185" spans="1:12" ht="25.5">
      <c r="A185" s="182">
        <v>178</v>
      </c>
      <c r="B185" s="169" t="s">
        <v>51</v>
      </c>
      <c r="C185" s="169" t="s">
        <v>36</v>
      </c>
      <c r="D185" s="184">
        <v>1423</v>
      </c>
      <c r="E185" s="195" t="s">
        <v>130</v>
      </c>
      <c r="F185" s="186">
        <f t="shared" si="8"/>
        <v>8.5549999999999997</v>
      </c>
      <c r="G185" s="183">
        <v>20</v>
      </c>
      <c r="H185" s="183">
        <v>34.22</v>
      </c>
      <c r="I185" s="171">
        <f t="shared" si="10"/>
        <v>8.07</v>
      </c>
      <c r="J185" s="171">
        <f t="shared" si="7"/>
        <v>42.29</v>
      </c>
      <c r="K185" s="281"/>
      <c r="L185" s="62"/>
    </row>
    <row r="186" spans="1:12" ht="25.5">
      <c r="A186" s="182">
        <v>179</v>
      </c>
      <c r="B186" s="169" t="s">
        <v>62</v>
      </c>
      <c r="C186" s="169" t="s">
        <v>36</v>
      </c>
      <c r="D186" s="184">
        <v>1470</v>
      </c>
      <c r="E186" s="195" t="s">
        <v>130</v>
      </c>
      <c r="F186" s="186">
        <f t="shared" si="8"/>
        <v>8.8379999999999992</v>
      </c>
      <c r="G186" s="183">
        <v>24</v>
      </c>
      <c r="H186" s="183">
        <v>42.42</v>
      </c>
      <c r="I186" s="171">
        <f t="shared" si="10"/>
        <v>10.01</v>
      </c>
      <c r="J186" s="171">
        <f t="shared" si="7"/>
        <v>52.43</v>
      </c>
      <c r="K186" s="281"/>
      <c r="L186" s="62"/>
    </row>
    <row r="187" spans="1:12" ht="25.5">
      <c r="A187" s="182">
        <v>180</v>
      </c>
      <c r="B187" s="169" t="s">
        <v>50</v>
      </c>
      <c r="C187" s="169" t="s">
        <v>34</v>
      </c>
      <c r="D187" s="184">
        <v>1342</v>
      </c>
      <c r="E187" s="195" t="s">
        <v>130</v>
      </c>
      <c r="F187" s="186">
        <f t="shared" si="8"/>
        <v>8.0679999999999996</v>
      </c>
      <c r="G187" s="183">
        <v>36</v>
      </c>
      <c r="H187" s="183">
        <v>58.09</v>
      </c>
      <c r="I187" s="171">
        <f t="shared" si="10"/>
        <v>13.7</v>
      </c>
      <c r="J187" s="171">
        <f t="shared" si="7"/>
        <v>71.790000000000006</v>
      </c>
      <c r="K187" s="281"/>
      <c r="L187" s="62"/>
    </row>
    <row r="188" spans="1:12" ht="25.5">
      <c r="A188" s="182">
        <v>181</v>
      </c>
      <c r="B188" s="169" t="s">
        <v>67</v>
      </c>
      <c r="C188" s="169" t="s">
        <v>38</v>
      </c>
      <c r="D188" s="184">
        <v>1838</v>
      </c>
      <c r="E188" s="195" t="s">
        <v>130</v>
      </c>
      <c r="F188" s="186">
        <f t="shared" si="8"/>
        <v>11.05</v>
      </c>
      <c r="G188" s="183">
        <v>37</v>
      </c>
      <c r="H188" s="183">
        <v>81.77</v>
      </c>
      <c r="I188" s="171">
        <f t="shared" si="10"/>
        <v>19.29</v>
      </c>
      <c r="J188" s="171">
        <f t="shared" si="7"/>
        <v>101.06</v>
      </c>
      <c r="K188" s="281"/>
      <c r="L188" s="62"/>
    </row>
    <row r="189" spans="1:12" s="62" customFormat="1" ht="25.5">
      <c r="A189" s="182">
        <v>182</v>
      </c>
      <c r="B189" s="187" t="s">
        <v>84</v>
      </c>
      <c r="C189" s="187" t="s">
        <v>36</v>
      </c>
      <c r="D189" s="188">
        <v>1637</v>
      </c>
      <c r="E189" s="196" t="s">
        <v>130</v>
      </c>
      <c r="F189" s="186">
        <f t="shared" si="8"/>
        <v>9.8420000000000005</v>
      </c>
      <c r="G189" s="189">
        <v>26</v>
      </c>
      <c r="H189" s="189">
        <v>51.18</v>
      </c>
      <c r="I189" s="171">
        <v>11.23</v>
      </c>
      <c r="J189" s="171">
        <f t="shared" si="7"/>
        <v>62.41</v>
      </c>
      <c r="K189" s="283" t="s">
        <v>135</v>
      </c>
    </row>
    <row r="190" spans="1:12" ht="25.5">
      <c r="A190" s="182">
        <v>183</v>
      </c>
      <c r="B190" s="169" t="s">
        <v>44</v>
      </c>
      <c r="C190" s="169" t="s">
        <v>36</v>
      </c>
      <c r="D190" s="184">
        <v>1335</v>
      </c>
      <c r="E190" s="195" t="s">
        <v>130</v>
      </c>
      <c r="F190" s="186">
        <f t="shared" si="8"/>
        <v>8.0259999999999998</v>
      </c>
      <c r="G190" s="183">
        <v>25.5</v>
      </c>
      <c r="H190" s="183">
        <v>40.93</v>
      </c>
      <c r="I190" s="171">
        <f t="shared" si="10"/>
        <v>9.66</v>
      </c>
      <c r="J190" s="171">
        <f t="shared" si="7"/>
        <v>50.59</v>
      </c>
      <c r="K190" s="281"/>
      <c r="L190" s="62"/>
    </row>
    <row r="191" spans="1:12" ht="25.5">
      <c r="A191" s="182">
        <v>184</v>
      </c>
      <c r="B191" s="169" t="s">
        <v>41</v>
      </c>
      <c r="C191" s="169" t="s">
        <v>36</v>
      </c>
      <c r="D191" s="184">
        <v>1474</v>
      </c>
      <c r="E191" s="195" t="s">
        <v>130</v>
      </c>
      <c r="F191" s="186">
        <f t="shared" si="8"/>
        <v>8.8620000000000001</v>
      </c>
      <c r="G191" s="183">
        <v>12</v>
      </c>
      <c r="H191" s="183">
        <v>21.27</v>
      </c>
      <c r="I191" s="171">
        <f t="shared" si="10"/>
        <v>5.0199999999999996</v>
      </c>
      <c r="J191" s="171">
        <f t="shared" si="7"/>
        <v>26.29</v>
      </c>
      <c r="K191" s="281"/>
      <c r="L191" s="62"/>
    </row>
    <row r="192" spans="1:12" ht="25.5">
      <c r="A192" s="182">
        <v>185</v>
      </c>
      <c r="B192" s="169" t="s">
        <v>66</v>
      </c>
      <c r="C192" s="169" t="s">
        <v>36</v>
      </c>
      <c r="D192" s="184">
        <v>1593</v>
      </c>
      <c r="E192" s="195" t="s">
        <v>131</v>
      </c>
      <c r="F192" s="186">
        <f t="shared" si="8"/>
        <v>9.577</v>
      </c>
      <c r="G192" s="183">
        <v>0.5</v>
      </c>
      <c r="H192" s="183">
        <v>2.39</v>
      </c>
      <c r="I192" s="171">
        <f t="shared" si="10"/>
        <v>0.56000000000000005</v>
      </c>
      <c r="J192" s="171">
        <f t="shared" si="7"/>
        <v>2.95</v>
      </c>
      <c r="K192" s="281"/>
      <c r="L192" s="62"/>
    </row>
    <row r="193" spans="1:12" ht="25.5">
      <c r="A193" s="182">
        <v>186</v>
      </c>
      <c r="B193" s="169" t="s">
        <v>66</v>
      </c>
      <c r="C193" s="169" t="s">
        <v>36</v>
      </c>
      <c r="D193" s="184">
        <v>1593</v>
      </c>
      <c r="E193" s="195" t="s">
        <v>130</v>
      </c>
      <c r="F193" s="186">
        <f t="shared" si="8"/>
        <v>9.577</v>
      </c>
      <c r="G193" s="183">
        <v>11.5</v>
      </c>
      <c r="H193" s="183">
        <v>22.03</v>
      </c>
      <c r="I193" s="171">
        <f t="shared" si="10"/>
        <v>5.2</v>
      </c>
      <c r="J193" s="171">
        <f t="shared" si="7"/>
        <v>27.23</v>
      </c>
      <c r="K193" s="281"/>
      <c r="L193" s="62"/>
    </row>
    <row r="194" spans="1:12" ht="25.5">
      <c r="A194" s="182">
        <v>187</v>
      </c>
      <c r="B194" s="169" t="s">
        <v>44</v>
      </c>
      <c r="C194" s="169" t="s">
        <v>34</v>
      </c>
      <c r="D194" s="184">
        <v>1337</v>
      </c>
      <c r="E194" s="195" t="s">
        <v>130</v>
      </c>
      <c r="F194" s="186">
        <f t="shared" si="8"/>
        <v>8.0380000000000003</v>
      </c>
      <c r="G194" s="183">
        <v>24</v>
      </c>
      <c r="H194" s="183">
        <v>38.58</v>
      </c>
      <c r="I194" s="171">
        <f t="shared" si="10"/>
        <v>9.1</v>
      </c>
      <c r="J194" s="171">
        <f t="shared" si="7"/>
        <v>47.68</v>
      </c>
      <c r="K194" s="281"/>
      <c r="L194" s="62"/>
    </row>
    <row r="195" spans="1:12" ht="25.5">
      <c r="A195" s="182">
        <v>188</v>
      </c>
      <c r="B195" s="169" t="s">
        <v>72</v>
      </c>
      <c r="C195" s="169" t="s">
        <v>36</v>
      </c>
      <c r="D195" s="184">
        <v>1545</v>
      </c>
      <c r="E195" s="195" t="s">
        <v>130</v>
      </c>
      <c r="F195" s="186">
        <f t="shared" si="8"/>
        <v>9.2889999999999997</v>
      </c>
      <c r="G195" s="183">
        <v>24</v>
      </c>
      <c r="H195" s="183">
        <v>44.59</v>
      </c>
      <c r="I195" s="171">
        <f t="shared" si="10"/>
        <v>10.52</v>
      </c>
      <c r="J195" s="171">
        <f t="shared" si="7"/>
        <v>55.11</v>
      </c>
      <c r="K195" s="281"/>
      <c r="L195" s="62"/>
    </row>
    <row r="196" spans="1:12" ht="27" customHeight="1">
      <c r="A196" s="182">
        <v>189</v>
      </c>
      <c r="B196" s="169" t="s">
        <v>80</v>
      </c>
      <c r="C196" s="169" t="s">
        <v>36</v>
      </c>
      <c r="D196" s="184">
        <v>1517</v>
      </c>
      <c r="E196" s="195" t="s">
        <v>130</v>
      </c>
      <c r="F196" s="186">
        <f t="shared" si="8"/>
        <v>9.1199999999999992</v>
      </c>
      <c r="G196" s="183">
        <v>10.5</v>
      </c>
      <c r="H196" s="183">
        <v>19.149999999999999</v>
      </c>
      <c r="I196" s="171">
        <f t="shared" si="10"/>
        <v>4.5199999999999996</v>
      </c>
      <c r="J196" s="171">
        <f t="shared" si="7"/>
        <v>23.669999999999998</v>
      </c>
      <c r="K196" s="281"/>
      <c r="L196" s="62"/>
    </row>
    <row r="197" spans="1:12" ht="27.75" customHeight="1">
      <c r="A197" s="182">
        <v>190</v>
      </c>
      <c r="B197" s="169" t="s">
        <v>69</v>
      </c>
      <c r="C197" s="169" t="s">
        <v>47</v>
      </c>
      <c r="D197" s="184">
        <v>1140</v>
      </c>
      <c r="E197" s="195" t="s">
        <v>130</v>
      </c>
      <c r="F197" s="186">
        <f t="shared" si="8"/>
        <v>6.8540000000000001</v>
      </c>
      <c r="G197" s="183">
        <v>48</v>
      </c>
      <c r="H197" s="183">
        <v>65.8</v>
      </c>
      <c r="I197" s="171">
        <f t="shared" si="10"/>
        <v>15.52</v>
      </c>
      <c r="J197" s="171">
        <f t="shared" si="7"/>
        <v>81.319999999999993</v>
      </c>
      <c r="K197" s="281"/>
      <c r="L197" s="62"/>
    </row>
    <row r="198" spans="1:12" ht="28.5" customHeight="1">
      <c r="A198" s="182">
        <v>191</v>
      </c>
      <c r="B198" s="169" t="s">
        <v>55</v>
      </c>
      <c r="C198" s="169" t="s">
        <v>47</v>
      </c>
      <c r="D198" s="184">
        <v>1123</v>
      </c>
      <c r="E198" s="195" t="s">
        <v>130</v>
      </c>
      <c r="F198" s="186">
        <f t="shared" si="8"/>
        <v>6.7519999999999998</v>
      </c>
      <c r="G198" s="183">
        <v>13</v>
      </c>
      <c r="H198" s="183">
        <v>17.559999999999999</v>
      </c>
      <c r="I198" s="171">
        <f t="shared" si="10"/>
        <v>4.1399999999999997</v>
      </c>
      <c r="J198" s="171">
        <f t="shared" si="7"/>
        <v>21.7</v>
      </c>
      <c r="K198" s="281"/>
      <c r="L198" s="62"/>
    </row>
    <row r="199" spans="1:12" ht="25.5">
      <c r="A199" s="182">
        <v>192</v>
      </c>
      <c r="B199" s="169" t="s">
        <v>42</v>
      </c>
      <c r="C199" s="169" t="s">
        <v>38</v>
      </c>
      <c r="D199" s="184">
        <v>1341</v>
      </c>
      <c r="E199" s="195" t="s">
        <v>130</v>
      </c>
      <c r="F199" s="186">
        <f t="shared" si="8"/>
        <v>8.0619999999999994</v>
      </c>
      <c r="G199" s="183">
        <v>14</v>
      </c>
      <c r="H199" s="183">
        <v>22.57</v>
      </c>
      <c r="I199" s="171">
        <f t="shared" si="10"/>
        <v>5.32</v>
      </c>
      <c r="J199" s="171">
        <f t="shared" si="7"/>
        <v>27.89</v>
      </c>
      <c r="K199" s="281"/>
      <c r="L199" s="62"/>
    </row>
    <row r="200" spans="1:12" ht="25.5">
      <c r="A200" s="182">
        <v>193</v>
      </c>
      <c r="B200" s="169" t="s">
        <v>75</v>
      </c>
      <c r="C200" s="169" t="s">
        <v>34</v>
      </c>
      <c r="D200" s="184">
        <v>1463</v>
      </c>
      <c r="E200" s="195" t="s">
        <v>130</v>
      </c>
      <c r="F200" s="186">
        <f t="shared" si="8"/>
        <v>8.7959999999999994</v>
      </c>
      <c r="G200" s="183">
        <v>49</v>
      </c>
      <c r="H200" s="183">
        <v>86.2</v>
      </c>
      <c r="I200" s="171">
        <f>ROUND(H200*23.59%,2)-0.01</f>
        <v>20.319999999999997</v>
      </c>
      <c r="J200" s="171">
        <f t="shared" ref="J200:J263" si="11">H200+I200</f>
        <v>106.52</v>
      </c>
      <c r="K200" s="281"/>
      <c r="L200" s="62"/>
    </row>
    <row r="201" spans="1:12" ht="25.5">
      <c r="A201" s="182">
        <v>194</v>
      </c>
      <c r="B201" s="169" t="s">
        <v>90</v>
      </c>
      <c r="C201" s="169" t="s">
        <v>34</v>
      </c>
      <c r="D201" s="184">
        <v>1337</v>
      </c>
      <c r="E201" s="195" t="s">
        <v>130</v>
      </c>
      <c r="F201" s="186">
        <f t="shared" si="8"/>
        <v>8.0380000000000003</v>
      </c>
      <c r="G201" s="183">
        <v>24.5</v>
      </c>
      <c r="H201" s="183">
        <v>39.39</v>
      </c>
      <c r="I201" s="171">
        <f t="shared" si="10"/>
        <v>9.2899999999999991</v>
      </c>
      <c r="J201" s="171">
        <f t="shared" si="11"/>
        <v>48.68</v>
      </c>
      <c r="K201" s="281"/>
      <c r="L201" s="62"/>
    </row>
    <row r="202" spans="1:12" ht="30.75" customHeight="1">
      <c r="A202" s="182">
        <v>195</v>
      </c>
      <c r="B202" s="169" t="s">
        <v>70</v>
      </c>
      <c r="C202" s="169" t="s">
        <v>36</v>
      </c>
      <c r="D202" s="184">
        <v>1517</v>
      </c>
      <c r="E202" s="195" t="s">
        <v>130</v>
      </c>
      <c r="F202" s="186">
        <f t="shared" ref="F202:F265" si="12">ROUND(D202/$F$4,3)</f>
        <v>9.1199999999999992</v>
      </c>
      <c r="G202" s="183">
        <v>24</v>
      </c>
      <c r="H202" s="183">
        <v>43.78</v>
      </c>
      <c r="I202" s="171">
        <f t="shared" si="10"/>
        <v>10.33</v>
      </c>
      <c r="J202" s="171">
        <f t="shared" si="11"/>
        <v>54.11</v>
      </c>
      <c r="K202" s="281"/>
      <c r="L202" s="62"/>
    </row>
    <row r="203" spans="1:12" ht="15" customHeight="1">
      <c r="A203" s="182">
        <v>196</v>
      </c>
      <c r="B203" s="169" t="s">
        <v>44</v>
      </c>
      <c r="C203" s="169" t="s">
        <v>36</v>
      </c>
      <c r="D203" s="184">
        <v>1381</v>
      </c>
      <c r="E203" s="195" t="s">
        <v>130</v>
      </c>
      <c r="F203" s="186">
        <f t="shared" si="12"/>
        <v>8.3030000000000008</v>
      </c>
      <c r="G203" s="183">
        <v>39.5</v>
      </c>
      <c r="H203" s="183">
        <v>65.59</v>
      </c>
      <c r="I203" s="171">
        <f t="shared" si="10"/>
        <v>15.47</v>
      </c>
      <c r="J203" s="171">
        <f t="shared" si="11"/>
        <v>81.06</v>
      </c>
      <c r="K203" s="281"/>
      <c r="L203" s="62"/>
    </row>
    <row r="204" spans="1:12" ht="28.5" customHeight="1">
      <c r="A204" s="182">
        <v>197</v>
      </c>
      <c r="B204" s="169" t="s">
        <v>41</v>
      </c>
      <c r="C204" s="169" t="s">
        <v>38</v>
      </c>
      <c r="D204" s="184">
        <v>1474</v>
      </c>
      <c r="E204" s="195" t="s">
        <v>130</v>
      </c>
      <c r="F204" s="186">
        <f t="shared" si="12"/>
        <v>8.8620000000000001</v>
      </c>
      <c r="G204" s="183">
        <v>12</v>
      </c>
      <c r="H204" s="183">
        <v>21.27</v>
      </c>
      <c r="I204" s="171">
        <f t="shared" si="10"/>
        <v>5.0199999999999996</v>
      </c>
      <c r="J204" s="171">
        <f t="shared" si="11"/>
        <v>26.29</v>
      </c>
      <c r="K204" s="281"/>
      <c r="L204" s="62"/>
    </row>
    <row r="205" spans="1:12" ht="31.5" customHeight="1">
      <c r="A205" s="182">
        <v>198</v>
      </c>
      <c r="B205" s="169" t="s">
        <v>63</v>
      </c>
      <c r="C205" s="169" t="s">
        <v>36</v>
      </c>
      <c r="D205" s="184">
        <v>1335</v>
      </c>
      <c r="E205" s="195" t="s">
        <v>130</v>
      </c>
      <c r="F205" s="186">
        <f t="shared" si="12"/>
        <v>8.0259999999999998</v>
      </c>
      <c r="G205" s="183">
        <v>26</v>
      </c>
      <c r="H205" s="183">
        <v>41.74</v>
      </c>
      <c r="I205" s="171">
        <f t="shared" si="10"/>
        <v>9.85</v>
      </c>
      <c r="J205" s="171">
        <f t="shared" si="11"/>
        <v>51.59</v>
      </c>
      <c r="K205" s="281"/>
      <c r="L205" s="62"/>
    </row>
    <row r="206" spans="1:12" ht="28.5" customHeight="1">
      <c r="A206" s="182">
        <v>199</v>
      </c>
      <c r="B206" s="169" t="s">
        <v>33</v>
      </c>
      <c r="C206" s="169" t="s">
        <v>36</v>
      </c>
      <c r="D206" s="184">
        <v>1470</v>
      </c>
      <c r="E206" s="195" t="s">
        <v>130</v>
      </c>
      <c r="F206" s="186">
        <f t="shared" si="12"/>
        <v>8.8379999999999992</v>
      </c>
      <c r="G206" s="183">
        <v>26</v>
      </c>
      <c r="H206" s="183">
        <v>45.96</v>
      </c>
      <c r="I206" s="171">
        <f t="shared" si="10"/>
        <v>10.84</v>
      </c>
      <c r="J206" s="171">
        <f t="shared" si="11"/>
        <v>56.8</v>
      </c>
      <c r="K206" s="281"/>
      <c r="L206" s="62"/>
    </row>
    <row r="207" spans="1:12" ht="25.5">
      <c r="A207" s="182">
        <v>200</v>
      </c>
      <c r="B207" s="169" t="s">
        <v>61</v>
      </c>
      <c r="C207" s="169" t="s">
        <v>47</v>
      </c>
      <c r="D207" s="184">
        <v>1140</v>
      </c>
      <c r="E207" s="195" t="s">
        <v>130</v>
      </c>
      <c r="F207" s="186">
        <f t="shared" si="12"/>
        <v>6.8540000000000001</v>
      </c>
      <c r="G207" s="183">
        <v>24.5</v>
      </c>
      <c r="H207" s="183">
        <v>33.58</v>
      </c>
      <c r="I207" s="171">
        <f t="shared" si="10"/>
        <v>7.92</v>
      </c>
      <c r="J207" s="171">
        <f t="shared" si="11"/>
        <v>41.5</v>
      </c>
      <c r="K207" s="281"/>
      <c r="L207" s="62"/>
    </row>
    <row r="208" spans="1:12" ht="25.5">
      <c r="A208" s="182">
        <v>201</v>
      </c>
      <c r="B208" s="169" t="s">
        <v>75</v>
      </c>
      <c r="C208" s="169" t="s">
        <v>34</v>
      </c>
      <c r="D208" s="184">
        <v>1470</v>
      </c>
      <c r="E208" s="195" t="s">
        <v>130</v>
      </c>
      <c r="F208" s="186">
        <f t="shared" si="12"/>
        <v>8.8379999999999992</v>
      </c>
      <c r="G208" s="183">
        <v>46</v>
      </c>
      <c r="H208" s="183">
        <v>81.31</v>
      </c>
      <c r="I208" s="171">
        <f t="shared" si="10"/>
        <v>19.18</v>
      </c>
      <c r="J208" s="171">
        <f t="shared" si="11"/>
        <v>100.49000000000001</v>
      </c>
      <c r="K208" s="281"/>
      <c r="L208" s="62"/>
    </row>
    <row r="209" spans="1:12" ht="25.5">
      <c r="A209" s="182">
        <v>202</v>
      </c>
      <c r="B209" s="169" t="s">
        <v>75</v>
      </c>
      <c r="C209" s="169" t="s">
        <v>34</v>
      </c>
      <c r="D209" s="184">
        <v>1470</v>
      </c>
      <c r="E209" s="195" t="s">
        <v>131</v>
      </c>
      <c r="F209" s="186">
        <f t="shared" si="12"/>
        <v>8.8379999999999992</v>
      </c>
      <c r="G209" s="183">
        <v>1.5</v>
      </c>
      <c r="H209" s="183">
        <v>6.63</v>
      </c>
      <c r="I209" s="171">
        <f t="shared" si="10"/>
        <v>1.56</v>
      </c>
      <c r="J209" s="171">
        <f t="shared" si="11"/>
        <v>8.19</v>
      </c>
      <c r="K209" s="281"/>
      <c r="L209" s="62"/>
    </row>
    <row r="210" spans="1:12" ht="25.5">
      <c r="A210" s="182">
        <v>203</v>
      </c>
      <c r="B210" s="169" t="s">
        <v>75</v>
      </c>
      <c r="C210" s="169" t="s">
        <v>36</v>
      </c>
      <c r="D210" s="184">
        <v>1517</v>
      </c>
      <c r="E210" s="195" t="s">
        <v>130</v>
      </c>
      <c r="F210" s="186">
        <f t="shared" si="12"/>
        <v>9.1199999999999992</v>
      </c>
      <c r="G210" s="183">
        <v>23</v>
      </c>
      <c r="H210" s="183">
        <v>41.95</v>
      </c>
      <c r="I210" s="171">
        <f t="shared" si="10"/>
        <v>9.9</v>
      </c>
      <c r="J210" s="171">
        <f t="shared" si="11"/>
        <v>51.85</v>
      </c>
      <c r="K210" s="281"/>
      <c r="L210" s="62"/>
    </row>
    <row r="211" spans="1:12" ht="25.5">
      <c r="A211" s="182">
        <v>204</v>
      </c>
      <c r="B211" s="169" t="s">
        <v>75</v>
      </c>
      <c r="C211" s="169" t="s">
        <v>34</v>
      </c>
      <c r="D211" s="184">
        <v>1443</v>
      </c>
      <c r="E211" s="195" t="s">
        <v>130</v>
      </c>
      <c r="F211" s="186">
        <f t="shared" si="12"/>
        <v>8.6760000000000002</v>
      </c>
      <c r="G211" s="183">
        <v>11.5</v>
      </c>
      <c r="H211" s="183">
        <v>19.95</v>
      </c>
      <c r="I211" s="171">
        <f t="shared" si="10"/>
        <v>4.71</v>
      </c>
      <c r="J211" s="171">
        <f t="shared" si="11"/>
        <v>24.66</v>
      </c>
      <c r="K211" s="281"/>
      <c r="L211" s="62"/>
    </row>
    <row r="212" spans="1:12" ht="25.5">
      <c r="A212" s="182">
        <v>205</v>
      </c>
      <c r="B212" s="169" t="s">
        <v>72</v>
      </c>
      <c r="C212" s="169" t="s">
        <v>134</v>
      </c>
      <c r="D212" s="184">
        <v>2012</v>
      </c>
      <c r="E212" s="195" t="s">
        <v>130</v>
      </c>
      <c r="F212" s="186">
        <f t="shared" si="12"/>
        <v>12.096</v>
      </c>
      <c r="G212" s="183">
        <v>24</v>
      </c>
      <c r="H212" s="183">
        <v>58.06</v>
      </c>
      <c r="I212" s="171">
        <f t="shared" si="10"/>
        <v>13.7</v>
      </c>
      <c r="J212" s="171">
        <f t="shared" si="11"/>
        <v>71.760000000000005</v>
      </c>
      <c r="K212" s="281"/>
      <c r="L212" s="62"/>
    </row>
    <row r="213" spans="1:12" ht="25.5">
      <c r="A213" s="182">
        <v>206</v>
      </c>
      <c r="B213" s="169" t="s">
        <v>50</v>
      </c>
      <c r="C213" s="169" t="s">
        <v>34</v>
      </c>
      <c r="D213" s="184">
        <v>1337</v>
      </c>
      <c r="E213" s="195" t="s">
        <v>130</v>
      </c>
      <c r="F213" s="186">
        <f t="shared" si="12"/>
        <v>8.0380000000000003</v>
      </c>
      <c r="G213" s="183">
        <v>36</v>
      </c>
      <c r="H213" s="183">
        <v>57.87</v>
      </c>
      <c r="I213" s="171">
        <f t="shared" si="10"/>
        <v>13.65</v>
      </c>
      <c r="J213" s="171">
        <f t="shared" si="11"/>
        <v>71.52</v>
      </c>
      <c r="K213" s="281"/>
      <c r="L213" s="62"/>
    </row>
    <row r="214" spans="1:12" ht="25.5">
      <c r="A214" s="182">
        <v>207</v>
      </c>
      <c r="B214" s="169" t="s">
        <v>48</v>
      </c>
      <c r="C214" s="169" t="s">
        <v>34</v>
      </c>
      <c r="D214" s="184">
        <v>1317</v>
      </c>
      <c r="E214" s="195" t="s">
        <v>130</v>
      </c>
      <c r="F214" s="186">
        <f t="shared" si="12"/>
        <v>7.9180000000000001</v>
      </c>
      <c r="G214" s="183">
        <v>63</v>
      </c>
      <c r="H214" s="183">
        <v>99.77</v>
      </c>
      <c r="I214" s="171">
        <f t="shared" si="10"/>
        <v>23.54</v>
      </c>
      <c r="J214" s="171">
        <f t="shared" si="11"/>
        <v>123.31</v>
      </c>
      <c r="K214" s="281"/>
      <c r="L214" s="62"/>
    </row>
    <row r="215" spans="1:12" ht="25.5">
      <c r="A215" s="182">
        <v>208</v>
      </c>
      <c r="B215" s="169" t="s">
        <v>46</v>
      </c>
      <c r="C215" s="169" t="s">
        <v>47</v>
      </c>
      <c r="D215" s="184">
        <v>1140</v>
      </c>
      <c r="E215" s="195" t="s">
        <v>130</v>
      </c>
      <c r="F215" s="186">
        <f t="shared" si="12"/>
        <v>6.8540000000000001</v>
      </c>
      <c r="G215" s="183">
        <v>35</v>
      </c>
      <c r="H215" s="183">
        <v>47.98</v>
      </c>
      <c r="I215" s="171">
        <f t="shared" si="10"/>
        <v>11.32</v>
      </c>
      <c r="J215" s="171">
        <f t="shared" si="11"/>
        <v>59.3</v>
      </c>
      <c r="K215" s="281"/>
      <c r="L215" s="62"/>
    </row>
    <row r="216" spans="1:12" ht="25.5">
      <c r="A216" s="182">
        <v>209</v>
      </c>
      <c r="B216" s="169" t="s">
        <v>52</v>
      </c>
      <c r="C216" s="169" t="s">
        <v>38</v>
      </c>
      <c r="D216" s="184">
        <v>1794</v>
      </c>
      <c r="E216" s="195" t="s">
        <v>131</v>
      </c>
      <c r="F216" s="186">
        <f t="shared" si="12"/>
        <v>10.786</v>
      </c>
      <c r="G216" s="183">
        <v>3</v>
      </c>
      <c r="H216" s="183">
        <v>16.18</v>
      </c>
      <c r="I216" s="171">
        <f t="shared" si="10"/>
        <v>3.82</v>
      </c>
      <c r="J216" s="171">
        <f t="shared" si="11"/>
        <v>20</v>
      </c>
      <c r="K216" s="281"/>
      <c r="L216" s="62"/>
    </row>
    <row r="217" spans="1:12" ht="25.5">
      <c r="A217" s="182">
        <v>210</v>
      </c>
      <c r="B217" s="169" t="s">
        <v>52</v>
      </c>
      <c r="C217" s="169" t="s">
        <v>38</v>
      </c>
      <c r="D217" s="184">
        <v>1794</v>
      </c>
      <c r="E217" s="195" t="s">
        <v>130</v>
      </c>
      <c r="F217" s="186">
        <f t="shared" si="12"/>
        <v>10.786</v>
      </c>
      <c r="G217" s="183">
        <v>30</v>
      </c>
      <c r="H217" s="183">
        <v>64.72</v>
      </c>
      <c r="I217" s="171">
        <f t="shared" si="10"/>
        <v>15.27</v>
      </c>
      <c r="J217" s="171">
        <f t="shared" si="11"/>
        <v>79.989999999999995</v>
      </c>
      <c r="K217" s="281"/>
      <c r="L217" s="62"/>
    </row>
    <row r="218" spans="1:12" ht="25.5">
      <c r="A218" s="182">
        <v>211</v>
      </c>
      <c r="B218" s="169" t="s">
        <v>86</v>
      </c>
      <c r="C218" s="169" t="s">
        <v>87</v>
      </c>
      <c r="D218" s="184">
        <v>1701</v>
      </c>
      <c r="E218" s="195" t="s">
        <v>130</v>
      </c>
      <c r="F218" s="186">
        <f t="shared" si="12"/>
        <v>10.227</v>
      </c>
      <c r="G218" s="183">
        <v>13</v>
      </c>
      <c r="H218" s="183">
        <v>26.59</v>
      </c>
      <c r="I218" s="171">
        <f t="shared" si="10"/>
        <v>6.27</v>
      </c>
      <c r="J218" s="171">
        <f t="shared" si="11"/>
        <v>32.86</v>
      </c>
      <c r="K218" s="281"/>
      <c r="L218" s="62"/>
    </row>
    <row r="219" spans="1:12">
      <c r="A219" s="182">
        <v>212</v>
      </c>
      <c r="B219" s="169" t="s">
        <v>57</v>
      </c>
      <c r="C219" s="169" t="s">
        <v>36</v>
      </c>
      <c r="D219" s="184">
        <v>1361</v>
      </c>
      <c r="E219" s="195" t="s">
        <v>130</v>
      </c>
      <c r="F219" s="186">
        <f t="shared" si="12"/>
        <v>8.1829999999999998</v>
      </c>
      <c r="G219" s="183">
        <v>63.5</v>
      </c>
      <c r="H219" s="183">
        <v>103.92</v>
      </c>
      <c r="I219" s="171">
        <f t="shared" si="10"/>
        <v>24.51</v>
      </c>
      <c r="J219" s="171">
        <f t="shared" si="11"/>
        <v>128.43</v>
      </c>
      <c r="K219" s="281"/>
      <c r="L219" s="62"/>
    </row>
    <row r="220" spans="1:12" ht="25.5">
      <c r="A220" s="182">
        <v>213</v>
      </c>
      <c r="B220" s="169" t="s">
        <v>69</v>
      </c>
      <c r="C220" s="169" t="s">
        <v>36</v>
      </c>
      <c r="D220" s="184">
        <v>1355</v>
      </c>
      <c r="E220" s="195" t="s">
        <v>130</v>
      </c>
      <c r="F220" s="186">
        <f t="shared" si="12"/>
        <v>8.1460000000000008</v>
      </c>
      <c r="G220" s="183">
        <v>25</v>
      </c>
      <c r="H220" s="183">
        <v>40.729999999999997</v>
      </c>
      <c r="I220" s="171">
        <f t="shared" si="10"/>
        <v>9.61</v>
      </c>
      <c r="J220" s="171">
        <f t="shared" si="11"/>
        <v>50.339999999999996</v>
      </c>
      <c r="K220" s="281"/>
      <c r="L220" s="62"/>
    </row>
    <row r="221" spans="1:12" ht="38.25">
      <c r="A221" s="182">
        <v>214</v>
      </c>
      <c r="B221" s="169" t="s">
        <v>60</v>
      </c>
      <c r="C221" s="169" t="s">
        <v>36</v>
      </c>
      <c r="D221" s="184">
        <v>1525</v>
      </c>
      <c r="E221" s="195" t="s">
        <v>130</v>
      </c>
      <c r="F221" s="186">
        <f t="shared" si="12"/>
        <v>9.1690000000000005</v>
      </c>
      <c r="G221" s="183">
        <v>11</v>
      </c>
      <c r="H221" s="183">
        <v>20.170000000000002</v>
      </c>
      <c r="I221" s="171">
        <f t="shared" si="10"/>
        <v>4.76</v>
      </c>
      <c r="J221" s="171">
        <f t="shared" si="11"/>
        <v>24.93</v>
      </c>
      <c r="K221" s="281"/>
      <c r="L221" s="62"/>
    </row>
    <row r="222" spans="1:12" ht="38.25">
      <c r="A222" s="182">
        <v>215</v>
      </c>
      <c r="B222" s="169" t="s">
        <v>60</v>
      </c>
      <c r="C222" s="169" t="s">
        <v>36</v>
      </c>
      <c r="D222" s="184">
        <v>1525</v>
      </c>
      <c r="E222" s="195" t="s">
        <v>131</v>
      </c>
      <c r="F222" s="186">
        <f t="shared" si="12"/>
        <v>9.1690000000000005</v>
      </c>
      <c r="G222" s="183">
        <v>1</v>
      </c>
      <c r="H222" s="183">
        <v>4.58</v>
      </c>
      <c r="I222" s="171">
        <f t="shared" si="10"/>
        <v>1.08</v>
      </c>
      <c r="J222" s="171">
        <f t="shared" si="11"/>
        <v>5.66</v>
      </c>
      <c r="K222" s="281"/>
      <c r="L222" s="62"/>
    </row>
    <row r="223" spans="1:12" ht="25.5">
      <c r="A223" s="182">
        <v>216</v>
      </c>
      <c r="B223" s="169" t="s">
        <v>63</v>
      </c>
      <c r="C223" s="169" t="s">
        <v>34</v>
      </c>
      <c r="D223" s="184">
        <v>1362</v>
      </c>
      <c r="E223" s="195" t="s">
        <v>130</v>
      </c>
      <c r="F223" s="186">
        <f t="shared" si="12"/>
        <v>8.1890000000000001</v>
      </c>
      <c r="G223" s="183">
        <v>4</v>
      </c>
      <c r="H223" s="183">
        <v>6.55</v>
      </c>
      <c r="I223" s="171">
        <f t="shared" si="10"/>
        <v>1.55</v>
      </c>
      <c r="J223" s="171">
        <f t="shared" si="11"/>
        <v>8.1</v>
      </c>
      <c r="K223" s="281"/>
      <c r="L223" s="62"/>
    </row>
    <row r="224" spans="1:12" ht="25.5">
      <c r="A224" s="182">
        <v>217</v>
      </c>
      <c r="B224" s="169" t="s">
        <v>75</v>
      </c>
      <c r="C224" s="169" t="s">
        <v>34</v>
      </c>
      <c r="D224" s="184">
        <v>1417</v>
      </c>
      <c r="E224" s="195" t="s">
        <v>130</v>
      </c>
      <c r="F224" s="186">
        <f t="shared" si="12"/>
        <v>8.5190000000000001</v>
      </c>
      <c r="G224" s="183">
        <v>39</v>
      </c>
      <c r="H224" s="183">
        <v>66.45</v>
      </c>
      <c r="I224" s="171">
        <f t="shared" si="10"/>
        <v>15.68</v>
      </c>
      <c r="J224" s="171">
        <f t="shared" si="11"/>
        <v>82.13</v>
      </c>
      <c r="K224" s="281"/>
      <c r="L224" s="62"/>
    </row>
    <row r="225" spans="1:12" ht="25.5">
      <c r="A225" s="182">
        <v>218</v>
      </c>
      <c r="B225" s="169" t="s">
        <v>132</v>
      </c>
      <c r="C225" s="169" t="s">
        <v>34</v>
      </c>
      <c r="D225" s="184">
        <v>1337</v>
      </c>
      <c r="E225" s="195" t="s">
        <v>130</v>
      </c>
      <c r="F225" s="186">
        <f t="shared" si="12"/>
        <v>8.0380000000000003</v>
      </c>
      <c r="G225" s="183">
        <v>35</v>
      </c>
      <c r="H225" s="183">
        <v>56.27</v>
      </c>
      <c r="I225" s="171">
        <f t="shared" si="10"/>
        <v>13.27</v>
      </c>
      <c r="J225" s="171">
        <f t="shared" si="11"/>
        <v>69.540000000000006</v>
      </c>
      <c r="K225" s="281"/>
      <c r="L225" s="62"/>
    </row>
    <row r="226" spans="1:12" ht="25.5">
      <c r="A226" s="182">
        <v>219</v>
      </c>
      <c r="B226" s="169" t="s">
        <v>59</v>
      </c>
      <c r="C226" s="169" t="s">
        <v>36</v>
      </c>
      <c r="D226" s="184">
        <v>1335</v>
      </c>
      <c r="E226" s="195" t="s">
        <v>130</v>
      </c>
      <c r="F226" s="186">
        <f t="shared" si="12"/>
        <v>8.0259999999999998</v>
      </c>
      <c r="G226" s="183">
        <v>12</v>
      </c>
      <c r="H226" s="183">
        <v>19.260000000000002</v>
      </c>
      <c r="I226" s="171">
        <f t="shared" si="10"/>
        <v>4.54</v>
      </c>
      <c r="J226" s="171">
        <f t="shared" si="11"/>
        <v>23.8</v>
      </c>
      <c r="K226" s="281"/>
      <c r="L226" s="62"/>
    </row>
    <row r="227" spans="1:12" ht="25.5">
      <c r="A227" s="182">
        <v>220</v>
      </c>
      <c r="B227" s="169" t="s">
        <v>81</v>
      </c>
      <c r="C227" s="169" t="s">
        <v>38</v>
      </c>
      <c r="D227" s="184">
        <v>1542</v>
      </c>
      <c r="E227" s="195" t="s">
        <v>130</v>
      </c>
      <c r="F227" s="186">
        <f t="shared" si="12"/>
        <v>9.2710000000000008</v>
      </c>
      <c r="G227" s="183">
        <v>20</v>
      </c>
      <c r="H227" s="183">
        <v>37.08</v>
      </c>
      <c r="I227" s="171">
        <f t="shared" si="10"/>
        <v>8.75</v>
      </c>
      <c r="J227" s="171">
        <f t="shared" si="11"/>
        <v>45.83</v>
      </c>
      <c r="K227" s="281"/>
      <c r="L227" s="62"/>
    </row>
    <row r="228" spans="1:12" ht="25.5">
      <c r="A228" s="182">
        <v>221</v>
      </c>
      <c r="B228" s="169" t="s">
        <v>62</v>
      </c>
      <c r="C228" s="169" t="s">
        <v>38</v>
      </c>
      <c r="D228" s="184">
        <v>1528</v>
      </c>
      <c r="E228" s="195" t="s">
        <v>130</v>
      </c>
      <c r="F228" s="186">
        <f t="shared" si="12"/>
        <v>9.1869999999999994</v>
      </c>
      <c r="G228" s="183">
        <v>48</v>
      </c>
      <c r="H228" s="183">
        <v>88.2</v>
      </c>
      <c r="I228" s="171">
        <f>ROUND(H228*23.59%,2)-0.01</f>
        <v>20.799999999999997</v>
      </c>
      <c r="J228" s="171">
        <f t="shared" si="11"/>
        <v>109</v>
      </c>
      <c r="K228" s="281"/>
      <c r="L228" s="62"/>
    </row>
    <row r="229" spans="1:12" ht="25.5">
      <c r="A229" s="182">
        <v>222</v>
      </c>
      <c r="B229" s="169" t="s">
        <v>42</v>
      </c>
      <c r="C229" s="169" t="s">
        <v>34</v>
      </c>
      <c r="D229" s="184">
        <v>1337</v>
      </c>
      <c r="E229" s="195" t="s">
        <v>130</v>
      </c>
      <c r="F229" s="186">
        <f t="shared" si="12"/>
        <v>8.0380000000000003</v>
      </c>
      <c r="G229" s="183">
        <v>40.5</v>
      </c>
      <c r="H229" s="183">
        <v>65.11</v>
      </c>
      <c r="I229" s="171">
        <f t="shared" si="10"/>
        <v>15.36</v>
      </c>
      <c r="J229" s="171">
        <f t="shared" si="11"/>
        <v>80.47</v>
      </c>
      <c r="K229" s="281"/>
      <c r="L229" s="62"/>
    </row>
    <row r="230" spans="1:12" ht="25.5">
      <c r="A230" s="182">
        <v>223</v>
      </c>
      <c r="B230" s="169" t="s">
        <v>40</v>
      </c>
      <c r="C230" s="169" t="s">
        <v>34</v>
      </c>
      <c r="D230" s="184">
        <v>1337</v>
      </c>
      <c r="E230" s="195" t="s">
        <v>130</v>
      </c>
      <c r="F230" s="186">
        <f t="shared" si="12"/>
        <v>8.0380000000000003</v>
      </c>
      <c r="G230" s="183">
        <v>26</v>
      </c>
      <c r="H230" s="183">
        <v>41.8</v>
      </c>
      <c r="I230" s="171">
        <f t="shared" si="10"/>
        <v>9.86</v>
      </c>
      <c r="J230" s="171">
        <f t="shared" si="11"/>
        <v>51.66</v>
      </c>
      <c r="K230" s="281"/>
      <c r="L230" s="62"/>
    </row>
    <row r="231" spans="1:12" ht="25.5">
      <c r="A231" s="182">
        <v>224</v>
      </c>
      <c r="B231" s="169" t="s">
        <v>58</v>
      </c>
      <c r="C231" s="169" t="s">
        <v>34</v>
      </c>
      <c r="D231" s="184">
        <v>1337</v>
      </c>
      <c r="E231" s="195" t="s">
        <v>130</v>
      </c>
      <c r="F231" s="186">
        <f t="shared" si="12"/>
        <v>8.0380000000000003</v>
      </c>
      <c r="G231" s="183">
        <v>50.5</v>
      </c>
      <c r="H231" s="183">
        <v>81.180000000000007</v>
      </c>
      <c r="I231" s="171">
        <f t="shared" si="10"/>
        <v>19.149999999999999</v>
      </c>
      <c r="J231" s="171">
        <f t="shared" si="11"/>
        <v>100.33000000000001</v>
      </c>
      <c r="K231" s="281"/>
      <c r="L231" s="62"/>
    </row>
    <row r="232" spans="1:12" ht="25.5">
      <c r="A232" s="182">
        <v>225</v>
      </c>
      <c r="B232" s="169" t="s">
        <v>58</v>
      </c>
      <c r="C232" s="169" t="s">
        <v>34</v>
      </c>
      <c r="D232" s="184">
        <v>1337</v>
      </c>
      <c r="E232" s="195" t="s">
        <v>131</v>
      </c>
      <c r="F232" s="186">
        <f t="shared" si="12"/>
        <v>8.0380000000000003</v>
      </c>
      <c r="G232" s="183">
        <v>1.5</v>
      </c>
      <c r="H232" s="183">
        <v>6.03</v>
      </c>
      <c r="I232" s="171">
        <f t="shared" si="10"/>
        <v>1.42</v>
      </c>
      <c r="J232" s="171">
        <f t="shared" si="11"/>
        <v>7.45</v>
      </c>
      <c r="K232" s="281"/>
      <c r="L232" s="62"/>
    </row>
    <row r="233" spans="1:12" ht="25.5">
      <c r="A233" s="182">
        <v>226</v>
      </c>
      <c r="B233" s="169" t="s">
        <v>55</v>
      </c>
      <c r="C233" s="169" t="s">
        <v>38</v>
      </c>
      <c r="D233" s="184">
        <v>1339</v>
      </c>
      <c r="E233" s="195" t="s">
        <v>130</v>
      </c>
      <c r="F233" s="186">
        <f t="shared" si="12"/>
        <v>8.0500000000000007</v>
      </c>
      <c r="G233" s="183">
        <v>58</v>
      </c>
      <c r="H233" s="183">
        <v>93.38</v>
      </c>
      <c r="I233" s="171">
        <f t="shared" si="10"/>
        <v>22.03</v>
      </c>
      <c r="J233" s="171">
        <f t="shared" si="11"/>
        <v>115.41</v>
      </c>
      <c r="K233" s="281"/>
      <c r="L233" s="62"/>
    </row>
    <row r="234" spans="1:12" ht="25.5">
      <c r="A234" s="182">
        <v>227</v>
      </c>
      <c r="B234" s="169" t="s">
        <v>88</v>
      </c>
      <c r="C234" s="169" t="s">
        <v>36</v>
      </c>
      <c r="D234" s="184">
        <v>1517</v>
      </c>
      <c r="E234" s="195" t="s">
        <v>130</v>
      </c>
      <c r="F234" s="186">
        <f t="shared" si="12"/>
        <v>9.1199999999999992</v>
      </c>
      <c r="G234" s="183">
        <v>63.5</v>
      </c>
      <c r="H234" s="183">
        <v>115.82</v>
      </c>
      <c r="I234" s="171">
        <f t="shared" si="10"/>
        <v>27.32</v>
      </c>
      <c r="J234" s="171">
        <f t="shared" si="11"/>
        <v>143.13999999999999</v>
      </c>
      <c r="K234" s="281"/>
      <c r="L234" s="62"/>
    </row>
    <row r="235" spans="1:12" ht="25.5">
      <c r="A235" s="182">
        <v>228</v>
      </c>
      <c r="B235" s="169" t="s">
        <v>67</v>
      </c>
      <c r="C235" s="169" t="s">
        <v>36</v>
      </c>
      <c r="D235" s="184">
        <v>1450</v>
      </c>
      <c r="E235" s="195" t="s">
        <v>130</v>
      </c>
      <c r="F235" s="186">
        <f t="shared" si="12"/>
        <v>8.718</v>
      </c>
      <c r="G235" s="183">
        <v>40.5</v>
      </c>
      <c r="H235" s="183">
        <v>70.62</v>
      </c>
      <c r="I235" s="171">
        <f t="shared" si="10"/>
        <v>16.66</v>
      </c>
      <c r="J235" s="171">
        <f t="shared" si="11"/>
        <v>87.28</v>
      </c>
      <c r="K235" s="281"/>
      <c r="L235" s="62"/>
    </row>
    <row r="236" spans="1:12" ht="25.5">
      <c r="A236" s="182">
        <v>229</v>
      </c>
      <c r="B236" s="169" t="s">
        <v>68</v>
      </c>
      <c r="C236" s="169" t="s">
        <v>155</v>
      </c>
      <c r="D236" s="184">
        <v>1322</v>
      </c>
      <c r="E236" s="195" t="s">
        <v>130</v>
      </c>
      <c r="F236" s="186">
        <f t="shared" si="12"/>
        <v>7.9480000000000004</v>
      </c>
      <c r="G236" s="183">
        <v>24</v>
      </c>
      <c r="H236" s="183">
        <v>38.15</v>
      </c>
      <c r="I236" s="171">
        <f t="shared" si="10"/>
        <v>9</v>
      </c>
      <c r="J236" s="171">
        <f t="shared" si="11"/>
        <v>47.15</v>
      </c>
      <c r="K236" s="281"/>
      <c r="L236" s="62"/>
    </row>
    <row r="237" spans="1:12" ht="20.25" customHeight="1">
      <c r="A237" s="182">
        <v>230</v>
      </c>
      <c r="B237" s="169" t="s">
        <v>45</v>
      </c>
      <c r="C237" s="169" t="s">
        <v>34</v>
      </c>
      <c r="D237" s="184">
        <v>1443</v>
      </c>
      <c r="E237" s="195" t="s">
        <v>130</v>
      </c>
      <c r="F237" s="186">
        <f t="shared" si="12"/>
        <v>8.6760000000000002</v>
      </c>
      <c r="G237" s="183">
        <v>37.5</v>
      </c>
      <c r="H237" s="183">
        <v>65.069999999999993</v>
      </c>
      <c r="I237" s="171">
        <f t="shared" si="10"/>
        <v>15.35</v>
      </c>
      <c r="J237" s="171">
        <f t="shared" si="11"/>
        <v>80.419999999999987</v>
      </c>
      <c r="K237" s="281"/>
      <c r="L237" s="62"/>
    </row>
    <row r="238" spans="1:12" ht="20.25" customHeight="1">
      <c r="A238" s="182">
        <v>231</v>
      </c>
      <c r="B238" s="169" t="s">
        <v>78</v>
      </c>
      <c r="C238" s="169" t="s">
        <v>36</v>
      </c>
      <c r="D238" s="184">
        <v>1517</v>
      </c>
      <c r="E238" s="195" t="s">
        <v>130</v>
      </c>
      <c r="F238" s="186">
        <f t="shared" si="12"/>
        <v>9.1199999999999992</v>
      </c>
      <c r="G238" s="183">
        <v>26</v>
      </c>
      <c r="H238" s="183">
        <v>47.42</v>
      </c>
      <c r="I238" s="171">
        <f t="shared" si="10"/>
        <v>11.19</v>
      </c>
      <c r="J238" s="171">
        <f t="shared" si="11"/>
        <v>58.61</v>
      </c>
      <c r="K238" s="281"/>
      <c r="L238" s="62"/>
    </row>
    <row r="239" spans="1:12" ht="25.5">
      <c r="A239" s="182">
        <v>232</v>
      </c>
      <c r="B239" s="169" t="s">
        <v>49</v>
      </c>
      <c r="C239" s="169" t="s">
        <v>36</v>
      </c>
      <c r="D239" s="184">
        <v>1470</v>
      </c>
      <c r="E239" s="195" t="s">
        <v>130</v>
      </c>
      <c r="F239" s="186">
        <f t="shared" si="12"/>
        <v>8.8379999999999992</v>
      </c>
      <c r="G239" s="183">
        <v>13</v>
      </c>
      <c r="H239" s="183">
        <v>22.98</v>
      </c>
      <c r="I239" s="171">
        <f t="shared" si="10"/>
        <v>5.42</v>
      </c>
      <c r="J239" s="171">
        <f t="shared" si="11"/>
        <v>28.4</v>
      </c>
      <c r="K239" s="281"/>
      <c r="L239" s="62"/>
    </row>
    <row r="240" spans="1:12" ht="25.5">
      <c r="A240" s="182">
        <v>233</v>
      </c>
      <c r="B240" s="169" t="s">
        <v>44</v>
      </c>
      <c r="C240" s="169" t="s">
        <v>36</v>
      </c>
      <c r="D240" s="184">
        <v>1335</v>
      </c>
      <c r="E240" s="195" t="s">
        <v>130</v>
      </c>
      <c r="F240" s="186">
        <f t="shared" si="12"/>
        <v>8.0259999999999998</v>
      </c>
      <c r="G240" s="183">
        <v>13</v>
      </c>
      <c r="H240" s="183">
        <v>20.87</v>
      </c>
      <c r="I240" s="171">
        <f t="shared" si="10"/>
        <v>4.92</v>
      </c>
      <c r="J240" s="171">
        <f t="shared" si="11"/>
        <v>25.79</v>
      </c>
      <c r="K240" s="281"/>
      <c r="L240" s="62"/>
    </row>
    <row r="241" spans="1:12" ht="23.25" customHeight="1">
      <c r="A241" s="182">
        <v>234</v>
      </c>
      <c r="B241" s="169" t="s">
        <v>51</v>
      </c>
      <c r="C241" s="169" t="s">
        <v>34</v>
      </c>
      <c r="D241" s="184">
        <v>1490</v>
      </c>
      <c r="E241" s="195" t="s">
        <v>130</v>
      </c>
      <c r="F241" s="186">
        <f t="shared" si="12"/>
        <v>8.9580000000000002</v>
      </c>
      <c r="G241" s="183">
        <v>23</v>
      </c>
      <c r="H241" s="183">
        <v>41.21</v>
      </c>
      <c r="I241" s="171">
        <f t="shared" si="10"/>
        <v>9.7200000000000006</v>
      </c>
      <c r="J241" s="171">
        <f t="shared" si="11"/>
        <v>50.93</v>
      </c>
      <c r="K241" s="281"/>
      <c r="L241" s="62"/>
    </row>
    <row r="242" spans="1:12">
      <c r="A242" s="182">
        <v>235</v>
      </c>
      <c r="B242" s="169" t="s">
        <v>54</v>
      </c>
      <c r="C242" s="169" t="s">
        <v>34</v>
      </c>
      <c r="D242" s="184">
        <v>1317</v>
      </c>
      <c r="E242" s="195" t="s">
        <v>130</v>
      </c>
      <c r="F242" s="186">
        <f t="shared" si="12"/>
        <v>7.9180000000000001</v>
      </c>
      <c r="G242" s="183">
        <v>50</v>
      </c>
      <c r="H242" s="183">
        <v>79.180000000000007</v>
      </c>
      <c r="I242" s="171">
        <f t="shared" si="10"/>
        <v>18.68</v>
      </c>
      <c r="J242" s="171">
        <f t="shared" si="11"/>
        <v>97.860000000000014</v>
      </c>
      <c r="K242" s="281"/>
      <c r="L242" s="62"/>
    </row>
    <row r="243" spans="1:12" ht="38.25">
      <c r="A243" s="182">
        <v>236</v>
      </c>
      <c r="B243" s="169" t="s">
        <v>60</v>
      </c>
      <c r="C243" s="169" t="s">
        <v>38</v>
      </c>
      <c r="D243" s="184">
        <v>1635</v>
      </c>
      <c r="E243" s="195" t="s">
        <v>130</v>
      </c>
      <c r="F243" s="186">
        <f t="shared" si="12"/>
        <v>9.83</v>
      </c>
      <c r="G243" s="183">
        <v>24</v>
      </c>
      <c r="H243" s="183">
        <v>47.18</v>
      </c>
      <c r="I243" s="171">
        <f t="shared" ref="I243:I306" si="13">ROUND(H243*23.59%,2)</f>
        <v>11.13</v>
      </c>
      <c r="J243" s="171">
        <f t="shared" si="11"/>
        <v>58.31</v>
      </c>
      <c r="K243" s="281"/>
      <c r="L243" s="62"/>
    </row>
    <row r="244" spans="1:12" ht="25.5">
      <c r="A244" s="182">
        <v>237</v>
      </c>
      <c r="B244" s="169" t="s">
        <v>64</v>
      </c>
      <c r="C244" s="169" t="s">
        <v>34</v>
      </c>
      <c r="D244" s="184">
        <v>1277</v>
      </c>
      <c r="E244" s="195" t="s">
        <v>130</v>
      </c>
      <c r="F244" s="186">
        <f t="shared" si="12"/>
        <v>7.6779999999999999</v>
      </c>
      <c r="G244" s="183">
        <v>12.5</v>
      </c>
      <c r="H244" s="183">
        <v>19.2</v>
      </c>
      <c r="I244" s="171">
        <f t="shared" si="13"/>
        <v>4.53</v>
      </c>
      <c r="J244" s="171">
        <f t="shared" si="11"/>
        <v>23.73</v>
      </c>
      <c r="K244" s="281"/>
      <c r="L244" s="62"/>
    </row>
    <row r="245" spans="1:12">
      <c r="A245" s="182">
        <v>238</v>
      </c>
      <c r="B245" s="169" t="s">
        <v>57</v>
      </c>
      <c r="C245" s="169" t="s">
        <v>36</v>
      </c>
      <c r="D245" s="184">
        <v>1252</v>
      </c>
      <c r="E245" s="195" t="s">
        <v>130</v>
      </c>
      <c r="F245" s="186">
        <f t="shared" si="12"/>
        <v>7.5270000000000001</v>
      </c>
      <c r="G245" s="183">
        <v>50.5</v>
      </c>
      <c r="H245" s="183">
        <v>76.02</v>
      </c>
      <c r="I245" s="171">
        <f t="shared" si="13"/>
        <v>17.93</v>
      </c>
      <c r="J245" s="171">
        <f t="shared" si="11"/>
        <v>93.949999999999989</v>
      </c>
      <c r="K245" s="281"/>
      <c r="L245" s="62"/>
    </row>
    <row r="246" spans="1:12" ht="25.5" customHeight="1">
      <c r="A246" s="182">
        <v>239</v>
      </c>
      <c r="B246" s="169" t="s">
        <v>39</v>
      </c>
      <c r="C246" s="169" t="s">
        <v>38</v>
      </c>
      <c r="D246" s="184">
        <v>1421</v>
      </c>
      <c r="E246" s="195" t="s">
        <v>130</v>
      </c>
      <c r="F246" s="186">
        <f t="shared" si="12"/>
        <v>8.5429999999999993</v>
      </c>
      <c r="G246" s="183">
        <v>46.5</v>
      </c>
      <c r="H246" s="183">
        <v>79.45</v>
      </c>
      <c r="I246" s="171">
        <f t="shared" si="13"/>
        <v>18.739999999999998</v>
      </c>
      <c r="J246" s="171">
        <f t="shared" si="11"/>
        <v>98.19</v>
      </c>
      <c r="K246" s="281"/>
      <c r="L246" s="62"/>
    </row>
    <row r="247" spans="1:12" ht="25.5">
      <c r="A247" s="182">
        <v>240</v>
      </c>
      <c r="B247" s="169" t="s">
        <v>69</v>
      </c>
      <c r="C247" s="169" t="s">
        <v>36</v>
      </c>
      <c r="D247" s="184">
        <v>1315</v>
      </c>
      <c r="E247" s="195" t="s">
        <v>130</v>
      </c>
      <c r="F247" s="186">
        <f t="shared" si="12"/>
        <v>7.9059999999999997</v>
      </c>
      <c r="G247" s="183">
        <v>13</v>
      </c>
      <c r="H247" s="183">
        <v>20.56</v>
      </c>
      <c r="I247" s="171">
        <f t="shared" si="13"/>
        <v>4.8499999999999996</v>
      </c>
      <c r="J247" s="171">
        <f t="shared" si="11"/>
        <v>25.409999999999997</v>
      </c>
      <c r="K247" s="281"/>
      <c r="L247" s="62"/>
    </row>
    <row r="248" spans="1:12" ht="25.5">
      <c r="A248" s="182">
        <v>241</v>
      </c>
      <c r="B248" s="169" t="s">
        <v>51</v>
      </c>
      <c r="C248" s="169" t="s">
        <v>38</v>
      </c>
      <c r="D248" s="184">
        <v>1490</v>
      </c>
      <c r="E248" s="195" t="s">
        <v>130</v>
      </c>
      <c r="F248" s="186">
        <f t="shared" si="12"/>
        <v>8.9580000000000002</v>
      </c>
      <c r="G248" s="183">
        <v>11</v>
      </c>
      <c r="H248" s="183">
        <v>19.71</v>
      </c>
      <c r="I248" s="171">
        <f t="shared" si="13"/>
        <v>4.6500000000000004</v>
      </c>
      <c r="J248" s="171">
        <f t="shared" si="11"/>
        <v>24.36</v>
      </c>
      <c r="K248" s="281"/>
      <c r="L248" s="62"/>
    </row>
    <row r="249" spans="1:12" ht="25.5">
      <c r="A249" s="182">
        <v>242</v>
      </c>
      <c r="B249" s="169" t="s">
        <v>75</v>
      </c>
      <c r="C249" s="169" t="s">
        <v>36</v>
      </c>
      <c r="D249" s="184">
        <v>1497</v>
      </c>
      <c r="E249" s="195" t="s">
        <v>130</v>
      </c>
      <c r="F249" s="186">
        <f t="shared" si="12"/>
        <v>9</v>
      </c>
      <c r="G249" s="183">
        <v>26</v>
      </c>
      <c r="H249" s="183">
        <v>46.8</v>
      </c>
      <c r="I249" s="171">
        <f t="shared" si="13"/>
        <v>11.04</v>
      </c>
      <c r="J249" s="171">
        <f t="shared" si="11"/>
        <v>57.839999999999996</v>
      </c>
      <c r="K249" s="281"/>
      <c r="L249" s="62"/>
    </row>
    <row r="250" spans="1:12" ht="25.5">
      <c r="A250" s="182">
        <v>243</v>
      </c>
      <c r="B250" s="169" t="s">
        <v>72</v>
      </c>
      <c r="C250" s="169" t="s">
        <v>38</v>
      </c>
      <c r="D250" s="184">
        <v>1645</v>
      </c>
      <c r="E250" s="195" t="s">
        <v>130</v>
      </c>
      <c r="F250" s="186">
        <f t="shared" si="12"/>
        <v>9.89</v>
      </c>
      <c r="G250" s="183">
        <v>24</v>
      </c>
      <c r="H250" s="183">
        <v>47.47</v>
      </c>
      <c r="I250" s="171">
        <f t="shared" si="13"/>
        <v>11.2</v>
      </c>
      <c r="J250" s="171">
        <f t="shared" si="11"/>
        <v>58.67</v>
      </c>
      <c r="K250" s="281"/>
      <c r="L250" s="62"/>
    </row>
    <row r="251" spans="1:12" ht="25.5">
      <c r="A251" s="182">
        <v>244</v>
      </c>
      <c r="B251" s="169" t="s">
        <v>37</v>
      </c>
      <c r="C251" s="169" t="s">
        <v>34</v>
      </c>
      <c r="D251" s="184">
        <v>1437</v>
      </c>
      <c r="E251" s="195" t="s">
        <v>130</v>
      </c>
      <c r="F251" s="186">
        <f t="shared" si="12"/>
        <v>8.6389999999999993</v>
      </c>
      <c r="G251" s="183">
        <v>72</v>
      </c>
      <c r="H251" s="183">
        <v>124.4</v>
      </c>
      <c r="I251" s="171">
        <f t="shared" si="13"/>
        <v>29.35</v>
      </c>
      <c r="J251" s="171">
        <f t="shared" si="11"/>
        <v>153.75</v>
      </c>
      <c r="K251" s="281"/>
      <c r="L251" s="62"/>
    </row>
    <row r="252" spans="1:12" ht="25.5">
      <c r="A252" s="182">
        <v>245</v>
      </c>
      <c r="B252" s="169" t="s">
        <v>77</v>
      </c>
      <c r="C252" s="169" t="s">
        <v>34</v>
      </c>
      <c r="D252" s="184">
        <v>1362</v>
      </c>
      <c r="E252" s="195" t="s">
        <v>130</v>
      </c>
      <c r="F252" s="186">
        <f t="shared" si="12"/>
        <v>8.1890000000000001</v>
      </c>
      <c r="G252" s="183">
        <v>36</v>
      </c>
      <c r="H252" s="183">
        <v>58.96</v>
      </c>
      <c r="I252" s="171">
        <f t="shared" si="13"/>
        <v>13.91</v>
      </c>
      <c r="J252" s="171">
        <f t="shared" si="11"/>
        <v>72.87</v>
      </c>
      <c r="K252" s="281"/>
      <c r="L252" s="62"/>
    </row>
    <row r="253" spans="1:12" ht="25.5">
      <c r="A253" s="182">
        <v>246</v>
      </c>
      <c r="B253" s="169" t="s">
        <v>70</v>
      </c>
      <c r="C253" s="169" t="s">
        <v>34</v>
      </c>
      <c r="D253" s="184">
        <v>1417</v>
      </c>
      <c r="E253" s="195" t="s">
        <v>130</v>
      </c>
      <c r="F253" s="186">
        <f t="shared" si="12"/>
        <v>8.5190000000000001</v>
      </c>
      <c r="G253" s="183">
        <v>50</v>
      </c>
      <c r="H253" s="183">
        <v>85.19</v>
      </c>
      <c r="I253" s="171">
        <f t="shared" si="13"/>
        <v>20.100000000000001</v>
      </c>
      <c r="J253" s="171">
        <f t="shared" si="11"/>
        <v>105.28999999999999</v>
      </c>
      <c r="K253" s="281"/>
      <c r="L253" s="62"/>
    </row>
    <row r="254" spans="1:12" ht="25.5">
      <c r="A254" s="182">
        <v>247</v>
      </c>
      <c r="B254" s="169" t="s">
        <v>89</v>
      </c>
      <c r="C254" s="169" t="s">
        <v>34</v>
      </c>
      <c r="D254" s="184">
        <v>1317</v>
      </c>
      <c r="E254" s="195" t="s">
        <v>130</v>
      </c>
      <c r="F254" s="186">
        <f t="shared" si="12"/>
        <v>7.9180000000000001</v>
      </c>
      <c r="G254" s="183">
        <v>72</v>
      </c>
      <c r="H254" s="183">
        <v>114.02</v>
      </c>
      <c r="I254" s="171">
        <f t="shared" si="13"/>
        <v>26.9</v>
      </c>
      <c r="J254" s="171">
        <f t="shared" si="11"/>
        <v>140.91999999999999</v>
      </c>
      <c r="K254" s="281"/>
      <c r="L254" s="62"/>
    </row>
    <row r="255" spans="1:12" ht="25.5">
      <c r="A255" s="182">
        <v>248</v>
      </c>
      <c r="B255" s="169" t="s">
        <v>133</v>
      </c>
      <c r="C255" s="169" t="s">
        <v>36</v>
      </c>
      <c r="D255" s="184">
        <v>1341</v>
      </c>
      <c r="E255" s="195" t="s">
        <v>130</v>
      </c>
      <c r="F255" s="186">
        <f t="shared" si="12"/>
        <v>8.0619999999999994</v>
      </c>
      <c r="G255" s="183">
        <v>49.5</v>
      </c>
      <c r="H255" s="183">
        <v>79.81</v>
      </c>
      <c r="I255" s="171">
        <f t="shared" si="13"/>
        <v>18.829999999999998</v>
      </c>
      <c r="J255" s="171">
        <f t="shared" si="11"/>
        <v>98.64</v>
      </c>
      <c r="K255" s="281"/>
      <c r="L255" s="62"/>
    </row>
    <row r="256" spans="1:12" ht="25.5">
      <c r="A256" s="182">
        <v>249</v>
      </c>
      <c r="B256" s="169" t="s">
        <v>73</v>
      </c>
      <c r="C256" s="169" t="s">
        <v>34</v>
      </c>
      <c r="D256" s="184">
        <v>1342</v>
      </c>
      <c r="E256" s="195" t="s">
        <v>130</v>
      </c>
      <c r="F256" s="186">
        <f t="shared" si="12"/>
        <v>8.0679999999999996</v>
      </c>
      <c r="G256" s="183">
        <v>51</v>
      </c>
      <c r="H256" s="183">
        <v>82.29</v>
      </c>
      <c r="I256" s="171">
        <f t="shared" si="13"/>
        <v>19.41</v>
      </c>
      <c r="J256" s="171">
        <f t="shared" si="11"/>
        <v>101.7</v>
      </c>
      <c r="K256" s="281"/>
      <c r="L256" s="62"/>
    </row>
    <row r="257" spans="1:12" ht="25.5">
      <c r="A257" s="182">
        <v>250</v>
      </c>
      <c r="B257" s="169" t="s">
        <v>73</v>
      </c>
      <c r="C257" s="169" t="s">
        <v>34</v>
      </c>
      <c r="D257" s="184">
        <v>1302</v>
      </c>
      <c r="E257" s="195" t="s">
        <v>130</v>
      </c>
      <c r="F257" s="186">
        <f t="shared" si="12"/>
        <v>7.8280000000000003</v>
      </c>
      <c r="G257" s="183">
        <v>25</v>
      </c>
      <c r="H257" s="183">
        <v>39.14</v>
      </c>
      <c r="I257" s="171">
        <f t="shared" si="13"/>
        <v>9.23</v>
      </c>
      <c r="J257" s="171">
        <f t="shared" si="11"/>
        <v>48.370000000000005</v>
      </c>
      <c r="K257" s="281"/>
      <c r="L257" s="62"/>
    </row>
    <row r="258" spans="1:12" ht="25.5">
      <c r="A258" s="182">
        <v>251</v>
      </c>
      <c r="B258" s="169" t="s">
        <v>53</v>
      </c>
      <c r="C258" s="169" t="s">
        <v>36</v>
      </c>
      <c r="D258" s="184">
        <v>1315</v>
      </c>
      <c r="E258" s="195" t="s">
        <v>130</v>
      </c>
      <c r="F258" s="186">
        <f t="shared" si="12"/>
        <v>7.9059999999999997</v>
      </c>
      <c r="G258" s="183">
        <v>24</v>
      </c>
      <c r="H258" s="183">
        <v>37.950000000000003</v>
      </c>
      <c r="I258" s="171">
        <f t="shared" si="13"/>
        <v>8.9499999999999993</v>
      </c>
      <c r="J258" s="171">
        <f t="shared" si="11"/>
        <v>46.900000000000006</v>
      </c>
      <c r="K258" s="281"/>
      <c r="L258" s="62"/>
    </row>
    <row r="259" spans="1:12" ht="25.5">
      <c r="A259" s="182">
        <v>252</v>
      </c>
      <c r="B259" s="169" t="s">
        <v>84</v>
      </c>
      <c r="C259" s="169" t="s">
        <v>36</v>
      </c>
      <c r="D259" s="184">
        <v>1470</v>
      </c>
      <c r="E259" s="195" t="s">
        <v>131</v>
      </c>
      <c r="F259" s="186">
        <f t="shared" si="12"/>
        <v>8.8379999999999992</v>
      </c>
      <c r="G259" s="183">
        <v>0.5</v>
      </c>
      <c r="H259" s="183">
        <v>2.21</v>
      </c>
      <c r="I259" s="171">
        <f t="shared" si="13"/>
        <v>0.52</v>
      </c>
      <c r="J259" s="171">
        <f t="shared" si="11"/>
        <v>2.73</v>
      </c>
      <c r="K259" s="281"/>
      <c r="L259" s="62"/>
    </row>
    <row r="260" spans="1:12" ht="25.5">
      <c r="A260" s="182">
        <v>253</v>
      </c>
      <c r="B260" s="169" t="s">
        <v>84</v>
      </c>
      <c r="C260" s="169" t="s">
        <v>36</v>
      </c>
      <c r="D260" s="184">
        <v>1470</v>
      </c>
      <c r="E260" s="195" t="s">
        <v>130</v>
      </c>
      <c r="F260" s="186">
        <f t="shared" si="12"/>
        <v>8.8379999999999992</v>
      </c>
      <c r="G260" s="183">
        <v>61.5</v>
      </c>
      <c r="H260" s="183">
        <v>108.71</v>
      </c>
      <c r="I260" s="171">
        <f t="shared" si="13"/>
        <v>25.64</v>
      </c>
      <c r="J260" s="171">
        <f t="shared" si="11"/>
        <v>134.35</v>
      </c>
      <c r="K260" s="281"/>
      <c r="L260" s="62"/>
    </row>
    <row r="261" spans="1:12" ht="25.5">
      <c r="A261" s="182">
        <v>254</v>
      </c>
      <c r="B261" s="169" t="s">
        <v>77</v>
      </c>
      <c r="C261" s="169" t="s">
        <v>36</v>
      </c>
      <c r="D261" s="184">
        <v>1443</v>
      </c>
      <c r="E261" s="195" t="s">
        <v>130</v>
      </c>
      <c r="F261" s="186">
        <f t="shared" si="12"/>
        <v>8.6760000000000002</v>
      </c>
      <c r="G261" s="183">
        <v>21.5</v>
      </c>
      <c r="H261" s="183">
        <v>37.31</v>
      </c>
      <c r="I261" s="171">
        <f t="shared" si="13"/>
        <v>8.8000000000000007</v>
      </c>
      <c r="J261" s="171">
        <f t="shared" si="11"/>
        <v>46.11</v>
      </c>
      <c r="K261" s="281"/>
      <c r="L261" s="62"/>
    </row>
    <row r="262" spans="1:12" ht="25.5">
      <c r="A262" s="182">
        <v>255</v>
      </c>
      <c r="B262" s="169" t="s">
        <v>77</v>
      </c>
      <c r="C262" s="169" t="s">
        <v>36</v>
      </c>
      <c r="D262" s="184">
        <v>1443</v>
      </c>
      <c r="E262" s="195" t="s">
        <v>131</v>
      </c>
      <c r="F262" s="186">
        <f t="shared" si="12"/>
        <v>8.6760000000000002</v>
      </c>
      <c r="G262" s="183">
        <v>0.5</v>
      </c>
      <c r="H262" s="183">
        <v>2.17</v>
      </c>
      <c r="I262" s="171">
        <f t="shared" si="13"/>
        <v>0.51</v>
      </c>
      <c r="J262" s="171">
        <f t="shared" si="11"/>
        <v>2.6799999999999997</v>
      </c>
      <c r="K262" s="281"/>
      <c r="L262" s="62"/>
    </row>
    <row r="263" spans="1:12" ht="25.5">
      <c r="A263" s="182">
        <v>256</v>
      </c>
      <c r="B263" s="169" t="s">
        <v>50</v>
      </c>
      <c r="C263" s="169" t="s">
        <v>36</v>
      </c>
      <c r="D263" s="184">
        <v>1335</v>
      </c>
      <c r="E263" s="195" t="s">
        <v>130</v>
      </c>
      <c r="F263" s="186">
        <f t="shared" si="12"/>
        <v>8.0259999999999998</v>
      </c>
      <c r="G263" s="183">
        <v>24</v>
      </c>
      <c r="H263" s="183">
        <v>38.520000000000003</v>
      </c>
      <c r="I263" s="171">
        <f t="shared" si="13"/>
        <v>9.09</v>
      </c>
      <c r="J263" s="171">
        <f t="shared" si="11"/>
        <v>47.61</v>
      </c>
      <c r="K263" s="281"/>
      <c r="L263" s="62"/>
    </row>
    <row r="264" spans="1:12" ht="25.5">
      <c r="A264" s="182">
        <v>257</v>
      </c>
      <c r="B264" s="169" t="s">
        <v>72</v>
      </c>
      <c r="C264" s="169" t="s">
        <v>36</v>
      </c>
      <c r="D264" s="184">
        <v>1525</v>
      </c>
      <c r="E264" s="195" t="s">
        <v>130</v>
      </c>
      <c r="F264" s="186">
        <f t="shared" si="12"/>
        <v>9.1690000000000005</v>
      </c>
      <c r="G264" s="183">
        <v>7.5</v>
      </c>
      <c r="H264" s="183">
        <v>13.75</v>
      </c>
      <c r="I264" s="171">
        <f t="shared" si="13"/>
        <v>3.24</v>
      </c>
      <c r="J264" s="171">
        <f t="shared" ref="J264:J327" si="14">H264+I264</f>
        <v>16.990000000000002</v>
      </c>
      <c r="K264" s="281"/>
      <c r="L264" s="62"/>
    </row>
    <row r="265" spans="1:12" ht="25.5">
      <c r="A265" s="182">
        <v>258</v>
      </c>
      <c r="B265" s="169" t="s">
        <v>48</v>
      </c>
      <c r="C265" s="169" t="s">
        <v>36</v>
      </c>
      <c r="D265" s="184">
        <v>1315</v>
      </c>
      <c r="E265" s="195" t="s">
        <v>130</v>
      </c>
      <c r="F265" s="186">
        <f t="shared" si="12"/>
        <v>7.9059999999999997</v>
      </c>
      <c r="G265" s="183">
        <v>12</v>
      </c>
      <c r="H265" s="183">
        <v>18.97</v>
      </c>
      <c r="I265" s="171">
        <f t="shared" si="13"/>
        <v>4.4800000000000004</v>
      </c>
      <c r="J265" s="171">
        <f t="shared" si="14"/>
        <v>23.45</v>
      </c>
      <c r="K265" s="281"/>
      <c r="L265" s="62"/>
    </row>
    <row r="266" spans="1:12" ht="25.5">
      <c r="A266" s="182">
        <v>259</v>
      </c>
      <c r="B266" s="169" t="s">
        <v>46</v>
      </c>
      <c r="C266" s="169" t="s">
        <v>47</v>
      </c>
      <c r="D266" s="184">
        <v>1100</v>
      </c>
      <c r="E266" s="195" t="s">
        <v>130</v>
      </c>
      <c r="F266" s="186">
        <f t="shared" ref="F266:F329" si="15">ROUND(D266/$F$4,3)</f>
        <v>6.6130000000000004</v>
      </c>
      <c r="G266" s="183">
        <v>26</v>
      </c>
      <c r="H266" s="183">
        <v>34.39</v>
      </c>
      <c r="I266" s="171">
        <f t="shared" si="13"/>
        <v>8.11</v>
      </c>
      <c r="J266" s="171">
        <f t="shared" si="14"/>
        <v>42.5</v>
      </c>
      <c r="K266" s="281"/>
      <c r="L266" s="62"/>
    </row>
    <row r="267" spans="1:12" ht="25.5">
      <c r="A267" s="182">
        <v>260</v>
      </c>
      <c r="B267" s="169" t="s">
        <v>55</v>
      </c>
      <c r="C267" s="169" t="s">
        <v>34</v>
      </c>
      <c r="D267" s="184">
        <v>1242</v>
      </c>
      <c r="E267" s="195" t="s">
        <v>130</v>
      </c>
      <c r="F267" s="186">
        <f t="shared" si="15"/>
        <v>7.4669999999999996</v>
      </c>
      <c r="G267" s="183">
        <v>13</v>
      </c>
      <c r="H267" s="183">
        <v>19.41</v>
      </c>
      <c r="I267" s="171">
        <f t="shared" si="13"/>
        <v>4.58</v>
      </c>
      <c r="J267" s="171">
        <f t="shared" si="14"/>
        <v>23.990000000000002</v>
      </c>
      <c r="K267" s="281"/>
      <c r="L267" s="62"/>
    </row>
    <row r="268" spans="1:12" ht="25.5">
      <c r="A268" s="182">
        <v>261</v>
      </c>
      <c r="B268" s="169" t="s">
        <v>39</v>
      </c>
      <c r="C268" s="169" t="s">
        <v>47</v>
      </c>
      <c r="D268" s="184">
        <v>1120</v>
      </c>
      <c r="E268" s="195" t="s">
        <v>130</v>
      </c>
      <c r="F268" s="186">
        <f t="shared" si="15"/>
        <v>6.734</v>
      </c>
      <c r="G268" s="183">
        <v>56.5</v>
      </c>
      <c r="H268" s="183">
        <v>76.09</v>
      </c>
      <c r="I268" s="171">
        <f t="shared" si="13"/>
        <v>17.95</v>
      </c>
      <c r="J268" s="171">
        <f t="shared" si="14"/>
        <v>94.04</v>
      </c>
      <c r="K268" s="281"/>
      <c r="L268" s="62"/>
    </row>
    <row r="269" spans="1:12" ht="25.5">
      <c r="A269" s="182">
        <v>262</v>
      </c>
      <c r="B269" s="169" t="s">
        <v>55</v>
      </c>
      <c r="C269" s="169" t="s">
        <v>34</v>
      </c>
      <c r="D269" s="184">
        <v>1262</v>
      </c>
      <c r="E269" s="195" t="s">
        <v>130</v>
      </c>
      <c r="F269" s="186">
        <f t="shared" si="15"/>
        <v>7.5869999999999997</v>
      </c>
      <c r="G269" s="183">
        <v>50.5</v>
      </c>
      <c r="H269" s="183">
        <v>76.63</v>
      </c>
      <c r="I269" s="171">
        <f t="shared" si="13"/>
        <v>18.079999999999998</v>
      </c>
      <c r="J269" s="171">
        <f t="shared" si="14"/>
        <v>94.71</v>
      </c>
      <c r="K269" s="281"/>
      <c r="L269" s="62"/>
    </row>
    <row r="270" spans="1:12" ht="25.5">
      <c r="A270" s="182">
        <v>263</v>
      </c>
      <c r="B270" s="169" t="s">
        <v>132</v>
      </c>
      <c r="C270" s="169" t="s">
        <v>36</v>
      </c>
      <c r="D270" s="184">
        <v>1335</v>
      </c>
      <c r="E270" s="195" t="s">
        <v>131</v>
      </c>
      <c r="F270" s="186">
        <f t="shared" si="15"/>
        <v>8.0259999999999998</v>
      </c>
      <c r="G270" s="183">
        <v>0.5</v>
      </c>
      <c r="H270" s="183">
        <v>2.0099999999999998</v>
      </c>
      <c r="I270" s="171">
        <f t="shared" si="13"/>
        <v>0.47</v>
      </c>
      <c r="J270" s="171">
        <f t="shared" si="14"/>
        <v>2.4799999999999995</v>
      </c>
      <c r="K270" s="281"/>
      <c r="L270" s="62"/>
    </row>
    <row r="271" spans="1:12" ht="25.5">
      <c r="A271" s="182">
        <v>264</v>
      </c>
      <c r="B271" s="169" t="s">
        <v>132</v>
      </c>
      <c r="C271" s="169" t="s">
        <v>36</v>
      </c>
      <c r="D271" s="184">
        <v>1335</v>
      </c>
      <c r="E271" s="195" t="s">
        <v>130</v>
      </c>
      <c r="F271" s="186">
        <f t="shared" si="15"/>
        <v>8.0259999999999998</v>
      </c>
      <c r="G271" s="183">
        <v>23.5</v>
      </c>
      <c r="H271" s="183">
        <v>37.72</v>
      </c>
      <c r="I271" s="171">
        <f t="shared" si="13"/>
        <v>8.9</v>
      </c>
      <c r="J271" s="171">
        <f t="shared" si="14"/>
        <v>46.62</v>
      </c>
      <c r="K271" s="281"/>
      <c r="L271" s="62"/>
    </row>
    <row r="272" spans="1:12" ht="25.5">
      <c r="A272" s="182">
        <v>265</v>
      </c>
      <c r="B272" s="169" t="s">
        <v>69</v>
      </c>
      <c r="C272" s="169" t="s">
        <v>47</v>
      </c>
      <c r="D272" s="184">
        <v>1100</v>
      </c>
      <c r="E272" s="195" t="s">
        <v>131</v>
      </c>
      <c r="F272" s="186">
        <f t="shared" si="15"/>
        <v>6.6130000000000004</v>
      </c>
      <c r="G272" s="183">
        <v>1</v>
      </c>
      <c r="H272" s="183">
        <v>3.31</v>
      </c>
      <c r="I272" s="171">
        <f t="shared" si="13"/>
        <v>0.78</v>
      </c>
      <c r="J272" s="171">
        <f t="shared" si="14"/>
        <v>4.09</v>
      </c>
      <c r="K272" s="281"/>
      <c r="L272" s="62"/>
    </row>
    <row r="273" spans="1:12" ht="30" customHeight="1">
      <c r="A273" s="182">
        <v>266</v>
      </c>
      <c r="B273" s="169" t="s">
        <v>69</v>
      </c>
      <c r="C273" s="169" t="s">
        <v>47</v>
      </c>
      <c r="D273" s="184">
        <v>1100</v>
      </c>
      <c r="E273" s="195" t="s">
        <v>130</v>
      </c>
      <c r="F273" s="186">
        <f t="shared" si="15"/>
        <v>6.6130000000000004</v>
      </c>
      <c r="G273" s="183">
        <v>64</v>
      </c>
      <c r="H273" s="183">
        <v>84.65</v>
      </c>
      <c r="I273" s="171">
        <f t="shared" si="13"/>
        <v>19.97</v>
      </c>
      <c r="J273" s="171">
        <f t="shared" si="14"/>
        <v>104.62</v>
      </c>
      <c r="K273" s="281"/>
      <c r="L273" s="62"/>
    </row>
    <row r="274" spans="1:12" ht="29.25" customHeight="1">
      <c r="A274" s="182">
        <v>267</v>
      </c>
      <c r="B274" s="169" t="s">
        <v>84</v>
      </c>
      <c r="C274" s="169" t="s">
        <v>34</v>
      </c>
      <c r="D274" s="184">
        <v>1423</v>
      </c>
      <c r="E274" s="195" t="s">
        <v>130</v>
      </c>
      <c r="F274" s="186">
        <f t="shared" si="15"/>
        <v>8.5549999999999997</v>
      </c>
      <c r="G274" s="183">
        <v>24.5</v>
      </c>
      <c r="H274" s="183">
        <v>41.92</v>
      </c>
      <c r="I274" s="171">
        <f t="shared" si="13"/>
        <v>9.89</v>
      </c>
      <c r="J274" s="171">
        <f t="shared" si="14"/>
        <v>51.81</v>
      </c>
      <c r="K274" s="281"/>
      <c r="L274" s="62"/>
    </row>
    <row r="275" spans="1:12" ht="26.25" customHeight="1">
      <c r="A275" s="182">
        <v>268</v>
      </c>
      <c r="B275" s="169" t="s">
        <v>74</v>
      </c>
      <c r="C275" s="169" t="s">
        <v>34</v>
      </c>
      <c r="D275" s="184">
        <v>1317</v>
      </c>
      <c r="E275" s="195" t="s">
        <v>130</v>
      </c>
      <c r="F275" s="186">
        <f t="shared" si="15"/>
        <v>7.9180000000000001</v>
      </c>
      <c r="G275" s="183">
        <v>49.5</v>
      </c>
      <c r="H275" s="183">
        <v>78.39</v>
      </c>
      <c r="I275" s="171">
        <f t="shared" si="13"/>
        <v>18.489999999999998</v>
      </c>
      <c r="J275" s="171">
        <f t="shared" si="14"/>
        <v>96.88</v>
      </c>
      <c r="K275" s="281"/>
      <c r="L275" s="62"/>
    </row>
    <row r="276" spans="1:12" ht="30.75" customHeight="1">
      <c r="A276" s="182">
        <v>269</v>
      </c>
      <c r="B276" s="169" t="s">
        <v>74</v>
      </c>
      <c r="C276" s="169" t="s">
        <v>34</v>
      </c>
      <c r="D276" s="184">
        <v>1317</v>
      </c>
      <c r="E276" s="195" t="s">
        <v>131</v>
      </c>
      <c r="F276" s="186">
        <f t="shared" si="15"/>
        <v>7.9180000000000001</v>
      </c>
      <c r="G276" s="183">
        <v>0.5</v>
      </c>
      <c r="H276" s="183">
        <v>1.98</v>
      </c>
      <c r="I276" s="171">
        <f t="shared" si="13"/>
        <v>0.47</v>
      </c>
      <c r="J276" s="171">
        <f t="shared" si="14"/>
        <v>2.4500000000000002</v>
      </c>
      <c r="K276" s="281"/>
      <c r="L276" s="62"/>
    </row>
    <row r="277" spans="1:12" ht="27.75" customHeight="1">
      <c r="A277" s="182">
        <v>270</v>
      </c>
      <c r="B277" s="169" t="s">
        <v>48</v>
      </c>
      <c r="C277" s="169" t="s">
        <v>34</v>
      </c>
      <c r="D277" s="184">
        <v>1317</v>
      </c>
      <c r="E277" s="195" t="s">
        <v>130</v>
      </c>
      <c r="F277" s="186">
        <f t="shared" si="15"/>
        <v>7.9180000000000001</v>
      </c>
      <c r="G277" s="183">
        <v>90</v>
      </c>
      <c r="H277" s="183">
        <v>142.52000000000001</v>
      </c>
      <c r="I277" s="171">
        <f t="shared" si="13"/>
        <v>33.619999999999997</v>
      </c>
      <c r="J277" s="171">
        <f t="shared" si="14"/>
        <v>176.14000000000001</v>
      </c>
      <c r="K277" s="281"/>
      <c r="L277" s="62"/>
    </row>
    <row r="278" spans="1:12" ht="25.5">
      <c r="A278" s="182">
        <v>271</v>
      </c>
      <c r="B278" s="169" t="s">
        <v>48</v>
      </c>
      <c r="C278" s="169" t="s">
        <v>34</v>
      </c>
      <c r="D278" s="184">
        <v>1297</v>
      </c>
      <c r="E278" s="195" t="s">
        <v>130</v>
      </c>
      <c r="F278" s="186">
        <f t="shared" si="15"/>
        <v>7.798</v>
      </c>
      <c r="G278" s="183">
        <v>24</v>
      </c>
      <c r="H278" s="183">
        <v>37.43</v>
      </c>
      <c r="I278" s="171">
        <f t="shared" si="13"/>
        <v>8.83</v>
      </c>
      <c r="J278" s="171">
        <f t="shared" si="14"/>
        <v>46.26</v>
      </c>
      <c r="K278" s="281"/>
      <c r="L278" s="62"/>
    </row>
    <row r="279" spans="1:12" ht="25.5">
      <c r="A279" s="182">
        <v>272</v>
      </c>
      <c r="B279" s="169" t="s">
        <v>44</v>
      </c>
      <c r="C279" s="169" t="s">
        <v>36</v>
      </c>
      <c r="D279" s="184">
        <v>1315</v>
      </c>
      <c r="E279" s="195" t="s">
        <v>130</v>
      </c>
      <c r="F279" s="186">
        <f t="shared" si="15"/>
        <v>7.9059999999999997</v>
      </c>
      <c r="G279" s="183">
        <v>25</v>
      </c>
      <c r="H279" s="183">
        <v>39.53</v>
      </c>
      <c r="I279" s="171">
        <f t="shared" si="13"/>
        <v>9.33</v>
      </c>
      <c r="J279" s="171">
        <f t="shared" si="14"/>
        <v>48.86</v>
      </c>
      <c r="K279" s="281"/>
      <c r="L279" s="62"/>
    </row>
    <row r="280" spans="1:12" ht="25.5">
      <c r="A280" s="182">
        <v>273</v>
      </c>
      <c r="B280" s="169" t="s">
        <v>55</v>
      </c>
      <c r="C280" s="169" t="s">
        <v>34</v>
      </c>
      <c r="D280" s="184">
        <v>1200</v>
      </c>
      <c r="E280" s="195" t="s">
        <v>130</v>
      </c>
      <c r="F280" s="186">
        <f t="shared" si="15"/>
        <v>7.2149999999999999</v>
      </c>
      <c r="G280" s="183">
        <v>50.5</v>
      </c>
      <c r="H280" s="183">
        <v>72.87</v>
      </c>
      <c r="I280" s="171">
        <f t="shared" si="13"/>
        <v>17.190000000000001</v>
      </c>
      <c r="J280" s="171">
        <f t="shared" si="14"/>
        <v>90.06</v>
      </c>
      <c r="K280" s="281"/>
      <c r="L280" s="62"/>
    </row>
    <row r="281" spans="1:12" ht="28.5" customHeight="1">
      <c r="A281" s="182">
        <v>274</v>
      </c>
      <c r="B281" s="169" t="s">
        <v>40</v>
      </c>
      <c r="C281" s="169" t="s">
        <v>34</v>
      </c>
      <c r="D281" s="184">
        <v>1297</v>
      </c>
      <c r="E281" s="195" t="s">
        <v>130</v>
      </c>
      <c r="F281" s="186">
        <f t="shared" si="15"/>
        <v>7.798</v>
      </c>
      <c r="G281" s="183">
        <v>63</v>
      </c>
      <c r="H281" s="183">
        <v>98.25</v>
      </c>
      <c r="I281" s="171">
        <f t="shared" si="13"/>
        <v>23.18</v>
      </c>
      <c r="J281" s="171">
        <f t="shared" si="14"/>
        <v>121.43</v>
      </c>
      <c r="K281" s="281"/>
      <c r="L281" s="62"/>
    </row>
    <row r="282" spans="1:12" ht="30.75" customHeight="1">
      <c r="A282" s="182">
        <v>275</v>
      </c>
      <c r="B282" s="169" t="s">
        <v>72</v>
      </c>
      <c r="C282" s="169" t="s">
        <v>36</v>
      </c>
      <c r="D282" s="184">
        <v>1525</v>
      </c>
      <c r="E282" s="195" t="s">
        <v>130</v>
      </c>
      <c r="F282" s="186">
        <f t="shared" si="15"/>
        <v>9.1690000000000005</v>
      </c>
      <c r="G282" s="183">
        <v>24</v>
      </c>
      <c r="H282" s="183">
        <v>44.01</v>
      </c>
      <c r="I282" s="171">
        <f t="shared" si="13"/>
        <v>10.38</v>
      </c>
      <c r="J282" s="171">
        <f t="shared" si="14"/>
        <v>54.39</v>
      </c>
      <c r="K282" s="281"/>
      <c r="L282" s="62"/>
    </row>
    <row r="283" spans="1:12" ht="30.75" customHeight="1">
      <c r="A283" s="182">
        <v>276</v>
      </c>
      <c r="B283" s="169" t="s">
        <v>74</v>
      </c>
      <c r="C283" s="169" t="s">
        <v>34</v>
      </c>
      <c r="D283" s="184">
        <v>1297</v>
      </c>
      <c r="E283" s="195" t="s">
        <v>130</v>
      </c>
      <c r="F283" s="186">
        <f t="shared" si="15"/>
        <v>7.798</v>
      </c>
      <c r="G283" s="183">
        <v>25</v>
      </c>
      <c r="H283" s="183">
        <v>38.99</v>
      </c>
      <c r="I283" s="171">
        <f t="shared" si="13"/>
        <v>9.1999999999999993</v>
      </c>
      <c r="J283" s="171">
        <f t="shared" si="14"/>
        <v>48.19</v>
      </c>
      <c r="K283" s="281"/>
      <c r="L283" s="62"/>
    </row>
    <row r="284" spans="1:12" ht="25.5">
      <c r="A284" s="182">
        <v>277</v>
      </c>
      <c r="B284" s="169" t="s">
        <v>59</v>
      </c>
      <c r="C284" s="169" t="s">
        <v>34</v>
      </c>
      <c r="D284" s="184">
        <v>1297</v>
      </c>
      <c r="E284" s="195" t="s">
        <v>130</v>
      </c>
      <c r="F284" s="186">
        <f t="shared" si="15"/>
        <v>7.798</v>
      </c>
      <c r="G284" s="183">
        <v>24</v>
      </c>
      <c r="H284" s="183">
        <v>37.43</v>
      </c>
      <c r="I284" s="171">
        <f t="shared" si="13"/>
        <v>8.83</v>
      </c>
      <c r="J284" s="171">
        <f t="shared" si="14"/>
        <v>46.26</v>
      </c>
      <c r="K284" s="281"/>
      <c r="L284" s="62"/>
    </row>
    <row r="285" spans="1:12" ht="25.5">
      <c r="A285" s="182">
        <v>278</v>
      </c>
      <c r="B285" s="169" t="s">
        <v>58</v>
      </c>
      <c r="C285" s="169" t="s">
        <v>38</v>
      </c>
      <c r="D285" s="184">
        <v>1381</v>
      </c>
      <c r="E285" s="195" t="s">
        <v>130</v>
      </c>
      <c r="F285" s="186">
        <f t="shared" si="15"/>
        <v>8.3030000000000008</v>
      </c>
      <c r="G285" s="183">
        <v>26</v>
      </c>
      <c r="H285" s="183">
        <v>43.18</v>
      </c>
      <c r="I285" s="171">
        <f t="shared" si="13"/>
        <v>10.19</v>
      </c>
      <c r="J285" s="171">
        <f t="shared" si="14"/>
        <v>53.37</v>
      </c>
      <c r="K285" s="281"/>
      <c r="L285" s="62"/>
    </row>
    <row r="286" spans="1:12" ht="27.75" customHeight="1">
      <c r="A286" s="182">
        <v>279</v>
      </c>
      <c r="B286" s="169" t="s">
        <v>40</v>
      </c>
      <c r="C286" s="169" t="s">
        <v>34</v>
      </c>
      <c r="D286" s="184">
        <v>1317</v>
      </c>
      <c r="E286" s="195" t="s">
        <v>130</v>
      </c>
      <c r="F286" s="186">
        <f t="shared" si="15"/>
        <v>7.9180000000000001</v>
      </c>
      <c r="G286" s="183">
        <v>53</v>
      </c>
      <c r="H286" s="183">
        <v>83.93</v>
      </c>
      <c r="I286" s="171">
        <f t="shared" si="13"/>
        <v>19.8</v>
      </c>
      <c r="J286" s="171">
        <f t="shared" si="14"/>
        <v>103.73</v>
      </c>
      <c r="K286" s="281"/>
      <c r="L286" s="62"/>
    </row>
    <row r="287" spans="1:12" ht="25.5">
      <c r="A287" s="182">
        <v>280</v>
      </c>
      <c r="B287" s="169" t="s">
        <v>53</v>
      </c>
      <c r="C287" s="169" t="s">
        <v>34</v>
      </c>
      <c r="D287" s="184">
        <v>1322</v>
      </c>
      <c r="E287" s="195" t="s">
        <v>130</v>
      </c>
      <c r="F287" s="186">
        <f t="shared" si="15"/>
        <v>7.9480000000000004</v>
      </c>
      <c r="G287" s="183">
        <v>25</v>
      </c>
      <c r="H287" s="183">
        <v>39.74</v>
      </c>
      <c r="I287" s="171">
        <f t="shared" si="13"/>
        <v>9.3699999999999992</v>
      </c>
      <c r="J287" s="171">
        <f t="shared" si="14"/>
        <v>49.11</v>
      </c>
      <c r="K287" s="281"/>
      <c r="L287" s="62"/>
    </row>
    <row r="288" spans="1:12" ht="25.5">
      <c r="A288" s="182">
        <v>281</v>
      </c>
      <c r="B288" s="169" t="s">
        <v>41</v>
      </c>
      <c r="C288" s="169" t="s">
        <v>34</v>
      </c>
      <c r="D288" s="184">
        <v>1423</v>
      </c>
      <c r="E288" s="195" t="s">
        <v>130</v>
      </c>
      <c r="F288" s="186">
        <f t="shared" si="15"/>
        <v>8.5549999999999997</v>
      </c>
      <c r="G288" s="183">
        <v>28</v>
      </c>
      <c r="H288" s="183">
        <v>47.91</v>
      </c>
      <c r="I288" s="171">
        <f t="shared" si="13"/>
        <v>11.3</v>
      </c>
      <c r="J288" s="171">
        <f t="shared" si="14"/>
        <v>59.209999999999994</v>
      </c>
      <c r="K288" s="281"/>
      <c r="L288" s="62"/>
    </row>
    <row r="289" spans="1:12" ht="25.5">
      <c r="A289" s="182">
        <v>282</v>
      </c>
      <c r="B289" s="169" t="s">
        <v>72</v>
      </c>
      <c r="C289" s="169" t="s">
        <v>36</v>
      </c>
      <c r="D289" s="184">
        <v>1553</v>
      </c>
      <c r="E289" s="195" t="s">
        <v>130</v>
      </c>
      <c r="F289" s="186">
        <f t="shared" si="15"/>
        <v>9.3369999999999997</v>
      </c>
      <c r="G289" s="183">
        <v>24</v>
      </c>
      <c r="H289" s="183">
        <v>44.82</v>
      </c>
      <c r="I289" s="171">
        <f t="shared" si="13"/>
        <v>10.57</v>
      </c>
      <c r="J289" s="171">
        <f t="shared" si="14"/>
        <v>55.39</v>
      </c>
      <c r="K289" s="281"/>
      <c r="L289" s="62"/>
    </row>
    <row r="290" spans="1:12" ht="26.25" customHeight="1">
      <c r="A290" s="182">
        <v>283</v>
      </c>
      <c r="B290" s="169" t="s">
        <v>51</v>
      </c>
      <c r="C290" s="169" t="s">
        <v>34</v>
      </c>
      <c r="D290" s="184">
        <v>1322</v>
      </c>
      <c r="E290" s="195" t="s">
        <v>130</v>
      </c>
      <c r="F290" s="186">
        <f t="shared" si="15"/>
        <v>7.9480000000000004</v>
      </c>
      <c r="G290" s="183">
        <v>12</v>
      </c>
      <c r="H290" s="183">
        <v>19.079999999999998</v>
      </c>
      <c r="I290" s="171">
        <f t="shared" si="13"/>
        <v>4.5</v>
      </c>
      <c r="J290" s="171">
        <f t="shared" si="14"/>
        <v>23.58</v>
      </c>
      <c r="K290" s="281"/>
      <c r="L290" s="62"/>
    </row>
    <row r="291" spans="1:12" ht="36.75" customHeight="1">
      <c r="A291" s="182">
        <v>284</v>
      </c>
      <c r="B291" s="169" t="s">
        <v>89</v>
      </c>
      <c r="C291" s="169" t="s">
        <v>38</v>
      </c>
      <c r="D291" s="184">
        <v>1341</v>
      </c>
      <c r="E291" s="195" t="s">
        <v>130</v>
      </c>
      <c r="F291" s="186">
        <f t="shared" si="15"/>
        <v>8.0619999999999994</v>
      </c>
      <c r="G291" s="183">
        <v>24</v>
      </c>
      <c r="H291" s="183">
        <v>38.700000000000003</v>
      </c>
      <c r="I291" s="171">
        <f t="shared" si="13"/>
        <v>9.1300000000000008</v>
      </c>
      <c r="J291" s="171">
        <f t="shared" si="14"/>
        <v>47.830000000000005</v>
      </c>
      <c r="K291" s="281"/>
      <c r="L291" s="62"/>
    </row>
    <row r="292" spans="1:12" ht="38.25">
      <c r="A292" s="182">
        <v>285</v>
      </c>
      <c r="B292" s="169" t="s">
        <v>60</v>
      </c>
      <c r="C292" s="169" t="s">
        <v>36</v>
      </c>
      <c r="D292" s="184">
        <v>1553</v>
      </c>
      <c r="E292" s="195" t="s">
        <v>130</v>
      </c>
      <c r="F292" s="186">
        <f t="shared" si="15"/>
        <v>9.3369999999999997</v>
      </c>
      <c r="G292" s="183">
        <v>24</v>
      </c>
      <c r="H292" s="183">
        <v>44.82</v>
      </c>
      <c r="I292" s="171">
        <f t="shared" si="13"/>
        <v>10.57</v>
      </c>
      <c r="J292" s="171">
        <f t="shared" si="14"/>
        <v>55.39</v>
      </c>
      <c r="K292" s="281"/>
      <c r="L292" s="62"/>
    </row>
    <row r="293" spans="1:12" ht="30" customHeight="1">
      <c r="A293" s="182">
        <v>286</v>
      </c>
      <c r="B293" s="169" t="s">
        <v>53</v>
      </c>
      <c r="C293" s="169" t="s">
        <v>36</v>
      </c>
      <c r="D293" s="184">
        <v>1341</v>
      </c>
      <c r="E293" s="195" t="s">
        <v>130</v>
      </c>
      <c r="F293" s="186">
        <f t="shared" si="15"/>
        <v>8.0619999999999994</v>
      </c>
      <c r="G293" s="183">
        <v>36</v>
      </c>
      <c r="H293" s="183">
        <v>58.05</v>
      </c>
      <c r="I293" s="171">
        <f t="shared" si="13"/>
        <v>13.69</v>
      </c>
      <c r="J293" s="171">
        <f t="shared" si="14"/>
        <v>71.739999999999995</v>
      </c>
      <c r="K293" s="281"/>
      <c r="L293" s="62"/>
    </row>
    <row r="294" spans="1:12" ht="25.5">
      <c r="A294" s="182">
        <v>287</v>
      </c>
      <c r="B294" s="169" t="s">
        <v>78</v>
      </c>
      <c r="C294" s="169" t="s">
        <v>36</v>
      </c>
      <c r="D294" s="184">
        <v>1450</v>
      </c>
      <c r="E294" s="195" t="s">
        <v>130</v>
      </c>
      <c r="F294" s="186">
        <f t="shared" si="15"/>
        <v>8.718</v>
      </c>
      <c r="G294" s="183">
        <v>24.5</v>
      </c>
      <c r="H294" s="183">
        <v>42.72</v>
      </c>
      <c r="I294" s="171">
        <f t="shared" si="13"/>
        <v>10.08</v>
      </c>
      <c r="J294" s="171">
        <f t="shared" si="14"/>
        <v>52.8</v>
      </c>
      <c r="K294" s="281"/>
      <c r="L294" s="62"/>
    </row>
    <row r="295" spans="1:12" ht="25.5">
      <c r="A295" s="182">
        <v>288</v>
      </c>
      <c r="B295" s="169" t="s">
        <v>45</v>
      </c>
      <c r="C295" s="169" t="s">
        <v>34</v>
      </c>
      <c r="D295" s="184">
        <v>1423</v>
      </c>
      <c r="E295" s="195" t="s">
        <v>130</v>
      </c>
      <c r="F295" s="186">
        <f t="shared" si="15"/>
        <v>8.5549999999999997</v>
      </c>
      <c r="G295" s="183">
        <v>37.5</v>
      </c>
      <c r="H295" s="183">
        <v>64.16</v>
      </c>
      <c r="I295" s="171">
        <f t="shared" si="13"/>
        <v>15.14</v>
      </c>
      <c r="J295" s="171">
        <f t="shared" si="14"/>
        <v>79.3</v>
      </c>
      <c r="K295" s="281"/>
      <c r="L295" s="62"/>
    </row>
    <row r="296" spans="1:12" ht="25.5">
      <c r="A296" s="182">
        <v>289</v>
      </c>
      <c r="B296" s="169" t="s">
        <v>55</v>
      </c>
      <c r="C296" s="169" t="s">
        <v>47</v>
      </c>
      <c r="D296" s="184">
        <v>1063</v>
      </c>
      <c r="E296" s="195" t="s">
        <v>130</v>
      </c>
      <c r="F296" s="186">
        <f t="shared" si="15"/>
        <v>6.391</v>
      </c>
      <c r="G296" s="183">
        <v>13</v>
      </c>
      <c r="H296" s="183">
        <v>16.62</v>
      </c>
      <c r="I296" s="171">
        <f t="shared" si="13"/>
        <v>3.92</v>
      </c>
      <c r="J296" s="171">
        <f t="shared" si="14"/>
        <v>20.54</v>
      </c>
      <c r="K296" s="281"/>
      <c r="L296" s="62"/>
    </row>
    <row r="297" spans="1:12" ht="25.5">
      <c r="A297" s="182">
        <v>290</v>
      </c>
      <c r="B297" s="169" t="s">
        <v>63</v>
      </c>
      <c r="C297" s="169" t="s">
        <v>34</v>
      </c>
      <c r="D297" s="184">
        <v>1277</v>
      </c>
      <c r="E297" s="195" t="s">
        <v>130</v>
      </c>
      <c r="F297" s="186">
        <f t="shared" si="15"/>
        <v>7.6779999999999999</v>
      </c>
      <c r="G297" s="183">
        <v>25</v>
      </c>
      <c r="H297" s="183">
        <v>38.39</v>
      </c>
      <c r="I297" s="171">
        <f t="shared" si="13"/>
        <v>9.06</v>
      </c>
      <c r="J297" s="171">
        <f t="shared" si="14"/>
        <v>47.45</v>
      </c>
      <c r="K297" s="281"/>
      <c r="L297" s="62"/>
    </row>
    <row r="298" spans="1:12" ht="25.5">
      <c r="A298" s="182">
        <v>291</v>
      </c>
      <c r="B298" s="169" t="s">
        <v>65</v>
      </c>
      <c r="C298" s="169" t="s">
        <v>34</v>
      </c>
      <c r="D298" s="184">
        <v>1302</v>
      </c>
      <c r="E298" s="195" t="s">
        <v>130</v>
      </c>
      <c r="F298" s="186">
        <f t="shared" si="15"/>
        <v>7.8280000000000003</v>
      </c>
      <c r="G298" s="183">
        <v>37</v>
      </c>
      <c r="H298" s="183">
        <v>57.93</v>
      </c>
      <c r="I298" s="171">
        <f t="shared" si="13"/>
        <v>13.67</v>
      </c>
      <c r="J298" s="171">
        <f t="shared" si="14"/>
        <v>71.599999999999994</v>
      </c>
      <c r="K298" s="281"/>
      <c r="L298" s="62"/>
    </row>
    <row r="299" spans="1:12" ht="25.5">
      <c r="A299" s="182">
        <v>292</v>
      </c>
      <c r="B299" s="169" t="s">
        <v>40</v>
      </c>
      <c r="C299" s="169" t="s">
        <v>36</v>
      </c>
      <c r="D299" s="184">
        <v>1295</v>
      </c>
      <c r="E299" s="195" t="s">
        <v>130</v>
      </c>
      <c r="F299" s="186">
        <f t="shared" si="15"/>
        <v>7.7859999999999996</v>
      </c>
      <c r="G299" s="183">
        <v>50</v>
      </c>
      <c r="H299" s="183">
        <v>77.86</v>
      </c>
      <c r="I299" s="171">
        <f t="shared" si="13"/>
        <v>18.37</v>
      </c>
      <c r="J299" s="171">
        <f t="shared" si="14"/>
        <v>96.23</v>
      </c>
      <c r="K299" s="281"/>
      <c r="L299" s="62"/>
    </row>
    <row r="300" spans="1:12" ht="25.5">
      <c r="A300" s="182">
        <v>293</v>
      </c>
      <c r="B300" s="169" t="s">
        <v>132</v>
      </c>
      <c r="C300" s="169" t="s">
        <v>34</v>
      </c>
      <c r="D300" s="184">
        <v>1277</v>
      </c>
      <c r="E300" s="195" t="s">
        <v>130</v>
      </c>
      <c r="F300" s="186">
        <f t="shared" si="15"/>
        <v>7.6779999999999999</v>
      </c>
      <c r="G300" s="183">
        <v>43</v>
      </c>
      <c r="H300" s="183">
        <v>66.03</v>
      </c>
      <c r="I300" s="171">
        <f t="shared" si="13"/>
        <v>15.58</v>
      </c>
      <c r="J300" s="171">
        <f t="shared" si="14"/>
        <v>81.61</v>
      </c>
      <c r="K300" s="281"/>
      <c r="L300" s="62"/>
    </row>
    <row r="301" spans="1:12" ht="25.5">
      <c r="A301" s="182">
        <v>294</v>
      </c>
      <c r="B301" s="169" t="s">
        <v>74</v>
      </c>
      <c r="C301" s="169" t="s">
        <v>34</v>
      </c>
      <c r="D301" s="184">
        <v>1277</v>
      </c>
      <c r="E301" s="195" t="s">
        <v>130</v>
      </c>
      <c r="F301" s="186">
        <f t="shared" si="15"/>
        <v>7.6779999999999999</v>
      </c>
      <c r="G301" s="183">
        <v>49.5</v>
      </c>
      <c r="H301" s="183">
        <v>76.010000000000005</v>
      </c>
      <c r="I301" s="171">
        <f t="shared" si="13"/>
        <v>17.93</v>
      </c>
      <c r="J301" s="171">
        <f t="shared" si="14"/>
        <v>93.94</v>
      </c>
      <c r="K301" s="281"/>
      <c r="L301" s="62"/>
    </row>
    <row r="302" spans="1:12" ht="25.5">
      <c r="A302" s="182">
        <v>295</v>
      </c>
      <c r="B302" s="169" t="s">
        <v>40</v>
      </c>
      <c r="C302" s="169" t="s">
        <v>34</v>
      </c>
      <c r="D302" s="184">
        <v>1277</v>
      </c>
      <c r="E302" s="195" t="s">
        <v>130</v>
      </c>
      <c r="F302" s="186">
        <f t="shared" si="15"/>
        <v>7.6779999999999999</v>
      </c>
      <c r="G302" s="183">
        <v>28</v>
      </c>
      <c r="H302" s="183">
        <v>43</v>
      </c>
      <c r="I302" s="171">
        <f t="shared" si="13"/>
        <v>10.14</v>
      </c>
      <c r="J302" s="171">
        <f t="shared" si="14"/>
        <v>53.14</v>
      </c>
      <c r="K302" s="281"/>
      <c r="L302" s="62"/>
    </row>
    <row r="303" spans="1:12" ht="25.5">
      <c r="A303" s="182">
        <v>296</v>
      </c>
      <c r="B303" s="169" t="s">
        <v>78</v>
      </c>
      <c r="C303" s="169" t="s">
        <v>34</v>
      </c>
      <c r="D303" s="184">
        <v>1377</v>
      </c>
      <c r="E303" s="195" t="s">
        <v>130</v>
      </c>
      <c r="F303" s="186">
        <f t="shared" si="15"/>
        <v>8.2789999999999999</v>
      </c>
      <c r="G303" s="183">
        <v>26</v>
      </c>
      <c r="H303" s="183">
        <v>43.05</v>
      </c>
      <c r="I303" s="171">
        <f t="shared" si="13"/>
        <v>10.16</v>
      </c>
      <c r="J303" s="171">
        <f t="shared" si="14"/>
        <v>53.209999999999994</v>
      </c>
      <c r="K303" s="281"/>
      <c r="L303" s="62"/>
    </row>
    <row r="304" spans="1:12" ht="25.5">
      <c r="A304" s="182">
        <v>297</v>
      </c>
      <c r="B304" s="169" t="s">
        <v>51</v>
      </c>
      <c r="C304" s="169" t="s">
        <v>36</v>
      </c>
      <c r="D304" s="184">
        <v>1403</v>
      </c>
      <c r="E304" s="195" t="s">
        <v>130</v>
      </c>
      <c r="F304" s="186">
        <f t="shared" si="15"/>
        <v>8.4350000000000005</v>
      </c>
      <c r="G304" s="183">
        <v>11</v>
      </c>
      <c r="H304" s="183">
        <v>18.559999999999999</v>
      </c>
      <c r="I304" s="171">
        <f t="shared" si="13"/>
        <v>4.38</v>
      </c>
      <c r="J304" s="171">
        <f t="shared" si="14"/>
        <v>22.939999999999998</v>
      </c>
      <c r="K304" s="281"/>
      <c r="L304" s="62"/>
    </row>
    <row r="305" spans="1:12" ht="25.5">
      <c r="A305" s="182">
        <v>298</v>
      </c>
      <c r="B305" s="169" t="s">
        <v>69</v>
      </c>
      <c r="C305" s="169" t="s">
        <v>34</v>
      </c>
      <c r="D305" s="184">
        <v>1277</v>
      </c>
      <c r="E305" s="195" t="s">
        <v>130</v>
      </c>
      <c r="F305" s="186">
        <f t="shared" si="15"/>
        <v>7.6779999999999999</v>
      </c>
      <c r="G305" s="183">
        <v>25</v>
      </c>
      <c r="H305" s="183">
        <v>38.39</v>
      </c>
      <c r="I305" s="171">
        <f t="shared" si="13"/>
        <v>9.06</v>
      </c>
      <c r="J305" s="171">
        <f t="shared" si="14"/>
        <v>47.45</v>
      </c>
      <c r="K305" s="281"/>
      <c r="L305" s="62"/>
    </row>
    <row r="306" spans="1:12" ht="25.5">
      <c r="A306" s="182">
        <v>299</v>
      </c>
      <c r="B306" s="169" t="s">
        <v>66</v>
      </c>
      <c r="C306" s="169" t="s">
        <v>36</v>
      </c>
      <c r="D306" s="184">
        <v>1505</v>
      </c>
      <c r="E306" s="195" t="s">
        <v>130</v>
      </c>
      <c r="F306" s="186">
        <f t="shared" si="15"/>
        <v>9.048</v>
      </c>
      <c r="G306" s="183">
        <v>24</v>
      </c>
      <c r="H306" s="183">
        <v>43.43</v>
      </c>
      <c r="I306" s="171">
        <f t="shared" si="13"/>
        <v>10.25</v>
      </c>
      <c r="J306" s="171">
        <f t="shared" si="14"/>
        <v>53.68</v>
      </c>
      <c r="K306" s="281"/>
      <c r="L306" s="62"/>
    </row>
    <row r="307" spans="1:12" ht="25.5">
      <c r="A307" s="182">
        <v>300</v>
      </c>
      <c r="B307" s="169" t="s">
        <v>65</v>
      </c>
      <c r="C307" s="169" t="s">
        <v>34</v>
      </c>
      <c r="D307" s="184">
        <v>1277</v>
      </c>
      <c r="E307" s="195" t="s">
        <v>130</v>
      </c>
      <c r="F307" s="186">
        <f t="shared" si="15"/>
        <v>7.6779999999999999</v>
      </c>
      <c r="G307" s="183">
        <v>12</v>
      </c>
      <c r="H307" s="183">
        <v>18.43</v>
      </c>
      <c r="I307" s="171">
        <f t="shared" ref="I307:I370" si="16">ROUND(H307*23.59%,2)</f>
        <v>4.3499999999999996</v>
      </c>
      <c r="J307" s="171">
        <f t="shared" si="14"/>
        <v>22.78</v>
      </c>
      <c r="K307" s="281"/>
      <c r="L307" s="62"/>
    </row>
    <row r="308" spans="1:12" ht="25.5">
      <c r="A308" s="182">
        <v>301</v>
      </c>
      <c r="B308" s="169" t="s">
        <v>69</v>
      </c>
      <c r="C308" s="169" t="s">
        <v>34</v>
      </c>
      <c r="D308" s="184">
        <v>1277</v>
      </c>
      <c r="E308" s="195" t="s">
        <v>130</v>
      </c>
      <c r="F308" s="186">
        <f t="shared" si="15"/>
        <v>7.6779999999999999</v>
      </c>
      <c r="G308" s="183">
        <v>25</v>
      </c>
      <c r="H308" s="183">
        <v>38.39</v>
      </c>
      <c r="I308" s="171">
        <f t="shared" si="16"/>
        <v>9.06</v>
      </c>
      <c r="J308" s="171">
        <f t="shared" si="14"/>
        <v>47.45</v>
      </c>
      <c r="K308" s="281"/>
      <c r="L308" s="62"/>
    </row>
    <row r="309" spans="1:12" ht="25.5">
      <c r="A309" s="182">
        <v>302</v>
      </c>
      <c r="B309" s="169" t="s">
        <v>73</v>
      </c>
      <c r="C309" s="169" t="s">
        <v>34</v>
      </c>
      <c r="D309" s="184">
        <v>1277</v>
      </c>
      <c r="E309" s="195" t="s">
        <v>130</v>
      </c>
      <c r="F309" s="186">
        <f t="shared" si="15"/>
        <v>7.6779999999999999</v>
      </c>
      <c r="G309" s="183">
        <v>24.5</v>
      </c>
      <c r="H309" s="183">
        <v>37.619999999999997</v>
      </c>
      <c r="I309" s="171">
        <f t="shared" si="16"/>
        <v>8.8699999999999992</v>
      </c>
      <c r="J309" s="171">
        <f t="shared" si="14"/>
        <v>46.489999999999995</v>
      </c>
      <c r="K309" s="281"/>
      <c r="L309" s="62"/>
    </row>
    <row r="310" spans="1:12" ht="25.5">
      <c r="A310" s="182">
        <v>303</v>
      </c>
      <c r="B310" s="169" t="s">
        <v>41</v>
      </c>
      <c r="C310" s="169" t="s">
        <v>34</v>
      </c>
      <c r="D310" s="184">
        <v>1302</v>
      </c>
      <c r="E310" s="195" t="s">
        <v>130</v>
      </c>
      <c r="F310" s="186">
        <f t="shared" si="15"/>
        <v>7.8280000000000003</v>
      </c>
      <c r="G310" s="183">
        <v>12</v>
      </c>
      <c r="H310" s="183">
        <v>18.79</v>
      </c>
      <c r="I310" s="171">
        <f t="shared" si="16"/>
        <v>4.43</v>
      </c>
      <c r="J310" s="171">
        <f t="shared" si="14"/>
        <v>23.22</v>
      </c>
      <c r="K310" s="281"/>
      <c r="L310" s="62"/>
    </row>
    <row r="311" spans="1:12" ht="25.5">
      <c r="A311" s="182">
        <v>304</v>
      </c>
      <c r="B311" s="169" t="s">
        <v>45</v>
      </c>
      <c r="C311" s="169" t="s">
        <v>36</v>
      </c>
      <c r="D311" s="184">
        <v>1430</v>
      </c>
      <c r="E311" s="195" t="s">
        <v>130</v>
      </c>
      <c r="F311" s="186">
        <f t="shared" si="15"/>
        <v>8.5969999999999995</v>
      </c>
      <c r="G311" s="183">
        <v>25</v>
      </c>
      <c r="H311" s="183">
        <v>42.99</v>
      </c>
      <c r="I311" s="171">
        <f t="shared" si="16"/>
        <v>10.14</v>
      </c>
      <c r="J311" s="171">
        <f t="shared" si="14"/>
        <v>53.13</v>
      </c>
      <c r="K311" s="281"/>
      <c r="L311" s="62"/>
    </row>
    <row r="312" spans="1:12" ht="25.5">
      <c r="A312" s="182">
        <v>305</v>
      </c>
      <c r="B312" s="169" t="s">
        <v>66</v>
      </c>
      <c r="C312" s="169" t="s">
        <v>36</v>
      </c>
      <c r="D312" s="184">
        <v>1505</v>
      </c>
      <c r="E312" s="195" t="s">
        <v>130</v>
      </c>
      <c r="F312" s="186">
        <f t="shared" si="15"/>
        <v>9.048</v>
      </c>
      <c r="G312" s="183">
        <v>12</v>
      </c>
      <c r="H312" s="183">
        <v>21.72</v>
      </c>
      <c r="I312" s="171">
        <f t="shared" si="16"/>
        <v>5.12</v>
      </c>
      <c r="J312" s="171">
        <f t="shared" si="14"/>
        <v>26.84</v>
      </c>
      <c r="K312" s="281"/>
      <c r="L312" s="62"/>
    </row>
    <row r="313" spans="1:12" ht="25.5">
      <c r="A313" s="182">
        <v>306</v>
      </c>
      <c r="B313" s="169" t="s">
        <v>48</v>
      </c>
      <c r="C313" s="169" t="s">
        <v>38</v>
      </c>
      <c r="D313" s="184">
        <v>1388</v>
      </c>
      <c r="E313" s="195" t="s">
        <v>130</v>
      </c>
      <c r="F313" s="186">
        <f t="shared" si="15"/>
        <v>8.3450000000000006</v>
      </c>
      <c r="G313" s="183">
        <v>24</v>
      </c>
      <c r="H313" s="183">
        <v>40.06</v>
      </c>
      <c r="I313" s="171">
        <f t="shared" si="16"/>
        <v>9.4499999999999993</v>
      </c>
      <c r="J313" s="171">
        <f t="shared" si="14"/>
        <v>49.510000000000005</v>
      </c>
      <c r="K313" s="281"/>
      <c r="L313" s="62"/>
    </row>
    <row r="314" spans="1:12" ht="25.5">
      <c r="A314" s="182">
        <v>307</v>
      </c>
      <c r="B314" s="169" t="s">
        <v>39</v>
      </c>
      <c r="C314" s="169" t="s">
        <v>47</v>
      </c>
      <c r="D314" s="184">
        <v>1080</v>
      </c>
      <c r="E314" s="195" t="s">
        <v>130</v>
      </c>
      <c r="F314" s="186">
        <f t="shared" si="15"/>
        <v>6.4930000000000003</v>
      </c>
      <c r="G314" s="183">
        <v>39</v>
      </c>
      <c r="H314" s="183">
        <v>50.65</v>
      </c>
      <c r="I314" s="171">
        <f t="shared" si="16"/>
        <v>11.95</v>
      </c>
      <c r="J314" s="171">
        <f t="shared" si="14"/>
        <v>62.599999999999994</v>
      </c>
      <c r="K314" s="281"/>
      <c r="L314" s="62"/>
    </row>
    <row r="315" spans="1:12" ht="25.5">
      <c r="A315" s="182">
        <v>308</v>
      </c>
      <c r="B315" s="169" t="s">
        <v>53</v>
      </c>
      <c r="C315" s="169" t="s">
        <v>34</v>
      </c>
      <c r="D315" s="184">
        <v>1277</v>
      </c>
      <c r="E315" s="195" t="s">
        <v>130</v>
      </c>
      <c r="F315" s="186">
        <f t="shared" si="15"/>
        <v>7.6779999999999999</v>
      </c>
      <c r="G315" s="183">
        <v>53</v>
      </c>
      <c r="H315" s="183">
        <v>81.39</v>
      </c>
      <c r="I315" s="171">
        <f t="shared" si="16"/>
        <v>19.2</v>
      </c>
      <c r="J315" s="171">
        <f t="shared" si="14"/>
        <v>100.59</v>
      </c>
      <c r="K315" s="281"/>
      <c r="L315" s="62"/>
    </row>
    <row r="316" spans="1:12" ht="25.5">
      <c r="A316" s="182">
        <v>309</v>
      </c>
      <c r="B316" s="169" t="s">
        <v>53</v>
      </c>
      <c r="C316" s="169" t="s">
        <v>34</v>
      </c>
      <c r="D316" s="184">
        <v>1277</v>
      </c>
      <c r="E316" s="195" t="s">
        <v>131</v>
      </c>
      <c r="F316" s="186">
        <f t="shared" si="15"/>
        <v>7.6779999999999999</v>
      </c>
      <c r="G316" s="183">
        <v>1</v>
      </c>
      <c r="H316" s="183">
        <v>3.84</v>
      </c>
      <c r="I316" s="171">
        <f t="shared" si="16"/>
        <v>0.91</v>
      </c>
      <c r="J316" s="171">
        <f t="shared" si="14"/>
        <v>4.75</v>
      </c>
      <c r="K316" s="281"/>
      <c r="L316" s="62"/>
    </row>
    <row r="317" spans="1:12" ht="25.5">
      <c r="A317" s="182">
        <v>310</v>
      </c>
      <c r="B317" s="169" t="s">
        <v>69</v>
      </c>
      <c r="C317" s="169" t="s">
        <v>34</v>
      </c>
      <c r="D317" s="184">
        <v>1277</v>
      </c>
      <c r="E317" s="195" t="s">
        <v>130</v>
      </c>
      <c r="F317" s="186">
        <f t="shared" si="15"/>
        <v>7.6779999999999999</v>
      </c>
      <c r="G317" s="183">
        <v>12</v>
      </c>
      <c r="H317" s="183">
        <v>18.43</v>
      </c>
      <c r="I317" s="171">
        <f t="shared" si="16"/>
        <v>4.3499999999999996</v>
      </c>
      <c r="J317" s="171">
        <f t="shared" si="14"/>
        <v>22.78</v>
      </c>
      <c r="K317" s="281"/>
      <c r="L317" s="62"/>
    </row>
    <row r="318" spans="1:12" ht="25.5">
      <c r="A318" s="182">
        <v>311</v>
      </c>
      <c r="B318" s="169" t="s">
        <v>77</v>
      </c>
      <c r="C318" s="169" t="s">
        <v>34</v>
      </c>
      <c r="D318" s="184">
        <v>1277</v>
      </c>
      <c r="E318" s="195" t="s">
        <v>130</v>
      </c>
      <c r="F318" s="186">
        <f t="shared" si="15"/>
        <v>7.6779999999999999</v>
      </c>
      <c r="G318" s="183">
        <v>35</v>
      </c>
      <c r="H318" s="183">
        <v>53.75</v>
      </c>
      <c r="I318" s="171">
        <f t="shared" si="16"/>
        <v>12.68</v>
      </c>
      <c r="J318" s="171">
        <f t="shared" si="14"/>
        <v>66.430000000000007</v>
      </c>
      <c r="K318" s="281"/>
      <c r="L318" s="62"/>
    </row>
    <row r="319" spans="1:12" ht="25.5">
      <c r="A319" s="182">
        <v>312</v>
      </c>
      <c r="B319" s="169" t="s">
        <v>33</v>
      </c>
      <c r="C319" s="169" t="s">
        <v>34</v>
      </c>
      <c r="D319" s="184">
        <v>1377</v>
      </c>
      <c r="E319" s="195" t="s">
        <v>130</v>
      </c>
      <c r="F319" s="186">
        <f t="shared" si="15"/>
        <v>8.2789999999999999</v>
      </c>
      <c r="G319" s="183">
        <v>12</v>
      </c>
      <c r="H319" s="183">
        <v>19.87</v>
      </c>
      <c r="I319" s="171">
        <f t="shared" si="16"/>
        <v>4.6900000000000004</v>
      </c>
      <c r="J319" s="171">
        <f t="shared" si="14"/>
        <v>24.560000000000002</v>
      </c>
      <c r="K319" s="281"/>
      <c r="L319" s="62"/>
    </row>
    <row r="320" spans="1:12" ht="25.5">
      <c r="A320" s="182">
        <v>313</v>
      </c>
      <c r="B320" s="169" t="s">
        <v>63</v>
      </c>
      <c r="C320" s="169" t="s">
        <v>34</v>
      </c>
      <c r="D320" s="184">
        <v>1277</v>
      </c>
      <c r="E320" s="195" t="s">
        <v>130</v>
      </c>
      <c r="F320" s="186">
        <f t="shared" si="15"/>
        <v>7.6779999999999999</v>
      </c>
      <c r="G320" s="183">
        <v>37</v>
      </c>
      <c r="H320" s="183">
        <v>56.82</v>
      </c>
      <c r="I320" s="171">
        <f t="shared" si="16"/>
        <v>13.4</v>
      </c>
      <c r="J320" s="171">
        <f t="shared" si="14"/>
        <v>70.22</v>
      </c>
      <c r="K320" s="281"/>
      <c r="L320" s="62"/>
    </row>
    <row r="321" spans="1:12" ht="38.25">
      <c r="A321" s="182">
        <v>314</v>
      </c>
      <c r="B321" s="169" t="s">
        <v>60</v>
      </c>
      <c r="C321" s="169" t="s">
        <v>36</v>
      </c>
      <c r="D321" s="184">
        <v>1553</v>
      </c>
      <c r="E321" s="195" t="s">
        <v>130</v>
      </c>
      <c r="F321" s="186">
        <f t="shared" si="15"/>
        <v>9.3369999999999997</v>
      </c>
      <c r="G321" s="183">
        <v>35.5</v>
      </c>
      <c r="H321" s="183">
        <v>66.290000000000006</v>
      </c>
      <c r="I321" s="171">
        <f t="shared" si="16"/>
        <v>15.64</v>
      </c>
      <c r="J321" s="171">
        <f t="shared" si="14"/>
        <v>81.93</v>
      </c>
      <c r="K321" s="281"/>
      <c r="L321" s="62"/>
    </row>
    <row r="322" spans="1:12" ht="38.25">
      <c r="A322" s="182">
        <v>315</v>
      </c>
      <c r="B322" s="169" t="s">
        <v>60</v>
      </c>
      <c r="C322" s="169" t="s">
        <v>36</v>
      </c>
      <c r="D322" s="184">
        <v>1553</v>
      </c>
      <c r="E322" s="195" t="s">
        <v>131</v>
      </c>
      <c r="F322" s="186">
        <f t="shared" si="15"/>
        <v>9.3369999999999997</v>
      </c>
      <c r="G322" s="183">
        <v>0.5</v>
      </c>
      <c r="H322" s="183">
        <v>2.33</v>
      </c>
      <c r="I322" s="171">
        <f t="shared" si="16"/>
        <v>0.55000000000000004</v>
      </c>
      <c r="J322" s="171">
        <f t="shared" si="14"/>
        <v>2.88</v>
      </c>
      <c r="K322" s="281"/>
      <c r="L322" s="62"/>
    </row>
    <row r="323" spans="1:12" ht="25.5">
      <c r="A323" s="182">
        <v>316</v>
      </c>
      <c r="B323" s="169" t="s">
        <v>70</v>
      </c>
      <c r="C323" s="169" t="s">
        <v>34</v>
      </c>
      <c r="D323" s="184">
        <v>1403</v>
      </c>
      <c r="E323" s="195" t="s">
        <v>130</v>
      </c>
      <c r="F323" s="186">
        <f t="shared" si="15"/>
        <v>8.4350000000000005</v>
      </c>
      <c r="G323" s="183">
        <v>61</v>
      </c>
      <c r="H323" s="183">
        <v>102.91</v>
      </c>
      <c r="I323" s="171">
        <f t="shared" si="16"/>
        <v>24.28</v>
      </c>
      <c r="J323" s="171">
        <f t="shared" si="14"/>
        <v>127.19</v>
      </c>
      <c r="K323" s="281"/>
      <c r="L323" s="62"/>
    </row>
    <row r="324" spans="1:12" ht="25.5">
      <c r="A324" s="182">
        <v>317</v>
      </c>
      <c r="B324" s="169" t="s">
        <v>79</v>
      </c>
      <c r="C324" s="169" t="s">
        <v>36</v>
      </c>
      <c r="D324" s="184">
        <v>1295</v>
      </c>
      <c r="E324" s="195" t="s">
        <v>131</v>
      </c>
      <c r="F324" s="186">
        <f t="shared" si="15"/>
        <v>7.7859999999999996</v>
      </c>
      <c r="G324" s="183">
        <v>0.5</v>
      </c>
      <c r="H324" s="183">
        <v>1.95</v>
      </c>
      <c r="I324" s="171">
        <f t="shared" si="16"/>
        <v>0.46</v>
      </c>
      <c r="J324" s="171">
        <f t="shared" si="14"/>
        <v>2.41</v>
      </c>
      <c r="K324" s="281"/>
      <c r="L324" s="62"/>
    </row>
    <row r="325" spans="1:12" ht="25.5">
      <c r="A325" s="182">
        <v>318</v>
      </c>
      <c r="B325" s="169" t="s">
        <v>79</v>
      </c>
      <c r="C325" s="169" t="s">
        <v>36</v>
      </c>
      <c r="D325" s="184">
        <v>1295</v>
      </c>
      <c r="E325" s="195" t="s">
        <v>130</v>
      </c>
      <c r="F325" s="186">
        <f t="shared" si="15"/>
        <v>7.7859999999999996</v>
      </c>
      <c r="G325" s="183">
        <v>76</v>
      </c>
      <c r="H325" s="183">
        <v>118.35</v>
      </c>
      <c r="I325" s="171">
        <f t="shared" si="16"/>
        <v>27.92</v>
      </c>
      <c r="J325" s="171">
        <f t="shared" si="14"/>
        <v>146.26999999999998</v>
      </c>
      <c r="K325" s="281"/>
      <c r="L325" s="62"/>
    </row>
    <row r="326" spans="1:12" ht="25.5">
      <c r="A326" s="182">
        <v>319</v>
      </c>
      <c r="B326" s="169" t="s">
        <v>74</v>
      </c>
      <c r="C326" s="169" t="s">
        <v>38</v>
      </c>
      <c r="D326" s="184">
        <v>1361</v>
      </c>
      <c r="E326" s="195" t="s">
        <v>130</v>
      </c>
      <c r="F326" s="186">
        <f t="shared" si="15"/>
        <v>8.1829999999999998</v>
      </c>
      <c r="G326" s="183">
        <v>12.5</v>
      </c>
      <c r="H326" s="183">
        <v>20.46</v>
      </c>
      <c r="I326" s="171">
        <f t="shared" si="16"/>
        <v>4.83</v>
      </c>
      <c r="J326" s="171">
        <f t="shared" si="14"/>
        <v>25.29</v>
      </c>
      <c r="K326" s="281"/>
      <c r="L326" s="62"/>
    </row>
    <row r="327" spans="1:12" ht="25.5">
      <c r="A327" s="182">
        <v>320</v>
      </c>
      <c r="B327" s="169" t="s">
        <v>64</v>
      </c>
      <c r="C327" s="169" t="s">
        <v>34</v>
      </c>
      <c r="D327" s="184">
        <v>1277</v>
      </c>
      <c r="E327" s="195" t="s">
        <v>130</v>
      </c>
      <c r="F327" s="186">
        <f t="shared" si="15"/>
        <v>7.6779999999999999</v>
      </c>
      <c r="G327" s="183">
        <v>49.5</v>
      </c>
      <c r="H327" s="183">
        <v>76.010000000000005</v>
      </c>
      <c r="I327" s="171">
        <f t="shared" si="16"/>
        <v>17.93</v>
      </c>
      <c r="J327" s="171">
        <f t="shared" si="14"/>
        <v>93.94</v>
      </c>
      <c r="K327" s="281"/>
      <c r="L327" s="62"/>
    </row>
    <row r="328" spans="1:12" ht="25.5">
      <c r="A328" s="182">
        <v>321</v>
      </c>
      <c r="B328" s="169" t="s">
        <v>65</v>
      </c>
      <c r="C328" s="169" t="s">
        <v>36</v>
      </c>
      <c r="D328" s="184">
        <v>1295</v>
      </c>
      <c r="E328" s="195" t="s">
        <v>130</v>
      </c>
      <c r="F328" s="186">
        <f t="shared" si="15"/>
        <v>7.7859999999999996</v>
      </c>
      <c r="G328" s="183">
        <v>12</v>
      </c>
      <c r="H328" s="183">
        <v>18.690000000000001</v>
      </c>
      <c r="I328" s="171">
        <f t="shared" si="16"/>
        <v>4.41</v>
      </c>
      <c r="J328" s="171">
        <f t="shared" ref="J328:J391" si="17">H328+I328</f>
        <v>23.1</v>
      </c>
      <c r="K328" s="281"/>
      <c r="L328" s="62"/>
    </row>
    <row r="329" spans="1:12" ht="25.5">
      <c r="A329" s="182">
        <v>322</v>
      </c>
      <c r="B329" s="169" t="s">
        <v>90</v>
      </c>
      <c r="C329" s="169" t="s">
        <v>47</v>
      </c>
      <c r="D329" s="184">
        <v>1080</v>
      </c>
      <c r="E329" s="195" t="s">
        <v>130</v>
      </c>
      <c r="F329" s="186">
        <f t="shared" si="15"/>
        <v>6.4930000000000003</v>
      </c>
      <c r="G329" s="183">
        <v>37</v>
      </c>
      <c r="H329" s="183">
        <v>48.05</v>
      </c>
      <c r="I329" s="171">
        <f t="shared" si="16"/>
        <v>11.33</v>
      </c>
      <c r="J329" s="171">
        <f t="shared" si="17"/>
        <v>59.379999999999995</v>
      </c>
      <c r="K329" s="281"/>
      <c r="L329" s="62"/>
    </row>
    <row r="330" spans="1:12" ht="25.5">
      <c r="A330" s="182">
        <v>323</v>
      </c>
      <c r="B330" s="169" t="s">
        <v>62</v>
      </c>
      <c r="C330" s="169" t="s">
        <v>47</v>
      </c>
      <c r="D330" s="184">
        <v>1080</v>
      </c>
      <c r="E330" s="195" t="s">
        <v>130</v>
      </c>
      <c r="F330" s="186">
        <f t="shared" ref="F330:F393" si="18">ROUND(D330/$F$4,3)</f>
        <v>6.4930000000000003</v>
      </c>
      <c r="G330" s="183">
        <v>72</v>
      </c>
      <c r="H330" s="183">
        <v>93.5</v>
      </c>
      <c r="I330" s="171">
        <f t="shared" si="16"/>
        <v>22.06</v>
      </c>
      <c r="J330" s="171">
        <f t="shared" si="17"/>
        <v>115.56</v>
      </c>
      <c r="K330" s="281"/>
      <c r="L330" s="62"/>
    </row>
    <row r="331" spans="1:12" ht="25.5">
      <c r="A331" s="182">
        <v>324</v>
      </c>
      <c r="B331" s="169" t="s">
        <v>92</v>
      </c>
      <c r="C331" s="169" t="s">
        <v>34</v>
      </c>
      <c r="D331" s="184">
        <v>1277</v>
      </c>
      <c r="E331" s="195" t="s">
        <v>130</v>
      </c>
      <c r="F331" s="186">
        <f t="shared" si="18"/>
        <v>7.6779999999999999</v>
      </c>
      <c r="G331" s="183">
        <v>25</v>
      </c>
      <c r="H331" s="183">
        <v>38.39</v>
      </c>
      <c r="I331" s="171">
        <f t="shared" si="16"/>
        <v>9.06</v>
      </c>
      <c r="J331" s="171">
        <f t="shared" si="17"/>
        <v>47.45</v>
      </c>
      <c r="K331" s="281"/>
      <c r="L331" s="62"/>
    </row>
    <row r="332" spans="1:12" ht="25.5">
      <c r="A332" s="182">
        <v>325</v>
      </c>
      <c r="B332" s="169" t="s">
        <v>133</v>
      </c>
      <c r="C332" s="169" t="s">
        <v>36</v>
      </c>
      <c r="D332" s="184">
        <v>1295</v>
      </c>
      <c r="E332" s="195" t="s">
        <v>130</v>
      </c>
      <c r="F332" s="186">
        <f t="shared" si="18"/>
        <v>7.7859999999999996</v>
      </c>
      <c r="G332" s="183">
        <v>12.5</v>
      </c>
      <c r="H332" s="183">
        <v>19.47</v>
      </c>
      <c r="I332" s="171">
        <f t="shared" si="16"/>
        <v>4.59</v>
      </c>
      <c r="J332" s="171">
        <f t="shared" si="17"/>
        <v>24.06</v>
      </c>
      <c r="K332" s="281"/>
      <c r="L332" s="62"/>
    </row>
    <row r="333" spans="1:12" ht="25.5">
      <c r="A333" s="182">
        <v>326</v>
      </c>
      <c r="B333" s="169" t="s">
        <v>74</v>
      </c>
      <c r="C333" s="169" t="s">
        <v>36</v>
      </c>
      <c r="D333" s="184">
        <v>1403</v>
      </c>
      <c r="E333" s="195" t="s">
        <v>131</v>
      </c>
      <c r="F333" s="186">
        <f t="shared" si="18"/>
        <v>8.4350000000000005</v>
      </c>
      <c r="G333" s="183">
        <v>0.5</v>
      </c>
      <c r="H333" s="183">
        <v>2.11</v>
      </c>
      <c r="I333" s="171">
        <f t="shared" si="16"/>
        <v>0.5</v>
      </c>
      <c r="J333" s="171">
        <f t="shared" si="17"/>
        <v>2.61</v>
      </c>
      <c r="K333" s="281"/>
      <c r="L333" s="62"/>
    </row>
    <row r="334" spans="1:12" ht="25.5">
      <c r="A334" s="182">
        <v>327</v>
      </c>
      <c r="B334" s="169" t="s">
        <v>74</v>
      </c>
      <c r="C334" s="169" t="s">
        <v>36</v>
      </c>
      <c r="D334" s="184">
        <v>1403</v>
      </c>
      <c r="E334" s="195" t="s">
        <v>130</v>
      </c>
      <c r="F334" s="186">
        <f t="shared" si="18"/>
        <v>8.4350000000000005</v>
      </c>
      <c r="G334" s="183">
        <v>49.5</v>
      </c>
      <c r="H334" s="183">
        <v>83.51</v>
      </c>
      <c r="I334" s="171">
        <f t="shared" si="16"/>
        <v>19.7</v>
      </c>
      <c r="J334" s="171">
        <f t="shared" si="17"/>
        <v>103.21000000000001</v>
      </c>
      <c r="K334" s="281"/>
      <c r="L334" s="62"/>
    </row>
    <row r="335" spans="1:12" ht="25.5">
      <c r="A335" s="182">
        <v>328</v>
      </c>
      <c r="B335" s="169" t="s">
        <v>74</v>
      </c>
      <c r="C335" s="169" t="s">
        <v>36</v>
      </c>
      <c r="D335" s="184">
        <v>1295</v>
      </c>
      <c r="E335" s="195" t="s">
        <v>130</v>
      </c>
      <c r="F335" s="186">
        <f t="shared" si="18"/>
        <v>7.7859999999999996</v>
      </c>
      <c r="G335" s="183">
        <v>49.5</v>
      </c>
      <c r="H335" s="183">
        <v>77.08</v>
      </c>
      <c r="I335" s="171">
        <f t="shared" si="16"/>
        <v>18.18</v>
      </c>
      <c r="J335" s="171">
        <f t="shared" si="17"/>
        <v>95.259999999999991</v>
      </c>
      <c r="K335" s="281"/>
      <c r="L335" s="62"/>
    </row>
    <row r="336" spans="1:12" ht="25.5">
      <c r="A336" s="182">
        <v>329</v>
      </c>
      <c r="B336" s="169" t="s">
        <v>79</v>
      </c>
      <c r="C336" s="169" t="s">
        <v>34</v>
      </c>
      <c r="D336" s="184">
        <v>1317</v>
      </c>
      <c r="E336" s="195" t="s">
        <v>130</v>
      </c>
      <c r="F336" s="186">
        <f t="shared" si="18"/>
        <v>7.9180000000000001</v>
      </c>
      <c r="G336" s="183">
        <v>36</v>
      </c>
      <c r="H336" s="183">
        <v>57.01</v>
      </c>
      <c r="I336" s="171">
        <f t="shared" si="16"/>
        <v>13.45</v>
      </c>
      <c r="J336" s="171">
        <f t="shared" si="17"/>
        <v>70.459999999999994</v>
      </c>
      <c r="K336" s="281"/>
      <c r="L336" s="62"/>
    </row>
    <row r="337" spans="1:12" ht="25.5">
      <c r="A337" s="182">
        <v>330</v>
      </c>
      <c r="B337" s="169" t="s">
        <v>35</v>
      </c>
      <c r="C337" s="169" t="s">
        <v>38</v>
      </c>
      <c r="D337" s="184">
        <v>1361</v>
      </c>
      <c r="E337" s="195" t="s">
        <v>130</v>
      </c>
      <c r="F337" s="186">
        <f t="shared" si="18"/>
        <v>8.1829999999999998</v>
      </c>
      <c r="G337" s="183">
        <v>12</v>
      </c>
      <c r="H337" s="183">
        <v>19.64</v>
      </c>
      <c r="I337" s="171">
        <f t="shared" si="16"/>
        <v>4.63</v>
      </c>
      <c r="J337" s="171">
        <f t="shared" si="17"/>
        <v>24.27</v>
      </c>
      <c r="K337" s="281"/>
      <c r="L337" s="62"/>
    </row>
    <row r="338" spans="1:12" ht="25.5">
      <c r="A338" s="182">
        <v>331</v>
      </c>
      <c r="B338" s="169" t="s">
        <v>132</v>
      </c>
      <c r="C338" s="169" t="s">
        <v>34</v>
      </c>
      <c r="D338" s="184">
        <v>1297</v>
      </c>
      <c r="E338" s="195" t="s">
        <v>130</v>
      </c>
      <c r="F338" s="186">
        <f t="shared" si="18"/>
        <v>7.798</v>
      </c>
      <c r="G338" s="183">
        <v>35</v>
      </c>
      <c r="H338" s="183">
        <v>54.59</v>
      </c>
      <c r="I338" s="171">
        <f t="shared" si="16"/>
        <v>12.88</v>
      </c>
      <c r="J338" s="171">
        <f t="shared" si="17"/>
        <v>67.47</v>
      </c>
      <c r="K338" s="281"/>
      <c r="L338" s="62"/>
    </row>
    <row r="339" spans="1:12" ht="25.5">
      <c r="A339" s="182">
        <v>332</v>
      </c>
      <c r="B339" s="169" t="s">
        <v>69</v>
      </c>
      <c r="C339" s="169" t="s">
        <v>36</v>
      </c>
      <c r="D339" s="184">
        <v>1321</v>
      </c>
      <c r="E339" s="195" t="s">
        <v>130</v>
      </c>
      <c r="F339" s="186">
        <f t="shared" si="18"/>
        <v>7.9420000000000002</v>
      </c>
      <c r="G339" s="183">
        <v>48</v>
      </c>
      <c r="H339" s="183">
        <v>76.239999999999995</v>
      </c>
      <c r="I339" s="171">
        <f t="shared" si="16"/>
        <v>17.989999999999998</v>
      </c>
      <c r="J339" s="171">
        <f t="shared" si="17"/>
        <v>94.22999999999999</v>
      </c>
      <c r="K339" s="281"/>
      <c r="L339" s="62"/>
    </row>
    <row r="340" spans="1:12" ht="25.5">
      <c r="A340" s="182">
        <v>333</v>
      </c>
      <c r="B340" s="169" t="s">
        <v>69</v>
      </c>
      <c r="C340" s="169" t="s">
        <v>34</v>
      </c>
      <c r="D340" s="184">
        <v>1302</v>
      </c>
      <c r="E340" s="195" t="s">
        <v>130</v>
      </c>
      <c r="F340" s="186">
        <f t="shared" si="18"/>
        <v>7.8280000000000003</v>
      </c>
      <c r="G340" s="183">
        <v>37</v>
      </c>
      <c r="H340" s="183">
        <v>57.93</v>
      </c>
      <c r="I340" s="171">
        <f t="shared" si="16"/>
        <v>13.67</v>
      </c>
      <c r="J340" s="171">
        <f t="shared" si="17"/>
        <v>71.599999999999994</v>
      </c>
      <c r="K340" s="281"/>
      <c r="L340" s="62"/>
    </row>
    <row r="341" spans="1:12" ht="25.5">
      <c r="A341" s="182">
        <v>334</v>
      </c>
      <c r="B341" s="169" t="s">
        <v>42</v>
      </c>
      <c r="C341" s="169" t="s">
        <v>34</v>
      </c>
      <c r="D341" s="184">
        <v>1277</v>
      </c>
      <c r="E341" s="195" t="s">
        <v>130</v>
      </c>
      <c r="F341" s="186">
        <f t="shared" si="18"/>
        <v>7.6779999999999999</v>
      </c>
      <c r="G341" s="183">
        <v>28</v>
      </c>
      <c r="H341" s="183">
        <v>43</v>
      </c>
      <c r="I341" s="171">
        <f t="shared" si="16"/>
        <v>10.14</v>
      </c>
      <c r="J341" s="171">
        <f t="shared" si="17"/>
        <v>53.14</v>
      </c>
      <c r="K341" s="281"/>
      <c r="L341" s="62"/>
    </row>
    <row r="342" spans="1:12" ht="25.5">
      <c r="A342" s="182">
        <v>335</v>
      </c>
      <c r="B342" s="169" t="s">
        <v>63</v>
      </c>
      <c r="C342" s="169" t="s">
        <v>34</v>
      </c>
      <c r="D342" s="184">
        <v>1302</v>
      </c>
      <c r="E342" s="195" t="s">
        <v>130</v>
      </c>
      <c r="F342" s="186">
        <f t="shared" si="18"/>
        <v>7.8280000000000003</v>
      </c>
      <c r="G342" s="183">
        <v>26</v>
      </c>
      <c r="H342" s="183">
        <v>40.71</v>
      </c>
      <c r="I342" s="171">
        <f t="shared" si="16"/>
        <v>9.6</v>
      </c>
      <c r="J342" s="171">
        <f t="shared" si="17"/>
        <v>50.31</v>
      </c>
      <c r="K342" s="281"/>
      <c r="L342" s="62"/>
    </row>
    <row r="343" spans="1:12" ht="25.5">
      <c r="A343" s="182">
        <v>336</v>
      </c>
      <c r="B343" s="169" t="s">
        <v>80</v>
      </c>
      <c r="C343" s="169" t="s">
        <v>36</v>
      </c>
      <c r="D343" s="184">
        <v>1430</v>
      </c>
      <c r="E343" s="195" t="s">
        <v>130</v>
      </c>
      <c r="F343" s="186">
        <f t="shared" si="18"/>
        <v>8.5969999999999995</v>
      </c>
      <c r="G343" s="183">
        <v>13</v>
      </c>
      <c r="H343" s="183">
        <v>22.35</v>
      </c>
      <c r="I343" s="171">
        <f t="shared" si="16"/>
        <v>5.27</v>
      </c>
      <c r="J343" s="171">
        <f t="shared" si="17"/>
        <v>27.62</v>
      </c>
      <c r="K343" s="281"/>
      <c r="L343" s="62"/>
    </row>
    <row r="344" spans="1:12" ht="25.5">
      <c r="A344" s="182">
        <v>337</v>
      </c>
      <c r="B344" s="169" t="s">
        <v>39</v>
      </c>
      <c r="C344" s="169" t="s">
        <v>47</v>
      </c>
      <c r="D344" s="184">
        <v>1100</v>
      </c>
      <c r="E344" s="195" t="s">
        <v>130</v>
      </c>
      <c r="F344" s="186">
        <f t="shared" si="18"/>
        <v>6.6130000000000004</v>
      </c>
      <c r="G344" s="183">
        <v>39</v>
      </c>
      <c r="H344" s="183">
        <v>51.58</v>
      </c>
      <c r="I344" s="171">
        <f t="shared" si="16"/>
        <v>12.17</v>
      </c>
      <c r="J344" s="171">
        <f t="shared" si="17"/>
        <v>63.75</v>
      </c>
      <c r="K344" s="281"/>
      <c r="L344" s="62"/>
    </row>
    <row r="345" spans="1:12" ht="25.5">
      <c r="A345" s="182">
        <v>338</v>
      </c>
      <c r="B345" s="169" t="s">
        <v>62</v>
      </c>
      <c r="C345" s="169" t="s">
        <v>34</v>
      </c>
      <c r="D345" s="184">
        <v>1277</v>
      </c>
      <c r="E345" s="195" t="s">
        <v>131</v>
      </c>
      <c r="F345" s="186">
        <f t="shared" si="18"/>
        <v>7.6779999999999999</v>
      </c>
      <c r="G345" s="183">
        <v>2</v>
      </c>
      <c r="H345" s="183">
        <v>7.68</v>
      </c>
      <c r="I345" s="171">
        <f t="shared" si="16"/>
        <v>1.81</v>
      </c>
      <c r="J345" s="171">
        <f t="shared" si="17"/>
        <v>9.49</v>
      </c>
      <c r="K345" s="281"/>
      <c r="L345" s="62"/>
    </row>
    <row r="346" spans="1:12" ht="25.5">
      <c r="A346" s="182">
        <v>339</v>
      </c>
      <c r="B346" s="169" t="s">
        <v>62</v>
      </c>
      <c r="C346" s="169" t="s">
        <v>34</v>
      </c>
      <c r="D346" s="184">
        <v>1277</v>
      </c>
      <c r="E346" s="195" t="s">
        <v>130</v>
      </c>
      <c r="F346" s="186">
        <f t="shared" si="18"/>
        <v>7.6779999999999999</v>
      </c>
      <c r="G346" s="183">
        <v>48</v>
      </c>
      <c r="H346" s="183">
        <v>73.709999999999994</v>
      </c>
      <c r="I346" s="171">
        <f t="shared" si="16"/>
        <v>17.39</v>
      </c>
      <c r="J346" s="171">
        <f t="shared" si="17"/>
        <v>91.1</v>
      </c>
      <c r="K346" s="281"/>
      <c r="L346" s="62"/>
    </row>
    <row r="347" spans="1:12" ht="25.5">
      <c r="A347" s="182">
        <v>340</v>
      </c>
      <c r="B347" s="169" t="s">
        <v>50</v>
      </c>
      <c r="C347" s="169" t="s">
        <v>34</v>
      </c>
      <c r="D347" s="184">
        <v>1322</v>
      </c>
      <c r="E347" s="195" t="s">
        <v>130</v>
      </c>
      <c r="F347" s="186">
        <f t="shared" si="18"/>
        <v>7.9480000000000004</v>
      </c>
      <c r="G347" s="183">
        <v>26</v>
      </c>
      <c r="H347" s="183">
        <v>41.33</v>
      </c>
      <c r="I347" s="171">
        <f t="shared" si="16"/>
        <v>9.75</v>
      </c>
      <c r="J347" s="171">
        <f t="shared" si="17"/>
        <v>51.08</v>
      </c>
      <c r="K347" s="281"/>
      <c r="L347" s="62"/>
    </row>
    <row r="348" spans="1:12" ht="25.5">
      <c r="A348" s="182">
        <v>341</v>
      </c>
      <c r="B348" s="169" t="s">
        <v>80</v>
      </c>
      <c r="C348" s="169" t="s">
        <v>34</v>
      </c>
      <c r="D348" s="184">
        <v>1403</v>
      </c>
      <c r="E348" s="195" t="s">
        <v>130</v>
      </c>
      <c r="F348" s="186">
        <f t="shared" si="18"/>
        <v>8.4350000000000005</v>
      </c>
      <c r="G348" s="183">
        <v>22.5</v>
      </c>
      <c r="H348" s="183">
        <v>37.96</v>
      </c>
      <c r="I348" s="171">
        <f t="shared" si="16"/>
        <v>8.9499999999999993</v>
      </c>
      <c r="J348" s="171">
        <f t="shared" si="17"/>
        <v>46.91</v>
      </c>
      <c r="K348" s="281"/>
      <c r="L348" s="62"/>
    </row>
    <row r="349" spans="1:12" ht="25.5">
      <c r="A349" s="182">
        <v>342</v>
      </c>
      <c r="B349" s="169" t="s">
        <v>65</v>
      </c>
      <c r="C349" s="169" t="s">
        <v>36</v>
      </c>
      <c r="D349" s="184">
        <v>1295</v>
      </c>
      <c r="E349" s="195" t="s">
        <v>130</v>
      </c>
      <c r="F349" s="186">
        <f t="shared" si="18"/>
        <v>7.7859999999999996</v>
      </c>
      <c r="G349" s="183">
        <v>72</v>
      </c>
      <c r="H349" s="183">
        <v>112.12</v>
      </c>
      <c r="I349" s="171">
        <f t="shared" si="16"/>
        <v>26.45</v>
      </c>
      <c r="J349" s="171">
        <f t="shared" si="17"/>
        <v>138.57</v>
      </c>
      <c r="K349" s="281"/>
      <c r="L349" s="62"/>
    </row>
    <row r="350" spans="1:12" ht="25.5">
      <c r="A350" s="182">
        <v>343</v>
      </c>
      <c r="B350" s="169" t="s">
        <v>65</v>
      </c>
      <c r="C350" s="169" t="s">
        <v>36</v>
      </c>
      <c r="D350" s="184">
        <v>1295</v>
      </c>
      <c r="E350" s="195" t="s">
        <v>131</v>
      </c>
      <c r="F350" s="186">
        <f t="shared" si="18"/>
        <v>7.7859999999999996</v>
      </c>
      <c r="G350" s="183">
        <v>1</v>
      </c>
      <c r="H350" s="183">
        <v>3.89</v>
      </c>
      <c r="I350" s="171">
        <f t="shared" si="16"/>
        <v>0.92</v>
      </c>
      <c r="J350" s="171">
        <f t="shared" si="17"/>
        <v>4.8100000000000005</v>
      </c>
      <c r="K350" s="281"/>
      <c r="L350" s="62"/>
    </row>
    <row r="351" spans="1:12" ht="25.5">
      <c r="A351" s="182">
        <v>344</v>
      </c>
      <c r="B351" s="169" t="s">
        <v>42</v>
      </c>
      <c r="C351" s="169" t="s">
        <v>34</v>
      </c>
      <c r="D351" s="184">
        <v>1302</v>
      </c>
      <c r="E351" s="195" t="s">
        <v>130</v>
      </c>
      <c r="F351" s="186">
        <f t="shared" si="18"/>
        <v>7.8280000000000003</v>
      </c>
      <c r="G351" s="183">
        <v>13.5</v>
      </c>
      <c r="H351" s="183">
        <v>21.14</v>
      </c>
      <c r="I351" s="171">
        <f t="shared" si="16"/>
        <v>4.99</v>
      </c>
      <c r="J351" s="171">
        <f t="shared" si="17"/>
        <v>26.130000000000003</v>
      </c>
      <c r="K351" s="281"/>
      <c r="L351" s="62"/>
    </row>
    <row r="352" spans="1:12" ht="25.5">
      <c r="A352" s="182">
        <v>345</v>
      </c>
      <c r="B352" s="169" t="s">
        <v>75</v>
      </c>
      <c r="C352" s="169" t="s">
        <v>36</v>
      </c>
      <c r="D352" s="184">
        <v>1430</v>
      </c>
      <c r="E352" s="195" t="s">
        <v>130</v>
      </c>
      <c r="F352" s="186">
        <f t="shared" si="18"/>
        <v>8.5969999999999995</v>
      </c>
      <c r="G352" s="183">
        <v>24.5</v>
      </c>
      <c r="H352" s="183">
        <v>42.13</v>
      </c>
      <c r="I352" s="171">
        <f t="shared" si="16"/>
        <v>9.94</v>
      </c>
      <c r="J352" s="171">
        <f t="shared" si="17"/>
        <v>52.07</v>
      </c>
      <c r="K352" s="281"/>
      <c r="L352" s="62"/>
    </row>
    <row r="353" spans="1:12" ht="38.25">
      <c r="A353" s="182">
        <v>346</v>
      </c>
      <c r="B353" s="169" t="s">
        <v>60</v>
      </c>
      <c r="C353" s="169" t="s">
        <v>36</v>
      </c>
      <c r="D353" s="184">
        <v>1505</v>
      </c>
      <c r="E353" s="195" t="s">
        <v>130</v>
      </c>
      <c r="F353" s="186">
        <f t="shared" si="18"/>
        <v>9.048</v>
      </c>
      <c r="G353" s="183">
        <v>24</v>
      </c>
      <c r="H353" s="183">
        <v>43.43</v>
      </c>
      <c r="I353" s="171">
        <f t="shared" si="16"/>
        <v>10.25</v>
      </c>
      <c r="J353" s="171">
        <f t="shared" si="17"/>
        <v>53.68</v>
      </c>
      <c r="K353" s="281"/>
      <c r="L353" s="62"/>
    </row>
    <row r="354" spans="1:12" ht="25.5">
      <c r="A354" s="182">
        <v>347</v>
      </c>
      <c r="B354" s="169" t="s">
        <v>45</v>
      </c>
      <c r="C354" s="169" t="s">
        <v>34</v>
      </c>
      <c r="D354" s="184">
        <v>1403</v>
      </c>
      <c r="E354" s="195" t="s">
        <v>130</v>
      </c>
      <c r="F354" s="186">
        <f t="shared" si="18"/>
        <v>8.4350000000000005</v>
      </c>
      <c r="G354" s="183">
        <v>3</v>
      </c>
      <c r="H354" s="183">
        <v>5.0599999999999996</v>
      </c>
      <c r="I354" s="171">
        <f t="shared" si="16"/>
        <v>1.19</v>
      </c>
      <c r="J354" s="171">
        <f t="shared" si="17"/>
        <v>6.25</v>
      </c>
      <c r="K354" s="281"/>
      <c r="L354" s="62"/>
    </row>
    <row r="355" spans="1:12" ht="25.5">
      <c r="A355" s="182">
        <v>348</v>
      </c>
      <c r="B355" s="169" t="s">
        <v>62</v>
      </c>
      <c r="C355" s="169" t="s">
        <v>47</v>
      </c>
      <c r="D355" s="184">
        <v>1080</v>
      </c>
      <c r="E355" s="195" t="s">
        <v>130</v>
      </c>
      <c r="F355" s="186">
        <f t="shared" si="18"/>
        <v>6.4930000000000003</v>
      </c>
      <c r="G355" s="183">
        <v>24</v>
      </c>
      <c r="H355" s="183">
        <v>31.17</v>
      </c>
      <c r="I355" s="171">
        <f t="shared" si="16"/>
        <v>7.35</v>
      </c>
      <c r="J355" s="171">
        <f t="shared" si="17"/>
        <v>38.520000000000003</v>
      </c>
      <c r="K355" s="281"/>
      <c r="L355" s="62"/>
    </row>
    <row r="356" spans="1:12" ht="25.5">
      <c r="A356" s="182">
        <v>349</v>
      </c>
      <c r="B356" s="169" t="s">
        <v>84</v>
      </c>
      <c r="C356" s="169" t="s">
        <v>34</v>
      </c>
      <c r="D356" s="184">
        <v>1443</v>
      </c>
      <c r="E356" s="195" t="s">
        <v>130</v>
      </c>
      <c r="F356" s="186">
        <f t="shared" si="18"/>
        <v>8.6760000000000002</v>
      </c>
      <c r="G356" s="183">
        <v>39</v>
      </c>
      <c r="H356" s="183">
        <v>67.67</v>
      </c>
      <c r="I356" s="171">
        <f t="shared" si="16"/>
        <v>15.96</v>
      </c>
      <c r="J356" s="171">
        <f t="shared" si="17"/>
        <v>83.63</v>
      </c>
      <c r="K356" s="281"/>
      <c r="L356" s="62"/>
    </row>
    <row r="357" spans="1:12" ht="25.5">
      <c r="A357" s="182">
        <v>350</v>
      </c>
      <c r="B357" s="169" t="s">
        <v>48</v>
      </c>
      <c r="C357" s="169" t="s">
        <v>34</v>
      </c>
      <c r="D357" s="184">
        <v>1277</v>
      </c>
      <c r="E357" s="195" t="s">
        <v>130</v>
      </c>
      <c r="F357" s="186">
        <f t="shared" si="18"/>
        <v>7.6779999999999999</v>
      </c>
      <c r="G357" s="183">
        <v>37</v>
      </c>
      <c r="H357" s="183">
        <v>56.82</v>
      </c>
      <c r="I357" s="171">
        <f t="shared" si="16"/>
        <v>13.4</v>
      </c>
      <c r="J357" s="171">
        <f t="shared" si="17"/>
        <v>70.22</v>
      </c>
      <c r="K357" s="281"/>
      <c r="L357" s="62"/>
    </row>
    <row r="358" spans="1:12" ht="25.5">
      <c r="A358" s="182">
        <v>351</v>
      </c>
      <c r="B358" s="169" t="s">
        <v>80</v>
      </c>
      <c r="C358" s="169" t="s">
        <v>34</v>
      </c>
      <c r="D358" s="184">
        <v>1403</v>
      </c>
      <c r="E358" s="195" t="s">
        <v>130</v>
      </c>
      <c r="F358" s="186">
        <f t="shared" si="18"/>
        <v>8.4350000000000005</v>
      </c>
      <c r="G358" s="183">
        <v>17</v>
      </c>
      <c r="H358" s="183">
        <v>28.68</v>
      </c>
      <c r="I358" s="171">
        <f t="shared" si="16"/>
        <v>6.77</v>
      </c>
      <c r="J358" s="171">
        <f t="shared" si="17"/>
        <v>35.450000000000003</v>
      </c>
      <c r="K358" s="281"/>
      <c r="L358" s="62"/>
    </row>
    <row r="359" spans="1:12" ht="25.5">
      <c r="A359" s="182">
        <v>352</v>
      </c>
      <c r="B359" s="169" t="s">
        <v>35</v>
      </c>
      <c r="C359" s="169" t="s">
        <v>34</v>
      </c>
      <c r="D359" s="184">
        <v>1277</v>
      </c>
      <c r="E359" s="195" t="s">
        <v>130</v>
      </c>
      <c r="F359" s="186">
        <f t="shared" si="18"/>
        <v>7.6779999999999999</v>
      </c>
      <c r="G359" s="183">
        <v>25.5</v>
      </c>
      <c r="H359" s="183">
        <v>39.159999999999997</v>
      </c>
      <c r="I359" s="171">
        <f t="shared" si="16"/>
        <v>9.24</v>
      </c>
      <c r="J359" s="171">
        <f t="shared" si="17"/>
        <v>48.4</v>
      </c>
      <c r="K359" s="281"/>
      <c r="L359" s="62"/>
    </row>
    <row r="360" spans="1:12" ht="25.5">
      <c r="A360" s="182">
        <v>353</v>
      </c>
      <c r="B360" s="169" t="s">
        <v>67</v>
      </c>
      <c r="C360" s="169" t="s">
        <v>34</v>
      </c>
      <c r="D360" s="184">
        <v>1377</v>
      </c>
      <c r="E360" s="195" t="s">
        <v>130</v>
      </c>
      <c r="F360" s="186">
        <f t="shared" si="18"/>
        <v>8.2789999999999999</v>
      </c>
      <c r="G360" s="183">
        <v>23</v>
      </c>
      <c r="H360" s="183">
        <v>38.08</v>
      </c>
      <c r="I360" s="171">
        <f t="shared" si="16"/>
        <v>8.98</v>
      </c>
      <c r="J360" s="171">
        <f t="shared" si="17"/>
        <v>47.06</v>
      </c>
      <c r="K360" s="281"/>
      <c r="L360" s="62"/>
    </row>
    <row r="361" spans="1:12" ht="25.5">
      <c r="A361" s="182">
        <v>354</v>
      </c>
      <c r="B361" s="169" t="s">
        <v>74</v>
      </c>
      <c r="C361" s="169" t="s">
        <v>34</v>
      </c>
      <c r="D361" s="184">
        <v>1277</v>
      </c>
      <c r="E361" s="195" t="s">
        <v>130</v>
      </c>
      <c r="F361" s="186">
        <f t="shared" si="18"/>
        <v>7.6779999999999999</v>
      </c>
      <c r="G361" s="183">
        <v>37</v>
      </c>
      <c r="H361" s="183">
        <v>56.82</v>
      </c>
      <c r="I361" s="171">
        <f t="shared" si="16"/>
        <v>13.4</v>
      </c>
      <c r="J361" s="171">
        <f t="shared" si="17"/>
        <v>70.22</v>
      </c>
      <c r="K361" s="281"/>
      <c r="L361" s="62"/>
    </row>
    <row r="362" spans="1:12" ht="25.5">
      <c r="A362" s="182">
        <v>355</v>
      </c>
      <c r="B362" s="169" t="s">
        <v>50</v>
      </c>
      <c r="C362" s="169" t="s">
        <v>34</v>
      </c>
      <c r="D362" s="184">
        <v>1277</v>
      </c>
      <c r="E362" s="195" t="s">
        <v>130</v>
      </c>
      <c r="F362" s="186">
        <f t="shared" si="18"/>
        <v>7.6779999999999999</v>
      </c>
      <c r="G362" s="183">
        <v>36</v>
      </c>
      <c r="H362" s="183">
        <v>55.28</v>
      </c>
      <c r="I362" s="171">
        <f t="shared" si="16"/>
        <v>13.04</v>
      </c>
      <c r="J362" s="171">
        <f t="shared" si="17"/>
        <v>68.319999999999993</v>
      </c>
      <c r="K362" s="281"/>
      <c r="L362" s="62"/>
    </row>
    <row r="363" spans="1:12" ht="25.5">
      <c r="A363" s="182">
        <v>356</v>
      </c>
      <c r="B363" s="169" t="s">
        <v>69</v>
      </c>
      <c r="C363" s="169" t="s">
        <v>34</v>
      </c>
      <c r="D363" s="184">
        <v>1277</v>
      </c>
      <c r="E363" s="195" t="s">
        <v>130</v>
      </c>
      <c r="F363" s="186">
        <f t="shared" si="18"/>
        <v>7.6779999999999999</v>
      </c>
      <c r="G363" s="183">
        <v>25</v>
      </c>
      <c r="H363" s="183">
        <v>38.39</v>
      </c>
      <c r="I363" s="171">
        <f t="shared" si="16"/>
        <v>9.06</v>
      </c>
      <c r="J363" s="171">
        <f t="shared" si="17"/>
        <v>47.45</v>
      </c>
      <c r="K363" s="281"/>
      <c r="L363" s="62"/>
    </row>
    <row r="364" spans="1:12" ht="25.5">
      <c r="A364" s="182">
        <v>357</v>
      </c>
      <c r="B364" s="169" t="s">
        <v>58</v>
      </c>
      <c r="C364" s="169" t="s">
        <v>34</v>
      </c>
      <c r="D364" s="184">
        <v>1277</v>
      </c>
      <c r="E364" s="195" t="s">
        <v>130</v>
      </c>
      <c r="F364" s="186">
        <f t="shared" si="18"/>
        <v>7.6779999999999999</v>
      </c>
      <c r="G364" s="183">
        <v>39</v>
      </c>
      <c r="H364" s="183">
        <v>59.89</v>
      </c>
      <c r="I364" s="171">
        <f t="shared" si="16"/>
        <v>14.13</v>
      </c>
      <c r="J364" s="171">
        <f t="shared" si="17"/>
        <v>74.02</v>
      </c>
      <c r="K364" s="281"/>
      <c r="L364" s="62"/>
    </row>
    <row r="365" spans="1:12" ht="25.5">
      <c r="A365" s="182">
        <v>358</v>
      </c>
      <c r="B365" s="169" t="s">
        <v>63</v>
      </c>
      <c r="C365" s="169" t="s">
        <v>34</v>
      </c>
      <c r="D365" s="184">
        <v>1277</v>
      </c>
      <c r="E365" s="195" t="s">
        <v>130</v>
      </c>
      <c r="F365" s="186">
        <f t="shared" si="18"/>
        <v>7.6779999999999999</v>
      </c>
      <c r="G365" s="183">
        <v>26</v>
      </c>
      <c r="H365" s="183">
        <v>39.93</v>
      </c>
      <c r="I365" s="171">
        <f t="shared" si="16"/>
        <v>9.42</v>
      </c>
      <c r="J365" s="171">
        <f t="shared" si="17"/>
        <v>49.35</v>
      </c>
      <c r="K365" s="281"/>
      <c r="L365" s="62"/>
    </row>
    <row r="366" spans="1:12" ht="25.5">
      <c r="A366" s="182">
        <v>359</v>
      </c>
      <c r="B366" s="169" t="s">
        <v>44</v>
      </c>
      <c r="C366" s="169" t="s">
        <v>34</v>
      </c>
      <c r="D366" s="184">
        <v>1277</v>
      </c>
      <c r="E366" s="195" t="s">
        <v>130</v>
      </c>
      <c r="F366" s="186">
        <f t="shared" si="18"/>
        <v>7.6779999999999999</v>
      </c>
      <c r="G366" s="183">
        <v>12</v>
      </c>
      <c r="H366" s="183">
        <v>18.43</v>
      </c>
      <c r="I366" s="171">
        <f t="shared" si="16"/>
        <v>4.3499999999999996</v>
      </c>
      <c r="J366" s="171">
        <f t="shared" si="17"/>
        <v>22.78</v>
      </c>
      <c r="K366" s="281"/>
      <c r="L366" s="62"/>
    </row>
    <row r="367" spans="1:12" ht="25.5">
      <c r="A367" s="182">
        <v>360</v>
      </c>
      <c r="B367" s="169" t="s">
        <v>62</v>
      </c>
      <c r="C367" s="169" t="s">
        <v>47</v>
      </c>
      <c r="D367" s="184">
        <v>1080</v>
      </c>
      <c r="E367" s="195" t="s">
        <v>130</v>
      </c>
      <c r="F367" s="186">
        <f t="shared" si="18"/>
        <v>6.4930000000000003</v>
      </c>
      <c r="G367" s="183">
        <v>48</v>
      </c>
      <c r="H367" s="183">
        <v>62.33</v>
      </c>
      <c r="I367" s="171">
        <f t="shared" si="16"/>
        <v>14.7</v>
      </c>
      <c r="J367" s="171">
        <f t="shared" si="17"/>
        <v>77.03</v>
      </c>
      <c r="K367" s="281"/>
      <c r="L367" s="62"/>
    </row>
    <row r="368" spans="1:12" ht="25.5">
      <c r="A368" s="182">
        <v>361</v>
      </c>
      <c r="B368" s="169" t="s">
        <v>70</v>
      </c>
      <c r="C368" s="169" t="s">
        <v>34</v>
      </c>
      <c r="D368" s="184">
        <v>1357</v>
      </c>
      <c r="E368" s="195" t="s">
        <v>131</v>
      </c>
      <c r="F368" s="186">
        <f t="shared" si="18"/>
        <v>8.1579999999999995</v>
      </c>
      <c r="G368" s="183">
        <v>1</v>
      </c>
      <c r="H368" s="183">
        <v>4.08</v>
      </c>
      <c r="I368" s="171">
        <f t="shared" si="16"/>
        <v>0.96</v>
      </c>
      <c r="J368" s="171">
        <f t="shared" si="17"/>
        <v>5.04</v>
      </c>
      <c r="K368" s="281"/>
      <c r="L368" s="62"/>
    </row>
    <row r="369" spans="1:12" ht="25.5">
      <c r="A369" s="182">
        <v>362</v>
      </c>
      <c r="B369" s="169" t="s">
        <v>70</v>
      </c>
      <c r="C369" s="169" t="s">
        <v>34</v>
      </c>
      <c r="D369" s="184">
        <v>1357</v>
      </c>
      <c r="E369" s="195" t="s">
        <v>130</v>
      </c>
      <c r="F369" s="186">
        <f t="shared" si="18"/>
        <v>8.1579999999999995</v>
      </c>
      <c r="G369" s="183">
        <v>60</v>
      </c>
      <c r="H369" s="183">
        <v>97.9</v>
      </c>
      <c r="I369" s="171">
        <f t="shared" si="16"/>
        <v>23.09</v>
      </c>
      <c r="J369" s="171">
        <f t="shared" si="17"/>
        <v>120.99000000000001</v>
      </c>
      <c r="K369" s="281"/>
      <c r="L369" s="62"/>
    </row>
    <row r="370" spans="1:12" ht="25.5">
      <c r="A370" s="182">
        <v>363</v>
      </c>
      <c r="B370" s="169" t="s">
        <v>48</v>
      </c>
      <c r="C370" s="169" t="s">
        <v>34</v>
      </c>
      <c r="D370" s="184">
        <v>1257</v>
      </c>
      <c r="E370" s="195" t="s">
        <v>130</v>
      </c>
      <c r="F370" s="186">
        <f t="shared" si="18"/>
        <v>7.5570000000000004</v>
      </c>
      <c r="G370" s="183">
        <v>12</v>
      </c>
      <c r="H370" s="183">
        <v>18.14</v>
      </c>
      <c r="I370" s="171">
        <f t="shared" si="16"/>
        <v>4.28</v>
      </c>
      <c r="J370" s="171">
        <f t="shared" si="17"/>
        <v>22.42</v>
      </c>
      <c r="K370" s="281"/>
      <c r="L370" s="62"/>
    </row>
    <row r="371" spans="1:12" ht="25.5">
      <c r="A371" s="182">
        <v>364</v>
      </c>
      <c r="B371" s="169" t="s">
        <v>64</v>
      </c>
      <c r="C371" s="169" t="s">
        <v>47</v>
      </c>
      <c r="D371" s="184">
        <v>1060</v>
      </c>
      <c r="E371" s="195" t="s">
        <v>130</v>
      </c>
      <c r="F371" s="186">
        <f>ROUND(D371/$F$4,3)</f>
        <v>6.3730000000000002</v>
      </c>
      <c r="G371" s="183">
        <v>12</v>
      </c>
      <c r="H371" s="183">
        <v>15.3</v>
      </c>
      <c r="I371" s="171">
        <f t="shared" ref="I371:I394" si="19">ROUND(H371*23.59%,2)</f>
        <v>3.61</v>
      </c>
      <c r="J371" s="171">
        <f t="shared" si="17"/>
        <v>18.91</v>
      </c>
      <c r="K371" s="281"/>
      <c r="L371" s="62"/>
    </row>
    <row r="372" spans="1:12" ht="25.5">
      <c r="A372" s="182">
        <v>365</v>
      </c>
      <c r="B372" s="169" t="s">
        <v>44</v>
      </c>
      <c r="C372" s="169" t="s">
        <v>34</v>
      </c>
      <c r="D372" s="184">
        <v>1257</v>
      </c>
      <c r="E372" s="195" t="s">
        <v>130</v>
      </c>
      <c r="F372" s="186">
        <f t="shared" si="18"/>
        <v>7.5570000000000004</v>
      </c>
      <c r="G372" s="183">
        <v>36</v>
      </c>
      <c r="H372" s="183">
        <v>54.41</v>
      </c>
      <c r="I372" s="171">
        <f t="shared" si="19"/>
        <v>12.84</v>
      </c>
      <c r="J372" s="171">
        <f t="shared" si="17"/>
        <v>67.25</v>
      </c>
      <c r="K372" s="281"/>
      <c r="L372" s="62"/>
    </row>
    <row r="373" spans="1:12" ht="25.5">
      <c r="A373" s="182">
        <v>366</v>
      </c>
      <c r="B373" s="169" t="s">
        <v>55</v>
      </c>
      <c r="C373" s="169" t="s">
        <v>47</v>
      </c>
      <c r="D373" s="184">
        <v>1043</v>
      </c>
      <c r="E373" s="195" t="s">
        <v>130</v>
      </c>
      <c r="F373" s="186">
        <f t="shared" si="18"/>
        <v>6.2709999999999999</v>
      </c>
      <c r="G373" s="183">
        <v>26</v>
      </c>
      <c r="H373" s="183">
        <v>32.61</v>
      </c>
      <c r="I373" s="171">
        <f t="shared" si="19"/>
        <v>7.69</v>
      </c>
      <c r="J373" s="171">
        <f t="shared" si="17"/>
        <v>40.299999999999997</v>
      </c>
      <c r="K373" s="281"/>
      <c r="L373" s="62"/>
    </row>
    <row r="374" spans="1:12" ht="25.5">
      <c r="A374" s="182">
        <v>367</v>
      </c>
      <c r="B374" s="169" t="s">
        <v>44</v>
      </c>
      <c r="C374" s="169" t="s">
        <v>34</v>
      </c>
      <c r="D374" s="184">
        <v>1257</v>
      </c>
      <c r="E374" s="195" t="s">
        <v>130</v>
      </c>
      <c r="F374" s="186">
        <f t="shared" si="18"/>
        <v>7.5570000000000004</v>
      </c>
      <c r="G374" s="183">
        <v>25</v>
      </c>
      <c r="H374" s="183">
        <v>37.79</v>
      </c>
      <c r="I374" s="171">
        <f t="shared" si="19"/>
        <v>8.91</v>
      </c>
      <c r="J374" s="171">
        <f t="shared" si="17"/>
        <v>46.7</v>
      </c>
      <c r="K374" s="281"/>
      <c r="L374" s="62"/>
    </row>
    <row r="375" spans="1:12" ht="25.5">
      <c r="A375" s="182">
        <v>368</v>
      </c>
      <c r="B375" s="169" t="s">
        <v>45</v>
      </c>
      <c r="C375" s="169" t="s">
        <v>34</v>
      </c>
      <c r="D375" s="184">
        <v>1357</v>
      </c>
      <c r="E375" s="195" t="s">
        <v>130</v>
      </c>
      <c r="F375" s="186">
        <f t="shared" si="18"/>
        <v>8.1579999999999995</v>
      </c>
      <c r="G375" s="183">
        <v>12.5</v>
      </c>
      <c r="H375" s="183">
        <v>20.399999999999999</v>
      </c>
      <c r="I375" s="171">
        <f t="shared" si="19"/>
        <v>4.8099999999999996</v>
      </c>
      <c r="J375" s="171">
        <f t="shared" si="17"/>
        <v>25.209999999999997</v>
      </c>
      <c r="K375" s="281"/>
      <c r="L375" s="62"/>
    </row>
    <row r="376" spans="1:12" ht="25.5">
      <c r="A376" s="182">
        <v>369</v>
      </c>
      <c r="B376" s="169" t="s">
        <v>59</v>
      </c>
      <c r="C376" s="169" t="s">
        <v>34</v>
      </c>
      <c r="D376" s="184">
        <v>1257</v>
      </c>
      <c r="E376" s="195" t="s">
        <v>130</v>
      </c>
      <c r="F376" s="186">
        <f t="shared" si="18"/>
        <v>7.5570000000000004</v>
      </c>
      <c r="G376" s="183">
        <v>24</v>
      </c>
      <c r="H376" s="183">
        <v>36.270000000000003</v>
      </c>
      <c r="I376" s="171">
        <f t="shared" si="19"/>
        <v>8.56</v>
      </c>
      <c r="J376" s="171">
        <f t="shared" si="17"/>
        <v>44.830000000000005</v>
      </c>
      <c r="K376" s="281"/>
      <c r="L376" s="62"/>
    </row>
    <row r="377" spans="1:12" ht="25.5">
      <c r="A377" s="182">
        <v>370</v>
      </c>
      <c r="B377" s="169" t="s">
        <v>46</v>
      </c>
      <c r="C377" s="169" t="s">
        <v>47</v>
      </c>
      <c r="D377" s="184">
        <v>1060</v>
      </c>
      <c r="E377" s="195" t="s">
        <v>130</v>
      </c>
      <c r="F377" s="186">
        <f t="shared" si="18"/>
        <v>6.3730000000000002</v>
      </c>
      <c r="G377" s="183">
        <v>63.5</v>
      </c>
      <c r="H377" s="183">
        <v>80.94</v>
      </c>
      <c r="I377" s="171">
        <f t="shared" si="19"/>
        <v>19.09</v>
      </c>
      <c r="J377" s="171">
        <f t="shared" si="17"/>
        <v>100.03</v>
      </c>
      <c r="K377" s="281"/>
      <c r="L377" s="62"/>
    </row>
    <row r="378" spans="1:12" ht="25.5">
      <c r="A378" s="182">
        <v>371</v>
      </c>
      <c r="B378" s="169" t="s">
        <v>74</v>
      </c>
      <c r="C378" s="169" t="s">
        <v>47</v>
      </c>
      <c r="D378" s="184">
        <v>1060</v>
      </c>
      <c r="E378" s="195" t="s">
        <v>130</v>
      </c>
      <c r="F378" s="186">
        <f t="shared" si="18"/>
        <v>6.3730000000000002</v>
      </c>
      <c r="G378" s="183">
        <v>24.5</v>
      </c>
      <c r="H378" s="183">
        <v>31.23</v>
      </c>
      <c r="I378" s="171">
        <f t="shared" si="19"/>
        <v>7.37</v>
      </c>
      <c r="J378" s="171">
        <f t="shared" si="17"/>
        <v>38.6</v>
      </c>
      <c r="K378" s="281"/>
      <c r="L378" s="62"/>
    </row>
    <row r="379" spans="1:12" ht="25.5">
      <c r="A379" s="182">
        <v>372</v>
      </c>
      <c r="B379" s="169" t="s">
        <v>90</v>
      </c>
      <c r="C379" s="169" t="s">
        <v>34</v>
      </c>
      <c r="D379" s="184">
        <v>1257</v>
      </c>
      <c r="E379" s="195" t="s">
        <v>130</v>
      </c>
      <c r="F379" s="186">
        <f t="shared" si="18"/>
        <v>7.5570000000000004</v>
      </c>
      <c r="G379" s="183">
        <v>12.5</v>
      </c>
      <c r="H379" s="183">
        <v>18.89</v>
      </c>
      <c r="I379" s="171">
        <f t="shared" si="19"/>
        <v>4.46</v>
      </c>
      <c r="J379" s="171">
        <f t="shared" si="17"/>
        <v>23.35</v>
      </c>
      <c r="K379" s="281"/>
      <c r="L379" s="62"/>
    </row>
    <row r="380" spans="1:12" ht="25.5">
      <c r="A380" s="182">
        <v>373</v>
      </c>
      <c r="B380" s="169" t="s">
        <v>58</v>
      </c>
      <c r="C380" s="169" t="s">
        <v>47</v>
      </c>
      <c r="D380" s="184">
        <v>1060</v>
      </c>
      <c r="E380" s="195" t="s">
        <v>130</v>
      </c>
      <c r="F380" s="186">
        <f t="shared" si="18"/>
        <v>6.3730000000000002</v>
      </c>
      <c r="G380" s="183">
        <v>24</v>
      </c>
      <c r="H380" s="183">
        <v>30.59</v>
      </c>
      <c r="I380" s="171">
        <f t="shared" si="19"/>
        <v>7.22</v>
      </c>
      <c r="J380" s="171">
        <f t="shared" si="17"/>
        <v>37.81</v>
      </c>
      <c r="K380" s="281"/>
      <c r="L380" s="62"/>
    </row>
    <row r="381" spans="1:12" ht="25.5">
      <c r="A381" s="182">
        <v>374</v>
      </c>
      <c r="B381" s="169" t="s">
        <v>78</v>
      </c>
      <c r="C381" s="169" t="s">
        <v>34</v>
      </c>
      <c r="D381" s="184">
        <v>1383</v>
      </c>
      <c r="E381" s="195" t="s">
        <v>130</v>
      </c>
      <c r="F381" s="186">
        <f t="shared" si="18"/>
        <v>8.3149999999999995</v>
      </c>
      <c r="G381" s="183">
        <v>62</v>
      </c>
      <c r="H381" s="183">
        <v>103.11</v>
      </c>
      <c r="I381" s="171">
        <f t="shared" si="19"/>
        <v>24.32</v>
      </c>
      <c r="J381" s="171">
        <f t="shared" si="17"/>
        <v>127.43</v>
      </c>
      <c r="K381" s="281"/>
      <c r="L381" s="62"/>
    </row>
    <row r="382" spans="1:12" ht="25.5">
      <c r="A382" s="182">
        <v>375</v>
      </c>
      <c r="B382" s="169" t="s">
        <v>61</v>
      </c>
      <c r="C382" s="169" t="s">
        <v>47</v>
      </c>
      <c r="D382" s="184">
        <v>1060</v>
      </c>
      <c r="E382" s="195" t="s">
        <v>130</v>
      </c>
      <c r="F382" s="186">
        <f t="shared" si="18"/>
        <v>6.3730000000000002</v>
      </c>
      <c r="G382" s="183">
        <v>36.5</v>
      </c>
      <c r="H382" s="183">
        <v>46.52</v>
      </c>
      <c r="I382" s="171">
        <f t="shared" si="19"/>
        <v>10.97</v>
      </c>
      <c r="J382" s="171">
        <f t="shared" si="17"/>
        <v>57.49</v>
      </c>
      <c r="K382" s="281"/>
      <c r="L382" s="62"/>
    </row>
    <row r="383" spans="1:12" ht="25.5">
      <c r="A383" s="182">
        <v>376</v>
      </c>
      <c r="B383" s="169" t="s">
        <v>39</v>
      </c>
      <c r="C383" s="169" t="s">
        <v>47</v>
      </c>
      <c r="D383" s="184">
        <v>1060</v>
      </c>
      <c r="E383" s="195" t="s">
        <v>130</v>
      </c>
      <c r="F383" s="186">
        <f t="shared" si="18"/>
        <v>6.3730000000000002</v>
      </c>
      <c r="G383" s="183">
        <v>38.5</v>
      </c>
      <c r="H383" s="183">
        <v>49.07</v>
      </c>
      <c r="I383" s="171">
        <f t="shared" si="19"/>
        <v>11.58</v>
      </c>
      <c r="J383" s="171">
        <f t="shared" si="17"/>
        <v>60.65</v>
      </c>
      <c r="K383" s="281"/>
      <c r="L383" s="62"/>
    </row>
    <row r="384" spans="1:12" ht="25.5">
      <c r="A384" s="182">
        <v>377</v>
      </c>
      <c r="B384" s="169" t="s">
        <v>39</v>
      </c>
      <c r="C384" s="169" t="s">
        <v>47</v>
      </c>
      <c r="D384" s="184">
        <v>1060</v>
      </c>
      <c r="E384" s="195" t="s">
        <v>131</v>
      </c>
      <c r="F384" s="186">
        <f t="shared" si="18"/>
        <v>6.3730000000000002</v>
      </c>
      <c r="G384" s="183">
        <v>0.5</v>
      </c>
      <c r="H384" s="183">
        <v>1.59</v>
      </c>
      <c r="I384" s="171">
        <f t="shared" si="19"/>
        <v>0.38</v>
      </c>
      <c r="J384" s="171">
        <f t="shared" si="17"/>
        <v>1.9700000000000002</v>
      </c>
      <c r="K384" s="281"/>
      <c r="L384" s="62"/>
    </row>
    <row r="385" spans="1:12" ht="25.5">
      <c r="A385" s="182">
        <v>378</v>
      </c>
      <c r="B385" s="169" t="s">
        <v>53</v>
      </c>
      <c r="C385" s="169" t="s">
        <v>34</v>
      </c>
      <c r="D385" s="184">
        <v>1282</v>
      </c>
      <c r="E385" s="195" t="s">
        <v>130</v>
      </c>
      <c r="F385" s="186">
        <f t="shared" si="18"/>
        <v>7.7080000000000002</v>
      </c>
      <c r="G385" s="183">
        <v>50</v>
      </c>
      <c r="H385" s="183">
        <v>77.08</v>
      </c>
      <c r="I385" s="171">
        <f t="shared" si="19"/>
        <v>18.18</v>
      </c>
      <c r="J385" s="171">
        <f t="shared" si="17"/>
        <v>95.259999999999991</v>
      </c>
      <c r="K385" s="281"/>
      <c r="L385" s="62"/>
    </row>
    <row r="386" spans="1:12" ht="25.5">
      <c r="A386" s="182">
        <v>379</v>
      </c>
      <c r="B386" s="169" t="s">
        <v>40</v>
      </c>
      <c r="C386" s="169" t="s">
        <v>47</v>
      </c>
      <c r="D386" s="184">
        <v>1060</v>
      </c>
      <c r="E386" s="195" t="s">
        <v>130</v>
      </c>
      <c r="F386" s="186">
        <f t="shared" si="18"/>
        <v>6.3730000000000002</v>
      </c>
      <c r="G386" s="183">
        <v>38</v>
      </c>
      <c r="H386" s="183">
        <v>48.43</v>
      </c>
      <c r="I386" s="171">
        <f t="shared" si="19"/>
        <v>11.42</v>
      </c>
      <c r="J386" s="171">
        <f t="shared" si="17"/>
        <v>59.85</v>
      </c>
      <c r="K386" s="281"/>
      <c r="L386" s="62"/>
    </row>
    <row r="387" spans="1:12" ht="25.5">
      <c r="A387" s="182">
        <v>380</v>
      </c>
      <c r="B387" s="169" t="s">
        <v>92</v>
      </c>
      <c r="C387" s="169" t="s">
        <v>47</v>
      </c>
      <c r="D387" s="184">
        <v>1060</v>
      </c>
      <c r="E387" s="195" t="s">
        <v>130</v>
      </c>
      <c r="F387" s="186">
        <f t="shared" si="18"/>
        <v>6.3730000000000002</v>
      </c>
      <c r="G387" s="183">
        <v>25</v>
      </c>
      <c r="H387" s="183">
        <v>31.87</v>
      </c>
      <c r="I387" s="171">
        <f t="shared" si="19"/>
        <v>7.52</v>
      </c>
      <c r="J387" s="171">
        <f t="shared" si="17"/>
        <v>39.39</v>
      </c>
      <c r="K387" s="281"/>
      <c r="L387" s="62"/>
    </row>
    <row r="388" spans="1:12" ht="25.5">
      <c r="A388" s="182">
        <v>381</v>
      </c>
      <c r="B388" s="169" t="s">
        <v>132</v>
      </c>
      <c r="C388" s="169" t="s">
        <v>34</v>
      </c>
      <c r="D388" s="184">
        <v>1257</v>
      </c>
      <c r="E388" s="195" t="s">
        <v>131</v>
      </c>
      <c r="F388" s="186">
        <f t="shared" si="18"/>
        <v>7.5570000000000004</v>
      </c>
      <c r="G388" s="183">
        <v>0.5</v>
      </c>
      <c r="H388" s="183">
        <v>1.89</v>
      </c>
      <c r="I388" s="171">
        <f t="shared" si="19"/>
        <v>0.45</v>
      </c>
      <c r="J388" s="171">
        <f t="shared" si="17"/>
        <v>2.34</v>
      </c>
      <c r="K388" s="281"/>
      <c r="L388" s="62"/>
    </row>
    <row r="389" spans="1:12" ht="25.5">
      <c r="A389" s="182">
        <v>382</v>
      </c>
      <c r="B389" s="169" t="s">
        <v>132</v>
      </c>
      <c r="C389" s="169" t="s">
        <v>34</v>
      </c>
      <c r="D389" s="184">
        <v>1257</v>
      </c>
      <c r="E389" s="195" t="s">
        <v>130</v>
      </c>
      <c r="F389" s="186">
        <f t="shared" si="18"/>
        <v>7.5570000000000004</v>
      </c>
      <c r="G389" s="183">
        <v>11.5</v>
      </c>
      <c r="H389" s="183">
        <v>17.38</v>
      </c>
      <c r="I389" s="171">
        <f t="shared" si="19"/>
        <v>4.0999999999999996</v>
      </c>
      <c r="J389" s="171">
        <f t="shared" si="17"/>
        <v>21.479999999999997</v>
      </c>
      <c r="K389" s="281"/>
      <c r="L389" s="62"/>
    </row>
    <row r="390" spans="1:12" ht="25.5">
      <c r="A390" s="182">
        <v>383</v>
      </c>
      <c r="B390" s="169" t="s">
        <v>71</v>
      </c>
      <c r="C390" s="169" t="s">
        <v>47</v>
      </c>
      <c r="D390" s="184">
        <v>1060</v>
      </c>
      <c r="E390" s="195" t="s">
        <v>130</v>
      </c>
      <c r="F390" s="186">
        <f t="shared" si="18"/>
        <v>6.3730000000000002</v>
      </c>
      <c r="G390" s="183">
        <v>12</v>
      </c>
      <c r="H390" s="183">
        <v>15.3</v>
      </c>
      <c r="I390" s="171">
        <f t="shared" si="19"/>
        <v>3.61</v>
      </c>
      <c r="J390" s="171">
        <f t="shared" si="17"/>
        <v>18.91</v>
      </c>
      <c r="K390" s="281"/>
      <c r="L390" s="62"/>
    </row>
    <row r="391" spans="1:12" ht="25.5">
      <c r="A391" s="182">
        <v>384</v>
      </c>
      <c r="B391" s="169" t="s">
        <v>92</v>
      </c>
      <c r="C391" s="169" t="s">
        <v>36</v>
      </c>
      <c r="D391" s="184">
        <v>1301</v>
      </c>
      <c r="E391" s="195" t="s">
        <v>130</v>
      </c>
      <c r="F391" s="186">
        <f t="shared" si="18"/>
        <v>7.8220000000000001</v>
      </c>
      <c r="G391" s="183">
        <v>49</v>
      </c>
      <c r="H391" s="183">
        <v>76.66</v>
      </c>
      <c r="I391" s="171">
        <f t="shared" si="19"/>
        <v>18.079999999999998</v>
      </c>
      <c r="J391" s="171">
        <f t="shared" si="17"/>
        <v>94.74</v>
      </c>
      <c r="K391" s="281"/>
      <c r="L391" s="62"/>
    </row>
    <row r="392" spans="1:12" ht="25.5">
      <c r="A392" s="182">
        <v>385</v>
      </c>
      <c r="B392" s="169" t="s">
        <v>78</v>
      </c>
      <c r="C392" s="169" t="s">
        <v>34</v>
      </c>
      <c r="D392" s="184">
        <v>1383</v>
      </c>
      <c r="E392" s="195" t="s">
        <v>130</v>
      </c>
      <c r="F392" s="186">
        <f t="shared" si="18"/>
        <v>8.3149999999999995</v>
      </c>
      <c r="G392" s="183">
        <v>44.5</v>
      </c>
      <c r="H392" s="183">
        <v>74</v>
      </c>
      <c r="I392" s="171">
        <f t="shared" si="19"/>
        <v>17.46</v>
      </c>
      <c r="J392" s="171">
        <f t="shared" ref="J392:J412" si="20">H392+I392</f>
        <v>91.460000000000008</v>
      </c>
      <c r="K392" s="281"/>
      <c r="L392" s="62"/>
    </row>
    <row r="393" spans="1:12" ht="25.5">
      <c r="A393" s="182">
        <v>386</v>
      </c>
      <c r="B393" s="169" t="s">
        <v>46</v>
      </c>
      <c r="C393" s="169" t="s">
        <v>47</v>
      </c>
      <c r="D393" s="184">
        <v>1060</v>
      </c>
      <c r="E393" s="195" t="s">
        <v>130</v>
      </c>
      <c r="F393" s="186">
        <f t="shared" si="18"/>
        <v>6.3730000000000002</v>
      </c>
      <c r="G393" s="183">
        <v>26</v>
      </c>
      <c r="H393" s="183">
        <v>33.14</v>
      </c>
      <c r="I393" s="171">
        <f t="shared" si="19"/>
        <v>7.82</v>
      </c>
      <c r="J393" s="171">
        <f t="shared" si="20"/>
        <v>40.96</v>
      </c>
      <c r="K393" s="281"/>
      <c r="L393" s="62"/>
    </row>
    <row r="394" spans="1:12" ht="25.5">
      <c r="A394" s="182">
        <v>387</v>
      </c>
      <c r="B394" s="169" t="s">
        <v>63</v>
      </c>
      <c r="C394" s="169" t="s">
        <v>34</v>
      </c>
      <c r="D394" s="184">
        <v>1257</v>
      </c>
      <c r="E394" s="195" t="s">
        <v>131</v>
      </c>
      <c r="F394" s="186">
        <f t="shared" ref="F394:F431" si="21">ROUND(D394/$F$4,3)</f>
        <v>7.5570000000000004</v>
      </c>
      <c r="G394" s="183">
        <v>1.5</v>
      </c>
      <c r="H394" s="183">
        <v>5.67</v>
      </c>
      <c r="I394" s="171">
        <f t="shared" si="19"/>
        <v>1.34</v>
      </c>
      <c r="J394" s="171">
        <f t="shared" si="20"/>
        <v>7.01</v>
      </c>
      <c r="K394" s="281"/>
      <c r="L394" s="62"/>
    </row>
    <row r="395" spans="1:12" ht="25.5">
      <c r="A395" s="182">
        <f>A394+1</f>
        <v>388</v>
      </c>
      <c r="B395" s="169" t="s">
        <v>63</v>
      </c>
      <c r="C395" s="169" t="s">
        <v>34</v>
      </c>
      <c r="D395" s="184">
        <v>1257</v>
      </c>
      <c r="E395" s="195" t="s">
        <v>130</v>
      </c>
      <c r="F395" s="186">
        <f t="shared" ref="F395:F402" si="22">ROUND(D395/$F$4,3)</f>
        <v>7.5570000000000004</v>
      </c>
      <c r="G395" s="183">
        <v>23.5</v>
      </c>
      <c r="H395" s="183">
        <v>35.520000000000003</v>
      </c>
      <c r="I395" s="171">
        <f t="shared" ref="I395:I402" si="23">ROUND(H395*23.59%,2)</f>
        <v>8.3800000000000008</v>
      </c>
      <c r="J395" s="171">
        <f t="shared" ref="J395:J402" si="24">H395+I395</f>
        <v>43.900000000000006</v>
      </c>
      <c r="K395" s="281"/>
      <c r="L395" s="62"/>
    </row>
    <row r="396" spans="1:12" ht="25.5">
      <c r="A396" s="182">
        <f t="shared" ref="A396:A402" si="25">A395+1</f>
        <v>389</v>
      </c>
      <c r="B396" s="169" t="s">
        <v>41</v>
      </c>
      <c r="C396" s="169" t="s">
        <v>34</v>
      </c>
      <c r="D396" s="184">
        <v>1282</v>
      </c>
      <c r="E396" s="195" t="s">
        <v>130</v>
      </c>
      <c r="F396" s="186">
        <f t="shared" si="22"/>
        <v>7.7080000000000002</v>
      </c>
      <c r="G396" s="183">
        <v>36</v>
      </c>
      <c r="H396" s="183">
        <v>55.5</v>
      </c>
      <c r="I396" s="171">
        <f t="shared" si="23"/>
        <v>13.09</v>
      </c>
      <c r="J396" s="171">
        <f t="shared" si="24"/>
        <v>68.59</v>
      </c>
      <c r="K396" s="281"/>
      <c r="L396" s="62"/>
    </row>
    <row r="397" spans="1:12" ht="25.5">
      <c r="A397" s="182">
        <f t="shared" si="25"/>
        <v>390</v>
      </c>
      <c r="B397" s="169" t="s">
        <v>42</v>
      </c>
      <c r="C397" s="169" t="s">
        <v>34</v>
      </c>
      <c r="D397" s="184">
        <v>1282</v>
      </c>
      <c r="E397" s="195" t="s">
        <v>130</v>
      </c>
      <c r="F397" s="186">
        <f t="shared" si="22"/>
        <v>7.7080000000000002</v>
      </c>
      <c r="G397" s="183">
        <v>13.5</v>
      </c>
      <c r="H397" s="183">
        <v>20.81</v>
      </c>
      <c r="I397" s="171">
        <f t="shared" si="23"/>
        <v>4.91</v>
      </c>
      <c r="J397" s="171">
        <f t="shared" si="24"/>
        <v>25.72</v>
      </c>
      <c r="K397" s="281"/>
      <c r="L397" s="62"/>
    </row>
    <row r="398" spans="1:12" ht="25.5">
      <c r="A398" s="182">
        <f t="shared" si="25"/>
        <v>391</v>
      </c>
      <c r="B398" s="169" t="s">
        <v>50</v>
      </c>
      <c r="C398" s="169" t="s">
        <v>34</v>
      </c>
      <c r="D398" s="184">
        <v>1237</v>
      </c>
      <c r="E398" s="195" t="s">
        <v>130</v>
      </c>
      <c r="F398" s="186">
        <f t="shared" si="22"/>
        <v>7.4370000000000003</v>
      </c>
      <c r="G398" s="183">
        <v>12</v>
      </c>
      <c r="H398" s="183">
        <v>17.850000000000001</v>
      </c>
      <c r="I398" s="171">
        <f t="shared" si="23"/>
        <v>4.21</v>
      </c>
      <c r="J398" s="171">
        <f t="shared" si="24"/>
        <v>22.060000000000002</v>
      </c>
      <c r="K398" s="281"/>
      <c r="L398" s="62"/>
    </row>
    <row r="399" spans="1:12" ht="25.5">
      <c r="A399" s="182">
        <f t="shared" si="25"/>
        <v>392</v>
      </c>
      <c r="B399" s="169" t="s">
        <v>80</v>
      </c>
      <c r="C399" s="169" t="s">
        <v>34</v>
      </c>
      <c r="D399" s="184">
        <v>1363</v>
      </c>
      <c r="E399" s="195" t="s">
        <v>130</v>
      </c>
      <c r="F399" s="186">
        <f t="shared" si="22"/>
        <v>8.1950000000000003</v>
      </c>
      <c r="G399" s="183">
        <v>26</v>
      </c>
      <c r="H399" s="183">
        <v>42.61</v>
      </c>
      <c r="I399" s="171">
        <f t="shared" si="23"/>
        <v>10.050000000000001</v>
      </c>
      <c r="J399" s="171">
        <f t="shared" si="24"/>
        <v>52.66</v>
      </c>
      <c r="K399" s="281"/>
      <c r="L399" s="62"/>
    </row>
    <row r="400" spans="1:12" ht="25.5">
      <c r="A400" s="182">
        <f t="shared" si="25"/>
        <v>393</v>
      </c>
      <c r="B400" s="169" t="s">
        <v>41</v>
      </c>
      <c r="C400" s="169" t="s">
        <v>34</v>
      </c>
      <c r="D400" s="184">
        <v>1262</v>
      </c>
      <c r="E400" s="195" t="s">
        <v>130</v>
      </c>
      <c r="F400" s="186">
        <f t="shared" si="22"/>
        <v>7.5869999999999997</v>
      </c>
      <c r="G400" s="183">
        <v>13</v>
      </c>
      <c r="H400" s="183">
        <v>19.73</v>
      </c>
      <c r="I400" s="171">
        <f t="shared" si="23"/>
        <v>4.6500000000000004</v>
      </c>
      <c r="J400" s="171">
        <f t="shared" si="24"/>
        <v>24.380000000000003</v>
      </c>
      <c r="K400" s="281"/>
      <c r="L400" s="62"/>
    </row>
    <row r="401" spans="1:12" ht="25.5">
      <c r="A401" s="182">
        <f t="shared" si="25"/>
        <v>394</v>
      </c>
      <c r="B401" s="169" t="s">
        <v>79</v>
      </c>
      <c r="C401" s="169" t="s">
        <v>34</v>
      </c>
      <c r="D401" s="184">
        <v>1257</v>
      </c>
      <c r="E401" s="195" t="s">
        <v>131</v>
      </c>
      <c r="F401" s="186">
        <f t="shared" si="22"/>
        <v>7.5570000000000004</v>
      </c>
      <c r="G401" s="183">
        <v>0.5</v>
      </c>
      <c r="H401" s="183">
        <v>1.89</v>
      </c>
      <c r="I401" s="171">
        <f t="shared" si="23"/>
        <v>0.45</v>
      </c>
      <c r="J401" s="171">
        <f t="shared" si="24"/>
        <v>2.34</v>
      </c>
      <c r="K401" s="281"/>
      <c r="L401" s="62"/>
    </row>
    <row r="402" spans="1:12" ht="25.5">
      <c r="A402" s="182">
        <f t="shared" si="25"/>
        <v>395</v>
      </c>
      <c r="B402" s="169" t="s">
        <v>79</v>
      </c>
      <c r="C402" s="169" t="s">
        <v>34</v>
      </c>
      <c r="D402" s="184">
        <v>1257</v>
      </c>
      <c r="E402" s="195" t="s">
        <v>130</v>
      </c>
      <c r="F402" s="186">
        <f t="shared" si="22"/>
        <v>7.5570000000000004</v>
      </c>
      <c r="G402" s="183">
        <v>50.5</v>
      </c>
      <c r="H402" s="183">
        <v>76.33</v>
      </c>
      <c r="I402" s="171">
        <f t="shared" si="23"/>
        <v>18.010000000000002</v>
      </c>
      <c r="J402" s="171">
        <f t="shared" si="24"/>
        <v>94.34</v>
      </c>
      <c r="K402" s="281"/>
      <c r="L402" s="62"/>
    </row>
    <row r="403" spans="1:12" ht="19.5" customHeight="1">
      <c r="A403" s="160"/>
      <c r="B403" s="178" t="s">
        <v>91</v>
      </c>
      <c r="C403" s="161"/>
      <c r="D403" s="179"/>
      <c r="E403" s="197"/>
      <c r="F403" s="216"/>
      <c r="G403" s="179"/>
      <c r="H403" s="162"/>
      <c r="I403" s="162"/>
      <c r="J403" s="163"/>
      <c r="K403" s="281"/>
      <c r="L403" s="62"/>
    </row>
    <row r="404" spans="1:12" ht="25.5">
      <c r="A404" s="180">
        <v>396</v>
      </c>
      <c r="B404" s="165" t="s">
        <v>156</v>
      </c>
      <c r="C404" s="165" t="s">
        <v>93</v>
      </c>
      <c r="D404" s="184">
        <v>1449</v>
      </c>
      <c r="E404" s="194" t="s">
        <v>131</v>
      </c>
      <c r="F404" s="186">
        <f t="shared" si="21"/>
        <v>8.7119999999999997</v>
      </c>
      <c r="G404" s="181">
        <v>29</v>
      </c>
      <c r="H404" s="181">
        <v>126.32</v>
      </c>
      <c r="I404" s="166">
        <f t="shared" ref="I404:I431" si="26">ROUND(H404*23.59%,2)</f>
        <v>29.8</v>
      </c>
      <c r="J404" s="166">
        <f t="shared" si="20"/>
        <v>156.12</v>
      </c>
      <c r="K404" s="281"/>
      <c r="L404" s="62"/>
    </row>
    <row r="405" spans="1:12" ht="25.5">
      <c r="A405" s="182">
        <f>A404+1</f>
        <v>397</v>
      </c>
      <c r="B405" s="169" t="s">
        <v>156</v>
      </c>
      <c r="C405" s="169" t="s">
        <v>93</v>
      </c>
      <c r="D405" s="184">
        <v>1449</v>
      </c>
      <c r="E405" s="195" t="s">
        <v>130</v>
      </c>
      <c r="F405" s="186">
        <f t="shared" si="21"/>
        <v>8.7119999999999997</v>
      </c>
      <c r="G405" s="183">
        <v>67</v>
      </c>
      <c r="H405" s="183">
        <v>116.74</v>
      </c>
      <c r="I405" s="166">
        <f t="shared" si="26"/>
        <v>27.54</v>
      </c>
      <c r="J405" s="171">
        <f t="shared" si="20"/>
        <v>144.28</v>
      </c>
      <c r="K405" s="281"/>
      <c r="L405" s="62"/>
    </row>
    <row r="406" spans="1:12" ht="25.5">
      <c r="A406" s="182">
        <f t="shared" ref="A406:A460" si="27">A405+1</f>
        <v>398</v>
      </c>
      <c r="B406" s="169" t="s">
        <v>136</v>
      </c>
      <c r="C406" s="169" t="s">
        <v>47</v>
      </c>
      <c r="D406" s="184">
        <v>1225</v>
      </c>
      <c r="E406" s="195" t="s">
        <v>130</v>
      </c>
      <c r="F406" s="186">
        <f t="shared" si="21"/>
        <v>7.3650000000000002</v>
      </c>
      <c r="G406" s="183">
        <v>9.5</v>
      </c>
      <c r="H406" s="183">
        <v>13.99</v>
      </c>
      <c r="I406" s="166">
        <f t="shared" si="26"/>
        <v>3.3</v>
      </c>
      <c r="J406" s="171">
        <f t="shared" si="20"/>
        <v>17.29</v>
      </c>
      <c r="K406" s="281"/>
      <c r="L406" s="62"/>
    </row>
    <row r="407" spans="1:12" ht="25.5">
      <c r="A407" s="182">
        <f t="shared" si="27"/>
        <v>399</v>
      </c>
      <c r="B407" s="169" t="s">
        <v>136</v>
      </c>
      <c r="C407" s="169" t="s">
        <v>93</v>
      </c>
      <c r="D407" s="184">
        <v>1475</v>
      </c>
      <c r="E407" s="195" t="s">
        <v>130</v>
      </c>
      <c r="F407" s="186">
        <f t="shared" si="21"/>
        <v>8.8680000000000003</v>
      </c>
      <c r="G407" s="183">
        <v>9.5</v>
      </c>
      <c r="H407" s="183">
        <v>16.850000000000001</v>
      </c>
      <c r="I407" s="166">
        <f t="shared" si="26"/>
        <v>3.97</v>
      </c>
      <c r="J407" s="171">
        <f t="shared" si="20"/>
        <v>20.82</v>
      </c>
      <c r="K407" s="281"/>
      <c r="L407" s="62"/>
    </row>
    <row r="408" spans="1:12" ht="25.5">
      <c r="A408" s="182">
        <f t="shared" si="27"/>
        <v>400</v>
      </c>
      <c r="B408" s="169" t="s">
        <v>157</v>
      </c>
      <c r="C408" s="169" t="s">
        <v>47</v>
      </c>
      <c r="D408" s="184">
        <v>1225</v>
      </c>
      <c r="E408" s="195" t="s">
        <v>130</v>
      </c>
      <c r="F408" s="186">
        <f t="shared" si="21"/>
        <v>7.3650000000000002</v>
      </c>
      <c r="G408" s="183">
        <v>111.5</v>
      </c>
      <c r="H408" s="183">
        <v>164.24</v>
      </c>
      <c r="I408" s="166">
        <f t="shared" si="26"/>
        <v>38.74</v>
      </c>
      <c r="J408" s="171">
        <f t="shared" si="20"/>
        <v>202.98000000000002</v>
      </c>
      <c r="K408" s="281"/>
      <c r="L408" s="62"/>
    </row>
    <row r="409" spans="1:12" ht="25.5">
      <c r="A409" s="182">
        <f t="shared" si="27"/>
        <v>401</v>
      </c>
      <c r="B409" s="169" t="s">
        <v>157</v>
      </c>
      <c r="C409" s="169" t="s">
        <v>47</v>
      </c>
      <c r="D409" s="184">
        <v>1225</v>
      </c>
      <c r="E409" s="195" t="s">
        <v>131</v>
      </c>
      <c r="F409" s="186">
        <f t="shared" si="21"/>
        <v>7.3650000000000002</v>
      </c>
      <c r="G409" s="183">
        <v>56.5</v>
      </c>
      <c r="H409" s="183">
        <v>208.06</v>
      </c>
      <c r="I409" s="166">
        <f t="shared" si="26"/>
        <v>49.08</v>
      </c>
      <c r="J409" s="171">
        <f t="shared" si="20"/>
        <v>257.14</v>
      </c>
      <c r="K409" s="281"/>
      <c r="L409" s="62"/>
    </row>
    <row r="410" spans="1:12" ht="25.5">
      <c r="A410" s="182">
        <f t="shared" si="27"/>
        <v>402</v>
      </c>
      <c r="B410" s="169" t="s">
        <v>156</v>
      </c>
      <c r="C410" s="169" t="s">
        <v>47</v>
      </c>
      <c r="D410" s="184">
        <v>1323</v>
      </c>
      <c r="E410" s="196" t="s">
        <v>130</v>
      </c>
      <c r="F410" s="186">
        <f t="shared" si="21"/>
        <v>7.9539999999999997</v>
      </c>
      <c r="G410" s="183">
        <v>82.5</v>
      </c>
      <c r="H410" s="183">
        <v>131.24</v>
      </c>
      <c r="I410" s="166">
        <f t="shared" si="26"/>
        <v>30.96</v>
      </c>
      <c r="J410" s="171">
        <f t="shared" si="20"/>
        <v>162.20000000000002</v>
      </c>
      <c r="K410" s="281"/>
      <c r="L410" s="62"/>
    </row>
    <row r="411" spans="1:12" ht="25.5">
      <c r="A411" s="182">
        <f t="shared" si="27"/>
        <v>403</v>
      </c>
      <c r="B411" s="169" t="s">
        <v>156</v>
      </c>
      <c r="C411" s="169" t="s">
        <v>47</v>
      </c>
      <c r="D411" s="184">
        <v>1323</v>
      </c>
      <c r="E411" s="196" t="s">
        <v>131</v>
      </c>
      <c r="F411" s="186">
        <f t="shared" si="21"/>
        <v>7.9539999999999997</v>
      </c>
      <c r="G411" s="183">
        <v>21.5</v>
      </c>
      <c r="H411" s="183">
        <v>85.51</v>
      </c>
      <c r="I411" s="166">
        <f t="shared" si="26"/>
        <v>20.170000000000002</v>
      </c>
      <c r="J411" s="171">
        <f t="shared" si="20"/>
        <v>105.68</v>
      </c>
      <c r="K411" s="281"/>
      <c r="L411" s="62"/>
    </row>
    <row r="412" spans="1:12" ht="25.5">
      <c r="A412" s="182">
        <f t="shared" si="27"/>
        <v>404</v>
      </c>
      <c r="B412" s="169" t="s">
        <v>157</v>
      </c>
      <c r="C412" s="169" t="s">
        <v>47</v>
      </c>
      <c r="D412" s="184">
        <v>1245</v>
      </c>
      <c r="E412" s="196" t="s">
        <v>130</v>
      </c>
      <c r="F412" s="186">
        <f t="shared" si="21"/>
        <v>7.4850000000000003</v>
      </c>
      <c r="G412" s="183">
        <v>116</v>
      </c>
      <c r="H412" s="183">
        <v>173.65</v>
      </c>
      <c r="I412" s="166">
        <f t="shared" si="26"/>
        <v>40.96</v>
      </c>
      <c r="J412" s="171">
        <f t="shared" si="20"/>
        <v>214.61</v>
      </c>
      <c r="K412" s="281"/>
      <c r="L412" s="62"/>
    </row>
    <row r="413" spans="1:12" ht="25.5">
      <c r="A413" s="182">
        <f t="shared" si="27"/>
        <v>405</v>
      </c>
      <c r="B413" s="169" t="s">
        <v>157</v>
      </c>
      <c r="C413" s="169" t="s">
        <v>47</v>
      </c>
      <c r="D413" s="184">
        <v>1245</v>
      </c>
      <c r="E413" s="196" t="s">
        <v>131</v>
      </c>
      <c r="F413" s="186">
        <f t="shared" si="21"/>
        <v>7.4850000000000003</v>
      </c>
      <c r="G413" s="183">
        <v>52</v>
      </c>
      <c r="H413" s="183">
        <v>194.61</v>
      </c>
      <c r="I413" s="166">
        <f t="shared" si="26"/>
        <v>45.91</v>
      </c>
      <c r="J413" s="171">
        <f t="shared" ref="J413:J427" si="28">H413+I413</f>
        <v>240.52</v>
      </c>
      <c r="K413" s="281"/>
      <c r="L413" s="62"/>
    </row>
    <row r="414" spans="1:12" ht="25.5">
      <c r="A414" s="182">
        <f t="shared" si="27"/>
        <v>406</v>
      </c>
      <c r="B414" s="169" t="s">
        <v>157</v>
      </c>
      <c r="C414" s="169" t="s">
        <v>47</v>
      </c>
      <c r="D414" s="184">
        <v>1225</v>
      </c>
      <c r="E414" s="196" t="s">
        <v>130</v>
      </c>
      <c r="F414" s="186">
        <f t="shared" si="21"/>
        <v>7.3650000000000002</v>
      </c>
      <c r="G414" s="183">
        <v>99.5</v>
      </c>
      <c r="H414" s="183">
        <v>146.56</v>
      </c>
      <c r="I414" s="166">
        <f t="shared" si="26"/>
        <v>34.57</v>
      </c>
      <c r="J414" s="171">
        <f t="shared" si="28"/>
        <v>181.13</v>
      </c>
      <c r="K414" s="281"/>
      <c r="L414" s="62"/>
    </row>
    <row r="415" spans="1:12" ht="25.5">
      <c r="A415" s="182">
        <f t="shared" si="27"/>
        <v>407</v>
      </c>
      <c r="B415" s="169" t="s">
        <v>157</v>
      </c>
      <c r="C415" s="169" t="s">
        <v>47</v>
      </c>
      <c r="D415" s="184">
        <v>1225</v>
      </c>
      <c r="E415" s="196" t="s">
        <v>131</v>
      </c>
      <c r="F415" s="186">
        <f t="shared" si="21"/>
        <v>7.3650000000000002</v>
      </c>
      <c r="G415" s="183">
        <v>68.5</v>
      </c>
      <c r="H415" s="183">
        <v>252.25</v>
      </c>
      <c r="I415" s="166">
        <f t="shared" si="26"/>
        <v>59.51</v>
      </c>
      <c r="J415" s="171">
        <f t="shared" si="28"/>
        <v>311.76</v>
      </c>
      <c r="K415" s="281"/>
      <c r="L415" s="62"/>
    </row>
    <row r="416" spans="1:12" ht="25.5">
      <c r="A416" s="182">
        <f t="shared" si="27"/>
        <v>408</v>
      </c>
      <c r="B416" s="169" t="s">
        <v>157</v>
      </c>
      <c r="C416" s="169" t="s">
        <v>147</v>
      </c>
      <c r="D416" s="184">
        <v>1566</v>
      </c>
      <c r="E416" s="196" t="s">
        <v>131</v>
      </c>
      <c r="F416" s="186">
        <f t="shared" si="21"/>
        <v>9.4149999999999991</v>
      </c>
      <c r="G416" s="183">
        <v>56.5</v>
      </c>
      <c r="H416" s="183">
        <v>265.97000000000003</v>
      </c>
      <c r="I416" s="166">
        <f t="shared" si="26"/>
        <v>62.74</v>
      </c>
      <c r="J416" s="171">
        <f t="shared" si="28"/>
        <v>328.71000000000004</v>
      </c>
      <c r="K416" s="281"/>
      <c r="L416" s="62"/>
    </row>
    <row r="417" spans="1:12" ht="25.5">
      <c r="A417" s="182">
        <f t="shared" si="27"/>
        <v>409</v>
      </c>
      <c r="B417" s="169" t="s">
        <v>157</v>
      </c>
      <c r="C417" s="169" t="s">
        <v>147</v>
      </c>
      <c r="D417" s="184">
        <v>1566</v>
      </c>
      <c r="E417" s="196" t="s">
        <v>130</v>
      </c>
      <c r="F417" s="186">
        <f t="shared" si="21"/>
        <v>9.4149999999999991</v>
      </c>
      <c r="G417" s="183">
        <v>111.5</v>
      </c>
      <c r="H417" s="183">
        <v>209.95</v>
      </c>
      <c r="I417" s="166">
        <f t="shared" si="26"/>
        <v>49.53</v>
      </c>
      <c r="J417" s="171">
        <f t="shared" si="28"/>
        <v>259.48</v>
      </c>
      <c r="K417" s="281"/>
      <c r="L417" s="62"/>
    </row>
    <row r="418" spans="1:12" s="62" customFormat="1" ht="25.5">
      <c r="A418" s="182">
        <f t="shared" si="27"/>
        <v>410</v>
      </c>
      <c r="B418" s="187" t="s">
        <v>157</v>
      </c>
      <c r="C418" s="187" t="s">
        <v>47</v>
      </c>
      <c r="D418" s="188">
        <v>1205</v>
      </c>
      <c r="E418" s="196" t="s">
        <v>131</v>
      </c>
      <c r="F418" s="186">
        <f t="shared" si="21"/>
        <v>7.2450000000000001</v>
      </c>
      <c r="G418" s="189">
        <v>56.5</v>
      </c>
      <c r="H418" s="189">
        <v>204.67</v>
      </c>
      <c r="I418" s="166">
        <f t="shared" si="26"/>
        <v>48.28</v>
      </c>
      <c r="J418" s="171">
        <f t="shared" si="28"/>
        <v>252.95</v>
      </c>
      <c r="K418" s="281"/>
    </row>
    <row r="419" spans="1:12" ht="25.5">
      <c r="A419" s="182">
        <f t="shared" si="27"/>
        <v>411</v>
      </c>
      <c r="B419" s="169" t="s">
        <v>157</v>
      </c>
      <c r="C419" s="169" t="s">
        <v>47</v>
      </c>
      <c r="D419" s="184">
        <v>1205</v>
      </c>
      <c r="E419" s="196" t="s">
        <v>130</v>
      </c>
      <c r="F419" s="186">
        <f t="shared" si="21"/>
        <v>7.2450000000000001</v>
      </c>
      <c r="G419" s="183">
        <v>111.5</v>
      </c>
      <c r="H419" s="183">
        <v>161.56</v>
      </c>
      <c r="I419" s="166">
        <f t="shared" si="26"/>
        <v>38.11</v>
      </c>
      <c r="J419" s="171">
        <f t="shared" si="28"/>
        <v>199.67000000000002</v>
      </c>
      <c r="K419" s="281"/>
      <c r="L419" s="62"/>
    </row>
    <row r="420" spans="1:12" ht="25.5">
      <c r="A420" s="182">
        <f t="shared" si="27"/>
        <v>412</v>
      </c>
      <c r="B420" s="169" t="s">
        <v>156</v>
      </c>
      <c r="C420" s="169" t="s">
        <v>147</v>
      </c>
      <c r="D420" s="184">
        <v>1539</v>
      </c>
      <c r="E420" s="196" t="s">
        <v>130</v>
      </c>
      <c r="F420" s="186">
        <f t="shared" si="21"/>
        <v>9.2530000000000001</v>
      </c>
      <c r="G420" s="183">
        <v>84</v>
      </c>
      <c r="H420" s="183">
        <v>155.44999999999999</v>
      </c>
      <c r="I420" s="166">
        <f t="shared" si="26"/>
        <v>36.67</v>
      </c>
      <c r="J420" s="171">
        <f t="shared" si="28"/>
        <v>192.12</v>
      </c>
      <c r="K420" s="281"/>
      <c r="L420" s="62"/>
    </row>
    <row r="421" spans="1:12" ht="25.5">
      <c r="A421" s="182">
        <f t="shared" si="27"/>
        <v>413</v>
      </c>
      <c r="B421" s="169" t="s">
        <v>156</v>
      </c>
      <c r="C421" s="169" t="s">
        <v>147</v>
      </c>
      <c r="D421" s="184">
        <v>1539</v>
      </c>
      <c r="E421" s="196" t="s">
        <v>131</v>
      </c>
      <c r="F421" s="186">
        <f t="shared" si="21"/>
        <v>9.2530000000000001</v>
      </c>
      <c r="G421" s="183">
        <v>25</v>
      </c>
      <c r="H421" s="183">
        <v>115.66</v>
      </c>
      <c r="I421" s="166">
        <f t="shared" si="26"/>
        <v>27.28</v>
      </c>
      <c r="J421" s="171">
        <f t="shared" si="28"/>
        <v>142.94</v>
      </c>
      <c r="K421" s="281"/>
      <c r="L421" s="62"/>
    </row>
    <row r="422" spans="1:12" ht="25.5">
      <c r="A422" s="182">
        <f t="shared" si="27"/>
        <v>414</v>
      </c>
      <c r="B422" s="169" t="s">
        <v>156</v>
      </c>
      <c r="C422" s="169" t="s">
        <v>47</v>
      </c>
      <c r="D422" s="184">
        <v>1225</v>
      </c>
      <c r="E422" s="196" t="s">
        <v>131</v>
      </c>
      <c r="F422" s="186">
        <f t="shared" si="21"/>
        <v>7.3650000000000002</v>
      </c>
      <c r="G422" s="183">
        <v>34</v>
      </c>
      <c r="H422" s="183">
        <v>125.21</v>
      </c>
      <c r="I422" s="166">
        <f t="shared" si="26"/>
        <v>29.54</v>
      </c>
      <c r="J422" s="171">
        <f t="shared" si="28"/>
        <v>154.75</v>
      </c>
      <c r="K422" s="281"/>
      <c r="L422" s="62"/>
    </row>
    <row r="423" spans="1:12" ht="25.5">
      <c r="A423" s="182">
        <f t="shared" si="27"/>
        <v>415</v>
      </c>
      <c r="B423" s="169" t="s">
        <v>156</v>
      </c>
      <c r="C423" s="169" t="s">
        <v>47</v>
      </c>
      <c r="D423" s="184">
        <v>1225</v>
      </c>
      <c r="E423" s="196" t="s">
        <v>130</v>
      </c>
      <c r="F423" s="186">
        <f t="shared" si="21"/>
        <v>7.3650000000000002</v>
      </c>
      <c r="G423" s="183">
        <v>62</v>
      </c>
      <c r="H423" s="183">
        <v>91.33</v>
      </c>
      <c r="I423" s="166">
        <f t="shared" si="26"/>
        <v>21.54</v>
      </c>
      <c r="J423" s="171">
        <f t="shared" si="28"/>
        <v>112.87</v>
      </c>
      <c r="K423" s="281"/>
      <c r="L423" s="62"/>
    </row>
    <row r="424" spans="1:12" ht="25.5">
      <c r="A424" s="182">
        <f t="shared" si="27"/>
        <v>416</v>
      </c>
      <c r="B424" s="169" t="s">
        <v>157</v>
      </c>
      <c r="C424" s="169" t="s">
        <v>47</v>
      </c>
      <c r="D424" s="184">
        <v>1245</v>
      </c>
      <c r="E424" s="196" t="s">
        <v>131</v>
      </c>
      <c r="F424" s="186">
        <f t="shared" si="21"/>
        <v>7.4850000000000003</v>
      </c>
      <c r="G424" s="183">
        <v>56.5</v>
      </c>
      <c r="H424" s="183">
        <v>211.45</v>
      </c>
      <c r="I424" s="166">
        <f t="shared" si="26"/>
        <v>49.88</v>
      </c>
      <c r="J424" s="171">
        <f t="shared" si="28"/>
        <v>261.33</v>
      </c>
      <c r="K424" s="281"/>
      <c r="L424" s="62"/>
    </row>
    <row r="425" spans="1:12" ht="25.5">
      <c r="A425" s="182">
        <f t="shared" si="27"/>
        <v>417</v>
      </c>
      <c r="B425" s="169" t="s">
        <v>157</v>
      </c>
      <c r="C425" s="169" t="s">
        <v>47</v>
      </c>
      <c r="D425" s="184">
        <v>1245</v>
      </c>
      <c r="E425" s="196" t="s">
        <v>130</v>
      </c>
      <c r="F425" s="186">
        <f t="shared" si="21"/>
        <v>7.4850000000000003</v>
      </c>
      <c r="G425" s="183">
        <v>111.5</v>
      </c>
      <c r="H425" s="183">
        <v>166.92</v>
      </c>
      <c r="I425" s="166">
        <f t="shared" si="26"/>
        <v>39.380000000000003</v>
      </c>
      <c r="J425" s="171">
        <f t="shared" si="28"/>
        <v>206.29999999999998</v>
      </c>
      <c r="K425" s="281"/>
      <c r="L425" s="62"/>
    </row>
    <row r="426" spans="1:12" ht="25.5">
      <c r="A426" s="182">
        <f t="shared" si="27"/>
        <v>418</v>
      </c>
      <c r="B426" s="169" t="s">
        <v>136</v>
      </c>
      <c r="C426" s="169" t="s">
        <v>47</v>
      </c>
      <c r="D426" s="184">
        <v>1205</v>
      </c>
      <c r="E426" s="196" t="s">
        <v>130</v>
      </c>
      <c r="F426" s="186">
        <f t="shared" si="21"/>
        <v>7.2450000000000001</v>
      </c>
      <c r="G426" s="183">
        <v>9.5</v>
      </c>
      <c r="H426" s="183">
        <v>13.77</v>
      </c>
      <c r="I426" s="166">
        <f t="shared" si="26"/>
        <v>3.25</v>
      </c>
      <c r="J426" s="171">
        <f t="shared" si="28"/>
        <v>17.02</v>
      </c>
      <c r="K426" s="281"/>
      <c r="L426" s="62"/>
    </row>
    <row r="427" spans="1:12" ht="25.5">
      <c r="A427" s="182">
        <f t="shared" si="27"/>
        <v>419</v>
      </c>
      <c r="B427" s="169" t="s">
        <v>136</v>
      </c>
      <c r="C427" s="169" t="s">
        <v>47</v>
      </c>
      <c r="D427" s="184">
        <v>1245</v>
      </c>
      <c r="E427" s="196" t="s">
        <v>130</v>
      </c>
      <c r="F427" s="186">
        <f t="shared" si="21"/>
        <v>7.4850000000000003</v>
      </c>
      <c r="G427" s="183">
        <v>9.5</v>
      </c>
      <c r="H427" s="183">
        <v>14.22</v>
      </c>
      <c r="I427" s="166">
        <f t="shared" si="26"/>
        <v>3.35</v>
      </c>
      <c r="J427" s="171">
        <f t="shared" si="28"/>
        <v>17.57</v>
      </c>
      <c r="K427" s="281"/>
      <c r="L427" s="62"/>
    </row>
    <row r="428" spans="1:12" s="62" customFormat="1" ht="25.5">
      <c r="A428" s="182">
        <f t="shared" si="27"/>
        <v>420</v>
      </c>
      <c r="B428" s="200" t="s">
        <v>157</v>
      </c>
      <c r="C428" s="201" t="s">
        <v>47</v>
      </c>
      <c r="D428" s="182">
        <v>1185</v>
      </c>
      <c r="E428" s="196" t="s">
        <v>130</v>
      </c>
      <c r="F428" s="186">
        <f t="shared" si="21"/>
        <v>7.1239999999999997</v>
      </c>
      <c r="G428" s="202">
        <v>111</v>
      </c>
      <c r="H428" s="171">
        <v>158.15</v>
      </c>
      <c r="I428" s="166">
        <f t="shared" si="26"/>
        <v>37.31</v>
      </c>
      <c r="J428" s="171">
        <f t="shared" ref="J428:J431" si="29">H428+I428</f>
        <v>195.46</v>
      </c>
      <c r="K428" s="281"/>
    </row>
    <row r="429" spans="1:12" s="62" customFormat="1" ht="25.5">
      <c r="A429" s="182">
        <f t="shared" si="27"/>
        <v>421</v>
      </c>
      <c r="B429" s="200" t="s">
        <v>157</v>
      </c>
      <c r="C429" s="201" t="s">
        <v>47</v>
      </c>
      <c r="D429" s="182">
        <v>1185</v>
      </c>
      <c r="E429" s="196" t="s">
        <v>131</v>
      </c>
      <c r="F429" s="186">
        <f t="shared" si="21"/>
        <v>7.1239999999999997</v>
      </c>
      <c r="G429" s="202">
        <v>57</v>
      </c>
      <c r="H429" s="171">
        <v>203.03</v>
      </c>
      <c r="I429" s="166">
        <f t="shared" si="26"/>
        <v>47.89</v>
      </c>
      <c r="J429" s="171">
        <f t="shared" si="29"/>
        <v>250.92000000000002</v>
      </c>
      <c r="K429" s="281"/>
    </row>
    <row r="430" spans="1:12" ht="25.5">
      <c r="A430" s="182">
        <f t="shared" si="27"/>
        <v>422</v>
      </c>
      <c r="B430" s="193" t="s">
        <v>136</v>
      </c>
      <c r="C430" s="199" t="s">
        <v>47</v>
      </c>
      <c r="D430" s="168">
        <v>1205</v>
      </c>
      <c r="E430" s="195" t="s">
        <v>130</v>
      </c>
      <c r="F430" s="186">
        <f t="shared" si="21"/>
        <v>7.2450000000000001</v>
      </c>
      <c r="G430" s="198">
        <v>9.5</v>
      </c>
      <c r="H430" s="170">
        <v>13.77</v>
      </c>
      <c r="I430" s="166">
        <f t="shared" si="26"/>
        <v>3.25</v>
      </c>
      <c r="J430" s="171">
        <f t="shared" si="29"/>
        <v>17.02</v>
      </c>
      <c r="K430" s="281"/>
      <c r="L430" s="62"/>
    </row>
    <row r="431" spans="1:12" ht="25.5">
      <c r="A431" s="182">
        <f t="shared" si="27"/>
        <v>423</v>
      </c>
      <c r="B431" s="193" t="s">
        <v>156</v>
      </c>
      <c r="C431" s="199" t="s">
        <v>47</v>
      </c>
      <c r="D431" s="168">
        <v>1205</v>
      </c>
      <c r="E431" s="195" t="s">
        <v>130</v>
      </c>
      <c r="F431" s="186">
        <f t="shared" si="21"/>
        <v>7.2450000000000001</v>
      </c>
      <c r="G431" s="198">
        <v>74.5</v>
      </c>
      <c r="H431" s="170">
        <v>107.95</v>
      </c>
      <c r="I431" s="166">
        <f t="shared" si="26"/>
        <v>25.47</v>
      </c>
      <c r="J431" s="171">
        <f t="shared" si="29"/>
        <v>133.42000000000002</v>
      </c>
      <c r="K431" s="281"/>
      <c r="L431" s="62"/>
    </row>
    <row r="432" spans="1:12" ht="25.5">
      <c r="A432" s="182">
        <f t="shared" si="27"/>
        <v>424</v>
      </c>
      <c r="B432" s="193" t="s">
        <v>156</v>
      </c>
      <c r="C432" s="199" t="s">
        <v>47</v>
      </c>
      <c r="D432" s="168">
        <v>1205</v>
      </c>
      <c r="E432" s="195" t="s">
        <v>131</v>
      </c>
      <c r="F432" s="186">
        <f t="shared" ref="F432:F460" si="30">ROUND(D432/$F$4,3)</f>
        <v>7.2450000000000001</v>
      </c>
      <c r="G432" s="198">
        <v>21.5</v>
      </c>
      <c r="H432" s="170">
        <v>77.88</v>
      </c>
      <c r="I432" s="166">
        <f t="shared" ref="I432:I460" si="31">ROUND(H432*23.59%,2)</f>
        <v>18.37</v>
      </c>
      <c r="J432" s="171">
        <f t="shared" ref="J432:J460" si="32">H432+I432</f>
        <v>96.25</v>
      </c>
      <c r="K432" s="281"/>
      <c r="L432" s="62"/>
    </row>
    <row r="433" spans="1:12" ht="25.5">
      <c r="A433" s="182">
        <f>A432+1</f>
        <v>425</v>
      </c>
      <c r="B433" s="193" t="s">
        <v>157</v>
      </c>
      <c r="C433" s="199" t="s">
        <v>47</v>
      </c>
      <c r="D433" s="168">
        <v>1185</v>
      </c>
      <c r="E433" s="195" t="s">
        <v>130</v>
      </c>
      <c r="F433" s="186">
        <f t="shared" si="30"/>
        <v>7.1239999999999997</v>
      </c>
      <c r="G433" s="198">
        <v>99.5</v>
      </c>
      <c r="H433" s="170">
        <v>141.77000000000001</v>
      </c>
      <c r="I433" s="166">
        <f t="shared" si="31"/>
        <v>33.44</v>
      </c>
      <c r="J433" s="171">
        <f t="shared" si="32"/>
        <v>175.21</v>
      </c>
      <c r="K433" s="281"/>
      <c r="L433" s="62"/>
    </row>
    <row r="434" spans="1:12" ht="25.5">
      <c r="A434" s="182">
        <f t="shared" si="27"/>
        <v>426</v>
      </c>
      <c r="B434" s="193" t="s">
        <v>157</v>
      </c>
      <c r="C434" s="199" t="s">
        <v>47</v>
      </c>
      <c r="D434" s="168">
        <v>1185</v>
      </c>
      <c r="E434" s="195" t="s">
        <v>131</v>
      </c>
      <c r="F434" s="186">
        <f t="shared" si="30"/>
        <v>7.1239999999999997</v>
      </c>
      <c r="G434" s="198">
        <v>68.5</v>
      </c>
      <c r="H434" s="170">
        <v>244</v>
      </c>
      <c r="I434" s="166">
        <f t="shared" si="31"/>
        <v>57.56</v>
      </c>
      <c r="J434" s="171">
        <f t="shared" si="32"/>
        <v>301.56</v>
      </c>
      <c r="K434" s="281"/>
      <c r="L434" s="62"/>
    </row>
    <row r="435" spans="1:12" ht="25.5">
      <c r="A435" s="182">
        <f t="shared" si="27"/>
        <v>427</v>
      </c>
      <c r="B435" s="193" t="s">
        <v>157</v>
      </c>
      <c r="C435" s="199" t="s">
        <v>47</v>
      </c>
      <c r="D435" s="168">
        <v>1185</v>
      </c>
      <c r="E435" s="195" t="s">
        <v>131</v>
      </c>
      <c r="F435" s="186">
        <f t="shared" si="30"/>
        <v>7.1239999999999997</v>
      </c>
      <c r="G435" s="198">
        <v>57</v>
      </c>
      <c r="H435" s="170">
        <v>203.03</v>
      </c>
      <c r="I435" s="166">
        <f t="shared" si="31"/>
        <v>47.89</v>
      </c>
      <c r="J435" s="171">
        <f t="shared" si="32"/>
        <v>250.92000000000002</v>
      </c>
      <c r="K435" s="281"/>
      <c r="L435" s="62"/>
    </row>
    <row r="436" spans="1:12" ht="25.5">
      <c r="A436" s="182">
        <f t="shared" si="27"/>
        <v>428</v>
      </c>
      <c r="B436" s="193" t="s">
        <v>157</v>
      </c>
      <c r="C436" s="199" t="s">
        <v>47</v>
      </c>
      <c r="D436" s="168">
        <v>1185</v>
      </c>
      <c r="E436" s="195" t="s">
        <v>130</v>
      </c>
      <c r="F436" s="186">
        <f t="shared" si="30"/>
        <v>7.1239999999999997</v>
      </c>
      <c r="G436" s="198">
        <v>111</v>
      </c>
      <c r="H436" s="170">
        <v>158.15</v>
      </c>
      <c r="I436" s="166">
        <f t="shared" si="31"/>
        <v>37.31</v>
      </c>
      <c r="J436" s="171">
        <f t="shared" si="32"/>
        <v>195.46</v>
      </c>
      <c r="K436" s="281"/>
      <c r="L436" s="62"/>
    </row>
    <row r="437" spans="1:12" ht="25.5">
      <c r="A437" s="182">
        <f t="shared" si="27"/>
        <v>429</v>
      </c>
      <c r="B437" s="193" t="s">
        <v>156</v>
      </c>
      <c r="C437" s="199" t="s">
        <v>47</v>
      </c>
      <c r="D437" s="168">
        <v>1185</v>
      </c>
      <c r="E437" s="195" t="s">
        <v>130</v>
      </c>
      <c r="F437" s="186">
        <f t="shared" si="30"/>
        <v>7.1239999999999997</v>
      </c>
      <c r="G437" s="198">
        <v>69.5</v>
      </c>
      <c r="H437" s="170">
        <v>99.02</v>
      </c>
      <c r="I437" s="166">
        <f t="shared" si="31"/>
        <v>23.36</v>
      </c>
      <c r="J437" s="171">
        <f t="shared" si="32"/>
        <v>122.38</v>
      </c>
      <c r="K437" s="281"/>
      <c r="L437" s="62"/>
    </row>
    <row r="438" spans="1:12" ht="25.5">
      <c r="A438" s="182">
        <f t="shared" si="27"/>
        <v>430</v>
      </c>
      <c r="B438" s="193" t="s">
        <v>156</v>
      </c>
      <c r="C438" s="199" t="s">
        <v>47</v>
      </c>
      <c r="D438" s="168">
        <v>1185</v>
      </c>
      <c r="E438" s="195" t="s">
        <v>131</v>
      </c>
      <c r="F438" s="186">
        <f t="shared" si="30"/>
        <v>7.1239999999999997</v>
      </c>
      <c r="G438" s="198">
        <v>26.5</v>
      </c>
      <c r="H438" s="170">
        <v>94.39</v>
      </c>
      <c r="I438" s="166">
        <f t="shared" si="31"/>
        <v>22.27</v>
      </c>
      <c r="J438" s="171">
        <f t="shared" si="32"/>
        <v>116.66</v>
      </c>
      <c r="K438" s="281"/>
      <c r="L438" s="62"/>
    </row>
    <row r="439" spans="1:12" ht="25.5">
      <c r="A439" s="182">
        <f t="shared" si="27"/>
        <v>431</v>
      </c>
      <c r="B439" s="193" t="s">
        <v>156</v>
      </c>
      <c r="C439" s="199" t="s">
        <v>47</v>
      </c>
      <c r="D439" s="168">
        <v>1185</v>
      </c>
      <c r="E439" s="195" t="s">
        <v>130</v>
      </c>
      <c r="F439" s="186">
        <f t="shared" si="30"/>
        <v>7.1239999999999997</v>
      </c>
      <c r="G439" s="198">
        <v>88.5</v>
      </c>
      <c r="H439" s="170">
        <v>126.09</v>
      </c>
      <c r="I439" s="166">
        <f t="shared" si="31"/>
        <v>29.74</v>
      </c>
      <c r="J439" s="171">
        <f t="shared" si="32"/>
        <v>155.83000000000001</v>
      </c>
      <c r="K439" s="281"/>
      <c r="L439" s="62"/>
    </row>
    <row r="440" spans="1:12" ht="25.5">
      <c r="A440" s="182">
        <f t="shared" si="27"/>
        <v>432</v>
      </c>
      <c r="B440" s="193" t="s">
        <v>156</v>
      </c>
      <c r="C440" s="199" t="s">
        <v>47</v>
      </c>
      <c r="D440" s="168">
        <v>1185</v>
      </c>
      <c r="E440" s="195" t="s">
        <v>131</v>
      </c>
      <c r="F440" s="186">
        <f t="shared" si="30"/>
        <v>7.1239999999999997</v>
      </c>
      <c r="G440" s="198">
        <v>20.5</v>
      </c>
      <c r="H440" s="170">
        <v>73.02</v>
      </c>
      <c r="I440" s="166">
        <f t="shared" si="31"/>
        <v>17.23</v>
      </c>
      <c r="J440" s="171">
        <f t="shared" si="32"/>
        <v>90.25</v>
      </c>
      <c r="K440" s="281"/>
      <c r="L440" s="62"/>
    </row>
    <row r="441" spans="1:12" ht="25.5">
      <c r="A441" s="182">
        <f t="shared" si="27"/>
        <v>433</v>
      </c>
      <c r="B441" s="193" t="s">
        <v>157</v>
      </c>
      <c r="C441" s="199" t="s">
        <v>47</v>
      </c>
      <c r="D441" s="168">
        <v>1225</v>
      </c>
      <c r="E441" s="195" t="s">
        <v>130</v>
      </c>
      <c r="F441" s="186">
        <f t="shared" si="30"/>
        <v>7.3650000000000002</v>
      </c>
      <c r="G441" s="198">
        <v>99.5</v>
      </c>
      <c r="H441" s="170">
        <v>146.56</v>
      </c>
      <c r="I441" s="166">
        <f t="shared" si="31"/>
        <v>34.57</v>
      </c>
      <c r="J441" s="171">
        <f t="shared" si="32"/>
        <v>181.13</v>
      </c>
      <c r="K441" s="281"/>
      <c r="L441" s="62"/>
    </row>
    <row r="442" spans="1:12" ht="25.5">
      <c r="A442" s="182">
        <f t="shared" si="27"/>
        <v>434</v>
      </c>
      <c r="B442" s="193" t="s">
        <v>157</v>
      </c>
      <c r="C442" s="199" t="s">
        <v>47</v>
      </c>
      <c r="D442" s="168">
        <v>1225</v>
      </c>
      <c r="E442" s="195" t="s">
        <v>131</v>
      </c>
      <c r="F442" s="186">
        <f t="shared" si="30"/>
        <v>7.3650000000000002</v>
      </c>
      <c r="G442" s="198">
        <v>68.5</v>
      </c>
      <c r="H442" s="170">
        <v>252.25</v>
      </c>
      <c r="I442" s="166">
        <f t="shared" si="31"/>
        <v>59.51</v>
      </c>
      <c r="J442" s="171">
        <f t="shared" si="32"/>
        <v>311.76</v>
      </c>
      <c r="K442" s="281"/>
      <c r="L442" s="62"/>
    </row>
    <row r="443" spans="1:12" ht="25.5">
      <c r="A443" s="182">
        <f t="shared" si="27"/>
        <v>435</v>
      </c>
      <c r="B443" s="193" t="s">
        <v>156</v>
      </c>
      <c r="C443" s="199" t="s">
        <v>47</v>
      </c>
      <c r="D443" s="168">
        <v>1185</v>
      </c>
      <c r="E443" s="195" t="s">
        <v>130</v>
      </c>
      <c r="F443" s="186">
        <f t="shared" si="30"/>
        <v>7.1239999999999997</v>
      </c>
      <c r="G443" s="198">
        <v>88.5</v>
      </c>
      <c r="H443" s="170">
        <v>126.09</v>
      </c>
      <c r="I443" s="166">
        <f t="shared" si="31"/>
        <v>29.74</v>
      </c>
      <c r="J443" s="171">
        <f t="shared" si="32"/>
        <v>155.83000000000001</v>
      </c>
      <c r="K443" s="281"/>
      <c r="L443" s="62"/>
    </row>
    <row r="444" spans="1:12" ht="25.5">
      <c r="A444" s="182">
        <f t="shared" si="27"/>
        <v>436</v>
      </c>
      <c r="B444" s="193" t="s">
        <v>156</v>
      </c>
      <c r="C444" s="199" t="s">
        <v>47</v>
      </c>
      <c r="D444" s="168">
        <v>1185</v>
      </c>
      <c r="E444" s="195" t="s">
        <v>131</v>
      </c>
      <c r="F444" s="186">
        <f t="shared" si="30"/>
        <v>7.1239999999999997</v>
      </c>
      <c r="G444" s="198">
        <v>20.5</v>
      </c>
      <c r="H444" s="170">
        <v>73.02</v>
      </c>
      <c r="I444" s="166">
        <f t="shared" si="31"/>
        <v>17.23</v>
      </c>
      <c r="J444" s="171">
        <f t="shared" si="32"/>
        <v>90.25</v>
      </c>
      <c r="K444" s="281"/>
      <c r="L444" s="62"/>
    </row>
    <row r="445" spans="1:12" ht="25.5">
      <c r="A445" s="182">
        <f t="shared" si="27"/>
        <v>437</v>
      </c>
      <c r="B445" s="193" t="s">
        <v>156</v>
      </c>
      <c r="C445" s="199" t="s">
        <v>47</v>
      </c>
      <c r="D445" s="168">
        <v>1185</v>
      </c>
      <c r="E445" s="195" t="s">
        <v>131</v>
      </c>
      <c r="F445" s="186">
        <f t="shared" si="30"/>
        <v>7.1239999999999997</v>
      </c>
      <c r="G445" s="198">
        <v>20.5</v>
      </c>
      <c r="H445" s="170">
        <v>73.02</v>
      </c>
      <c r="I445" s="166">
        <f t="shared" si="31"/>
        <v>17.23</v>
      </c>
      <c r="J445" s="171">
        <f t="shared" si="32"/>
        <v>90.25</v>
      </c>
      <c r="K445" s="281"/>
      <c r="L445" s="62"/>
    </row>
    <row r="446" spans="1:12" ht="25.5">
      <c r="A446" s="182">
        <f t="shared" si="27"/>
        <v>438</v>
      </c>
      <c r="B446" s="193" t="s">
        <v>156</v>
      </c>
      <c r="C446" s="199" t="s">
        <v>47</v>
      </c>
      <c r="D446" s="168">
        <v>1185</v>
      </c>
      <c r="E446" s="195" t="s">
        <v>130</v>
      </c>
      <c r="F446" s="186">
        <f t="shared" si="30"/>
        <v>7.1239999999999997</v>
      </c>
      <c r="G446" s="198">
        <v>88.5</v>
      </c>
      <c r="H446" s="170">
        <v>126.09</v>
      </c>
      <c r="I446" s="166">
        <f t="shared" si="31"/>
        <v>29.74</v>
      </c>
      <c r="J446" s="171">
        <f t="shared" si="32"/>
        <v>155.83000000000001</v>
      </c>
      <c r="K446" s="281"/>
      <c r="L446" s="62"/>
    </row>
    <row r="447" spans="1:12" ht="25.5">
      <c r="A447" s="182">
        <f t="shared" si="27"/>
        <v>439</v>
      </c>
      <c r="B447" s="193" t="s">
        <v>156</v>
      </c>
      <c r="C447" s="199" t="s">
        <v>47</v>
      </c>
      <c r="D447" s="168">
        <v>1185</v>
      </c>
      <c r="E447" s="195" t="s">
        <v>130</v>
      </c>
      <c r="F447" s="186">
        <f t="shared" si="30"/>
        <v>7.1239999999999997</v>
      </c>
      <c r="G447" s="198">
        <v>74.5</v>
      </c>
      <c r="H447" s="170">
        <v>106.15</v>
      </c>
      <c r="I447" s="166">
        <f t="shared" si="31"/>
        <v>25.04</v>
      </c>
      <c r="J447" s="171">
        <f t="shared" si="32"/>
        <v>131.19</v>
      </c>
      <c r="K447" s="281"/>
      <c r="L447" s="62"/>
    </row>
    <row r="448" spans="1:12" ht="25.5">
      <c r="A448" s="182">
        <f t="shared" si="27"/>
        <v>440</v>
      </c>
      <c r="B448" s="193" t="s">
        <v>156</v>
      </c>
      <c r="C448" s="199" t="s">
        <v>47</v>
      </c>
      <c r="D448" s="168">
        <v>1185</v>
      </c>
      <c r="E448" s="195" t="s">
        <v>131</v>
      </c>
      <c r="F448" s="186">
        <f t="shared" si="30"/>
        <v>7.1239999999999997</v>
      </c>
      <c r="G448" s="198">
        <v>21.5</v>
      </c>
      <c r="H448" s="170">
        <v>76.58</v>
      </c>
      <c r="I448" s="166">
        <f t="shared" si="31"/>
        <v>18.07</v>
      </c>
      <c r="J448" s="171">
        <f t="shared" si="32"/>
        <v>94.65</v>
      </c>
      <c r="K448" s="281"/>
      <c r="L448" s="62"/>
    </row>
    <row r="449" spans="1:12" ht="25.5">
      <c r="A449" s="182">
        <f t="shared" si="27"/>
        <v>441</v>
      </c>
      <c r="B449" s="193" t="s">
        <v>157</v>
      </c>
      <c r="C449" s="199" t="s">
        <v>47</v>
      </c>
      <c r="D449" s="168">
        <v>1185</v>
      </c>
      <c r="E449" s="195" t="s">
        <v>131</v>
      </c>
      <c r="F449" s="186">
        <f t="shared" si="30"/>
        <v>7.1239999999999997</v>
      </c>
      <c r="G449" s="198">
        <v>68.5</v>
      </c>
      <c r="H449" s="170">
        <v>244</v>
      </c>
      <c r="I449" s="166">
        <f t="shared" si="31"/>
        <v>57.56</v>
      </c>
      <c r="J449" s="171">
        <f t="shared" si="32"/>
        <v>301.56</v>
      </c>
      <c r="K449" s="281"/>
      <c r="L449" s="62"/>
    </row>
    <row r="450" spans="1:12" ht="25.5">
      <c r="A450" s="182">
        <f t="shared" si="27"/>
        <v>442</v>
      </c>
      <c r="B450" s="193" t="s">
        <v>157</v>
      </c>
      <c r="C450" s="199" t="s">
        <v>47</v>
      </c>
      <c r="D450" s="168">
        <v>1185</v>
      </c>
      <c r="E450" s="195" t="s">
        <v>130</v>
      </c>
      <c r="F450" s="186">
        <f t="shared" si="30"/>
        <v>7.1239999999999997</v>
      </c>
      <c r="G450" s="198">
        <v>99.5</v>
      </c>
      <c r="H450" s="170">
        <v>141.77000000000001</v>
      </c>
      <c r="I450" s="166">
        <f t="shared" si="31"/>
        <v>33.44</v>
      </c>
      <c r="J450" s="171">
        <f t="shared" si="32"/>
        <v>175.21</v>
      </c>
      <c r="K450" s="281"/>
      <c r="L450" s="62"/>
    </row>
    <row r="451" spans="1:12" ht="25.5">
      <c r="A451" s="182">
        <f t="shared" si="27"/>
        <v>443</v>
      </c>
      <c r="B451" s="193" t="s">
        <v>156</v>
      </c>
      <c r="C451" s="199" t="s">
        <v>47</v>
      </c>
      <c r="D451" s="168">
        <v>1165</v>
      </c>
      <c r="E451" s="195" t="s">
        <v>131</v>
      </c>
      <c r="F451" s="186">
        <f t="shared" si="30"/>
        <v>7.0039999999999996</v>
      </c>
      <c r="G451" s="198">
        <v>34</v>
      </c>
      <c r="H451" s="170">
        <v>119.07</v>
      </c>
      <c r="I451" s="166">
        <f t="shared" si="31"/>
        <v>28.09</v>
      </c>
      <c r="J451" s="171">
        <f t="shared" si="32"/>
        <v>147.16</v>
      </c>
      <c r="K451" s="281"/>
      <c r="L451" s="62"/>
    </row>
    <row r="452" spans="1:12" ht="25.5">
      <c r="A452" s="182">
        <f t="shared" si="27"/>
        <v>444</v>
      </c>
      <c r="B452" s="193" t="s">
        <v>156</v>
      </c>
      <c r="C452" s="199" t="s">
        <v>47</v>
      </c>
      <c r="D452" s="168">
        <v>1165</v>
      </c>
      <c r="E452" s="195" t="s">
        <v>130</v>
      </c>
      <c r="F452" s="186">
        <f t="shared" si="30"/>
        <v>7.0039999999999996</v>
      </c>
      <c r="G452" s="198">
        <v>62</v>
      </c>
      <c r="H452" s="170">
        <v>86.85</v>
      </c>
      <c r="I452" s="166">
        <f t="shared" si="31"/>
        <v>20.49</v>
      </c>
      <c r="J452" s="171">
        <f t="shared" si="32"/>
        <v>107.33999999999999</v>
      </c>
      <c r="K452" s="281"/>
      <c r="L452" s="62"/>
    </row>
    <row r="453" spans="1:12" ht="25.5">
      <c r="A453" s="182">
        <f t="shared" si="27"/>
        <v>445</v>
      </c>
      <c r="B453" s="193" t="s">
        <v>156</v>
      </c>
      <c r="C453" s="199" t="s">
        <v>47</v>
      </c>
      <c r="D453" s="168">
        <v>1165</v>
      </c>
      <c r="E453" s="195" t="s">
        <v>130</v>
      </c>
      <c r="F453" s="186">
        <f t="shared" si="30"/>
        <v>7.0039999999999996</v>
      </c>
      <c r="G453" s="198">
        <v>62</v>
      </c>
      <c r="H453" s="170">
        <v>86.85</v>
      </c>
      <c r="I453" s="166">
        <f t="shared" si="31"/>
        <v>20.49</v>
      </c>
      <c r="J453" s="171">
        <f t="shared" si="32"/>
        <v>107.33999999999999</v>
      </c>
      <c r="K453" s="281"/>
      <c r="L453" s="62"/>
    </row>
    <row r="454" spans="1:12" ht="25.5">
      <c r="A454" s="182">
        <f t="shared" si="27"/>
        <v>446</v>
      </c>
      <c r="B454" s="193" t="s">
        <v>156</v>
      </c>
      <c r="C454" s="199" t="s">
        <v>47</v>
      </c>
      <c r="D454" s="168">
        <v>1165</v>
      </c>
      <c r="E454" s="195" t="s">
        <v>131</v>
      </c>
      <c r="F454" s="186">
        <f t="shared" si="30"/>
        <v>7.0039999999999996</v>
      </c>
      <c r="G454" s="198">
        <v>34</v>
      </c>
      <c r="H454" s="170">
        <v>119.07</v>
      </c>
      <c r="I454" s="166">
        <f t="shared" si="31"/>
        <v>28.09</v>
      </c>
      <c r="J454" s="171">
        <f t="shared" si="32"/>
        <v>147.16</v>
      </c>
      <c r="K454" s="281"/>
      <c r="L454" s="62"/>
    </row>
    <row r="455" spans="1:12" ht="25.5">
      <c r="A455" s="182">
        <f t="shared" si="27"/>
        <v>447</v>
      </c>
      <c r="B455" s="193" t="s">
        <v>157</v>
      </c>
      <c r="C455" s="199" t="s">
        <v>47</v>
      </c>
      <c r="D455" s="168">
        <v>1165</v>
      </c>
      <c r="E455" s="195" t="s">
        <v>131</v>
      </c>
      <c r="F455" s="186">
        <f t="shared" si="30"/>
        <v>7.0039999999999996</v>
      </c>
      <c r="G455" s="198">
        <v>57</v>
      </c>
      <c r="H455" s="170">
        <v>199.61</v>
      </c>
      <c r="I455" s="166">
        <f t="shared" si="31"/>
        <v>47.09</v>
      </c>
      <c r="J455" s="171">
        <f t="shared" si="32"/>
        <v>246.70000000000002</v>
      </c>
      <c r="K455" s="281"/>
      <c r="L455" s="62"/>
    </row>
    <row r="456" spans="1:12" ht="25.5">
      <c r="A456" s="182">
        <f t="shared" si="27"/>
        <v>448</v>
      </c>
      <c r="B456" s="193" t="s">
        <v>157</v>
      </c>
      <c r="C456" s="199" t="s">
        <v>47</v>
      </c>
      <c r="D456" s="168">
        <v>1165</v>
      </c>
      <c r="E456" s="195" t="s">
        <v>130</v>
      </c>
      <c r="F456" s="186">
        <f t="shared" si="30"/>
        <v>7.0039999999999996</v>
      </c>
      <c r="G456" s="198">
        <v>111</v>
      </c>
      <c r="H456" s="170">
        <v>155.49</v>
      </c>
      <c r="I456" s="166">
        <f t="shared" si="31"/>
        <v>36.68</v>
      </c>
      <c r="J456" s="171">
        <f t="shared" si="32"/>
        <v>192.17000000000002</v>
      </c>
      <c r="K456" s="281"/>
      <c r="L456" s="62"/>
    </row>
    <row r="457" spans="1:12" ht="25.5">
      <c r="A457" s="182">
        <f t="shared" si="27"/>
        <v>449</v>
      </c>
      <c r="B457" s="193" t="s">
        <v>157</v>
      </c>
      <c r="C457" s="199" t="s">
        <v>47</v>
      </c>
      <c r="D457" s="168">
        <v>1165</v>
      </c>
      <c r="E457" s="195" t="s">
        <v>131</v>
      </c>
      <c r="F457" s="186">
        <f t="shared" si="30"/>
        <v>7.0039999999999996</v>
      </c>
      <c r="G457" s="198">
        <v>57</v>
      </c>
      <c r="H457" s="170">
        <v>199.61</v>
      </c>
      <c r="I457" s="166">
        <f t="shared" si="31"/>
        <v>47.09</v>
      </c>
      <c r="J457" s="171">
        <f t="shared" si="32"/>
        <v>246.70000000000002</v>
      </c>
      <c r="K457" s="281"/>
      <c r="L457" s="62"/>
    </row>
    <row r="458" spans="1:12" ht="25.5">
      <c r="A458" s="182">
        <f t="shared" si="27"/>
        <v>450</v>
      </c>
      <c r="B458" s="193" t="s">
        <v>157</v>
      </c>
      <c r="C458" s="199" t="s">
        <v>47</v>
      </c>
      <c r="D458" s="168">
        <v>1165</v>
      </c>
      <c r="E458" s="195" t="s">
        <v>130</v>
      </c>
      <c r="F458" s="186">
        <f t="shared" si="30"/>
        <v>7.0039999999999996</v>
      </c>
      <c r="G458" s="198">
        <v>111</v>
      </c>
      <c r="H458" s="170">
        <v>155.49</v>
      </c>
      <c r="I458" s="166">
        <f t="shared" si="31"/>
        <v>36.68</v>
      </c>
      <c r="J458" s="171">
        <f t="shared" si="32"/>
        <v>192.17000000000002</v>
      </c>
      <c r="K458" s="281"/>
      <c r="L458" s="62"/>
    </row>
    <row r="459" spans="1:12" ht="25.5">
      <c r="A459" s="182">
        <f t="shared" si="27"/>
        <v>451</v>
      </c>
      <c r="B459" s="193" t="s">
        <v>156</v>
      </c>
      <c r="C459" s="199" t="s">
        <v>47</v>
      </c>
      <c r="D459" s="168">
        <v>1165</v>
      </c>
      <c r="E459" s="195" t="s">
        <v>130</v>
      </c>
      <c r="F459" s="186">
        <f t="shared" si="30"/>
        <v>7.0039999999999996</v>
      </c>
      <c r="G459" s="198">
        <v>88.5</v>
      </c>
      <c r="H459" s="170">
        <v>123.97</v>
      </c>
      <c r="I459" s="166">
        <f t="shared" si="31"/>
        <v>29.24</v>
      </c>
      <c r="J459" s="171">
        <f t="shared" si="32"/>
        <v>153.21</v>
      </c>
      <c r="K459" s="281"/>
      <c r="L459" s="62"/>
    </row>
    <row r="460" spans="1:12" ht="25.5">
      <c r="A460" s="182">
        <f t="shared" si="27"/>
        <v>452</v>
      </c>
      <c r="B460" s="193" t="s">
        <v>156</v>
      </c>
      <c r="C460" s="199" t="s">
        <v>47</v>
      </c>
      <c r="D460" s="168">
        <v>1165</v>
      </c>
      <c r="E460" s="195" t="s">
        <v>131</v>
      </c>
      <c r="F460" s="186">
        <f t="shared" si="30"/>
        <v>7.0039999999999996</v>
      </c>
      <c r="G460" s="198">
        <v>20.5</v>
      </c>
      <c r="H460" s="170">
        <v>71.790000000000006</v>
      </c>
      <c r="I460" s="166">
        <f t="shared" si="31"/>
        <v>16.940000000000001</v>
      </c>
      <c r="J460" s="171">
        <f t="shared" si="32"/>
        <v>88.73</v>
      </c>
      <c r="K460" s="281"/>
      <c r="L460" s="62"/>
    </row>
    <row r="462" spans="1:12">
      <c r="B462" s="60" t="s">
        <v>137</v>
      </c>
    </row>
  </sheetData>
  <mergeCells count="2">
    <mergeCell ref="A3:J3"/>
    <mergeCell ref="A6:F6"/>
  </mergeCells>
  <pageMargins left="0.70866141732283472" right="0.70866141732283472" top="0.74803149606299213" bottom="0.74803149606299213" header="0.31496062992125984" footer="0.31496062992125984"/>
  <pageSetup paperSize="9" scale="53" fitToHeight="0" orientation="portrait" verticalDpi="0"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33"/>
  <sheetViews>
    <sheetView zoomScaleNormal="100" zoomScaleSheetLayoutView="85" workbookViewId="0">
      <pane ySplit="6" topLeftCell="A7" activePane="bottomLeft" state="frozen"/>
      <selection pane="bottomLeft" activeCell="A3" sqref="A3:G3"/>
    </sheetView>
  </sheetViews>
  <sheetFormatPr defaultColWidth="9.140625" defaultRowHeight="12.75"/>
  <cols>
    <col min="1" max="1" width="5.85546875" style="59" customWidth="1"/>
    <col min="2" max="2" width="60.42578125" style="60" customWidth="1"/>
    <col min="3" max="3" width="18.7109375" style="59" customWidth="1"/>
    <col min="4" max="4" width="11.7109375" style="59" customWidth="1"/>
    <col min="5" max="5" width="9.7109375" style="61" customWidth="1"/>
    <col min="6" max="6" width="11.5703125" style="59" customWidth="1"/>
    <col min="7" max="7" width="13.5703125" style="59" customWidth="1"/>
    <col min="8" max="16384" width="9.140625" style="218"/>
  </cols>
  <sheetData>
    <row r="1" spans="1:7" ht="15">
      <c r="G1" s="120" t="s">
        <v>174</v>
      </c>
    </row>
    <row r="2" spans="1:7" ht="18.75">
      <c r="A2" s="219" t="s">
        <v>122</v>
      </c>
    </row>
    <row r="3" spans="1:7" ht="48" customHeight="1">
      <c r="A3" s="304" t="s">
        <v>181</v>
      </c>
      <c r="B3" s="304"/>
      <c r="C3" s="304"/>
      <c r="D3" s="304"/>
      <c r="E3" s="304"/>
      <c r="F3" s="304"/>
      <c r="G3" s="304"/>
    </row>
    <row r="4" spans="1:7" ht="15.75">
      <c r="A4" s="220"/>
      <c r="B4" s="220"/>
      <c r="C4" s="220"/>
      <c r="D4" s="221"/>
      <c r="E4" s="220"/>
      <c r="F4" s="220"/>
      <c r="G4" s="220"/>
    </row>
    <row r="5" spans="1:7" s="226" customFormat="1" ht="55.5" customHeight="1">
      <c r="A5" s="222" t="s">
        <v>21</v>
      </c>
      <c r="B5" s="223" t="s">
        <v>22</v>
      </c>
      <c r="C5" s="223" t="s">
        <v>23</v>
      </c>
      <c r="D5" s="224" t="s">
        <v>139</v>
      </c>
      <c r="E5" s="224" t="s">
        <v>140</v>
      </c>
      <c r="F5" s="225" t="s">
        <v>141</v>
      </c>
      <c r="G5" s="223" t="s">
        <v>142</v>
      </c>
    </row>
    <row r="6" spans="1:7" s="228" customFormat="1" ht="21.75" customHeight="1">
      <c r="A6" s="316" t="s">
        <v>143</v>
      </c>
      <c r="B6" s="317"/>
      <c r="C6" s="317"/>
      <c r="D6" s="317"/>
      <c r="E6" s="317"/>
      <c r="F6" s="318"/>
      <c r="G6" s="227">
        <f>SUM(G7:G33)</f>
        <v>832</v>
      </c>
    </row>
    <row r="7" spans="1:7" s="66" customFormat="1" ht="17.25" customHeight="1">
      <c r="A7" s="229"/>
      <c r="B7" s="230" t="s">
        <v>94</v>
      </c>
      <c r="C7" s="231"/>
      <c r="D7" s="232"/>
      <c r="E7" s="233"/>
      <c r="F7" s="233"/>
      <c r="G7" s="234"/>
    </row>
    <row r="8" spans="1:7" s="167" customFormat="1" ht="12.95" customHeight="1">
      <c r="A8" s="308">
        <v>1</v>
      </c>
      <c r="B8" s="310" t="s">
        <v>145</v>
      </c>
      <c r="C8" s="312" t="s">
        <v>146</v>
      </c>
      <c r="D8" s="314" t="s">
        <v>144</v>
      </c>
      <c r="E8" s="235">
        <v>2</v>
      </c>
      <c r="F8" s="236">
        <v>8</v>
      </c>
      <c r="G8" s="236">
        <f>ROUND(E8*F8,2)</f>
        <v>16</v>
      </c>
    </row>
    <row r="9" spans="1:7" s="167" customFormat="1" ht="12.95" customHeight="1">
      <c r="A9" s="309"/>
      <c r="B9" s="311"/>
      <c r="C9" s="313"/>
      <c r="D9" s="315"/>
      <c r="E9" s="235">
        <v>20</v>
      </c>
      <c r="F9" s="236">
        <v>2.4</v>
      </c>
      <c r="G9" s="236">
        <f>ROUND(E9*F9,2)</f>
        <v>48</v>
      </c>
    </row>
    <row r="10" spans="1:7" s="167" customFormat="1" ht="12.95" customHeight="1">
      <c r="A10" s="308">
        <v>2</v>
      </c>
      <c r="B10" s="310" t="s">
        <v>145</v>
      </c>
      <c r="C10" s="312" t="s">
        <v>47</v>
      </c>
      <c r="D10" s="314" t="s">
        <v>144</v>
      </c>
      <c r="E10" s="235">
        <v>2</v>
      </c>
      <c r="F10" s="236">
        <v>8</v>
      </c>
      <c r="G10" s="236">
        <f t="shared" ref="G10:G33" si="0">ROUND(E10*F10,2)</f>
        <v>16</v>
      </c>
    </row>
    <row r="11" spans="1:7" s="167" customFormat="1">
      <c r="A11" s="309"/>
      <c r="B11" s="311"/>
      <c r="C11" s="313"/>
      <c r="D11" s="315"/>
      <c r="E11" s="235">
        <v>20</v>
      </c>
      <c r="F11" s="236">
        <v>2.4</v>
      </c>
      <c r="G11" s="236">
        <f t="shared" si="0"/>
        <v>48</v>
      </c>
    </row>
    <row r="12" spans="1:7" s="167" customFormat="1" ht="12.75" customHeight="1">
      <c r="A12" s="308">
        <v>3</v>
      </c>
      <c r="B12" s="310" t="s">
        <v>145</v>
      </c>
      <c r="C12" s="312" t="s">
        <v>147</v>
      </c>
      <c r="D12" s="314" t="s">
        <v>144</v>
      </c>
      <c r="E12" s="235">
        <v>2</v>
      </c>
      <c r="F12" s="236">
        <v>8</v>
      </c>
      <c r="G12" s="236">
        <f t="shared" si="0"/>
        <v>16</v>
      </c>
    </row>
    <row r="13" spans="1:7" s="167" customFormat="1">
      <c r="A13" s="309"/>
      <c r="B13" s="311"/>
      <c r="C13" s="313"/>
      <c r="D13" s="315"/>
      <c r="E13" s="235">
        <v>20</v>
      </c>
      <c r="F13" s="236">
        <v>2.4</v>
      </c>
      <c r="G13" s="236">
        <f t="shared" si="0"/>
        <v>48</v>
      </c>
    </row>
    <row r="14" spans="1:7" s="167" customFormat="1" ht="12.95" customHeight="1">
      <c r="A14" s="308">
        <v>4</v>
      </c>
      <c r="B14" s="310" t="s">
        <v>145</v>
      </c>
      <c r="C14" s="312" t="s">
        <v>47</v>
      </c>
      <c r="D14" s="314" t="s">
        <v>144</v>
      </c>
      <c r="E14" s="235">
        <v>2</v>
      </c>
      <c r="F14" s="236">
        <v>8</v>
      </c>
      <c r="G14" s="236">
        <f t="shared" si="0"/>
        <v>16</v>
      </c>
    </row>
    <row r="15" spans="1:7" s="167" customFormat="1" ht="12.95" customHeight="1">
      <c r="A15" s="309"/>
      <c r="B15" s="311"/>
      <c r="C15" s="313"/>
      <c r="D15" s="315"/>
      <c r="E15" s="235">
        <v>20</v>
      </c>
      <c r="F15" s="236">
        <v>2.4</v>
      </c>
      <c r="G15" s="236">
        <f t="shared" si="0"/>
        <v>48</v>
      </c>
    </row>
    <row r="16" spans="1:7" s="167" customFormat="1" ht="12.75" customHeight="1">
      <c r="A16" s="308">
        <v>5</v>
      </c>
      <c r="B16" s="310" t="s">
        <v>145</v>
      </c>
      <c r="C16" s="312" t="s">
        <v>47</v>
      </c>
      <c r="D16" s="314" t="s">
        <v>144</v>
      </c>
      <c r="E16" s="235">
        <v>2</v>
      </c>
      <c r="F16" s="236">
        <v>8</v>
      </c>
      <c r="G16" s="236">
        <f t="shared" si="0"/>
        <v>16</v>
      </c>
    </row>
    <row r="17" spans="1:9" s="167" customFormat="1">
      <c r="A17" s="309"/>
      <c r="B17" s="311"/>
      <c r="C17" s="313"/>
      <c r="D17" s="315"/>
      <c r="E17" s="235">
        <v>20</v>
      </c>
      <c r="F17" s="236">
        <v>2.4</v>
      </c>
      <c r="G17" s="236">
        <f t="shared" si="0"/>
        <v>48</v>
      </c>
    </row>
    <row r="18" spans="1:9" s="167" customFormat="1" ht="12.75" customHeight="1">
      <c r="A18" s="308">
        <v>6</v>
      </c>
      <c r="B18" s="310" t="s">
        <v>145</v>
      </c>
      <c r="C18" s="312" t="s">
        <v>47</v>
      </c>
      <c r="D18" s="314" t="s">
        <v>144</v>
      </c>
      <c r="E18" s="235">
        <v>2</v>
      </c>
      <c r="F18" s="236">
        <v>8</v>
      </c>
      <c r="G18" s="236">
        <f t="shared" si="0"/>
        <v>16</v>
      </c>
    </row>
    <row r="19" spans="1:9" s="167" customFormat="1">
      <c r="A19" s="309"/>
      <c r="B19" s="311"/>
      <c r="C19" s="313"/>
      <c r="D19" s="315"/>
      <c r="E19" s="235">
        <v>20</v>
      </c>
      <c r="F19" s="236">
        <v>2.4</v>
      </c>
      <c r="G19" s="236">
        <f t="shared" si="0"/>
        <v>48</v>
      </c>
    </row>
    <row r="20" spans="1:9" s="167" customFormat="1" ht="12.75" customHeight="1">
      <c r="A20" s="308">
        <v>7</v>
      </c>
      <c r="B20" s="310" t="s">
        <v>145</v>
      </c>
      <c r="C20" s="312" t="s">
        <v>47</v>
      </c>
      <c r="D20" s="314" t="s">
        <v>144</v>
      </c>
      <c r="E20" s="235">
        <v>2</v>
      </c>
      <c r="F20" s="236">
        <v>8</v>
      </c>
      <c r="G20" s="236">
        <f t="shared" si="0"/>
        <v>16</v>
      </c>
    </row>
    <row r="21" spans="1:9" s="167" customFormat="1">
      <c r="A21" s="309"/>
      <c r="B21" s="311"/>
      <c r="C21" s="313"/>
      <c r="D21" s="315"/>
      <c r="E21" s="235">
        <v>20</v>
      </c>
      <c r="F21" s="236">
        <v>2.4</v>
      </c>
      <c r="G21" s="236">
        <f t="shared" si="0"/>
        <v>48</v>
      </c>
    </row>
    <row r="22" spans="1:9" s="167" customFormat="1" ht="12.75" customHeight="1">
      <c r="A22" s="308">
        <v>8</v>
      </c>
      <c r="B22" s="310" t="s">
        <v>145</v>
      </c>
      <c r="C22" s="312" t="s">
        <v>47</v>
      </c>
      <c r="D22" s="314" t="s">
        <v>144</v>
      </c>
      <c r="E22" s="235">
        <v>2</v>
      </c>
      <c r="F22" s="236">
        <v>8</v>
      </c>
      <c r="G22" s="236">
        <f t="shared" si="0"/>
        <v>16</v>
      </c>
    </row>
    <row r="23" spans="1:9" s="167" customFormat="1">
      <c r="A23" s="309"/>
      <c r="B23" s="311"/>
      <c r="C23" s="313"/>
      <c r="D23" s="315"/>
      <c r="E23" s="235">
        <v>20</v>
      </c>
      <c r="F23" s="236">
        <v>2.4</v>
      </c>
      <c r="G23" s="236">
        <f t="shared" si="0"/>
        <v>48</v>
      </c>
    </row>
    <row r="24" spans="1:9" s="167" customFormat="1" ht="12.75" customHeight="1">
      <c r="A24" s="308">
        <v>9</v>
      </c>
      <c r="B24" s="310" t="s">
        <v>145</v>
      </c>
      <c r="C24" s="312" t="s">
        <v>47</v>
      </c>
      <c r="D24" s="314" t="s">
        <v>144</v>
      </c>
      <c r="E24" s="235">
        <v>2</v>
      </c>
      <c r="F24" s="236">
        <v>8</v>
      </c>
      <c r="G24" s="236">
        <f t="shared" si="0"/>
        <v>16</v>
      </c>
    </row>
    <row r="25" spans="1:9" s="167" customFormat="1">
      <c r="A25" s="309"/>
      <c r="B25" s="311"/>
      <c r="C25" s="313"/>
      <c r="D25" s="315"/>
      <c r="E25" s="235">
        <v>20</v>
      </c>
      <c r="F25" s="236">
        <v>2.4</v>
      </c>
      <c r="G25" s="236">
        <f t="shared" si="0"/>
        <v>48</v>
      </c>
    </row>
    <row r="26" spans="1:9" s="167" customFormat="1" ht="12.75" customHeight="1">
      <c r="A26" s="308">
        <v>10</v>
      </c>
      <c r="B26" s="310" t="s">
        <v>145</v>
      </c>
      <c r="C26" s="312" t="s">
        <v>47</v>
      </c>
      <c r="D26" s="314" t="s">
        <v>144</v>
      </c>
      <c r="E26" s="235">
        <v>2</v>
      </c>
      <c r="F26" s="236">
        <v>8</v>
      </c>
      <c r="G26" s="236">
        <f t="shared" si="0"/>
        <v>16</v>
      </c>
    </row>
    <row r="27" spans="1:9" s="167" customFormat="1">
      <c r="A27" s="309"/>
      <c r="B27" s="311"/>
      <c r="C27" s="313"/>
      <c r="D27" s="315"/>
      <c r="E27" s="235">
        <v>20</v>
      </c>
      <c r="F27" s="236">
        <v>2.4</v>
      </c>
      <c r="G27" s="236">
        <f t="shared" si="0"/>
        <v>48</v>
      </c>
    </row>
    <row r="28" spans="1:9" s="167" customFormat="1" ht="12.75" customHeight="1">
      <c r="A28" s="308">
        <v>11</v>
      </c>
      <c r="B28" s="310" t="s">
        <v>145</v>
      </c>
      <c r="C28" s="312" t="s">
        <v>47</v>
      </c>
      <c r="D28" s="314" t="s">
        <v>144</v>
      </c>
      <c r="E28" s="235">
        <v>2</v>
      </c>
      <c r="F28" s="236">
        <v>8</v>
      </c>
      <c r="G28" s="236">
        <f t="shared" si="0"/>
        <v>16</v>
      </c>
    </row>
    <row r="29" spans="1:9" s="167" customFormat="1">
      <c r="A29" s="309"/>
      <c r="B29" s="311"/>
      <c r="C29" s="313"/>
      <c r="D29" s="315"/>
      <c r="E29" s="235">
        <v>20</v>
      </c>
      <c r="F29" s="236">
        <v>2.4</v>
      </c>
      <c r="G29" s="236">
        <f t="shared" si="0"/>
        <v>48</v>
      </c>
    </row>
    <row r="30" spans="1:9" ht="11.25" customHeight="1">
      <c r="A30" s="308">
        <v>12</v>
      </c>
      <c r="B30" s="310" t="s">
        <v>145</v>
      </c>
      <c r="C30" s="312" t="s">
        <v>47</v>
      </c>
      <c r="D30" s="314" t="s">
        <v>144</v>
      </c>
      <c r="E30" s="235">
        <v>2</v>
      </c>
      <c r="F30" s="236">
        <v>8</v>
      </c>
      <c r="G30" s="236">
        <f t="shared" si="0"/>
        <v>16</v>
      </c>
      <c r="I30" s="167"/>
    </row>
    <row r="31" spans="1:9">
      <c r="A31" s="309"/>
      <c r="B31" s="311"/>
      <c r="C31" s="313"/>
      <c r="D31" s="315"/>
      <c r="E31" s="235">
        <v>20</v>
      </c>
      <c r="F31" s="236">
        <v>2.4</v>
      </c>
      <c r="G31" s="236">
        <f t="shared" si="0"/>
        <v>48</v>
      </c>
      <c r="I31" s="167"/>
    </row>
    <row r="32" spans="1:9" ht="12.95" customHeight="1">
      <c r="A32" s="308">
        <v>13</v>
      </c>
      <c r="B32" s="310" t="s">
        <v>145</v>
      </c>
      <c r="C32" s="312" t="s">
        <v>47</v>
      </c>
      <c r="D32" s="314" t="s">
        <v>144</v>
      </c>
      <c r="E32" s="235">
        <v>2</v>
      </c>
      <c r="F32" s="236">
        <v>8</v>
      </c>
      <c r="G32" s="236">
        <f t="shared" si="0"/>
        <v>16</v>
      </c>
      <c r="I32" s="167"/>
    </row>
    <row r="33" spans="1:9" ht="15" customHeight="1">
      <c r="A33" s="309"/>
      <c r="B33" s="311"/>
      <c r="C33" s="313"/>
      <c r="D33" s="315"/>
      <c r="E33" s="235">
        <v>20</v>
      </c>
      <c r="F33" s="236">
        <v>2.4</v>
      </c>
      <c r="G33" s="236">
        <f t="shared" si="0"/>
        <v>48</v>
      </c>
      <c r="I33" s="167"/>
    </row>
  </sheetData>
  <mergeCells count="54">
    <mergeCell ref="A3:G3"/>
    <mergeCell ref="A6:F6"/>
    <mergeCell ref="A8:A9"/>
    <mergeCell ref="B8:B9"/>
    <mergeCell ref="C8:C9"/>
    <mergeCell ref="D8:D9"/>
    <mergeCell ref="A10:A11"/>
    <mergeCell ref="B10:B11"/>
    <mergeCell ref="C10:C11"/>
    <mergeCell ref="D10:D11"/>
    <mergeCell ref="A12:A13"/>
    <mergeCell ref="B12:B13"/>
    <mergeCell ref="C12:C13"/>
    <mergeCell ref="D12:D13"/>
    <mergeCell ref="A14:A15"/>
    <mergeCell ref="B14:B15"/>
    <mergeCell ref="C14:C15"/>
    <mergeCell ref="D14:D15"/>
    <mergeCell ref="A16:A17"/>
    <mergeCell ref="B16:B17"/>
    <mergeCell ref="C16:C17"/>
    <mergeCell ref="D16:D17"/>
    <mergeCell ref="A18:A19"/>
    <mergeCell ref="B18:B19"/>
    <mergeCell ref="C18:C19"/>
    <mergeCell ref="D18:D19"/>
    <mergeCell ref="A20:A21"/>
    <mergeCell ref="B20:B21"/>
    <mergeCell ref="C20:C21"/>
    <mergeCell ref="D20:D21"/>
    <mergeCell ref="A22:A23"/>
    <mergeCell ref="B22:B23"/>
    <mergeCell ref="C22:C23"/>
    <mergeCell ref="D22:D23"/>
    <mergeCell ref="A24:A25"/>
    <mergeCell ref="B24:B25"/>
    <mergeCell ref="C24:C25"/>
    <mergeCell ref="D24:D25"/>
    <mergeCell ref="A26:A27"/>
    <mergeCell ref="B26:B27"/>
    <mergeCell ref="C26:C27"/>
    <mergeCell ref="D26:D27"/>
    <mergeCell ref="A28:A29"/>
    <mergeCell ref="B28:B29"/>
    <mergeCell ref="C28:C29"/>
    <mergeCell ref="D28:D29"/>
    <mergeCell ref="A30:A31"/>
    <mergeCell ref="B30:B31"/>
    <mergeCell ref="C30:C31"/>
    <mergeCell ref="D30:D31"/>
    <mergeCell ref="A32:A33"/>
    <mergeCell ref="B32:B33"/>
    <mergeCell ref="C32:C33"/>
    <mergeCell ref="D32:D33"/>
  </mergeCells>
  <pageMargins left="0.70866141732283472" right="0.70866141732283472" top="0.74803149606299213" bottom="0.74803149606299213" header="0.31496062992125984" footer="0.31496062992125984"/>
  <pageSetup paperSize="9" scale="66" fitToHeight="0" orientation="portrait"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F33"/>
  <sheetViews>
    <sheetView zoomScaleNormal="100" workbookViewId="0">
      <pane ySplit="6" topLeftCell="A10" activePane="bottomLeft" state="frozen"/>
      <selection pane="bottomLeft" activeCell="G3" sqref="G3"/>
    </sheetView>
  </sheetViews>
  <sheetFormatPr defaultColWidth="12.5703125" defaultRowHeight="15"/>
  <cols>
    <col min="1" max="1" width="16.7109375" style="67" customWidth="1"/>
    <col min="2" max="2" width="25.5703125" style="68" customWidth="1"/>
    <col min="3" max="3" width="21" style="67" customWidth="1"/>
    <col min="4" max="4" width="17.5703125" style="67" customWidth="1"/>
    <col min="5" max="5" width="18.140625" style="68" customWidth="1"/>
    <col min="6" max="6" width="19.140625" style="68" customWidth="1"/>
    <col min="7" max="7" width="12.5703125" style="68" customWidth="1"/>
    <col min="8" max="16384" width="12.5703125" style="68"/>
  </cols>
  <sheetData>
    <row r="1" spans="1:6" ht="21" customHeight="1">
      <c r="F1" s="120" t="s">
        <v>175</v>
      </c>
    </row>
    <row r="2" spans="1:6" ht="21" customHeight="1">
      <c r="A2" s="121" t="s">
        <v>122</v>
      </c>
      <c r="F2" s="120"/>
    </row>
    <row r="3" spans="1:6" ht="51.75" customHeight="1">
      <c r="A3" s="319" t="s">
        <v>149</v>
      </c>
      <c r="B3" s="319"/>
      <c r="C3" s="319"/>
      <c r="D3" s="319"/>
      <c r="E3" s="319"/>
      <c r="F3" s="319"/>
    </row>
    <row r="4" spans="1:6" ht="15.75" customHeight="1"/>
    <row r="5" spans="1:6" s="67" customFormat="1" ht="39.75" customHeight="1">
      <c r="A5" s="69" t="s">
        <v>95</v>
      </c>
      <c r="B5" s="69" t="s">
        <v>96</v>
      </c>
      <c r="C5" s="70" t="s">
        <v>97</v>
      </c>
      <c r="D5" s="70" t="s">
        <v>98</v>
      </c>
      <c r="E5" s="71" t="s">
        <v>99</v>
      </c>
      <c r="F5" s="70" t="s">
        <v>100</v>
      </c>
    </row>
    <row r="6" spans="1:6" s="67" customFormat="1" ht="21.75" customHeight="1">
      <c r="A6" s="320" t="s">
        <v>101</v>
      </c>
      <c r="B6" s="321"/>
      <c r="C6" s="117">
        <f>ROUNDUP(SUM(C8:C33),2)</f>
        <v>87</v>
      </c>
      <c r="D6" s="118">
        <f t="shared" ref="D6:E6" si="0">ROUNDUP(SUM(D8:D33),2)</f>
        <v>92553</v>
      </c>
      <c r="E6" s="119">
        <f t="shared" si="0"/>
        <v>6599.44</v>
      </c>
      <c r="F6" s="119">
        <f>ROUNDUP(SUM(F8:F33),2)</f>
        <v>8733.98</v>
      </c>
    </row>
    <row r="7" spans="1:6" s="67" customFormat="1" ht="23.25" customHeight="1">
      <c r="A7" s="322" t="s">
        <v>148</v>
      </c>
      <c r="B7" s="323"/>
      <c r="C7" s="323"/>
      <c r="D7" s="72"/>
      <c r="E7" s="72"/>
      <c r="F7" s="73"/>
    </row>
    <row r="8" spans="1:6" s="77" customFormat="1">
      <c r="A8" s="74">
        <v>1</v>
      </c>
      <c r="B8" s="75" t="s">
        <v>124</v>
      </c>
      <c r="C8" s="76">
        <v>2</v>
      </c>
      <c r="D8" s="142">
        <v>3991</v>
      </c>
      <c r="E8" s="238">
        <v>365.94</v>
      </c>
      <c r="F8" s="239">
        <v>496.01</v>
      </c>
    </row>
    <row r="9" spans="1:6" s="77" customFormat="1">
      <c r="A9" s="78">
        <v>2</v>
      </c>
      <c r="B9" s="75" t="s">
        <v>127</v>
      </c>
      <c r="C9" s="79">
        <v>1</v>
      </c>
      <c r="D9" s="143">
        <v>2006</v>
      </c>
      <c r="E9" s="240">
        <v>219.06</v>
      </c>
      <c r="F9" s="241">
        <v>297.08</v>
      </c>
    </row>
    <row r="10" spans="1:6" s="77" customFormat="1">
      <c r="A10" s="78">
        <v>3</v>
      </c>
      <c r="B10" s="75" t="s">
        <v>150</v>
      </c>
      <c r="C10" s="79">
        <v>1</v>
      </c>
      <c r="D10" s="143">
        <v>2203</v>
      </c>
      <c r="E10" s="240">
        <v>135.26</v>
      </c>
      <c r="F10" s="241">
        <v>181.77</v>
      </c>
    </row>
    <row r="11" spans="1:6" ht="19.5" customHeight="1">
      <c r="A11" s="322" t="s">
        <v>103</v>
      </c>
      <c r="B11" s="323"/>
      <c r="C11" s="323"/>
      <c r="D11" s="72"/>
      <c r="E11" s="72"/>
      <c r="F11" s="73"/>
    </row>
    <row r="12" spans="1:6">
      <c r="A12" s="80">
        <v>4</v>
      </c>
      <c r="B12" s="81" t="s">
        <v>104</v>
      </c>
      <c r="C12" s="82">
        <v>1</v>
      </c>
      <c r="D12" s="144">
        <v>107</v>
      </c>
      <c r="E12" s="147">
        <v>9.74</v>
      </c>
      <c r="F12" s="148">
        <v>12.86</v>
      </c>
    </row>
    <row r="13" spans="1:6">
      <c r="A13" s="80">
        <f>A12+1</f>
        <v>5</v>
      </c>
      <c r="B13" s="83" t="s">
        <v>105</v>
      </c>
      <c r="C13" s="82">
        <v>1</v>
      </c>
      <c r="D13" s="144">
        <v>664</v>
      </c>
      <c r="E13" s="147">
        <v>43.16</v>
      </c>
      <c r="F13" s="148">
        <v>56.98</v>
      </c>
    </row>
    <row r="14" spans="1:6">
      <c r="A14" s="80">
        <f t="shared" ref="A14:A29" si="1">A13+1</f>
        <v>6</v>
      </c>
      <c r="B14" s="83" t="s">
        <v>106</v>
      </c>
      <c r="C14" s="82">
        <v>6</v>
      </c>
      <c r="D14" s="144">
        <v>2067</v>
      </c>
      <c r="E14" s="147">
        <v>123.63</v>
      </c>
      <c r="F14" s="148">
        <v>166.38</v>
      </c>
    </row>
    <row r="15" spans="1:6">
      <c r="A15" s="80">
        <f t="shared" si="1"/>
        <v>7</v>
      </c>
      <c r="B15" s="83" t="s">
        <v>102</v>
      </c>
      <c r="C15" s="82">
        <v>37</v>
      </c>
      <c r="D15" s="144">
        <v>44350</v>
      </c>
      <c r="E15" s="147">
        <v>2944.53</v>
      </c>
      <c r="F15" s="148">
        <v>3872.56</v>
      </c>
    </row>
    <row r="16" spans="1:6">
      <c r="A16" s="80">
        <f t="shared" si="1"/>
        <v>8</v>
      </c>
      <c r="B16" s="83" t="s">
        <v>107</v>
      </c>
      <c r="C16" s="82">
        <v>1</v>
      </c>
      <c r="D16" s="144">
        <v>764</v>
      </c>
      <c r="E16" s="147">
        <v>49.66</v>
      </c>
      <c r="F16" s="148">
        <v>65.56</v>
      </c>
    </row>
    <row r="17" spans="1:6">
      <c r="A17" s="80">
        <f t="shared" si="1"/>
        <v>9</v>
      </c>
      <c r="B17" s="83" t="s">
        <v>108</v>
      </c>
      <c r="C17" s="82">
        <v>7</v>
      </c>
      <c r="D17" s="144">
        <v>1451</v>
      </c>
      <c r="E17" s="147">
        <v>102.02</v>
      </c>
      <c r="F17" s="148">
        <v>134.69999999999999</v>
      </c>
    </row>
    <row r="18" spans="1:6">
      <c r="A18" s="80">
        <f t="shared" si="1"/>
        <v>10</v>
      </c>
      <c r="B18" s="83" t="s">
        <v>109</v>
      </c>
      <c r="C18" s="82">
        <v>1</v>
      </c>
      <c r="D18" s="144">
        <v>2799</v>
      </c>
      <c r="E18" s="147">
        <v>190.33</v>
      </c>
      <c r="F18" s="148">
        <v>250.14</v>
      </c>
    </row>
    <row r="19" spans="1:6">
      <c r="A19" s="80">
        <f t="shared" si="1"/>
        <v>11</v>
      </c>
      <c r="B19" s="83" t="s">
        <v>124</v>
      </c>
      <c r="C19" s="82">
        <v>1</v>
      </c>
      <c r="D19" s="144">
        <v>116</v>
      </c>
      <c r="E19" s="147">
        <v>10.56</v>
      </c>
      <c r="F19" s="148">
        <v>10.98</v>
      </c>
    </row>
    <row r="20" spans="1:6">
      <c r="A20" s="80">
        <f t="shared" si="1"/>
        <v>12</v>
      </c>
      <c r="B20" s="83" t="s">
        <v>110</v>
      </c>
      <c r="C20" s="82">
        <v>7</v>
      </c>
      <c r="D20" s="144">
        <v>12867</v>
      </c>
      <c r="E20" s="147">
        <v>858.61</v>
      </c>
      <c r="F20" s="148">
        <v>1128.31</v>
      </c>
    </row>
    <row r="21" spans="1:6">
      <c r="A21" s="80">
        <f t="shared" si="1"/>
        <v>13</v>
      </c>
      <c r="B21" s="83" t="s">
        <v>111</v>
      </c>
      <c r="C21" s="82">
        <v>3</v>
      </c>
      <c r="D21" s="144">
        <v>5054</v>
      </c>
      <c r="E21" s="147">
        <v>340.64</v>
      </c>
      <c r="F21" s="148">
        <v>449.6</v>
      </c>
    </row>
    <row r="22" spans="1:6">
      <c r="A22" s="80">
        <f t="shared" si="1"/>
        <v>14</v>
      </c>
      <c r="B22" s="83" t="s">
        <v>112</v>
      </c>
      <c r="C22" s="242">
        <v>2</v>
      </c>
      <c r="D22" s="144">
        <v>1215</v>
      </c>
      <c r="E22" s="147">
        <v>93.45</v>
      </c>
      <c r="F22" s="148">
        <v>123.37</v>
      </c>
    </row>
    <row r="23" spans="1:6">
      <c r="A23" s="80">
        <f t="shared" si="1"/>
        <v>15</v>
      </c>
      <c r="B23" s="83" t="s">
        <v>125</v>
      </c>
      <c r="C23" s="242">
        <v>2</v>
      </c>
      <c r="D23" s="144">
        <v>1035</v>
      </c>
      <c r="E23" s="147">
        <v>64.989999999999995</v>
      </c>
      <c r="F23" s="148">
        <v>85.8</v>
      </c>
    </row>
    <row r="24" spans="1:6">
      <c r="A24" s="80">
        <f t="shared" si="1"/>
        <v>16</v>
      </c>
      <c r="B24" s="83" t="s">
        <v>126</v>
      </c>
      <c r="C24" s="242">
        <v>1</v>
      </c>
      <c r="D24" s="144">
        <v>270</v>
      </c>
      <c r="E24" s="147">
        <v>15.12</v>
      </c>
      <c r="F24" s="148">
        <v>21.63</v>
      </c>
    </row>
    <row r="25" spans="1:6">
      <c r="A25" s="80">
        <f t="shared" si="1"/>
        <v>17</v>
      </c>
      <c r="B25" s="83" t="s">
        <v>113</v>
      </c>
      <c r="C25" s="242">
        <v>2</v>
      </c>
      <c r="D25" s="144">
        <v>1514</v>
      </c>
      <c r="E25" s="147">
        <v>95.71</v>
      </c>
      <c r="F25" s="148">
        <v>136.88</v>
      </c>
    </row>
    <row r="26" spans="1:6">
      <c r="A26" s="80">
        <f t="shared" si="1"/>
        <v>18</v>
      </c>
      <c r="B26" s="85" t="s">
        <v>116</v>
      </c>
      <c r="C26" s="242">
        <v>2</v>
      </c>
      <c r="D26" s="144">
        <v>1934</v>
      </c>
      <c r="E26" s="147">
        <v>173.65</v>
      </c>
      <c r="F26" s="148">
        <v>230.34</v>
      </c>
    </row>
    <row r="27" spans="1:6">
      <c r="A27" s="80">
        <f t="shared" si="1"/>
        <v>19</v>
      </c>
      <c r="B27" s="140" t="s">
        <v>115</v>
      </c>
      <c r="C27" s="242">
        <v>1</v>
      </c>
      <c r="D27" s="144">
        <v>438</v>
      </c>
      <c r="E27" s="147">
        <v>37.67</v>
      </c>
      <c r="F27" s="148">
        <v>49.73</v>
      </c>
    </row>
    <row r="28" spans="1:6">
      <c r="A28" s="80">
        <f t="shared" si="1"/>
        <v>20</v>
      </c>
      <c r="B28" s="84" t="s">
        <v>114</v>
      </c>
      <c r="C28" s="242">
        <v>4</v>
      </c>
      <c r="D28" s="144">
        <v>3265</v>
      </c>
      <c r="E28" s="147">
        <v>303.7</v>
      </c>
      <c r="F28" s="148">
        <v>400.91</v>
      </c>
    </row>
    <row r="29" spans="1:6">
      <c r="A29" s="146">
        <f t="shared" si="1"/>
        <v>21</v>
      </c>
      <c r="B29" s="141" t="s">
        <v>151</v>
      </c>
      <c r="C29" s="146">
        <v>1</v>
      </c>
      <c r="D29" s="145">
        <v>805</v>
      </c>
      <c r="E29" s="149">
        <v>90.97</v>
      </c>
      <c r="F29" s="150">
        <v>120.08</v>
      </c>
    </row>
    <row r="30" spans="1:6" ht="21" customHeight="1">
      <c r="A30" s="322" t="s">
        <v>153</v>
      </c>
      <c r="B30" s="323"/>
      <c r="C30" s="323"/>
      <c r="D30" s="72"/>
      <c r="E30" s="72"/>
      <c r="F30" s="73"/>
    </row>
    <row r="31" spans="1:6">
      <c r="A31" s="74">
        <v>22</v>
      </c>
      <c r="B31" s="75" t="s">
        <v>127</v>
      </c>
      <c r="C31" s="76">
        <v>1</v>
      </c>
      <c r="D31" s="142">
        <v>954</v>
      </c>
      <c r="E31" s="238">
        <v>132.04</v>
      </c>
      <c r="F31" s="239">
        <v>175.54</v>
      </c>
    </row>
    <row r="32" spans="1:6">
      <c r="A32" s="78">
        <v>23</v>
      </c>
      <c r="B32" s="75" t="s">
        <v>124</v>
      </c>
      <c r="C32" s="79">
        <v>1</v>
      </c>
      <c r="D32" s="143">
        <v>871</v>
      </c>
      <c r="E32" s="240">
        <v>97</v>
      </c>
      <c r="F32" s="241">
        <v>129.24</v>
      </c>
    </row>
    <row r="33" spans="1:6">
      <c r="A33" s="245">
        <v>24</v>
      </c>
      <c r="B33" s="246" t="s">
        <v>154</v>
      </c>
      <c r="C33" s="247">
        <v>1</v>
      </c>
      <c r="D33" s="248">
        <v>1813</v>
      </c>
      <c r="E33" s="249">
        <v>102</v>
      </c>
      <c r="F33" s="250">
        <v>137.53</v>
      </c>
    </row>
  </sheetData>
  <mergeCells count="5">
    <mergeCell ref="A3:F3"/>
    <mergeCell ref="A6:B6"/>
    <mergeCell ref="A7:C7"/>
    <mergeCell ref="A11:C11"/>
    <mergeCell ref="A30:C30"/>
  </mergeCells>
  <pageMargins left="0.70866141732283472" right="0.70866141732283472" top="0.74803149606299213" bottom="0.74803149606299213" header="0.31496062992125984" footer="0.31496062992125984"/>
  <pageSetup paperSize="9" scale="73" fitToHeight="0"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13</vt:i4>
      </vt:variant>
    </vt:vector>
  </HeadingPairs>
  <TitlesOfParts>
    <vt:vector size="20" baseType="lpstr">
      <vt:lpstr>VP jūlijs</vt:lpstr>
      <vt:lpstr>1.tabula</vt:lpstr>
      <vt:lpstr> 2.tabula</vt:lpstr>
      <vt:lpstr>3.tabula</vt:lpstr>
      <vt:lpstr>4.tabula</vt:lpstr>
      <vt:lpstr>5.tabula</vt:lpstr>
      <vt:lpstr>6.tabula</vt:lpstr>
      <vt:lpstr>' 2.tabula'!Print_Area</vt:lpstr>
      <vt:lpstr>'1.tabula'!Print_Area</vt:lpstr>
      <vt:lpstr>'3.tabula'!Print_Area</vt:lpstr>
      <vt:lpstr>'4.tabula'!Print_Area</vt:lpstr>
      <vt:lpstr>'5.tabula'!Print_Area</vt:lpstr>
      <vt:lpstr>'VP jūlijs'!Print_Area</vt:lpstr>
      <vt:lpstr>' 2.tabula'!Print_Titles</vt:lpstr>
      <vt:lpstr>'1.tabula'!Print_Titles</vt:lpstr>
      <vt:lpstr>'3.tabula'!Print_Titles</vt:lpstr>
      <vt:lpstr>'4.tabula'!Print_Titles</vt:lpstr>
      <vt:lpstr>'5.tabula'!Print_Titles</vt:lpstr>
      <vt:lpstr>'6.tabula'!Print_Titles</vt:lpstr>
      <vt:lpstr>'VP jūlijs'!Print_Titles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Inga Ošiņa</cp:lastModifiedBy>
  <cp:lastPrinted>2023-08-14T11:52:39Z</cp:lastPrinted>
  <dcterms:created xsi:type="dcterms:W3CDTF">2021-01-18T07:02:06Z</dcterms:created>
  <dcterms:modified xsi:type="dcterms:W3CDTF">2023-08-23T08:57:53Z</dcterms:modified>
</cp:coreProperties>
</file>