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vnozare.pri\vm\Redirect_profiles\VM_Ivita_Lazdina\Desktop\Korona_viruss_2022\JŪLIJS_AUGUSTS_SEPTEMBRIS\3_CET_GALA_PROJEKTS_141122\"/>
    </mc:Choice>
  </mc:AlternateContent>
  <xr:revisionPtr revIDLastSave="0" documentId="13_ncr:1_{B24097E6-C372-481B-896A-90764B063F3A}" xr6:coauthVersionLast="47" xr6:coauthVersionMax="47" xr10:uidLastSave="{00000000-0000-0000-0000-000000000000}"/>
  <bookViews>
    <workbookView xWindow="390" yWindow="390" windowWidth="21120" windowHeight="14490" tabRatio="832" xr2:uid="{00000000-000D-0000-FFFF-FFFF00000000}"/>
  </bookViews>
  <sheets>
    <sheet name="Kopsavilkums" sheetId="1" r:id="rId1"/>
    <sheet name="ātrie_testi_stac_daļa" sheetId="167" r:id="rId2"/>
    <sheet name="ātrie_testi_amb_daļa" sheetId="166" r:id="rId3"/>
    <sheet name="Covid_pakalp_progr" sheetId="119" r:id="rId4"/>
    <sheet name="Sekvencēšana" sheetId="145" r:id="rId5"/>
  </sheets>
  <externalReferences>
    <externalReference r:id="rId6"/>
    <externalReference r:id="rId7"/>
  </externalReferences>
  <definedNames>
    <definedName name="_xlnm._FilterDatabase" localSheetId="2" hidden="1">ātrie_testi_amb_daļa!$A$4:$O$39</definedName>
    <definedName name="_xlnm._FilterDatabase" localSheetId="1" hidden="1">ātrie_testi_stac_daļa!$A$3:$N$64</definedName>
    <definedName name="_xlnm._FilterDatabase" localSheetId="3" hidden="1">Covid_pakalp_progr!$A$17:$AF$17</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4" i="1" l="1"/>
  <c r="D24" i="1" s="1"/>
  <c r="E4" i="1"/>
  <c r="E13" i="145"/>
  <c r="E12" i="145"/>
  <c r="E6" i="145"/>
  <c r="M4" i="167"/>
  <c r="M5" i="167"/>
  <c r="M6" i="167"/>
  <c r="M7" i="167"/>
  <c r="M8" i="167"/>
  <c r="M9" i="167"/>
  <c r="M10" i="167"/>
  <c r="M11" i="167"/>
  <c r="M12" i="167"/>
  <c r="M13" i="167"/>
  <c r="M14" i="167"/>
  <c r="M15" i="167"/>
  <c r="M16" i="167"/>
  <c r="M17" i="167"/>
  <c r="M18" i="167"/>
  <c r="M19" i="167"/>
  <c r="M20" i="167"/>
  <c r="M21" i="167"/>
  <c r="M22" i="167"/>
  <c r="M23" i="167"/>
  <c r="M24" i="167"/>
  <c r="M25" i="167"/>
  <c r="M26" i="167"/>
  <c r="M27" i="167"/>
  <c r="M28" i="167"/>
  <c r="M29" i="167"/>
  <c r="M30" i="167"/>
  <c r="M31" i="167"/>
  <c r="M32" i="167"/>
  <c r="M33" i="167"/>
  <c r="M34" i="167"/>
  <c r="M35" i="167"/>
  <c r="M36" i="167"/>
  <c r="M37" i="167"/>
  <c r="M38" i="167"/>
  <c r="M39" i="167"/>
  <c r="M40" i="167"/>
  <c r="M41" i="167"/>
  <c r="M42" i="167"/>
  <c r="M43" i="167"/>
  <c r="M44" i="167"/>
  <c r="M45" i="167"/>
  <c r="M46" i="167"/>
  <c r="M47" i="167"/>
  <c r="M48" i="167"/>
  <c r="M49" i="167"/>
  <c r="M50" i="167"/>
  <c r="M51" i="167"/>
  <c r="M52" i="167"/>
  <c r="M53" i="167"/>
  <c r="M54" i="167"/>
  <c r="M55" i="167"/>
  <c r="M56" i="167"/>
  <c r="M57" i="167"/>
  <c r="M58" i="167"/>
  <c r="M59" i="167"/>
  <c r="M60" i="167"/>
  <c r="E23" i="1" l="1"/>
  <c r="E5" i="1"/>
  <c r="D10" i="145"/>
  <c r="E10" i="145" s="1"/>
  <c r="M61" i="167" l="1"/>
  <c r="M62" i="167" s="1"/>
  <c r="C6" i="1" s="1"/>
  <c r="D23" i="1" l="1"/>
  <c r="D6" i="1"/>
  <c r="H118" i="119"/>
  <c r="H117" i="119"/>
  <c r="H112" i="119"/>
  <c r="H111" i="119"/>
  <c r="H110" i="119"/>
  <c r="H109" i="119"/>
  <c r="H104" i="119"/>
  <c r="H105" i="119" s="1"/>
  <c r="H106" i="119" s="1"/>
  <c r="C20" i="1" s="1"/>
  <c r="D20" i="1" s="1"/>
  <c r="H99" i="119"/>
  <c r="H98" i="119"/>
  <c r="H97" i="119"/>
  <c r="H96" i="119"/>
  <c r="H95" i="119"/>
  <c r="H90" i="119"/>
  <c r="H89" i="119"/>
  <c r="H88" i="119"/>
  <c r="H91" i="119" s="1"/>
  <c r="H92" i="119" s="1"/>
  <c r="C22" i="1" s="1"/>
  <c r="D22" i="1" s="1"/>
  <c r="H83" i="119"/>
  <c r="H82" i="119"/>
  <c r="H81" i="119"/>
  <c r="H80" i="119"/>
  <c r="H75" i="119"/>
  <c r="H74" i="119"/>
  <c r="H73" i="119"/>
  <c r="H72" i="119"/>
  <c r="H71" i="119"/>
  <c r="H65" i="119"/>
  <c r="H64" i="119"/>
  <c r="H63" i="119"/>
  <c r="H58" i="119"/>
  <c r="H57" i="119"/>
  <c r="H56" i="119"/>
  <c r="H55" i="119"/>
  <c r="H54" i="119"/>
  <c r="H49" i="119"/>
  <c r="H48" i="119"/>
  <c r="H47" i="119"/>
  <c r="H46" i="119"/>
  <c r="H45" i="119"/>
  <c r="H44" i="119"/>
  <c r="H39" i="119"/>
  <c r="H38" i="119"/>
  <c r="H37" i="119"/>
  <c r="H36" i="119"/>
  <c r="H31" i="119"/>
  <c r="H30" i="119"/>
  <c r="H29" i="119"/>
  <c r="H28" i="119"/>
  <c r="H27" i="119"/>
  <c r="H26" i="119"/>
  <c r="H21" i="119"/>
  <c r="H20" i="119"/>
  <c r="H19" i="119"/>
  <c r="H18" i="119"/>
  <c r="H11" i="119"/>
  <c r="H10" i="119"/>
  <c r="H9" i="119"/>
  <c r="H8" i="119"/>
  <c r="H7" i="119"/>
  <c r="H6" i="119"/>
  <c r="H5" i="119"/>
  <c r="H84" i="119" l="1"/>
  <c r="H85" i="119" s="1"/>
  <c r="C18" i="1" s="1"/>
  <c r="D18" i="1" s="1"/>
  <c r="H40" i="119"/>
  <c r="H41" i="119" s="1"/>
  <c r="C14" i="1" s="1"/>
  <c r="D14" i="1" s="1"/>
  <c r="H32" i="119"/>
  <c r="H33" i="119" s="1"/>
  <c r="C13" i="1" s="1"/>
  <c r="D13" i="1" s="1"/>
  <c r="H113" i="119"/>
  <c r="H114" i="119" s="1"/>
  <c r="C21" i="1" s="1"/>
  <c r="D21" i="1" s="1"/>
  <c r="H50" i="119"/>
  <c r="H51" i="119" s="1"/>
  <c r="C11" i="1" s="1"/>
  <c r="D11" i="1" s="1"/>
  <c r="D8" i="1" s="1"/>
  <c r="H12" i="119"/>
  <c r="H76" i="119"/>
  <c r="H77" i="119" s="1"/>
  <c r="C15" i="1" s="1"/>
  <c r="D15" i="1" s="1"/>
  <c r="H119" i="119"/>
  <c r="H120" i="119" s="1"/>
  <c r="C16" i="1" s="1"/>
  <c r="D16" i="1" s="1"/>
  <c r="H59" i="119"/>
  <c r="H60" i="119" s="1"/>
  <c r="C12" i="1" s="1"/>
  <c r="D12" i="1" s="1"/>
  <c r="H22" i="119"/>
  <c r="H23" i="119" s="1"/>
  <c r="H66" i="119"/>
  <c r="H67" i="119" s="1"/>
  <c r="C17" i="1" s="1"/>
  <c r="D17" i="1" s="1"/>
  <c r="H100" i="119"/>
  <c r="H101" i="119" s="1"/>
  <c r="C19" i="1" s="1"/>
  <c r="D19" i="1" s="1"/>
  <c r="H6" i="166"/>
  <c r="H7" i="166"/>
  <c r="H8" i="166"/>
  <c r="H9" i="166"/>
  <c r="H10" i="166"/>
  <c r="H11" i="166"/>
  <c r="H12" i="166"/>
  <c r="H13" i="166"/>
  <c r="H14" i="166"/>
  <c r="H15" i="166"/>
  <c r="H16" i="166"/>
  <c r="H17" i="166"/>
  <c r="H18" i="166"/>
  <c r="H19" i="166"/>
  <c r="H20" i="166"/>
  <c r="H21" i="166"/>
  <c r="H22" i="166"/>
  <c r="H23" i="166"/>
  <c r="H24" i="166"/>
  <c r="H25" i="166"/>
  <c r="H26" i="166"/>
  <c r="H27" i="166"/>
  <c r="H28" i="166"/>
  <c r="H29" i="166"/>
  <c r="H30" i="166"/>
  <c r="H31" i="166"/>
  <c r="H32" i="166"/>
  <c r="H33" i="166"/>
  <c r="H34" i="166"/>
  <c r="H35" i="166"/>
  <c r="H36" i="166"/>
  <c r="H5" i="166"/>
  <c r="H14" i="119" l="1"/>
  <c r="H15" i="119" s="1"/>
  <c r="H122" i="119" s="1"/>
  <c r="C10" i="1"/>
  <c r="E10" i="1" s="1"/>
  <c r="E8" i="1" s="1"/>
  <c r="C9" i="1" l="1"/>
  <c r="C8" i="1" s="1"/>
  <c r="C23" i="1" l="1"/>
  <c r="H37" i="166" l="1"/>
  <c r="H38" i="166" s="1"/>
  <c r="H39" i="166" s="1"/>
  <c r="C7" i="1" l="1"/>
  <c r="D7" i="1" s="1"/>
  <c r="D5" i="1" s="1"/>
  <c r="D4" i="1" s="1"/>
  <c r="C5" i="1" l="1"/>
  <c r="C4" i="1" s="1"/>
</calcChain>
</file>

<file path=xl/sharedStrings.xml><?xml version="1.0" encoding="utf-8"?>
<sst xmlns="http://schemas.openxmlformats.org/spreadsheetml/2006/main" count="803" uniqueCount="205">
  <si>
    <t>EUR</t>
  </si>
  <si>
    <t>“E. Gulbja Laboratorija” SIA</t>
  </si>
  <si>
    <t>„Centrālā laboratorija” SIA</t>
  </si>
  <si>
    <t>Kopā:</t>
  </si>
  <si>
    <t>Dziedniecība, Sabiedrība ar ierobežotu atbildību</t>
  </si>
  <si>
    <t>Covid-19 pakalpojumu programma laboratorijām</t>
  </si>
  <si>
    <t>Pārtikas drošības, dzīvnieku veselības un vides zinātniskais institūts "BIOR"</t>
  </si>
  <si>
    <t>NMS Laboratorija, SIA</t>
  </si>
  <si>
    <t xml:space="preserve"> </t>
  </si>
  <si>
    <t>Ārstniecības iestādes nosaukums</t>
  </si>
  <si>
    <t>Manipulācijas kods</t>
  </si>
  <si>
    <t>NVD Kurzemes nodaļa</t>
  </si>
  <si>
    <t>170020401</t>
  </si>
  <si>
    <t>LIEPĀJAS REĢIONĀLĀ SLIMNĪCA, Sabiedrība ar ierobežotu atbildību</t>
  </si>
  <si>
    <t>NVD Latgales nodaļa</t>
  </si>
  <si>
    <t>050020401</t>
  </si>
  <si>
    <t>Daugavpils reģionālā slimnīca, Sabiedrība ar ierobežotu atbildību</t>
  </si>
  <si>
    <t>NVD Rīgas nodaļa</t>
  </si>
  <si>
    <t>010064120</t>
  </si>
  <si>
    <t>Veselības centru apvienība, AS</t>
  </si>
  <si>
    <t>NVD Vidzemes nodaļa</t>
  </si>
  <si>
    <t>CĒSU KLĪNIKA, Sabiedrība ar ierobežotu atbildību</t>
  </si>
  <si>
    <t>NVD Zemgales nodaļa</t>
  </si>
  <si>
    <t>110000048</t>
  </si>
  <si>
    <t>Jēkabpils reģionālā slimnīca, Sabiedrība ar ierobežotu atbildību</t>
  </si>
  <si>
    <t>Vorkale Anita - ģimenes ārsta un arodveselības un arodslimību ārsta prakse</t>
  </si>
  <si>
    <t>Saldniece Sandra - ģimenes ārsta prakse</t>
  </si>
  <si>
    <t>741400024</t>
  </si>
  <si>
    <t>Pokule Ineta - ģimenes ārsta prakse</t>
  </si>
  <si>
    <t>Pakalpojumu programma</t>
  </si>
  <si>
    <t>Kopā</t>
  </si>
  <si>
    <t>210020301</t>
  </si>
  <si>
    <t>RĒZEKNES SLIMNĪCA, Sabiedrība ar ierobežotu atbildību</t>
  </si>
  <si>
    <t>640800004</t>
  </si>
  <si>
    <t>Dr. Būmanes ģimenes ārsta prakse, SIA</t>
  </si>
  <si>
    <t>010095201</t>
  </si>
  <si>
    <t>RSU Ambulance, SIA</t>
  </si>
  <si>
    <t>Bērziņa Anita - ģimenes ārsta prakse un ārsta prakse vispārējā ultrasonogrāfijas metodē</t>
  </si>
  <si>
    <t>Ziemeļkurzemes reģionālā slimnīca, SIA</t>
  </si>
  <si>
    <t>620200038</t>
  </si>
  <si>
    <t>Kuldīgas slimnīca, Sabiedrība ar ierobežotu atbildību</t>
  </si>
  <si>
    <t>900200046</t>
  </si>
  <si>
    <t>Tukuma slimnīca, Sabiedrība ar ierobežotu atbildību</t>
  </si>
  <si>
    <t>801600003</t>
  </si>
  <si>
    <t>Siguldas slimnīca, SIA</t>
  </si>
  <si>
    <t>660200032</t>
  </si>
  <si>
    <t>050075422</t>
  </si>
  <si>
    <t>Voicehoviča Jekaterīna - ģimenes ārsta prakse</t>
  </si>
  <si>
    <t>760200009</t>
  </si>
  <si>
    <t>ABAKS AA, SIA</t>
  </si>
  <si>
    <t>808475401</t>
  </si>
  <si>
    <t>Thymus, SIA</t>
  </si>
  <si>
    <t>500200052</t>
  </si>
  <si>
    <t>Balvu un Gulbenes slimnīcu apvienība, Sabiedrība ar ierobežotu atbildību</t>
  </si>
  <si>
    <t>700200042</t>
  </si>
  <si>
    <t>Annas Višņovas doktorāts, SIA</t>
  </si>
  <si>
    <t>090000123</t>
  </si>
  <si>
    <t>Jelgavas doktorāts, SIA</t>
  </si>
  <si>
    <t>010011804</t>
  </si>
  <si>
    <t>Bērnu klīniskā universitātes slimnīca, Valsts sabiedrība ar ierobežotu atbildību</t>
  </si>
  <si>
    <t>Nacionālais rehabilitācijas centrs "Vaivari", Valsts sabiedrība ar ierobežotu atbildību</t>
  </si>
  <si>
    <t>130020302</t>
  </si>
  <si>
    <t>Jūrmalas slimnīca, Sabiedrība ar ierobežotu atbildību</t>
  </si>
  <si>
    <t>250000092</t>
  </si>
  <si>
    <t>Vidzemes slimnīca, Sabiedrība ar ierobežotu atbildību</t>
  </si>
  <si>
    <t>320200001</t>
  </si>
  <si>
    <t>Aizkraukles slimnīca, Sabiedrība ar ierobežotu atbildību</t>
  </si>
  <si>
    <t>400200024</t>
  </si>
  <si>
    <t>Bauskas slimnīca, SIA</t>
  </si>
  <si>
    <t>460200036</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</si>
  <si>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</si>
  <si>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</si>
  <si>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</si>
  <si>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</si>
  <si>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</si>
  <si>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</si>
  <si>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</si>
  <si>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</si>
  <si>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</si>
  <si>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</si>
  <si>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Biocon, Sabiedrība ar ierobežotu atbildību</t>
  </si>
  <si>
    <t>iVF Riga, SIA</t>
  </si>
  <si>
    <t>Citas saistītās Covid-19 izmeklējumu izmaksas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</si>
  <si>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</si>
  <si>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</si>
  <si>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</si>
  <si>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</si>
  <si>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</si>
  <si>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</si>
  <si>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</si>
  <si>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</si>
  <si>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</si>
  <si>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</si>
  <si>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</si>
  <si>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</si>
  <si>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</si>
  <si>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</si>
  <si>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</si>
  <si>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</si>
  <si>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</si>
  <si>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</si>
  <si>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</si>
  <si>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</si>
  <si>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</si>
  <si>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</si>
  <si>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</si>
  <si>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</si>
  <si>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</si>
  <si>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</si>
  <si>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</si>
  <si>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</si>
  <si>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</si>
  <si>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</si>
  <si>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</si>
  <si>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</si>
  <si>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</si>
  <si>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</si>
  <si>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</si>
  <si>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</si>
  <si>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</si>
  <si>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</si>
  <si>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</si>
  <si>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</si>
  <si>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</si>
  <si>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*datu apstrādi veic NRL personāls - bioinformātikas speciālisti</t>
  </si>
  <si>
    <t>AP82 - Covid-19 laboratorijas pakalpojumi</t>
  </si>
  <si>
    <t>ĀI (pakalpojumu sniedzēja) kods</t>
  </si>
  <si>
    <t>ĀI (pakalpojumu sniedzēja) nosaukums</t>
  </si>
  <si>
    <t>740200055</t>
  </si>
  <si>
    <t>COVID-19 transporta barotne ar diviem lokaniem tamponiem ātrajam molekulārajam testam</t>
  </si>
  <si>
    <t>Izmaksas par Covid 19 izmeklējumiem</t>
  </si>
  <si>
    <t>EKK 3000</t>
  </si>
  <si>
    <t>EKK 7472</t>
  </si>
  <si>
    <t>Manupulācijas nosaukums</t>
  </si>
  <si>
    <t>SARS-CoV-2 vīrusa variantu skrīninga PĶR tests</t>
  </si>
  <si>
    <t>„Veselības centrs 4” SIA</t>
  </si>
  <si>
    <t>Sendito, SIA</t>
  </si>
  <si>
    <t>Janvāris, 2022</t>
  </si>
  <si>
    <t>Februāris, 2022</t>
  </si>
  <si>
    <t>Marts, 2022</t>
  </si>
  <si>
    <t>47073</t>
  </si>
  <si>
    <t>** Negatīvs skaits rodas, ja slimnīcas ir veikušas labojumus un manipulāciju skaits konkrētajā mēnesī stacionāra kartēs kopā ir samazinājies, salīdzinot ar iepriekšējo mēnešu atskaitēm.</t>
  </si>
  <si>
    <t>Alūksnes slimnīca SIA</t>
  </si>
  <si>
    <t>SARS-CoV-2 (COVID-19) ambulatora parauga (nazofaringeāla uztriepe) paņemšana pārvietojamā teltī, modulī vai izbraukumā</t>
  </si>
  <si>
    <t>001000043</t>
  </si>
  <si>
    <t>Apotheka, SIA</t>
  </si>
  <si>
    <t>Paula Stradiņa klīniskā universitātes slimnīca, VSIA</t>
  </si>
  <si>
    <t>Maijs, 2022</t>
  </si>
  <si>
    <t>Ogres rajona slimnīca SIA</t>
  </si>
  <si>
    <t>Sars-CoV-2 (COVID-19) transporta barotne ar diviem lokaniem tamponiem ātrajam molekulārajam testam</t>
  </si>
  <si>
    <t>12 - NVD Rīgas nodaļa</t>
  </si>
  <si>
    <t>010000234 - Rīgas Austrumu klīniskā universitātes slimnīca, SIA</t>
  </si>
  <si>
    <t>681000006</t>
  </si>
  <si>
    <t>ĀI (pakalpojumu sniedzēja)</t>
  </si>
  <si>
    <t>SARS-CoV-2 (COVID-19) ambulatora parauga (nazofaringeāla uztriepe) paņemšana laboratorijā</t>
  </si>
  <si>
    <t>010000297 - Pārtikas drošības, dzīvnieku veselības un vides zinātniskais institūts "BIOR"</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</si>
  <si>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</si>
  <si>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</si>
  <si>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</si>
  <si>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</si>
  <si>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</si>
  <si>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</si>
  <si>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010001433 - iVF Riga, SIA</t>
  </si>
  <si>
    <t>010064114 - VESELĪBAS CENTRS 4, Sabiedrība ar ierobežotu atbildību</t>
  </si>
  <si>
    <t>270020302 - Ziemeļkurzemes reģionālā slimnīca, SIA</t>
  </si>
  <si>
    <t>1000032 - Sendito, SIA</t>
  </si>
  <si>
    <t>360200027 - Alūksnes slimnīca, Sabiedrība ar ierobežotu atbildību</t>
  </si>
  <si>
    <t>740200008 - Ogres rajona slimnīca, Sabiedrība ar ierobežotu atbildību</t>
  </si>
  <si>
    <t>010001045 - Biocon, Sabiedrība ar ierobežotu atbildību</t>
  </si>
  <si>
    <t>Aprīlis, 2022</t>
  </si>
  <si>
    <t>Jūlijs, 2022</t>
  </si>
  <si>
    <t>Jūnijs, 2022</t>
  </si>
  <si>
    <t>47269</t>
  </si>
  <si>
    <t>SARS-CoV-2 RNS (COVID-19) noteikšana ar reālā laika PĶR (bez parauga paņemšanas) ātrai diagnostikai un diferenciāldiagnostikai (bez reaģenta vērtības)</t>
  </si>
  <si>
    <t>420200052</t>
  </si>
  <si>
    <t>130013001</t>
  </si>
  <si>
    <t>Augusts</t>
  </si>
  <si>
    <r>
      <t>Rēķina mēnesis:</t>
    </r>
    <r>
      <rPr>
        <b/>
        <sz val="10"/>
        <rFont val="Times New Roman"/>
        <family val="1"/>
        <charset val="186"/>
      </rPr>
      <t xml:space="preserve"> augusts 2022</t>
    </r>
  </si>
  <si>
    <t>Augusts, 2022</t>
  </si>
  <si>
    <t xml:space="preserve">Rīgas Austrumu klīniskā universitātes slimnīca, SIA, </t>
  </si>
  <si>
    <t>Pārskata periods (mēnesis): Augusts 2022</t>
  </si>
  <si>
    <t>Rīgas Austrumu klīniskā universitātes slimnīca SIA: Sekvencēšana</t>
  </si>
  <si>
    <t>Summa, euro</t>
  </si>
  <si>
    <t>COVID-19 diagnostikas manipulācijas (ātrie testi, stacionārā daļa)*</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</si>
  <si>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augusta mēnesī, līdz ar to karte par pacientu  tiek ievadīta Vadības informācijas sistēmā arī  augusta mēnesī.</t>
  </si>
  <si>
    <t>Tarifs, euro</t>
  </si>
  <si>
    <t>COVID-19 diagnostikas manipulācijas (ātrie testi, stacionārā daļa)</t>
  </si>
  <si>
    <t>COVID-19 diagnostikas manipulācijas (ātrie testi, ambulatorā daļa)</t>
  </si>
  <si>
    <t>Covid-19 pakalpojumu programma</t>
  </si>
  <si>
    <r>
      <t>Rēķina mēnesis:</t>
    </r>
    <r>
      <rPr>
        <b/>
        <sz val="11"/>
        <rFont val="Times New Roman"/>
        <family val="1"/>
        <charset val="186"/>
      </rPr>
      <t xml:space="preserve"> augusts 2022</t>
    </r>
  </si>
  <si>
    <t>Nr.p.k.</t>
  </si>
  <si>
    <t>Pasākums</t>
  </si>
  <si>
    <t>Vienas vienības cena, euro</t>
  </si>
  <si>
    <t>Kopā, euro</t>
  </si>
  <si>
    <t>Otrais etaps - SEKVENCĒŠANA. No 2022.gada augusta tiek izmantoti reaģenti, kas iegādāti no EC projekta HERA, tarifa pārrēķins.</t>
  </si>
  <si>
    <t>Kopā NRL:</t>
  </si>
  <si>
    <t>MK not.Nr.555 262.1</t>
  </si>
  <si>
    <t>Covid-19 diagnostika</t>
  </si>
  <si>
    <t xml:space="preserve">Pielikums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</si>
  <si>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</si>
  <si>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</si>
  <si>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</si>
  <si>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Apakšprogramma</t>
  </si>
  <si>
    <t>33.16.00</t>
  </si>
  <si>
    <t>33.18.00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</si>
</sst>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0_ ;\-#,##0\ "/>
    <numFmt numFmtId="171" formatCode="_-* #,##0_-;\-* #,##0_-;_-* &quot;-&quot;??_-;_-@_-"/>
    <numFmt numFmtId="172" formatCode="#,##0.00_ ;\-#,##0.00\ "/>
  </numFmts>
  <fonts count="43"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name val="Times New Roman"/>
      <family val="1"/>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theme="1"/>
      <name val="Calibri"/>
      <family val="2"/>
      <charset val="186"/>
    </font>
    <font>
      <sz val="11"/>
      <color rgb="FF000000"/>
      <name val="Times New Roman"/>
      <family val="1"/>
      <charset val="186"/>
    </font>
    <font>
      <sz val="10"/>
      <color rgb="FF000000"/>
      <name val="Times New Roman"/>
      <family val="1"/>
      <charset val="186"/>
    </font>
    <font>
      <sz val="10"/>
      <color rgb="FFFF0000"/>
      <name val="Times New Roman"/>
      <family val="1"/>
      <charset val="186"/>
    </font>
    <font>
      <b/>
      <sz val="10"/>
      <color rgb="FF000000"/>
      <name val="Times New Roman"/>
      <family val="1"/>
      <charset val="186"/>
    </font>
    <font>
      <sz val="11"/>
      <color theme="1"/>
      <name val="Calibri"/>
      <family val="2"/>
      <charset val="204"/>
      <scheme val="minor"/>
    </font>
    <font>
      <b/>
      <sz val="11"/>
      <name val="Times New Roman"/>
      <family val="1"/>
      <charset val="186"/>
    </font>
    <font>
      <sz val="11"/>
      <color theme="1"/>
      <name val="Times New Roman"/>
      <family val="1"/>
    </font>
    <font>
      <b/>
      <sz val="11"/>
      <color theme="1"/>
      <name val="Times New Roman"/>
      <family val="1"/>
    </font>
    <font>
      <b/>
      <sz val="11"/>
      <name val="Times New Roman"/>
      <family val="1"/>
    </font>
    <font>
      <b/>
      <i/>
      <sz val="11"/>
      <name val="Times New Roman"/>
      <family val="1"/>
    </font>
    <font>
      <sz val="11"/>
      <name val="Times New Roman"/>
      <family val="1"/>
    </font>
    <font>
      <b/>
      <sz val="11"/>
      <color rgb="FF000000"/>
      <name val="Times New Roman"/>
      <family val="1"/>
    </font>
    <font>
      <sz val="11"/>
      <color rgb="FF000000"/>
      <name val="Times New Roman"/>
      <family val="1"/>
    </font>
    <font>
      <b/>
      <sz val="10"/>
      <name val="Times New Roman"/>
      <family val="1"/>
    </font>
    <font>
      <sz val="11"/>
      <color rgb="FF00B0F0"/>
      <name val="Times New Roman"/>
      <family val="1"/>
    </font>
    <font>
      <b/>
      <sz val="10"/>
      <color rgb="FF000000"/>
      <name val="Times New Roman"/>
      <family val="1"/>
    </font>
  </fonts>
  <fills count="13">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59999389629810485"/>
        <bgColor rgb="FF000000"/>
      </patternFill>
    </fill>
    <fill>
      <patternFill patternType="solid">
        <fgColor theme="0"/>
        <bgColor rgb="FF000000"/>
      </patternFill>
    </fill>
    <fill>
      <patternFill patternType="solid">
        <fgColor theme="9" tint="0.39997558519241921"/>
        <bgColor rgb="FF000000"/>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8">
    <xf numFmtId="0" fontId="0" fillId="0" borderId="0"/>
    <xf numFmtId="0" fontId="1" fillId="0" borderId="0"/>
    <xf numFmtId="0" fontId="3" fillId="4"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5" fillId="0" borderId="0" applyFont="0" applyBorder="0" applyProtection="0"/>
    <xf numFmtId="167" fontId="15" fillId="0" borderId="0"/>
    <xf numFmtId="168" fontId="16" fillId="0" borderId="0"/>
    <xf numFmtId="0" fontId="17"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0" fillId="0" borderId="0"/>
    <xf numFmtId="168" fontId="16" fillId="0" borderId="0"/>
    <xf numFmtId="168" fontId="16" fillId="0" borderId="0"/>
    <xf numFmtId="168" fontId="16" fillId="0" borderId="0"/>
    <xf numFmtId="0" fontId="21" fillId="0" borderId="0">
      <alignment horizontal="center"/>
    </xf>
    <xf numFmtId="0" fontId="21" fillId="0" borderId="0">
      <alignment horizontal="center" textRotation="90"/>
    </xf>
    <xf numFmtId="168" fontId="16" fillId="0" borderId="0"/>
    <xf numFmtId="0" fontId="22" fillId="0" borderId="0"/>
    <xf numFmtId="169" fontId="22" fillId="0" borderId="0"/>
    <xf numFmtId="0" fontId="15" fillId="0" borderId="0"/>
    <xf numFmtId="168" fontId="16" fillId="0" borderId="0" applyBorder="0" applyProtection="0"/>
    <xf numFmtId="168" fontId="16" fillId="0" borderId="0" applyBorder="0" applyProtection="0"/>
    <xf numFmtId="168" fontId="16" fillId="0" borderId="0" applyBorder="0" applyProtection="0"/>
    <xf numFmtId="168" fontId="16" fillId="0" borderId="0" applyBorder="0" applyProtection="0"/>
    <xf numFmtId="0" fontId="23" fillId="0" borderId="0" applyNumberFormat="0" applyBorder="0" applyProtection="0">
      <alignment horizontal="center"/>
    </xf>
    <xf numFmtId="0" fontId="23" fillId="0" borderId="0" applyNumberFormat="0" applyBorder="0" applyProtection="0">
      <alignment horizontal="center" textRotation="90"/>
    </xf>
    <xf numFmtId="168" fontId="16" fillId="0" borderId="0" applyBorder="0" applyProtection="0"/>
    <xf numFmtId="0" fontId="24" fillId="0" borderId="0" applyNumberFormat="0" applyBorder="0" applyProtection="0"/>
    <xf numFmtId="169" fontId="24" fillId="0" borderId="0" applyBorder="0" applyProtection="0"/>
    <xf numFmtId="164" fontId="1" fillId="0" borderId="0" applyFont="0" applyFill="0" applyBorder="0" applyAlignment="0" applyProtection="0"/>
    <xf numFmtId="0" fontId="19" fillId="0" borderId="0"/>
    <xf numFmtId="0" fontId="19" fillId="0" borderId="0"/>
    <xf numFmtId="0" fontId="25"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0" fontId="31" fillId="0" borderId="0"/>
    <xf numFmtId="0" fontId="6" fillId="0" borderId="0"/>
  </cellStyleXfs>
  <cellXfs count="127">
    <xf numFmtId="0" fontId="0" fillId="0" borderId="0" xfId="0"/>
    <xf numFmtId="0" fontId="19" fillId="0" borderId="0" xfId="6" applyFont="1"/>
    <xf numFmtId="0" fontId="19" fillId="0" borderId="0" xfId="6" applyFont="1" applyAlignment="1">
      <alignment horizontal="center"/>
    </xf>
    <xf numFmtId="0" fontId="13" fillId="0" borderId="0" xfId="0" applyFont="1"/>
    <xf numFmtId="0" fontId="26" fillId="0" borderId="0" xfId="0" applyFont="1"/>
    <xf numFmtId="0" fontId="27" fillId="0" borderId="1" xfId="0" applyFont="1" applyBorder="1"/>
    <xf numFmtId="0" fontId="28" fillId="0" borderId="0" xfId="0" applyFont="1"/>
    <xf numFmtId="0" fontId="18" fillId="0" borderId="0" xfId="6" applyFont="1"/>
    <xf numFmtId="0" fontId="27" fillId="0" borderId="0" xfId="0" applyFont="1" applyAlignment="1">
      <alignment horizontal="center"/>
    </xf>
    <xf numFmtId="0" fontId="28" fillId="0" borderId="0" xfId="0" applyFont="1" applyAlignment="1">
      <alignment horizontal="center"/>
    </xf>
    <xf numFmtId="0" fontId="19" fillId="0" borderId="1" xfId="6" applyFont="1" applyBorder="1"/>
    <xf numFmtId="0" fontId="19" fillId="0" borderId="1" xfId="6" applyFont="1" applyBorder="1" applyAlignment="1">
      <alignment horizontal="center"/>
    </xf>
    <xf numFmtId="0" fontId="18" fillId="7" borderId="1" xfId="6" applyFont="1" applyFill="1" applyBorder="1" applyAlignment="1">
      <alignment horizontal="center" vertical="center" wrapText="1"/>
    </xf>
    <xf numFmtId="0" fontId="30" fillId="7" borderId="1" xfId="6" applyFont="1" applyFill="1" applyBorder="1" applyAlignment="1">
      <alignment horizontal="center" vertical="center" wrapText="1"/>
    </xf>
    <xf numFmtId="0" fontId="33" fillId="0" borderId="0" xfId="0" applyFont="1" applyAlignment="1">
      <alignment vertical="center"/>
    </xf>
    <xf numFmtId="0" fontId="34" fillId="0" borderId="0" xfId="0" applyFont="1" applyAlignment="1">
      <alignment horizontal="right" vertical="center"/>
    </xf>
    <xf numFmtId="0" fontId="33" fillId="2" borderId="0" xfId="0" applyFont="1" applyFill="1" applyAlignment="1">
      <alignment vertical="center"/>
    </xf>
    <xf numFmtId="0" fontId="33" fillId="0" borderId="0" xfId="0" applyFont="1"/>
    <xf numFmtId="2" fontId="33" fillId="2" borderId="0" xfId="0" applyNumberFormat="1" applyFont="1" applyFill="1" applyAlignment="1">
      <alignment vertical="center"/>
    </xf>
    <xf numFmtId="0" fontId="37" fillId="0" borderId="0" xfId="0" applyFont="1"/>
    <xf numFmtId="0" fontId="35" fillId="0" borderId="0" xfId="0" applyFont="1"/>
    <xf numFmtId="4" fontId="35" fillId="0" borderId="0" xfId="0" applyNumberFormat="1" applyFont="1" applyAlignment="1">
      <alignment horizontal="right" vertical="center"/>
    </xf>
    <xf numFmtId="0" fontId="38" fillId="0" borderId="0" xfId="0" applyFont="1"/>
    <xf numFmtId="0" fontId="38" fillId="5" borderId="1" xfId="0" applyFont="1" applyFill="1" applyBorder="1" applyAlignment="1">
      <alignment vertical="center" wrapText="1"/>
    </xf>
    <xf numFmtId="0" fontId="39" fillId="0" borderId="1" xfId="0" applyFont="1" applyBorder="1"/>
    <xf numFmtId="164" fontId="39" fillId="0" borderId="1" xfId="64" applyFont="1" applyFill="1" applyBorder="1"/>
    <xf numFmtId="171" fontId="39" fillId="0" borderId="1" xfId="64" applyNumberFormat="1" applyFont="1" applyFill="1" applyBorder="1"/>
    <xf numFmtId="0" fontId="37" fillId="0" borderId="1" xfId="0" applyFont="1" applyBorder="1"/>
    <xf numFmtId="171" fontId="37" fillId="0" borderId="1" xfId="64" applyNumberFormat="1" applyFont="1" applyFill="1" applyBorder="1"/>
    <xf numFmtId="0" fontId="38" fillId="0" borderId="1" xfId="0" applyFont="1" applyBorder="1"/>
    <xf numFmtId="164" fontId="38" fillId="0" borderId="1" xfId="64" applyFont="1" applyFill="1" applyBorder="1"/>
    <xf numFmtId="171" fontId="38" fillId="0" borderId="1" xfId="64" applyNumberFormat="1" applyFont="1" applyFill="1" applyBorder="1"/>
    <xf numFmtId="164" fontId="38" fillId="8" borderId="1" xfId="64" applyFont="1" applyFill="1" applyBorder="1"/>
    <xf numFmtId="0" fontId="39" fillId="0" borderId="0" xfId="0" applyFont="1"/>
    <xf numFmtId="0" fontId="38" fillId="5" borderId="1" xfId="0" applyFont="1" applyFill="1" applyBorder="1" applyAlignment="1">
      <alignment horizontal="center" vertical="center" wrapText="1"/>
    </xf>
    <xf numFmtId="171" fontId="38" fillId="9" borderId="2" xfId="64" applyNumberFormat="1" applyFont="1" applyFill="1" applyBorder="1"/>
    <xf numFmtId="0" fontId="18" fillId="7" borderId="1" xfId="6" applyFont="1" applyFill="1" applyBorder="1" applyAlignment="1">
      <alignment horizontal="center" vertical="center" wrapText="1" shrinkToFit="1"/>
    </xf>
    <xf numFmtId="2" fontId="19" fillId="10" borderId="1" xfId="6" applyNumberFormat="1" applyFont="1" applyFill="1" applyBorder="1" applyAlignment="1">
      <alignment horizontal="center"/>
    </xf>
    <xf numFmtId="0" fontId="18" fillId="0" borderId="1" xfId="6" applyFont="1" applyBorder="1"/>
    <xf numFmtId="4" fontId="18" fillId="11" borderId="1" xfId="6" applyNumberFormat="1" applyFont="1" applyFill="1" applyBorder="1" applyAlignment="1">
      <alignment horizontal="center"/>
    </xf>
    <xf numFmtId="0" fontId="14" fillId="0" borderId="0" xfId="6" applyFont="1"/>
    <xf numFmtId="0" fontId="14" fillId="0" borderId="0" xfId="6" applyFont="1" applyAlignment="1">
      <alignment horizontal="center"/>
    </xf>
    <xf numFmtId="0" fontId="6" fillId="0" borderId="0" xfId="0" applyFont="1"/>
    <xf numFmtId="0" fontId="35" fillId="0" borderId="0" xfId="6" applyFont="1"/>
    <xf numFmtId="0" fontId="14" fillId="2" borderId="0" xfId="6" applyFont="1" applyFill="1"/>
    <xf numFmtId="0" fontId="6" fillId="2" borderId="0" xfId="0" applyFont="1" applyFill="1"/>
    <xf numFmtId="0" fontId="32" fillId="7" borderId="1" xfId="6" applyFont="1" applyFill="1" applyBorder="1" applyAlignment="1">
      <alignment horizontal="center" vertical="center" wrapText="1"/>
    </xf>
    <xf numFmtId="0" fontId="14" fillId="2" borderId="1" xfId="6" applyFont="1" applyFill="1" applyBorder="1"/>
    <xf numFmtId="0" fontId="32" fillId="9" borderId="1" xfId="6" applyFont="1" applyFill="1" applyBorder="1"/>
    <xf numFmtId="0" fontId="14" fillId="7" borderId="1" xfId="6" applyFont="1" applyFill="1" applyBorder="1"/>
    <xf numFmtId="0" fontId="14" fillId="7" borderId="1" xfId="6" applyFont="1" applyFill="1" applyBorder="1" applyAlignment="1">
      <alignment horizontal="center"/>
    </xf>
    <xf numFmtId="0" fontId="27" fillId="7" borderId="1" xfId="0" applyFont="1" applyFill="1" applyBorder="1" applyAlignment="1">
      <alignment horizontal="center"/>
    </xf>
    <xf numFmtId="2" fontId="14" fillId="7" borderId="1" xfId="6" applyNumberFormat="1" applyFont="1" applyFill="1" applyBorder="1"/>
    <xf numFmtId="0" fontId="14" fillId="0" borderId="1" xfId="6" applyFont="1" applyBorder="1"/>
    <xf numFmtId="0" fontId="14" fillId="8" borderId="1" xfId="6" applyFont="1" applyFill="1" applyBorder="1" applyAlignment="1">
      <alignment horizontal="center"/>
    </xf>
    <xf numFmtId="0" fontId="14" fillId="8" borderId="1" xfId="6" applyFont="1" applyFill="1" applyBorder="1"/>
    <xf numFmtId="0" fontId="27" fillId="8" borderId="1" xfId="0" applyFont="1" applyFill="1" applyBorder="1" applyAlignment="1">
      <alignment horizontal="center"/>
    </xf>
    <xf numFmtId="2" fontId="14" fillId="8" borderId="1" xfId="6" applyNumberFormat="1" applyFont="1" applyFill="1" applyBorder="1"/>
    <xf numFmtId="0" fontId="32" fillId="7" borderId="1" xfId="6" applyFont="1" applyFill="1" applyBorder="1" applyAlignment="1">
      <alignment horizontal="center" vertical="center"/>
    </xf>
    <xf numFmtId="0" fontId="32" fillId="11" borderId="1" xfId="6" applyFont="1" applyFill="1" applyBorder="1"/>
    <xf numFmtId="171" fontId="32" fillId="12" borderId="2" xfId="64" applyNumberFormat="1" applyFont="1" applyFill="1" applyBorder="1"/>
    <xf numFmtId="0" fontId="38" fillId="0" borderId="0" xfId="0" applyFont="1" applyAlignment="1">
      <alignment vertical="center"/>
    </xf>
    <xf numFmtId="0" fontId="41" fillId="0" borderId="0" xfId="0" applyFont="1" applyAlignment="1">
      <alignment horizontal="center" vertical="center"/>
    </xf>
    <xf numFmtId="0" fontId="42" fillId="5" borderId="1" xfId="0" applyFont="1" applyFill="1" applyBorder="1" applyAlignment="1">
      <alignment horizontal="center" vertical="center" wrapText="1"/>
    </xf>
    <xf numFmtId="0" fontId="34" fillId="5" borderId="1" xfId="0" applyFont="1" applyFill="1" applyBorder="1" applyAlignment="1">
      <alignment horizontal="center" vertical="center"/>
    </xf>
    <xf numFmtId="0" fontId="35" fillId="5" borderId="1" xfId="0" applyFont="1" applyFill="1" applyBorder="1" applyAlignment="1">
      <alignment horizontal="center" vertical="center"/>
    </xf>
    <xf numFmtId="0" fontId="41" fillId="5" borderId="1" xfId="0" applyFont="1" applyFill="1" applyBorder="1" applyAlignment="1">
      <alignment horizontal="center" vertical="center"/>
    </xf>
    <xf numFmtId="0" fontId="39" fillId="10" borderId="1" xfId="0" applyFont="1" applyFill="1" applyBorder="1" applyAlignment="1">
      <alignment vertical="top" wrapText="1"/>
    </xf>
    <xf numFmtId="0" fontId="39" fillId="10" borderId="1" xfId="0" applyFont="1" applyFill="1" applyBorder="1" applyAlignment="1">
      <alignment horizontal="center" vertical="center"/>
    </xf>
    <xf numFmtId="0" fontId="39" fillId="2" borderId="1" xfId="0" applyFont="1" applyFill="1" applyBorder="1" applyAlignment="1">
      <alignment horizontal="center" vertical="center"/>
    </xf>
    <xf numFmtId="165" fontId="39" fillId="10" borderId="1" xfId="63" applyFont="1" applyFill="1" applyBorder="1" applyAlignment="1">
      <alignment horizontal="center" vertical="center"/>
    </xf>
    <xf numFmtId="172" fontId="39" fillId="10" borderId="1" xfId="63" applyNumberFormat="1" applyFont="1" applyFill="1" applyBorder="1" applyAlignment="1">
      <alignment horizontal="center" vertical="center"/>
    </xf>
    <xf numFmtId="172" fontId="39" fillId="10" borderId="1" xfId="0" applyNumberFormat="1" applyFont="1" applyFill="1" applyBorder="1" applyAlignment="1">
      <alignment horizontal="center" vertical="center"/>
    </xf>
    <xf numFmtId="0" fontId="37" fillId="10" borderId="1" xfId="0" applyFont="1" applyFill="1" applyBorder="1" applyAlignment="1">
      <alignment vertical="top" wrapText="1"/>
    </xf>
    <xf numFmtId="165" fontId="38" fillId="10" borderId="1" xfId="63" applyFont="1" applyFill="1" applyBorder="1" applyAlignment="1">
      <alignment horizontal="center" vertical="center"/>
    </xf>
    <xf numFmtId="170" fontId="38" fillId="10" borderId="1" xfId="63" applyNumberFormat="1" applyFont="1" applyFill="1" applyBorder="1" applyAlignment="1">
      <alignment horizontal="center" vertical="center"/>
    </xf>
    <xf numFmtId="0" fontId="33" fillId="10" borderId="1" xfId="0" applyFont="1" applyFill="1" applyBorder="1"/>
    <xf numFmtId="4" fontId="39" fillId="10" borderId="1" xfId="63" applyNumberFormat="1" applyFont="1" applyFill="1" applyBorder="1" applyAlignment="1">
      <alignment horizontal="center" vertical="center"/>
    </xf>
    <xf numFmtId="4" fontId="39" fillId="10" borderId="1" xfId="0" applyNumberFormat="1" applyFont="1" applyFill="1" applyBorder="1" applyAlignment="1">
      <alignment horizontal="center" vertical="center"/>
    </xf>
    <xf numFmtId="4" fontId="38" fillId="10" borderId="1" xfId="63" applyNumberFormat="1" applyFont="1" applyFill="1" applyBorder="1" applyAlignment="1">
      <alignment horizontal="center" vertical="center"/>
    </xf>
    <xf numFmtId="4" fontId="38" fillId="12" borderId="1" xfId="0" applyNumberFormat="1" applyFont="1" applyFill="1" applyBorder="1" applyAlignment="1">
      <alignment horizontal="center" vertical="top" wrapText="1"/>
    </xf>
    <xf numFmtId="165" fontId="39" fillId="10" borderId="1" xfId="63" applyFont="1" applyFill="1" applyBorder="1" applyAlignment="1">
      <alignment horizontal="center" vertical="center" wrapText="1"/>
    </xf>
    <xf numFmtId="0" fontId="39" fillId="0" borderId="1" xfId="0" applyFont="1" applyBorder="1" applyAlignment="1">
      <alignment horizontal="center"/>
    </xf>
    <xf numFmtId="0" fontId="37" fillId="0" borderId="1" xfId="0" applyFont="1" applyBorder="1" applyAlignment="1">
      <alignment horizontal="center"/>
    </xf>
    <xf numFmtId="164" fontId="39" fillId="0" borderId="1" xfId="64" applyFont="1" applyFill="1" applyBorder="1" applyAlignment="1">
      <alignment horizontal="right" vertical="center"/>
    </xf>
    <xf numFmtId="0" fontId="39" fillId="0" borderId="1" xfId="64" applyNumberFormat="1" applyFont="1" applyFill="1" applyBorder="1" applyAlignment="1">
      <alignment horizontal="right" vertical="center"/>
    </xf>
    <xf numFmtId="164" fontId="37" fillId="0" borderId="1" xfId="64" applyFont="1" applyFill="1" applyBorder="1" applyAlignment="1">
      <alignment horizontal="right" vertical="center"/>
    </xf>
    <xf numFmtId="0" fontId="37" fillId="0" borderId="1" xfId="64" applyNumberFormat="1" applyFont="1" applyFill="1" applyBorder="1" applyAlignment="1">
      <alignment horizontal="right" vertical="center"/>
    </xf>
    <xf numFmtId="0" fontId="33" fillId="0" borderId="1" xfId="0" applyFont="1" applyBorder="1" applyAlignment="1">
      <alignment vertical="center"/>
    </xf>
    <xf numFmtId="0" fontId="37" fillId="0" borderId="1" xfId="0" applyFont="1" applyBorder="1" applyAlignment="1">
      <alignment vertical="center"/>
    </xf>
    <xf numFmtId="17" fontId="35" fillId="5" borderId="1" xfId="0" applyNumberFormat="1" applyFont="1" applyFill="1" applyBorder="1" applyAlignment="1">
      <alignment horizontal="right" vertical="center"/>
    </xf>
    <xf numFmtId="0" fontId="35" fillId="5" borderId="1" xfId="0" applyFont="1" applyFill="1" applyBorder="1" applyAlignment="1">
      <alignment horizontal="right" vertical="center"/>
    </xf>
    <xf numFmtId="0" fontId="36" fillId="5" borderId="1" xfId="0" applyFont="1" applyFill="1" applyBorder="1" applyAlignment="1">
      <alignment horizontal="center" vertical="center"/>
    </xf>
    <xf numFmtId="0" fontId="34" fillId="12" borderId="1" xfId="0" applyFont="1" applyFill="1" applyBorder="1" applyAlignment="1">
      <alignment horizontal="right" vertical="center"/>
    </xf>
    <xf numFmtId="4" fontId="35" fillId="12" borderId="1" xfId="0" applyNumberFormat="1" applyFont="1" applyFill="1" applyBorder="1" applyAlignment="1">
      <alignment horizontal="right" vertical="center"/>
    </xf>
    <xf numFmtId="0" fontId="35" fillId="3" borderId="1" xfId="22" applyFont="1" applyFill="1" applyBorder="1" applyAlignment="1">
      <alignment vertical="center"/>
    </xf>
    <xf numFmtId="4" fontId="35" fillId="3" borderId="1" xfId="0" applyNumberFormat="1" applyFont="1" applyFill="1" applyBorder="1" applyAlignment="1">
      <alignment horizontal="right" vertical="center"/>
    </xf>
    <xf numFmtId="0" fontId="37" fillId="2" borderId="1" xfId="22" applyFont="1" applyFill="1" applyBorder="1" applyAlignment="1">
      <alignment vertical="center"/>
    </xf>
    <xf numFmtId="4" fontId="35" fillId="2" borderId="1" xfId="0" applyNumberFormat="1" applyFont="1" applyFill="1" applyBorder="1" applyAlignment="1">
      <alignment horizontal="right" vertical="center"/>
    </xf>
    <xf numFmtId="4" fontId="37" fillId="2" borderId="1" xfId="0" applyNumberFormat="1" applyFont="1" applyFill="1" applyBorder="1" applyAlignment="1">
      <alignment vertical="center"/>
    </xf>
    <xf numFmtId="0" fontId="37" fillId="2" borderId="1" xfId="0" applyFont="1" applyFill="1" applyBorder="1" applyAlignment="1">
      <alignment vertical="center"/>
    </xf>
    <xf numFmtId="0" fontId="37" fillId="2" borderId="1" xfId="0" applyFont="1" applyFill="1" applyBorder="1" applyAlignment="1">
      <alignment horizontal="left" vertical="center" wrapText="1"/>
    </xf>
    <xf numFmtId="0" fontId="35" fillId="0" borderId="1" xfId="0" applyFont="1" applyBorder="1" applyAlignment="1">
      <alignment vertical="center"/>
    </xf>
    <xf numFmtId="0" fontId="35" fillId="3" borderId="1" xfId="0" applyFont="1" applyFill="1" applyBorder="1" applyAlignment="1">
      <alignment vertical="center"/>
    </xf>
    <xf numFmtId="4" fontId="37" fillId="0" borderId="1" xfId="0" applyNumberFormat="1" applyFont="1" applyBorder="1" applyAlignment="1">
      <alignment horizontal="right" vertical="center"/>
    </xf>
    <xf numFmtId="4" fontId="37" fillId="0" borderId="1" xfId="0" applyNumberFormat="1" applyFont="1" applyBorder="1" applyAlignment="1">
      <alignment vertical="center"/>
    </xf>
    <xf numFmtId="4" fontId="37" fillId="3" borderId="1" xfId="0" applyNumberFormat="1" applyFont="1" applyFill="1" applyBorder="1" applyAlignment="1">
      <alignment horizontal="right" vertical="center"/>
    </xf>
    <xf numFmtId="4" fontId="35" fillId="0" borderId="1" xfId="0" applyNumberFormat="1" applyFont="1" applyBorder="1" applyAlignment="1">
      <alignment horizontal="right" vertical="center"/>
    </xf>
    <xf numFmtId="2" fontId="37" fillId="0" borderId="1" xfId="0" applyNumberFormat="1" applyFont="1" applyBorder="1" applyAlignment="1">
      <alignment vertical="center"/>
    </xf>
    <xf numFmtId="0" fontId="33" fillId="0" borderId="0" xfId="0" applyFont="1" applyAlignment="1">
      <alignment horizontal="left" vertical="center" wrapText="1"/>
    </xf>
    <xf numFmtId="0" fontId="39" fillId="0" borderId="0" xfId="62" applyFont="1" applyAlignment="1">
      <alignment horizontal="left" wrapText="1"/>
    </xf>
    <xf numFmtId="0" fontId="38" fillId="0" borderId="3" xfId="0" applyFont="1" applyBorder="1" applyAlignment="1">
      <alignment horizontal="left"/>
    </xf>
    <xf numFmtId="0" fontId="19" fillId="10" borderId="0" xfId="6" applyFont="1" applyFill="1" applyAlignment="1">
      <alignment horizontal="left"/>
    </xf>
    <xf numFmtId="0" fontId="40" fillId="10" borderId="0" xfId="6" applyFont="1" applyFill="1" applyAlignment="1">
      <alignment horizontal="left"/>
    </xf>
    <xf numFmtId="0" fontId="29" fillId="6" borderId="0" xfId="6" applyFont="1" applyFill="1" applyAlignment="1">
      <alignment horizontal="center"/>
    </xf>
    <xf numFmtId="0" fontId="14" fillId="10" borderId="0" xfId="6" applyFont="1" applyFill="1" applyAlignment="1">
      <alignment horizontal="left"/>
    </xf>
    <xf numFmtId="0" fontId="14" fillId="0" borderId="0" xfId="6" applyFont="1" applyAlignment="1">
      <alignment horizontal="left" vertical="center" wrapText="1"/>
    </xf>
    <xf numFmtId="0" fontId="39" fillId="0" borderId="4" xfId="0" applyFont="1" applyBorder="1" applyAlignment="1">
      <alignment horizontal="left"/>
    </xf>
    <xf numFmtId="0" fontId="38" fillId="0" borderId="0" xfId="0" applyFont="1" applyAlignment="1">
      <alignment horizontal="left" vertical="center"/>
    </xf>
    <xf numFmtId="0" fontId="38" fillId="10" borderId="1" xfId="0" applyFont="1" applyFill="1" applyBorder="1" applyAlignment="1">
      <alignment horizontal="left" vertical="center" wrapText="1"/>
    </xf>
    <xf numFmtId="0" fontId="38" fillId="10" borderId="1" xfId="0" applyFont="1" applyFill="1" applyBorder="1" applyAlignment="1">
      <alignment horizontal="left" vertical="top" wrapText="1"/>
    </xf>
    <xf numFmtId="0" fontId="39" fillId="10" borderId="1" xfId="0" applyFont="1" applyFill="1" applyBorder="1" applyAlignment="1">
      <alignment horizontal="left" vertical="top" wrapText="1"/>
    </xf>
    <xf numFmtId="0" fontId="38" fillId="10" borderId="1" xfId="0" applyFont="1" applyFill="1" applyBorder="1" applyAlignment="1">
      <alignment horizontal="center" vertical="top"/>
    </xf>
    <xf numFmtId="0" fontId="39" fillId="10" borderId="1" xfId="0" applyFont="1" applyFill="1" applyBorder="1" applyAlignment="1">
      <alignment vertical="top" wrapText="1"/>
    </xf>
    <xf numFmtId="0" fontId="33" fillId="0" borderId="5" xfId="0" applyFont="1" applyBorder="1" applyAlignment="1">
      <alignment horizontal="left" vertical="center"/>
    </xf>
    <xf numFmtId="0" fontId="33" fillId="0" borderId="6" xfId="0" applyFont="1" applyBorder="1" applyAlignment="1">
      <alignment horizontal="left" vertical="center"/>
    </xf>
    <xf numFmtId="0" fontId="33" fillId="0" borderId="7" xfId="0" applyFont="1" applyBorder="1" applyAlignment="1">
      <alignment horizontal="left" vertical="center"/>
    </xf>
  </cellXfs>
  <cellStyles count="68">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urrency" xfId="63" builtinId="4"/>
    <cellStyle name="Currency 2" xfId="65"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3 3 2" xfId="67"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00CC00"/>
      <color rgb="FF339933"/>
      <color rgb="FF33CC33"/>
      <color rgb="FFFFCCFF"/>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M34"/>
  <sheetViews>
    <sheetView showGridLines="0" tabSelected="1" zoomScale="60" zoomScaleNormal="60" workbookViewId="0">
      <pane xSplit="2" ySplit="3" topLeftCell="C4" activePane="bottomRight" state="frozen"/>
      <selection pane="topRight" activeCell="C1" sqref="C1"/>
      <selection pane="bottomLeft" activeCell="A2" sqref="A2"/>
      <selection pane="bottomRight" activeCell="G9" sqref="G9:G24"/>
    </sheetView>
  </sheetViews>
  <sheetFormatPr defaultColWidth="9.28515625" defaultRowHeight="15" x14ac:dyDescent="0.25"/>
  <cols>
    <col min="1" max="1" width="4.28515625" style="14" customWidth="1"/>
    <col min="2" max="2" width="110.28515625" style="14" customWidth="1"/>
    <col min="3" max="3" width="17.85546875" style="15" customWidth="1"/>
    <col min="4" max="4" width="18.7109375" style="14" customWidth="1"/>
    <col min="5" max="5" width="16.28515625" style="14" customWidth="1"/>
    <col min="6" max="6" width="22.5703125" style="14" customWidth="1"/>
    <col min="7" max="7" width="21.5703125" style="14" customWidth="1"/>
    <col min="8" max="8" width="12.5703125" style="14" customWidth="1"/>
    <col min="9" max="9" width="13.42578125" style="14" customWidth="1"/>
    <col min="10" max="10" width="10.85546875" style="14" customWidth="1"/>
    <col min="11" max="11" width="9.28515625" style="14"/>
    <col min="12" max="12" width="9.5703125" style="14" bestFit="1" customWidth="1"/>
    <col min="13" max="16384" width="9.28515625" style="14"/>
  </cols>
  <sheetData>
    <row r="1" spans="2:13" ht="73.5" customHeight="1" x14ac:dyDescent="0.25">
      <c r="C1" s="109" t="s">
        <v>198</v>
      </c>
      <c r="D1" s="109"/>
      <c r="E1" s="109"/>
    </row>
    <row r="3" spans="2:13" x14ac:dyDescent="0.25">
      <c r="B3" s="90" t="s">
        <v>176</v>
      </c>
      <c r="C3" s="91" t="s">
        <v>0</v>
      </c>
      <c r="D3" s="92" t="s">
        <v>131</v>
      </c>
      <c r="E3" s="92" t="s">
        <v>132</v>
      </c>
      <c r="F3" s="88"/>
      <c r="G3" s="88" t="s">
        <v>202</v>
      </c>
    </row>
    <row r="4" spans="2:13" x14ac:dyDescent="0.25">
      <c r="B4" s="93" t="s">
        <v>130</v>
      </c>
      <c r="C4" s="94">
        <f>C5+C8+C23</f>
        <v>3242717</v>
      </c>
      <c r="D4" s="94">
        <f t="shared" ref="D4:E4" si="0">D5+D8+D23</f>
        <v>3218208</v>
      </c>
      <c r="E4" s="94">
        <f t="shared" si="0"/>
        <v>24509</v>
      </c>
      <c r="F4" s="88"/>
      <c r="G4" s="88"/>
    </row>
    <row r="5" spans="2:13" ht="15.75" customHeight="1" x14ac:dyDescent="0.25">
      <c r="B5" s="95" t="s">
        <v>197</v>
      </c>
      <c r="C5" s="96">
        <f>SUM(C6:C7)</f>
        <v>423354</v>
      </c>
      <c r="D5" s="96">
        <f t="shared" ref="D5:E5" si="1">SUM(D6:D7)</f>
        <v>423354</v>
      </c>
      <c r="E5" s="96">
        <f t="shared" si="1"/>
        <v>0</v>
      </c>
      <c r="F5" s="89"/>
      <c r="G5" s="88"/>
    </row>
    <row r="6" spans="2:13" s="16" customFormat="1" x14ac:dyDescent="0.25">
      <c r="B6" s="97" t="s">
        <v>186</v>
      </c>
      <c r="C6" s="98">
        <f>ātrie_testi_stac_daļa!M62</f>
        <v>361600</v>
      </c>
      <c r="D6" s="99">
        <f>C6</f>
        <v>361600</v>
      </c>
      <c r="E6" s="100"/>
      <c r="F6" s="88" t="s">
        <v>196</v>
      </c>
      <c r="G6" s="88" t="s">
        <v>204</v>
      </c>
    </row>
    <row r="7" spans="2:13" x14ac:dyDescent="0.25">
      <c r="B7" s="101" t="s">
        <v>187</v>
      </c>
      <c r="C7" s="98">
        <f>ātrie_testi_amb_daļa!H39</f>
        <v>61754</v>
      </c>
      <c r="D7" s="99">
        <f>C7</f>
        <v>61754</v>
      </c>
      <c r="E7" s="102"/>
      <c r="F7" s="88" t="s">
        <v>196</v>
      </c>
      <c r="G7" s="88" t="s">
        <v>203</v>
      </c>
    </row>
    <row r="8" spans="2:13" x14ac:dyDescent="0.25">
      <c r="B8" s="103" t="s">
        <v>5</v>
      </c>
      <c r="C8" s="96">
        <f>SUM(C9:C22)</f>
        <v>2603603</v>
      </c>
      <c r="D8" s="96">
        <f>SUM(D9:D22)</f>
        <v>2579094</v>
      </c>
      <c r="E8" s="96">
        <f>SUM(E9:E22)</f>
        <v>24509</v>
      </c>
      <c r="F8" s="89"/>
      <c r="G8" s="88"/>
      <c r="H8" s="17"/>
      <c r="I8" s="17"/>
      <c r="J8" s="17"/>
    </row>
    <row r="9" spans="2:13" x14ac:dyDescent="0.25">
      <c r="B9" s="100" t="s">
        <v>179</v>
      </c>
      <c r="C9" s="98">
        <f>Covid_pakalp_progr!H15</f>
        <v>97901</v>
      </c>
      <c r="D9" s="104">
        <v>97901</v>
      </c>
      <c r="E9" s="105">
        <v>0</v>
      </c>
      <c r="F9" s="88" t="s">
        <v>196</v>
      </c>
      <c r="G9" s="124" t="s">
        <v>203</v>
      </c>
      <c r="H9" s="17"/>
      <c r="I9" s="17"/>
      <c r="J9" s="17"/>
      <c r="K9" s="16"/>
      <c r="L9" s="18"/>
      <c r="M9" s="16"/>
    </row>
    <row r="10" spans="2:13" x14ac:dyDescent="0.25">
      <c r="B10" s="100" t="s">
        <v>6</v>
      </c>
      <c r="C10" s="98">
        <f>Covid_pakalp_progr!H23</f>
        <v>24509</v>
      </c>
      <c r="D10" s="104">
        <v>0</v>
      </c>
      <c r="E10" s="105">
        <f>C10</f>
        <v>24509</v>
      </c>
      <c r="F10" s="88" t="s">
        <v>196</v>
      </c>
      <c r="G10" s="125"/>
      <c r="K10" s="16"/>
      <c r="L10" s="18"/>
      <c r="M10" s="16"/>
    </row>
    <row r="11" spans="2:13" x14ac:dyDescent="0.25">
      <c r="B11" s="100" t="s">
        <v>2</v>
      </c>
      <c r="C11" s="98">
        <f>Covid_pakalp_progr!H51</f>
        <v>1117970</v>
      </c>
      <c r="D11" s="104">
        <f>C11</f>
        <v>1117970</v>
      </c>
      <c r="E11" s="105">
        <v>0</v>
      </c>
      <c r="F11" s="88" t="s">
        <v>196</v>
      </c>
      <c r="G11" s="125"/>
      <c r="K11" s="16"/>
      <c r="L11" s="18"/>
      <c r="M11" s="16"/>
    </row>
    <row r="12" spans="2:13" x14ac:dyDescent="0.25">
      <c r="B12" s="100" t="s">
        <v>1</v>
      </c>
      <c r="C12" s="98">
        <f>Covid_pakalp_progr!H60</f>
        <v>908504</v>
      </c>
      <c r="D12" s="104">
        <f t="shared" ref="D12:D22" si="2">C12</f>
        <v>908504</v>
      </c>
      <c r="E12" s="105">
        <v>0</v>
      </c>
      <c r="F12" s="88" t="s">
        <v>196</v>
      </c>
      <c r="G12" s="125"/>
      <c r="K12" s="16"/>
      <c r="L12" s="18"/>
      <c r="M12" s="16"/>
    </row>
    <row r="13" spans="2:13" x14ac:dyDescent="0.25">
      <c r="B13" s="100" t="s">
        <v>4</v>
      </c>
      <c r="C13" s="98">
        <f>Covid_pakalp_progr!H33</f>
        <v>272839</v>
      </c>
      <c r="D13" s="104">
        <f t="shared" si="2"/>
        <v>272839</v>
      </c>
      <c r="E13" s="105">
        <v>0</v>
      </c>
      <c r="F13" s="88" t="s">
        <v>196</v>
      </c>
      <c r="G13" s="125"/>
      <c r="K13" s="16"/>
      <c r="L13" s="18"/>
      <c r="M13" s="16"/>
    </row>
    <row r="14" spans="2:13" x14ac:dyDescent="0.25">
      <c r="B14" s="100" t="s">
        <v>7</v>
      </c>
      <c r="C14" s="98">
        <f>Covid_pakalp_progr!H41</f>
        <v>69184</v>
      </c>
      <c r="D14" s="104">
        <f t="shared" si="2"/>
        <v>69184</v>
      </c>
      <c r="E14" s="105">
        <v>0</v>
      </c>
      <c r="F14" s="88" t="s">
        <v>196</v>
      </c>
      <c r="G14" s="125"/>
      <c r="K14" s="16"/>
      <c r="L14" s="18"/>
      <c r="M14" s="16"/>
    </row>
    <row r="15" spans="2:13" x14ac:dyDescent="0.25">
      <c r="B15" s="100" t="s">
        <v>81</v>
      </c>
      <c r="C15" s="98">
        <f>Covid_pakalp_progr!H77</f>
        <v>10967</v>
      </c>
      <c r="D15" s="104">
        <f t="shared" si="2"/>
        <v>10967</v>
      </c>
      <c r="E15" s="105">
        <v>0</v>
      </c>
      <c r="F15" s="88" t="s">
        <v>196</v>
      </c>
      <c r="G15" s="125"/>
      <c r="K15" s="16"/>
      <c r="L15" s="18"/>
      <c r="M15" s="16"/>
    </row>
    <row r="16" spans="2:13" x14ac:dyDescent="0.25">
      <c r="B16" s="100" t="s">
        <v>80</v>
      </c>
      <c r="C16" s="98">
        <f>Covid_pakalp_progr!H120</f>
        <v>7625</v>
      </c>
      <c r="D16" s="104">
        <f t="shared" si="2"/>
        <v>7625</v>
      </c>
      <c r="E16" s="105">
        <v>0</v>
      </c>
      <c r="F16" s="88" t="s">
        <v>196</v>
      </c>
      <c r="G16" s="125"/>
      <c r="K16" s="16"/>
      <c r="L16" s="18"/>
      <c r="M16" s="16"/>
    </row>
    <row r="17" spans="2:13" x14ac:dyDescent="0.25">
      <c r="B17" s="100" t="s">
        <v>146</v>
      </c>
      <c r="C17" s="98">
        <f>Covid_pakalp_progr!H67</f>
        <v>40719</v>
      </c>
      <c r="D17" s="104">
        <f t="shared" si="2"/>
        <v>40719</v>
      </c>
      <c r="E17" s="105">
        <v>0</v>
      </c>
      <c r="F17" s="88" t="s">
        <v>196</v>
      </c>
      <c r="G17" s="125"/>
      <c r="K17" s="16"/>
      <c r="L17" s="18"/>
      <c r="M17" s="16"/>
    </row>
    <row r="18" spans="2:13" x14ac:dyDescent="0.25">
      <c r="B18" s="100" t="s">
        <v>135</v>
      </c>
      <c r="C18" s="98">
        <f>Covid_pakalp_progr!H85</f>
        <v>16817</v>
      </c>
      <c r="D18" s="104">
        <f t="shared" si="2"/>
        <v>16817</v>
      </c>
      <c r="E18" s="105">
        <v>0</v>
      </c>
      <c r="F18" s="88" t="s">
        <v>196</v>
      </c>
      <c r="G18" s="125"/>
      <c r="K18" s="16"/>
      <c r="L18" s="18"/>
      <c r="M18" s="16"/>
    </row>
    <row r="19" spans="2:13" x14ac:dyDescent="0.25">
      <c r="B19" s="100" t="s">
        <v>136</v>
      </c>
      <c r="C19" s="98">
        <f>Covid_pakalp_progr!H101</f>
        <v>15177</v>
      </c>
      <c r="D19" s="104">
        <f t="shared" si="2"/>
        <v>15177</v>
      </c>
      <c r="E19" s="105">
        <v>0</v>
      </c>
      <c r="F19" s="88" t="s">
        <v>196</v>
      </c>
      <c r="G19" s="125"/>
      <c r="K19" s="16"/>
      <c r="L19" s="18"/>
      <c r="M19" s="16"/>
    </row>
    <row r="20" spans="2:13" x14ac:dyDescent="0.25">
      <c r="B20" s="100" t="s">
        <v>142</v>
      </c>
      <c r="C20" s="98">
        <f>Covid_pakalp_progr!H106</f>
        <v>217</v>
      </c>
      <c r="D20" s="104">
        <f t="shared" si="2"/>
        <v>217</v>
      </c>
      <c r="E20" s="105">
        <v>0</v>
      </c>
      <c r="F20" s="88" t="s">
        <v>196</v>
      </c>
      <c r="G20" s="125"/>
      <c r="K20" s="16"/>
      <c r="L20" s="18"/>
      <c r="M20" s="16"/>
    </row>
    <row r="21" spans="2:13" x14ac:dyDescent="0.25">
      <c r="B21" s="100" t="s">
        <v>148</v>
      </c>
      <c r="C21" s="98">
        <f>Covid_pakalp_progr!H114</f>
        <v>14469</v>
      </c>
      <c r="D21" s="104">
        <f t="shared" si="2"/>
        <v>14469</v>
      </c>
      <c r="E21" s="105">
        <v>0</v>
      </c>
      <c r="F21" s="88" t="s">
        <v>196</v>
      </c>
      <c r="G21" s="125"/>
      <c r="K21" s="16"/>
      <c r="L21" s="18"/>
      <c r="M21" s="16"/>
    </row>
    <row r="22" spans="2:13" x14ac:dyDescent="0.25">
      <c r="B22" s="100" t="s">
        <v>38</v>
      </c>
      <c r="C22" s="98">
        <f>Covid_pakalp_progr!H92</f>
        <v>6705</v>
      </c>
      <c r="D22" s="104">
        <f t="shared" si="2"/>
        <v>6705</v>
      </c>
      <c r="E22" s="105">
        <v>0</v>
      </c>
      <c r="F22" s="88" t="s">
        <v>196</v>
      </c>
      <c r="G22" s="125"/>
      <c r="K22" s="16"/>
      <c r="L22" s="18"/>
      <c r="M22" s="16"/>
    </row>
    <row r="23" spans="2:13" x14ac:dyDescent="0.25">
      <c r="B23" s="103" t="s">
        <v>82</v>
      </c>
      <c r="C23" s="96">
        <f>SUM(C24:C24)</f>
        <v>215760</v>
      </c>
      <c r="D23" s="106">
        <f t="shared" ref="D23:E23" si="3">SUM(D24:D24)</f>
        <v>215760</v>
      </c>
      <c r="E23" s="106">
        <f t="shared" si="3"/>
        <v>0</v>
      </c>
      <c r="F23" s="88"/>
      <c r="G23" s="125"/>
      <c r="K23" s="16"/>
      <c r="L23" s="18"/>
      <c r="M23" s="16"/>
    </row>
    <row r="24" spans="2:13" x14ac:dyDescent="0.25">
      <c r="B24" s="101" t="s">
        <v>181</v>
      </c>
      <c r="C24" s="107">
        <f>Sekvencēšana!E13</f>
        <v>215760</v>
      </c>
      <c r="D24" s="104">
        <f>C24</f>
        <v>215760</v>
      </c>
      <c r="E24" s="108">
        <v>0</v>
      </c>
      <c r="F24" s="88" t="s">
        <v>196</v>
      </c>
      <c r="G24" s="126"/>
      <c r="K24" s="16"/>
      <c r="L24" s="16"/>
      <c r="M24" s="16"/>
    </row>
    <row r="25" spans="2:13" x14ac:dyDescent="0.25">
      <c r="B25" s="19"/>
      <c r="C25" s="20"/>
      <c r="D25" s="19"/>
      <c r="E25" s="19"/>
      <c r="F25" s="17"/>
    </row>
    <row r="26" spans="2:13" x14ac:dyDescent="0.25">
      <c r="B26" s="19"/>
      <c r="C26" s="20"/>
      <c r="D26" s="19"/>
      <c r="E26" s="19"/>
      <c r="F26" s="17"/>
    </row>
    <row r="27" spans="2:13" x14ac:dyDescent="0.25">
      <c r="C27" s="21"/>
    </row>
    <row r="34" ht="18.75" customHeight="1" x14ac:dyDescent="0.25"/>
  </sheetData>
  <mergeCells count="2">
    <mergeCell ref="C1:E1"/>
    <mergeCell ref="G9:G24"/>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N73"/>
  <sheetViews>
    <sheetView zoomScale="62" zoomScaleNormal="62" workbookViewId="0">
      <selection activeCell="J1" sqref="J1:M1"/>
    </sheetView>
  </sheetViews>
  <sheetFormatPr defaultRowHeight="15" x14ac:dyDescent="0.25"/>
  <cols>
    <col min="1" max="1" width="36.42578125" style="17" customWidth="1"/>
    <col min="2" max="2" width="14.85546875" style="17" customWidth="1"/>
    <col min="3" max="3" width="24.28515625" style="17" customWidth="1"/>
    <col min="4" max="4" width="12.5703125" style="17" customWidth="1"/>
    <col min="5" max="5" width="13.5703125" style="17" customWidth="1"/>
    <col min="6" max="6" width="16.7109375" style="17" customWidth="1"/>
    <col min="7" max="7" width="13" style="17" customWidth="1"/>
    <col min="8" max="8" width="15.28515625" style="17" customWidth="1"/>
    <col min="9" max="9" width="12.28515625" style="17" customWidth="1"/>
    <col min="10" max="10" width="13" style="17" customWidth="1"/>
    <col min="11" max="11" width="12.7109375" style="17" customWidth="1"/>
    <col min="12" max="12" width="14.85546875" style="17" customWidth="1"/>
    <col min="13" max="13" width="14.5703125" style="17" customWidth="1"/>
    <col min="14" max="14" width="12.7109375" style="17" customWidth="1"/>
    <col min="15" max="16384" width="9.140625" style="17"/>
  </cols>
  <sheetData>
    <row r="1" spans="1:13" ht="52.5" customHeight="1" x14ac:dyDescent="0.25">
      <c r="J1" s="109" t="s">
        <v>199</v>
      </c>
      <c r="K1" s="109"/>
      <c r="L1" s="109"/>
      <c r="M1" s="109"/>
    </row>
    <row r="2" spans="1:13" x14ac:dyDescent="0.25">
      <c r="A2" s="111" t="s">
        <v>183</v>
      </c>
      <c r="B2" s="111"/>
      <c r="C2" s="111"/>
      <c r="D2" s="111"/>
      <c r="E2" s="111"/>
      <c r="F2" s="111"/>
      <c r="G2" s="111"/>
      <c r="H2" s="111"/>
      <c r="I2" s="111"/>
      <c r="J2" s="111"/>
      <c r="K2" s="111"/>
      <c r="L2" s="111"/>
      <c r="M2" s="111"/>
    </row>
    <row r="3" spans="1:13" ht="34.5" customHeight="1" x14ac:dyDescent="0.25">
      <c r="A3" s="23" t="s">
        <v>9</v>
      </c>
      <c r="B3" s="23" t="s">
        <v>10</v>
      </c>
      <c r="C3" s="23" t="s">
        <v>133</v>
      </c>
      <c r="D3" s="23" t="s">
        <v>185</v>
      </c>
      <c r="E3" s="23" t="s">
        <v>137</v>
      </c>
      <c r="F3" s="23" t="s">
        <v>138</v>
      </c>
      <c r="G3" s="23" t="s">
        <v>139</v>
      </c>
      <c r="H3" s="23" t="s">
        <v>169</v>
      </c>
      <c r="I3" s="23" t="s">
        <v>147</v>
      </c>
      <c r="J3" s="23" t="s">
        <v>171</v>
      </c>
      <c r="K3" s="23" t="s">
        <v>170</v>
      </c>
      <c r="L3" s="23" t="s">
        <v>178</v>
      </c>
      <c r="M3" s="34" t="s">
        <v>182</v>
      </c>
    </row>
    <row r="4" spans="1:13" x14ac:dyDescent="0.25">
      <c r="A4" s="24" t="s">
        <v>103</v>
      </c>
      <c r="B4" s="82" t="s">
        <v>114</v>
      </c>
      <c r="C4" s="24" t="s">
        <v>111</v>
      </c>
      <c r="D4" s="84">
        <v>4.5199999999999996</v>
      </c>
      <c r="E4" s="26"/>
      <c r="F4" s="26"/>
      <c r="G4" s="26"/>
      <c r="H4" s="26"/>
      <c r="I4" s="26"/>
      <c r="J4" s="26"/>
      <c r="K4" s="26">
        <v>41</v>
      </c>
      <c r="L4" s="26">
        <v>153</v>
      </c>
      <c r="M4" s="25">
        <f>ROUND(D4*E4+D4*F4+D4*G4+D4*H4+D4*I4+D4*J4+D4*K4+D4*L4,2)</f>
        <v>876.88</v>
      </c>
    </row>
    <row r="5" spans="1:13" ht="14.45" customHeight="1" x14ac:dyDescent="0.25">
      <c r="A5" s="24" t="s">
        <v>100</v>
      </c>
      <c r="B5" s="82" t="s">
        <v>114</v>
      </c>
      <c r="C5" s="24" t="s">
        <v>111</v>
      </c>
      <c r="D5" s="84">
        <v>4.5199999999999996</v>
      </c>
      <c r="E5" s="26"/>
      <c r="F5" s="26"/>
      <c r="G5" s="26"/>
      <c r="H5" s="26"/>
      <c r="I5" s="26"/>
      <c r="J5" s="26"/>
      <c r="K5" s="26">
        <v>30</v>
      </c>
      <c r="L5" s="26">
        <v>152</v>
      </c>
      <c r="M5" s="25">
        <f t="shared" ref="M5:M60" si="0">ROUND(D5*E5+D5*F5+D5*G5+D5*H5+D5*I5+D5*J5+D5*K5+D5*L5,2)</f>
        <v>822.64</v>
      </c>
    </row>
    <row r="6" spans="1:13" x14ac:dyDescent="0.25">
      <c r="A6" s="24" t="s">
        <v>93</v>
      </c>
      <c r="B6" s="82" t="s">
        <v>117</v>
      </c>
      <c r="C6" s="24" t="s">
        <v>112</v>
      </c>
      <c r="D6" s="85">
        <v>3.83</v>
      </c>
      <c r="E6" s="26"/>
      <c r="F6" s="26"/>
      <c r="G6" s="26"/>
      <c r="H6" s="26"/>
      <c r="I6" s="26"/>
      <c r="J6" s="26">
        <v>1</v>
      </c>
      <c r="K6" s="26">
        <v>33</v>
      </c>
      <c r="L6" s="26">
        <v>176</v>
      </c>
      <c r="M6" s="25">
        <f t="shared" si="0"/>
        <v>804.3</v>
      </c>
    </row>
    <row r="7" spans="1:13" x14ac:dyDescent="0.25">
      <c r="A7" s="24" t="s">
        <v>104</v>
      </c>
      <c r="B7" s="82" t="s">
        <v>114</v>
      </c>
      <c r="C7" s="24" t="s">
        <v>111</v>
      </c>
      <c r="D7" s="84">
        <v>4.5199999999999996</v>
      </c>
      <c r="E7" s="26"/>
      <c r="F7" s="26"/>
      <c r="G7" s="26"/>
      <c r="H7" s="26"/>
      <c r="I7" s="26"/>
      <c r="J7" s="26"/>
      <c r="K7" s="26">
        <v>113</v>
      </c>
      <c r="L7" s="26">
        <v>18</v>
      </c>
      <c r="M7" s="25">
        <f t="shared" si="0"/>
        <v>592.12</v>
      </c>
    </row>
    <row r="8" spans="1:13" x14ac:dyDescent="0.25">
      <c r="A8" s="24" t="s">
        <v>104</v>
      </c>
      <c r="B8" s="82" t="s">
        <v>117</v>
      </c>
      <c r="C8" s="24" t="s">
        <v>112</v>
      </c>
      <c r="D8" s="85">
        <v>3.83</v>
      </c>
      <c r="E8" s="26"/>
      <c r="F8" s="26"/>
      <c r="G8" s="26"/>
      <c r="H8" s="26"/>
      <c r="I8" s="26"/>
      <c r="J8" s="26">
        <v>12</v>
      </c>
      <c r="K8" s="26">
        <v>3</v>
      </c>
      <c r="L8" s="26"/>
      <c r="M8" s="25">
        <f t="shared" si="0"/>
        <v>57.45</v>
      </c>
    </row>
    <row r="9" spans="1:13" x14ac:dyDescent="0.25">
      <c r="A9" s="24" t="s">
        <v>84</v>
      </c>
      <c r="B9" s="82" t="s">
        <v>115</v>
      </c>
      <c r="C9" s="24" t="s">
        <v>76</v>
      </c>
      <c r="D9" s="84">
        <v>44.25</v>
      </c>
      <c r="E9" s="26"/>
      <c r="F9" s="26"/>
      <c r="G9" s="26"/>
      <c r="H9" s="26">
        <v>1</v>
      </c>
      <c r="I9" s="26"/>
      <c r="J9" s="26"/>
      <c r="K9" s="26">
        <v>5</v>
      </c>
      <c r="L9" s="26">
        <v>4</v>
      </c>
      <c r="M9" s="25">
        <f t="shared" si="0"/>
        <v>442.5</v>
      </c>
    </row>
    <row r="10" spans="1:13" x14ac:dyDescent="0.25">
      <c r="A10" s="24" t="s">
        <v>84</v>
      </c>
      <c r="B10" s="82" t="s">
        <v>117</v>
      </c>
      <c r="C10" s="24" t="s">
        <v>112</v>
      </c>
      <c r="D10" s="85">
        <v>3.83</v>
      </c>
      <c r="E10" s="26"/>
      <c r="F10" s="26"/>
      <c r="G10" s="26"/>
      <c r="H10" s="26"/>
      <c r="I10" s="26"/>
      <c r="J10" s="26"/>
      <c r="K10" s="26">
        <v>2</v>
      </c>
      <c r="L10" s="26">
        <v>16</v>
      </c>
      <c r="M10" s="25">
        <f t="shared" si="0"/>
        <v>68.94</v>
      </c>
    </row>
    <row r="11" spans="1:13" x14ac:dyDescent="0.25">
      <c r="A11" s="24" t="s">
        <v>84</v>
      </c>
      <c r="B11" s="82" t="s">
        <v>116</v>
      </c>
      <c r="C11" s="24" t="s">
        <v>129</v>
      </c>
      <c r="D11" s="84">
        <v>0.8</v>
      </c>
      <c r="E11" s="26"/>
      <c r="F11" s="26"/>
      <c r="G11" s="26"/>
      <c r="H11" s="26"/>
      <c r="I11" s="26"/>
      <c r="J11" s="26"/>
      <c r="K11" s="26">
        <v>1</v>
      </c>
      <c r="L11" s="26"/>
      <c r="M11" s="25">
        <f t="shared" si="0"/>
        <v>0.8</v>
      </c>
    </row>
    <row r="12" spans="1:13" x14ac:dyDescent="0.25">
      <c r="A12" s="24" t="s">
        <v>94</v>
      </c>
      <c r="B12" s="82" t="s">
        <v>114</v>
      </c>
      <c r="C12" s="24" t="s">
        <v>111</v>
      </c>
      <c r="D12" s="84">
        <v>4.5199999999999996</v>
      </c>
      <c r="E12" s="26"/>
      <c r="F12" s="26"/>
      <c r="G12" s="26"/>
      <c r="H12" s="26"/>
      <c r="I12" s="26"/>
      <c r="J12" s="26"/>
      <c r="K12" s="26">
        <v>34</v>
      </c>
      <c r="L12" s="26">
        <v>213</v>
      </c>
      <c r="M12" s="25">
        <f t="shared" si="0"/>
        <v>1116.44</v>
      </c>
    </row>
    <row r="13" spans="1:13" x14ac:dyDescent="0.25">
      <c r="A13" s="24" t="s">
        <v>108</v>
      </c>
      <c r="B13" s="82" t="s">
        <v>114</v>
      </c>
      <c r="C13" s="24" t="s">
        <v>111</v>
      </c>
      <c r="D13" s="84">
        <v>4.5199999999999996</v>
      </c>
      <c r="E13" s="26"/>
      <c r="F13" s="26"/>
      <c r="G13" s="26"/>
      <c r="H13" s="26"/>
      <c r="I13" s="26"/>
      <c r="J13" s="26">
        <v>15</v>
      </c>
      <c r="K13" s="26">
        <v>156</v>
      </c>
      <c r="L13" s="26">
        <v>158</v>
      </c>
      <c r="M13" s="25">
        <f t="shared" si="0"/>
        <v>1487.08</v>
      </c>
    </row>
    <row r="14" spans="1:13" x14ac:dyDescent="0.25">
      <c r="A14" s="24" t="s">
        <v>87</v>
      </c>
      <c r="B14" s="82" t="s">
        <v>115</v>
      </c>
      <c r="C14" s="24" t="s">
        <v>76</v>
      </c>
      <c r="D14" s="84">
        <v>44.25</v>
      </c>
      <c r="E14" s="26"/>
      <c r="F14" s="26"/>
      <c r="G14" s="26"/>
      <c r="H14" s="26">
        <v>1</v>
      </c>
      <c r="I14" s="26">
        <v>8</v>
      </c>
      <c r="J14" s="26">
        <v>30</v>
      </c>
      <c r="K14" s="26">
        <v>310</v>
      </c>
      <c r="L14" s="26">
        <v>779</v>
      </c>
      <c r="M14" s="25">
        <f t="shared" si="0"/>
        <v>49914</v>
      </c>
    </row>
    <row r="15" spans="1:13" x14ac:dyDescent="0.25">
      <c r="A15" s="24" t="s">
        <v>87</v>
      </c>
      <c r="B15" s="82" t="s">
        <v>114</v>
      </c>
      <c r="C15" s="24" t="s">
        <v>111</v>
      </c>
      <c r="D15" s="84">
        <v>4.5199999999999996</v>
      </c>
      <c r="E15" s="26"/>
      <c r="F15" s="26"/>
      <c r="G15" s="26"/>
      <c r="H15" s="26"/>
      <c r="I15" s="26"/>
      <c r="J15" s="26">
        <v>2</v>
      </c>
      <c r="K15" s="26">
        <v>173</v>
      </c>
      <c r="L15" s="26">
        <v>624</v>
      </c>
      <c r="M15" s="25">
        <f t="shared" si="0"/>
        <v>3611.48</v>
      </c>
    </row>
    <row r="16" spans="1:13" x14ac:dyDescent="0.25">
      <c r="A16" s="24" t="s">
        <v>87</v>
      </c>
      <c r="B16" s="82" t="s">
        <v>114</v>
      </c>
      <c r="C16" s="24" t="s">
        <v>111</v>
      </c>
      <c r="D16" s="84">
        <v>5.28</v>
      </c>
      <c r="E16" s="26"/>
      <c r="F16" s="26"/>
      <c r="G16" s="26">
        <v>3</v>
      </c>
      <c r="H16" s="26"/>
      <c r="I16" s="26"/>
      <c r="J16" s="26"/>
      <c r="K16" s="26"/>
      <c r="L16" s="26"/>
      <c r="M16" s="25">
        <f t="shared" si="0"/>
        <v>15.84</v>
      </c>
    </row>
    <row r="17" spans="1:13" x14ac:dyDescent="0.25">
      <c r="A17" s="24" t="s">
        <v>95</v>
      </c>
      <c r="B17" s="82" t="s">
        <v>117</v>
      </c>
      <c r="C17" s="24" t="s">
        <v>112</v>
      </c>
      <c r="D17" s="85">
        <v>3.83</v>
      </c>
      <c r="E17" s="26"/>
      <c r="F17" s="26"/>
      <c r="G17" s="26"/>
      <c r="H17" s="26"/>
      <c r="I17" s="26"/>
      <c r="J17" s="26"/>
      <c r="K17" s="26">
        <v>42</v>
      </c>
      <c r="L17" s="26">
        <v>127</v>
      </c>
      <c r="M17" s="25">
        <f t="shared" si="0"/>
        <v>647.27</v>
      </c>
    </row>
    <row r="18" spans="1:13" x14ac:dyDescent="0.25">
      <c r="A18" s="24" t="s">
        <v>83</v>
      </c>
      <c r="B18" s="82" t="s">
        <v>115</v>
      </c>
      <c r="C18" s="24" t="s">
        <v>76</v>
      </c>
      <c r="D18" s="84">
        <v>44.25</v>
      </c>
      <c r="E18" s="26"/>
      <c r="F18" s="26"/>
      <c r="G18" s="26"/>
      <c r="H18" s="26"/>
      <c r="I18" s="26">
        <v>4</v>
      </c>
      <c r="J18" s="26"/>
      <c r="K18" s="26">
        <v>30</v>
      </c>
      <c r="L18" s="26">
        <v>129</v>
      </c>
      <c r="M18" s="25">
        <f t="shared" si="0"/>
        <v>7212.75</v>
      </c>
    </row>
    <row r="19" spans="1:13" x14ac:dyDescent="0.25">
      <c r="A19" s="24" t="s">
        <v>83</v>
      </c>
      <c r="B19" s="82" t="s">
        <v>117</v>
      </c>
      <c r="C19" s="24" t="s">
        <v>112</v>
      </c>
      <c r="D19" s="85">
        <v>3.83</v>
      </c>
      <c r="E19" s="26"/>
      <c r="F19" s="26"/>
      <c r="G19" s="26"/>
      <c r="H19" s="26"/>
      <c r="I19" s="26">
        <v>3</v>
      </c>
      <c r="J19" s="26">
        <v>12</v>
      </c>
      <c r="K19" s="26">
        <v>214</v>
      </c>
      <c r="L19" s="26">
        <v>899</v>
      </c>
      <c r="M19" s="25">
        <f t="shared" si="0"/>
        <v>4320.24</v>
      </c>
    </row>
    <row r="20" spans="1:13" x14ac:dyDescent="0.25">
      <c r="A20" s="24" t="s">
        <v>88</v>
      </c>
      <c r="B20" s="82" t="s">
        <v>115</v>
      </c>
      <c r="C20" s="24" t="s">
        <v>76</v>
      </c>
      <c r="D20" s="84">
        <v>44.25</v>
      </c>
      <c r="E20" s="26"/>
      <c r="F20" s="26"/>
      <c r="G20" s="26"/>
      <c r="H20" s="26"/>
      <c r="I20" s="26"/>
      <c r="J20" s="26">
        <v>2</v>
      </c>
      <c r="K20" s="26">
        <v>81</v>
      </c>
      <c r="L20" s="26">
        <v>359</v>
      </c>
      <c r="M20" s="25">
        <f t="shared" si="0"/>
        <v>19558.5</v>
      </c>
    </row>
    <row r="21" spans="1:13" x14ac:dyDescent="0.25">
      <c r="A21" s="24" t="s">
        <v>88</v>
      </c>
      <c r="B21" s="82" t="s">
        <v>115</v>
      </c>
      <c r="C21" s="24" t="s">
        <v>76</v>
      </c>
      <c r="D21" s="84">
        <v>48.58</v>
      </c>
      <c r="E21" s="26">
        <v>1</v>
      </c>
      <c r="F21" s="26">
        <v>7</v>
      </c>
      <c r="G21" s="26">
        <v>16</v>
      </c>
      <c r="H21" s="26"/>
      <c r="I21" s="26"/>
      <c r="J21" s="26"/>
      <c r="K21" s="26"/>
      <c r="L21" s="26"/>
      <c r="M21" s="25">
        <f t="shared" si="0"/>
        <v>1165.92</v>
      </c>
    </row>
    <row r="22" spans="1:13" x14ac:dyDescent="0.25">
      <c r="A22" s="24" t="s">
        <v>88</v>
      </c>
      <c r="B22" s="82" t="s">
        <v>114</v>
      </c>
      <c r="C22" s="24" t="s">
        <v>111</v>
      </c>
      <c r="D22" s="84">
        <v>4.5199999999999996</v>
      </c>
      <c r="E22" s="26"/>
      <c r="F22" s="26"/>
      <c r="G22" s="26"/>
      <c r="H22" s="26"/>
      <c r="I22" s="26"/>
      <c r="J22" s="26">
        <v>2</v>
      </c>
      <c r="K22" s="26">
        <v>72</v>
      </c>
      <c r="L22" s="26">
        <v>268</v>
      </c>
      <c r="M22" s="25">
        <f t="shared" si="0"/>
        <v>1545.84</v>
      </c>
    </row>
    <row r="23" spans="1:13" x14ac:dyDescent="0.25">
      <c r="A23" s="24" t="s">
        <v>88</v>
      </c>
      <c r="B23" s="82" t="s">
        <v>114</v>
      </c>
      <c r="C23" s="24" t="s">
        <v>111</v>
      </c>
      <c r="D23" s="84">
        <v>5.28</v>
      </c>
      <c r="E23" s="26">
        <v>1</v>
      </c>
      <c r="F23" s="26">
        <v>2</v>
      </c>
      <c r="G23" s="26">
        <v>4</v>
      </c>
      <c r="H23" s="26"/>
      <c r="I23" s="26"/>
      <c r="J23" s="26"/>
      <c r="K23" s="26"/>
      <c r="L23" s="26"/>
      <c r="M23" s="25">
        <f t="shared" si="0"/>
        <v>36.96</v>
      </c>
    </row>
    <row r="24" spans="1:13" x14ac:dyDescent="0.25">
      <c r="A24" s="24" t="s">
        <v>88</v>
      </c>
      <c r="B24" s="82" t="s">
        <v>172</v>
      </c>
      <c r="C24" s="24" t="s">
        <v>173</v>
      </c>
      <c r="D24" s="84">
        <v>8.25</v>
      </c>
      <c r="E24" s="26"/>
      <c r="F24" s="26"/>
      <c r="G24" s="26"/>
      <c r="H24" s="26"/>
      <c r="I24" s="26"/>
      <c r="J24" s="26"/>
      <c r="K24" s="26">
        <v>1</v>
      </c>
      <c r="L24" s="26">
        <v>1</v>
      </c>
      <c r="M24" s="25">
        <f t="shared" si="0"/>
        <v>16.5</v>
      </c>
    </row>
    <row r="25" spans="1:13" x14ac:dyDescent="0.25">
      <c r="A25" s="24" t="s">
        <v>88</v>
      </c>
      <c r="B25" s="82" t="s">
        <v>172</v>
      </c>
      <c r="C25" s="24" t="s">
        <v>173</v>
      </c>
      <c r="D25" s="84">
        <v>12.58</v>
      </c>
      <c r="E25" s="26"/>
      <c r="F25" s="26">
        <v>3</v>
      </c>
      <c r="G25" s="26">
        <v>5</v>
      </c>
      <c r="H25" s="26"/>
      <c r="I25" s="26"/>
      <c r="J25" s="26"/>
      <c r="K25" s="26"/>
      <c r="L25" s="26"/>
      <c r="M25" s="25">
        <f t="shared" si="0"/>
        <v>100.64</v>
      </c>
    </row>
    <row r="26" spans="1:13" x14ac:dyDescent="0.25">
      <c r="A26" s="24" t="s">
        <v>96</v>
      </c>
      <c r="B26" s="82" t="s">
        <v>114</v>
      </c>
      <c r="C26" s="24" t="s">
        <v>111</v>
      </c>
      <c r="D26" s="84">
        <v>4.5199999999999996</v>
      </c>
      <c r="E26" s="26"/>
      <c r="F26" s="26"/>
      <c r="G26" s="26"/>
      <c r="H26" s="26"/>
      <c r="I26" s="26"/>
      <c r="J26" s="26"/>
      <c r="K26" s="26"/>
      <c r="L26" s="26">
        <v>1</v>
      </c>
      <c r="M26" s="25">
        <f t="shared" si="0"/>
        <v>4.5199999999999996</v>
      </c>
    </row>
    <row r="27" spans="1:13" x14ac:dyDescent="0.25">
      <c r="A27" s="24" t="s">
        <v>96</v>
      </c>
      <c r="B27" s="82" t="s">
        <v>117</v>
      </c>
      <c r="C27" s="24" t="s">
        <v>112</v>
      </c>
      <c r="D27" s="85">
        <v>3.83</v>
      </c>
      <c r="E27" s="26"/>
      <c r="F27" s="26"/>
      <c r="G27" s="26"/>
      <c r="H27" s="26"/>
      <c r="I27" s="26"/>
      <c r="J27" s="26"/>
      <c r="K27" s="26">
        <v>49</v>
      </c>
      <c r="L27" s="26">
        <v>319</v>
      </c>
      <c r="M27" s="25">
        <f t="shared" si="0"/>
        <v>1409.44</v>
      </c>
    </row>
    <row r="28" spans="1:13" x14ac:dyDescent="0.25">
      <c r="A28" s="24" t="s">
        <v>97</v>
      </c>
      <c r="B28" s="82" t="s">
        <v>114</v>
      </c>
      <c r="C28" s="24" t="s">
        <v>111</v>
      </c>
      <c r="D28" s="84">
        <v>4.5199999999999996</v>
      </c>
      <c r="E28" s="26"/>
      <c r="F28" s="26"/>
      <c r="G28" s="26"/>
      <c r="H28" s="26"/>
      <c r="I28" s="26"/>
      <c r="J28" s="26">
        <v>1</v>
      </c>
      <c r="K28" s="26">
        <v>58</v>
      </c>
      <c r="L28" s="26">
        <v>262</v>
      </c>
      <c r="M28" s="25">
        <f t="shared" si="0"/>
        <v>1450.92</v>
      </c>
    </row>
    <row r="29" spans="1:13" x14ac:dyDescent="0.25">
      <c r="A29" s="24" t="s">
        <v>89</v>
      </c>
      <c r="B29" s="82" t="s">
        <v>140</v>
      </c>
      <c r="C29" s="24" t="s">
        <v>74</v>
      </c>
      <c r="D29" s="84">
        <v>23.32</v>
      </c>
      <c r="E29" s="26"/>
      <c r="F29" s="26"/>
      <c r="G29" s="26"/>
      <c r="H29" s="26"/>
      <c r="I29" s="26"/>
      <c r="J29" s="26"/>
      <c r="K29" s="26"/>
      <c r="L29" s="26">
        <v>1</v>
      </c>
      <c r="M29" s="25">
        <f t="shared" si="0"/>
        <v>23.32</v>
      </c>
    </row>
    <row r="30" spans="1:13" x14ac:dyDescent="0.25">
      <c r="A30" s="24" t="s">
        <v>89</v>
      </c>
      <c r="B30" s="82" t="s">
        <v>114</v>
      </c>
      <c r="C30" s="24" t="s">
        <v>111</v>
      </c>
      <c r="D30" s="84">
        <v>4.5199999999999996</v>
      </c>
      <c r="E30" s="26"/>
      <c r="F30" s="26"/>
      <c r="G30" s="26"/>
      <c r="H30" s="26"/>
      <c r="I30" s="26"/>
      <c r="J30" s="26">
        <v>2</v>
      </c>
      <c r="K30" s="26">
        <v>173</v>
      </c>
      <c r="L30" s="26">
        <v>979</v>
      </c>
      <c r="M30" s="25">
        <f t="shared" si="0"/>
        <v>5216.08</v>
      </c>
    </row>
    <row r="31" spans="1:13" x14ac:dyDescent="0.25">
      <c r="A31" s="27" t="s">
        <v>105</v>
      </c>
      <c r="B31" s="83" t="s">
        <v>114</v>
      </c>
      <c r="C31" s="27" t="s">
        <v>111</v>
      </c>
      <c r="D31" s="86">
        <v>4.5199999999999996</v>
      </c>
      <c r="E31" s="28"/>
      <c r="F31" s="28"/>
      <c r="G31" s="28"/>
      <c r="H31" s="28"/>
      <c r="I31" s="28"/>
      <c r="J31" s="26"/>
      <c r="K31" s="26">
        <v>33</v>
      </c>
      <c r="L31" s="26">
        <v>72</v>
      </c>
      <c r="M31" s="25">
        <f t="shared" si="0"/>
        <v>474.6</v>
      </c>
    </row>
    <row r="32" spans="1:13" x14ac:dyDescent="0.25">
      <c r="A32" s="27" t="s">
        <v>105</v>
      </c>
      <c r="B32" s="83" t="s">
        <v>114</v>
      </c>
      <c r="C32" s="27" t="s">
        <v>111</v>
      </c>
      <c r="D32" s="86">
        <v>5.28</v>
      </c>
      <c r="E32" s="28">
        <v>26</v>
      </c>
      <c r="F32" s="28"/>
      <c r="G32" s="28"/>
      <c r="H32" s="28"/>
      <c r="I32" s="28"/>
      <c r="J32" s="26"/>
      <c r="K32" s="26"/>
      <c r="L32" s="26"/>
      <c r="M32" s="25">
        <f t="shared" si="0"/>
        <v>137.28</v>
      </c>
    </row>
    <row r="33" spans="1:13" x14ac:dyDescent="0.25">
      <c r="A33" s="27" t="s">
        <v>110</v>
      </c>
      <c r="B33" s="83" t="s">
        <v>114</v>
      </c>
      <c r="C33" s="27" t="s">
        <v>111</v>
      </c>
      <c r="D33" s="86">
        <v>4.5199999999999996</v>
      </c>
      <c r="E33" s="28"/>
      <c r="F33" s="28"/>
      <c r="G33" s="28"/>
      <c r="H33" s="28"/>
      <c r="I33" s="28"/>
      <c r="J33" s="26"/>
      <c r="K33" s="26">
        <v>17</v>
      </c>
      <c r="L33" s="26">
        <v>42</v>
      </c>
      <c r="M33" s="25">
        <f t="shared" si="0"/>
        <v>266.68</v>
      </c>
    </row>
    <row r="34" spans="1:13" x14ac:dyDescent="0.25">
      <c r="A34" s="27" t="s">
        <v>98</v>
      </c>
      <c r="B34" s="83" t="s">
        <v>114</v>
      </c>
      <c r="C34" s="27" t="s">
        <v>111</v>
      </c>
      <c r="D34" s="86">
        <v>4.5199999999999996</v>
      </c>
      <c r="E34" s="28"/>
      <c r="F34" s="28"/>
      <c r="G34" s="28"/>
      <c r="H34" s="28"/>
      <c r="I34" s="28"/>
      <c r="J34" s="26">
        <v>2</v>
      </c>
      <c r="K34" s="26">
        <v>16</v>
      </c>
      <c r="L34" s="26">
        <v>99</v>
      </c>
      <c r="M34" s="25">
        <f t="shared" si="0"/>
        <v>528.84</v>
      </c>
    </row>
    <row r="35" spans="1:13" x14ac:dyDescent="0.25">
      <c r="A35" s="27" t="s">
        <v>99</v>
      </c>
      <c r="B35" s="83" t="s">
        <v>140</v>
      </c>
      <c r="C35" s="27" t="s">
        <v>74</v>
      </c>
      <c r="D35" s="86">
        <v>23.32</v>
      </c>
      <c r="E35" s="28"/>
      <c r="F35" s="28"/>
      <c r="G35" s="28"/>
      <c r="H35" s="28"/>
      <c r="I35" s="28"/>
      <c r="J35" s="26"/>
      <c r="K35" s="26">
        <v>59</v>
      </c>
      <c r="L35" s="26">
        <v>363</v>
      </c>
      <c r="M35" s="25">
        <f t="shared" si="0"/>
        <v>9841.0400000000009</v>
      </c>
    </row>
    <row r="36" spans="1:13" x14ac:dyDescent="0.25">
      <c r="A36" s="27" t="s">
        <v>99</v>
      </c>
      <c r="B36" s="83" t="s">
        <v>114</v>
      </c>
      <c r="C36" s="27" t="s">
        <v>111</v>
      </c>
      <c r="D36" s="86">
        <v>4.5199999999999996</v>
      </c>
      <c r="E36" s="28"/>
      <c r="F36" s="28"/>
      <c r="G36" s="28"/>
      <c r="H36" s="28"/>
      <c r="I36" s="28"/>
      <c r="J36" s="26"/>
      <c r="K36" s="26">
        <v>14</v>
      </c>
      <c r="L36" s="26">
        <v>122</v>
      </c>
      <c r="M36" s="25">
        <f t="shared" si="0"/>
        <v>614.72</v>
      </c>
    </row>
    <row r="37" spans="1:13" x14ac:dyDescent="0.25">
      <c r="A37" s="27" t="s">
        <v>99</v>
      </c>
      <c r="B37" s="83" t="s">
        <v>117</v>
      </c>
      <c r="C37" s="27" t="s">
        <v>112</v>
      </c>
      <c r="D37" s="87">
        <v>3.83</v>
      </c>
      <c r="E37" s="28"/>
      <c r="F37" s="28"/>
      <c r="G37" s="28"/>
      <c r="H37" s="28"/>
      <c r="I37" s="28"/>
      <c r="J37" s="26">
        <v>1</v>
      </c>
      <c r="K37" s="26">
        <v>43</v>
      </c>
      <c r="L37" s="26">
        <v>236</v>
      </c>
      <c r="M37" s="25">
        <f t="shared" si="0"/>
        <v>1072.4000000000001</v>
      </c>
    </row>
    <row r="38" spans="1:13" x14ac:dyDescent="0.25">
      <c r="A38" s="27" t="s">
        <v>85</v>
      </c>
      <c r="B38" s="83" t="s">
        <v>140</v>
      </c>
      <c r="C38" s="27" t="s">
        <v>74</v>
      </c>
      <c r="D38" s="86">
        <v>23.32</v>
      </c>
      <c r="E38" s="28"/>
      <c r="F38" s="28"/>
      <c r="G38" s="28"/>
      <c r="H38" s="28">
        <v>-2</v>
      </c>
      <c r="I38" s="28">
        <v>3</v>
      </c>
      <c r="J38" s="26">
        <v>21</v>
      </c>
      <c r="K38" s="26">
        <v>241</v>
      </c>
      <c r="L38" s="26">
        <v>1782</v>
      </c>
      <c r="M38" s="25">
        <f t="shared" si="0"/>
        <v>47689.4</v>
      </c>
    </row>
    <row r="39" spans="1:13" x14ac:dyDescent="0.25">
      <c r="A39" s="27" t="s">
        <v>85</v>
      </c>
      <c r="B39" s="83" t="s">
        <v>140</v>
      </c>
      <c r="C39" s="27" t="s">
        <v>74</v>
      </c>
      <c r="D39" s="86">
        <v>27.03</v>
      </c>
      <c r="E39" s="28"/>
      <c r="F39" s="28"/>
      <c r="G39" s="28">
        <v>3</v>
      </c>
      <c r="H39" s="28"/>
      <c r="I39" s="28"/>
      <c r="J39" s="26"/>
      <c r="K39" s="26"/>
      <c r="L39" s="26"/>
      <c r="M39" s="25">
        <f t="shared" si="0"/>
        <v>81.09</v>
      </c>
    </row>
    <row r="40" spans="1:13" x14ac:dyDescent="0.25">
      <c r="A40" s="27" t="s">
        <v>85</v>
      </c>
      <c r="B40" s="83" t="s">
        <v>115</v>
      </c>
      <c r="C40" s="27" t="s">
        <v>76</v>
      </c>
      <c r="D40" s="86">
        <v>44.25</v>
      </c>
      <c r="E40" s="28"/>
      <c r="F40" s="28"/>
      <c r="G40" s="28"/>
      <c r="H40" s="28"/>
      <c r="I40" s="28"/>
      <c r="J40" s="26">
        <v>8</v>
      </c>
      <c r="K40" s="26">
        <v>153</v>
      </c>
      <c r="L40" s="26">
        <v>498</v>
      </c>
      <c r="M40" s="25">
        <f t="shared" si="0"/>
        <v>29160.75</v>
      </c>
    </row>
    <row r="41" spans="1:13" x14ac:dyDescent="0.25">
      <c r="A41" s="27" t="s">
        <v>85</v>
      </c>
      <c r="B41" s="83" t="s">
        <v>115</v>
      </c>
      <c r="C41" s="27" t="s">
        <v>76</v>
      </c>
      <c r="D41" s="86">
        <v>48.58</v>
      </c>
      <c r="E41" s="28"/>
      <c r="F41" s="28">
        <v>1</v>
      </c>
      <c r="G41" s="28"/>
      <c r="H41" s="28"/>
      <c r="I41" s="28"/>
      <c r="J41" s="26"/>
      <c r="K41" s="26"/>
      <c r="L41" s="26"/>
      <c r="M41" s="25">
        <f t="shared" si="0"/>
        <v>48.58</v>
      </c>
    </row>
    <row r="42" spans="1:13" x14ac:dyDescent="0.25">
      <c r="A42" s="27" t="s">
        <v>85</v>
      </c>
      <c r="B42" s="83">
        <v>60046</v>
      </c>
      <c r="C42" s="27" t="s">
        <v>129</v>
      </c>
      <c r="D42" s="86">
        <v>0.8</v>
      </c>
      <c r="E42" s="28"/>
      <c r="F42" s="28"/>
      <c r="G42" s="28"/>
      <c r="H42" s="28"/>
      <c r="I42" s="28"/>
      <c r="J42" s="26">
        <v>8</v>
      </c>
      <c r="K42" s="26">
        <v>152</v>
      </c>
      <c r="L42" s="26">
        <v>524</v>
      </c>
      <c r="M42" s="25">
        <f t="shared" si="0"/>
        <v>547.20000000000005</v>
      </c>
    </row>
    <row r="43" spans="1:13" x14ac:dyDescent="0.25">
      <c r="A43" s="27" t="s">
        <v>85</v>
      </c>
      <c r="B43" s="83" t="s">
        <v>116</v>
      </c>
      <c r="C43" s="27" t="s">
        <v>129</v>
      </c>
      <c r="D43" s="86">
        <v>1.5</v>
      </c>
      <c r="E43" s="28"/>
      <c r="F43" s="28">
        <v>1</v>
      </c>
      <c r="G43" s="28"/>
      <c r="H43" s="28"/>
      <c r="I43" s="28"/>
      <c r="J43" s="26"/>
      <c r="K43" s="26"/>
      <c r="L43" s="26"/>
      <c r="M43" s="25">
        <f t="shared" si="0"/>
        <v>1.5</v>
      </c>
    </row>
    <row r="44" spans="1:13" x14ac:dyDescent="0.25">
      <c r="A44" s="27" t="s">
        <v>101</v>
      </c>
      <c r="B44" s="83" t="s">
        <v>117</v>
      </c>
      <c r="C44" s="27" t="s">
        <v>112</v>
      </c>
      <c r="D44" s="87">
        <v>3.83</v>
      </c>
      <c r="E44" s="28"/>
      <c r="F44" s="28"/>
      <c r="G44" s="28"/>
      <c r="H44" s="28">
        <v>2</v>
      </c>
      <c r="I44" s="28">
        <v>2</v>
      </c>
      <c r="J44" s="26"/>
      <c r="K44" s="26">
        <v>5</v>
      </c>
      <c r="L44" s="26">
        <v>34</v>
      </c>
      <c r="M44" s="25">
        <f t="shared" si="0"/>
        <v>164.69</v>
      </c>
    </row>
    <row r="45" spans="1:13" x14ac:dyDescent="0.25">
      <c r="A45" s="27" t="s">
        <v>90</v>
      </c>
      <c r="B45" s="83" t="s">
        <v>114</v>
      </c>
      <c r="C45" s="27" t="s">
        <v>111</v>
      </c>
      <c r="D45" s="86">
        <v>4.5199999999999996</v>
      </c>
      <c r="E45" s="28"/>
      <c r="F45" s="28"/>
      <c r="G45" s="28"/>
      <c r="H45" s="28"/>
      <c r="I45" s="28"/>
      <c r="J45" s="26">
        <v>4</v>
      </c>
      <c r="K45" s="26">
        <v>210</v>
      </c>
      <c r="L45" s="26">
        <v>1060</v>
      </c>
      <c r="M45" s="25">
        <f t="shared" si="0"/>
        <v>5758.48</v>
      </c>
    </row>
    <row r="46" spans="1:13" x14ac:dyDescent="0.25">
      <c r="A46" s="27" t="s">
        <v>113</v>
      </c>
      <c r="B46" s="83" t="s">
        <v>114</v>
      </c>
      <c r="C46" s="27" t="s">
        <v>111</v>
      </c>
      <c r="D46" s="86">
        <v>4.5199999999999996</v>
      </c>
      <c r="E46" s="28"/>
      <c r="F46" s="28"/>
      <c r="G46" s="28"/>
      <c r="H46" s="28">
        <v>2</v>
      </c>
      <c r="I46" s="28">
        <v>1</v>
      </c>
      <c r="J46" s="26">
        <v>18</v>
      </c>
      <c r="K46" s="26">
        <v>71</v>
      </c>
      <c r="L46" s="26">
        <v>23</v>
      </c>
      <c r="M46" s="25">
        <f t="shared" si="0"/>
        <v>519.79999999999995</v>
      </c>
    </row>
    <row r="47" spans="1:13" x14ac:dyDescent="0.25">
      <c r="A47" s="27" t="s">
        <v>86</v>
      </c>
      <c r="B47" s="83" t="s">
        <v>140</v>
      </c>
      <c r="C47" s="27" t="s">
        <v>74</v>
      </c>
      <c r="D47" s="86">
        <v>23.32</v>
      </c>
      <c r="E47" s="28"/>
      <c r="F47" s="28"/>
      <c r="G47" s="28"/>
      <c r="H47" s="28">
        <v>20</v>
      </c>
      <c r="I47" s="28">
        <v>43</v>
      </c>
      <c r="J47" s="26">
        <v>29</v>
      </c>
      <c r="K47" s="26">
        <v>922</v>
      </c>
      <c r="L47" s="26">
        <v>2953</v>
      </c>
      <c r="M47" s="25">
        <f t="shared" si="0"/>
        <v>92510.44</v>
      </c>
    </row>
    <row r="48" spans="1:13" x14ac:dyDescent="0.25">
      <c r="A48" s="27" t="s">
        <v>86</v>
      </c>
      <c r="B48" s="83" t="s">
        <v>140</v>
      </c>
      <c r="C48" s="27" t="s">
        <v>74</v>
      </c>
      <c r="D48" s="86">
        <v>27.03</v>
      </c>
      <c r="E48" s="28"/>
      <c r="F48" s="28">
        <v>21</v>
      </c>
      <c r="G48" s="28">
        <v>20</v>
      </c>
      <c r="H48" s="28"/>
      <c r="I48" s="28"/>
      <c r="J48" s="26"/>
      <c r="K48" s="26"/>
      <c r="L48" s="26"/>
      <c r="M48" s="25">
        <f t="shared" si="0"/>
        <v>1108.23</v>
      </c>
    </row>
    <row r="49" spans="1:14" x14ac:dyDescent="0.25">
      <c r="A49" s="27" t="s">
        <v>86</v>
      </c>
      <c r="B49" s="83" t="s">
        <v>115</v>
      </c>
      <c r="C49" s="27" t="s">
        <v>76</v>
      </c>
      <c r="D49" s="86">
        <v>44.25</v>
      </c>
      <c r="E49" s="28"/>
      <c r="F49" s="28"/>
      <c r="G49" s="28"/>
      <c r="H49" s="28">
        <v>2</v>
      </c>
      <c r="I49" s="28">
        <v>6</v>
      </c>
      <c r="J49" s="26">
        <v>23</v>
      </c>
      <c r="K49" s="26">
        <v>268</v>
      </c>
      <c r="L49" s="26">
        <v>632</v>
      </c>
      <c r="M49" s="25">
        <f t="shared" si="0"/>
        <v>41196.75</v>
      </c>
    </row>
    <row r="50" spans="1:14" x14ac:dyDescent="0.25">
      <c r="A50" s="27" t="s">
        <v>86</v>
      </c>
      <c r="B50" s="83" t="s">
        <v>115</v>
      </c>
      <c r="C50" s="27" t="s">
        <v>76</v>
      </c>
      <c r="D50" s="86">
        <v>48.58</v>
      </c>
      <c r="E50" s="28">
        <v>1</v>
      </c>
      <c r="F50" s="28">
        <v>1</v>
      </c>
      <c r="G50" s="28">
        <v>3</v>
      </c>
      <c r="H50" s="28"/>
      <c r="I50" s="28"/>
      <c r="J50" s="26"/>
      <c r="K50" s="26"/>
      <c r="L50" s="26"/>
      <c r="M50" s="25">
        <f t="shared" si="0"/>
        <v>242.9</v>
      </c>
    </row>
    <row r="51" spans="1:14" x14ac:dyDescent="0.25">
      <c r="A51" s="27" t="s">
        <v>106</v>
      </c>
      <c r="B51" s="83" t="s">
        <v>114</v>
      </c>
      <c r="C51" s="27" t="s">
        <v>111</v>
      </c>
      <c r="D51" s="86">
        <v>4.5199999999999996</v>
      </c>
      <c r="E51" s="28"/>
      <c r="F51" s="28"/>
      <c r="G51" s="28"/>
      <c r="H51" s="28"/>
      <c r="I51" s="28"/>
      <c r="J51" s="26"/>
      <c r="K51" s="26">
        <v>5</v>
      </c>
      <c r="L51" s="26">
        <v>73</v>
      </c>
      <c r="M51" s="25">
        <f t="shared" si="0"/>
        <v>352.56</v>
      </c>
    </row>
    <row r="52" spans="1:14" x14ac:dyDescent="0.25">
      <c r="A52" s="24" t="s">
        <v>107</v>
      </c>
      <c r="B52" s="82" t="s">
        <v>114</v>
      </c>
      <c r="C52" s="24" t="s">
        <v>111</v>
      </c>
      <c r="D52" s="84">
        <v>4.5199999999999996</v>
      </c>
      <c r="E52" s="26"/>
      <c r="F52" s="26"/>
      <c r="G52" s="26"/>
      <c r="H52" s="26"/>
      <c r="I52" s="26"/>
      <c r="J52" s="26">
        <v>4</v>
      </c>
      <c r="K52" s="26">
        <v>16</v>
      </c>
      <c r="L52" s="26">
        <v>24</v>
      </c>
      <c r="M52" s="25">
        <f t="shared" si="0"/>
        <v>198.88</v>
      </c>
    </row>
    <row r="53" spans="1:14" x14ac:dyDescent="0.25">
      <c r="A53" s="24" t="s">
        <v>109</v>
      </c>
      <c r="B53" s="82" t="s">
        <v>114</v>
      </c>
      <c r="C53" s="24" t="s">
        <v>111</v>
      </c>
      <c r="D53" s="84">
        <v>4.5199999999999996</v>
      </c>
      <c r="E53" s="26"/>
      <c r="F53" s="26"/>
      <c r="G53" s="26"/>
      <c r="H53" s="26"/>
      <c r="I53" s="26"/>
      <c r="J53" s="26">
        <v>3</v>
      </c>
      <c r="K53" s="26">
        <v>128</v>
      </c>
      <c r="L53" s="26">
        <v>176</v>
      </c>
      <c r="M53" s="25">
        <f t="shared" si="0"/>
        <v>1387.64</v>
      </c>
    </row>
    <row r="54" spans="1:14" x14ac:dyDescent="0.25">
      <c r="A54" s="24" t="s">
        <v>102</v>
      </c>
      <c r="B54" s="82" t="s">
        <v>117</v>
      </c>
      <c r="C54" s="24" t="s">
        <v>112</v>
      </c>
      <c r="D54" s="85">
        <v>3.83</v>
      </c>
      <c r="E54" s="26"/>
      <c r="F54" s="26"/>
      <c r="G54" s="26"/>
      <c r="H54" s="26"/>
      <c r="I54" s="26"/>
      <c r="J54" s="26"/>
      <c r="K54" s="26">
        <v>32</v>
      </c>
      <c r="L54" s="26">
        <v>136</v>
      </c>
      <c r="M54" s="25">
        <f t="shared" si="0"/>
        <v>643.44000000000005</v>
      </c>
    </row>
    <row r="55" spans="1:14" x14ac:dyDescent="0.25">
      <c r="A55" s="24" t="s">
        <v>91</v>
      </c>
      <c r="B55" s="82" t="s">
        <v>115</v>
      </c>
      <c r="C55" s="24" t="s">
        <v>76</v>
      </c>
      <c r="D55" s="84">
        <v>44.25</v>
      </c>
      <c r="E55" s="26"/>
      <c r="F55" s="26"/>
      <c r="G55" s="26"/>
      <c r="H55" s="26"/>
      <c r="I55" s="26">
        <v>1</v>
      </c>
      <c r="J55" s="26">
        <v>4</v>
      </c>
      <c r="K55" s="26">
        <v>21</v>
      </c>
      <c r="L55" s="26">
        <v>216</v>
      </c>
      <c r="M55" s="25">
        <f t="shared" si="0"/>
        <v>10708.5</v>
      </c>
    </row>
    <row r="56" spans="1:14" x14ac:dyDescent="0.25">
      <c r="A56" s="24" t="s">
        <v>91</v>
      </c>
      <c r="B56" s="82" t="s">
        <v>114</v>
      </c>
      <c r="C56" s="24" t="s">
        <v>111</v>
      </c>
      <c r="D56" s="84">
        <v>4.5199999999999996</v>
      </c>
      <c r="E56" s="26"/>
      <c r="F56" s="26"/>
      <c r="G56" s="26"/>
      <c r="H56" s="26"/>
      <c r="I56" s="26"/>
      <c r="J56" s="26">
        <v>17</v>
      </c>
      <c r="K56" s="26">
        <v>208</v>
      </c>
      <c r="L56" s="26">
        <v>949</v>
      </c>
      <c r="M56" s="25">
        <f t="shared" si="0"/>
        <v>5306.48</v>
      </c>
    </row>
    <row r="57" spans="1:14" x14ac:dyDescent="0.25">
      <c r="A57" s="24" t="s">
        <v>91</v>
      </c>
      <c r="B57" s="82" t="s">
        <v>117</v>
      </c>
      <c r="C57" s="24" t="s">
        <v>112</v>
      </c>
      <c r="D57" s="85">
        <v>3.83</v>
      </c>
      <c r="E57" s="26"/>
      <c r="F57" s="26"/>
      <c r="G57" s="26"/>
      <c r="H57" s="26"/>
      <c r="I57" s="26"/>
      <c r="J57" s="26"/>
      <c r="K57" s="26"/>
      <c r="L57" s="26">
        <v>1</v>
      </c>
      <c r="M57" s="25">
        <f t="shared" si="0"/>
        <v>3.83</v>
      </c>
    </row>
    <row r="58" spans="1:14" x14ac:dyDescent="0.25">
      <c r="A58" s="24" t="s">
        <v>92</v>
      </c>
      <c r="B58" s="82" t="s">
        <v>140</v>
      </c>
      <c r="C58" s="24" t="s">
        <v>74</v>
      </c>
      <c r="D58" s="84">
        <v>23.32</v>
      </c>
      <c r="E58" s="26"/>
      <c r="F58" s="26"/>
      <c r="G58" s="26"/>
      <c r="H58" s="26"/>
      <c r="I58" s="26"/>
      <c r="J58" s="26">
        <v>3</v>
      </c>
      <c r="K58" s="26">
        <v>31</v>
      </c>
      <c r="L58" s="26">
        <v>197</v>
      </c>
      <c r="M58" s="25">
        <f t="shared" si="0"/>
        <v>5386.92</v>
      </c>
    </row>
    <row r="59" spans="1:14" x14ac:dyDescent="0.25">
      <c r="A59" s="24" t="s">
        <v>92</v>
      </c>
      <c r="B59" s="82" t="s">
        <v>115</v>
      </c>
      <c r="C59" s="24" t="s">
        <v>76</v>
      </c>
      <c r="D59" s="84">
        <v>44.25</v>
      </c>
      <c r="E59" s="26"/>
      <c r="F59" s="26"/>
      <c r="G59" s="26"/>
      <c r="H59" s="26"/>
      <c r="I59" s="26">
        <v>1</v>
      </c>
      <c r="J59" s="26"/>
      <c r="K59" s="26">
        <v>6</v>
      </c>
      <c r="L59" s="26">
        <v>18</v>
      </c>
      <c r="M59" s="25">
        <f t="shared" si="0"/>
        <v>1106.25</v>
      </c>
    </row>
    <row r="60" spans="1:14" x14ac:dyDescent="0.25">
      <c r="A60" s="24" t="s">
        <v>92</v>
      </c>
      <c r="B60" s="82" t="s">
        <v>114</v>
      </c>
      <c r="C60" s="24" t="s">
        <v>111</v>
      </c>
      <c r="D60" s="84">
        <v>4.5199999999999996</v>
      </c>
      <c r="E60" s="26"/>
      <c r="F60" s="26"/>
      <c r="G60" s="26"/>
      <c r="H60" s="26"/>
      <c r="I60" s="26">
        <v>1</v>
      </c>
      <c r="J60" s="26"/>
      <c r="K60" s="26">
        <v>69</v>
      </c>
      <c r="L60" s="26">
        <v>377</v>
      </c>
      <c r="M60" s="25">
        <f t="shared" si="0"/>
        <v>2020.44</v>
      </c>
    </row>
    <row r="61" spans="1:14" ht="15.75" thickBot="1" x14ac:dyDescent="0.3">
      <c r="A61" s="29" t="s">
        <v>3</v>
      </c>
      <c r="B61" s="29"/>
      <c r="C61" s="29"/>
      <c r="D61" s="30"/>
      <c r="E61" s="31"/>
      <c r="F61" s="31"/>
      <c r="G61" s="31"/>
      <c r="H61" s="31"/>
      <c r="I61" s="31"/>
      <c r="J61" s="31"/>
      <c r="K61" s="31"/>
      <c r="L61" s="30"/>
      <c r="M61" s="32">
        <f>SUM(M4:M60)</f>
        <v>361599.68</v>
      </c>
      <c r="N61" s="22"/>
    </row>
    <row r="62" spans="1:14" ht="15.75" thickBot="1" x14ac:dyDescent="0.3">
      <c r="M62" s="35">
        <f>ROUNDUP(M61,0)</f>
        <v>361600</v>
      </c>
    </row>
    <row r="63" spans="1:14" ht="63.75" customHeight="1" x14ac:dyDescent="0.25">
      <c r="A63" s="109" t="s">
        <v>184</v>
      </c>
      <c r="B63" s="109"/>
      <c r="C63" s="109"/>
      <c r="D63" s="109"/>
      <c r="E63" s="109"/>
      <c r="F63" s="109"/>
      <c r="G63" s="109"/>
      <c r="H63" s="109"/>
      <c r="I63" s="109"/>
      <c r="J63" s="109"/>
      <c r="K63" s="109"/>
      <c r="L63" s="109"/>
      <c r="M63" s="109"/>
    </row>
    <row r="64" spans="1:14" ht="15" customHeight="1" x14ac:dyDescent="0.25">
      <c r="A64" s="110" t="s">
        <v>141</v>
      </c>
      <c r="B64" s="110"/>
      <c r="C64" s="110"/>
      <c r="D64" s="110"/>
      <c r="E64" s="110"/>
      <c r="F64" s="110"/>
      <c r="G64" s="110"/>
      <c r="H64" s="110"/>
      <c r="I64" s="110"/>
      <c r="J64" s="110"/>
      <c r="K64" s="110"/>
      <c r="L64" s="110"/>
      <c r="M64" s="110"/>
    </row>
    <row r="73" ht="14.45" customHeight="1" x14ac:dyDescent="0.25"/>
  </sheetData>
  <autoFilter ref="A3:N64" xr:uid="{5AC7B930-7AEF-4EFA-ADBC-55038C946BCD}"/>
  <mergeCells count="4">
    <mergeCell ref="J1:M1"/>
    <mergeCell ref="A63:M63"/>
    <mergeCell ref="A64:M64"/>
    <mergeCell ref="A2:M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O58"/>
  <sheetViews>
    <sheetView zoomScale="66" zoomScaleNormal="66" workbookViewId="0">
      <selection activeCell="F1" sqref="F1:I1"/>
    </sheetView>
  </sheetViews>
  <sheetFormatPr defaultRowHeight="15" x14ac:dyDescent="0.25"/>
  <cols>
    <col min="1" max="1" width="18.85546875" customWidth="1"/>
    <col min="2" max="2" width="14" customWidth="1"/>
    <col min="3" max="3" width="41.140625" customWidth="1"/>
    <col min="4" max="4" width="12.42578125" customWidth="1"/>
    <col min="5" max="5" width="33.140625" customWidth="1"/>
    <col min="6" max="6" width="15.85546875" customWidth="1"/>
    <col min="7" max="7" width="12.85546875" customWidth="1"/>
    <col min="8" max="8" width="11.140625" customWidth="1"/>
  </cols>
  <sheetData>
    <row r="1" spans="1:15" ht="44.25" customHeight="1" x14ac:dyDescent="0.25">
      <c r="A1" s="4"/>
      <c r="B1" s="4"/>
      <c r="C1" s="4"/>
      <c r="D1" s="4"/>
      <c r="E1" s="4"/>
      <c r="F1" s="109" t="s">
        <v>200</v>
      </c>
      <c r="G1" s="109"/>
      <c r="H1" s="109"/>
      <c r="I1" s="109"/>
      <c r="J1" s="4"/>
      <c r="K1" s="3"/>
      <c r="L1" s="3"/>
      <c r="M1" s="3"/>
      <c r="N1" s="3"/>
      <c r="O1" s="3"/>
    </row>
    <row r="2" spans="1:15" x14ac:dyDescent="0.25">
      <c r="A2" s="112" t="s">
        <v>177</v>
      </c>
      <c r="B2" s="112"/>
      <c r="C2" s="1"/>
      <c r="D2" s="2"/>
      <c r="E2" s="1"/>
      <c r="F2" s="1"/>
      <c r="G2" s="4"/>
      <c r="H2" s="4"/>
      <c r="I2" s="4"/>
      <c r="J2" s="4"/>
      <c r="K2" s="3"/>
      <c r="L2" s="3"/>
      <c r="M2" s="3"/>
      <c r="N2" s="3"/>
      <c r="O2" s="3"/>
    </row>
    <row r="3" spans="1:15" x14ac:dyDescent="0.25">
      <c r="A3" s="113" t="s">
        <v>187</v>
      </c>
      <c r="B3" s="113"/>
      <c r="C3" s="113"/>
      <c r="D3" s="113"/>
      <c r="E3" s="113"/>
      <c r="F3" s="113"/>
      <c r="G3" s="114"/>
      <c r="H3" s="114"/>
      <c r="I3" s="4"/>
      <c r="J3" s="4"/>
      <c r="K3" s="3"/>
      <c r="L3" s="3"/>
      <c r="M3" s="3"/>
      <c r="N3" s="3"/>
      <c r="O3" s="3"/>
    </row>
    <row r="4" spans="1:15" ht="38.25" x14ac:dyDescent="0.25">
      <c r="A4" s="12" t="s">
        <v>71</v>
      </c>
      <c r="B4" s="12" t="s">
        <v>126</v>
      </c>
      <c r="C4" s="12" t="s">
        <v>127</v>
      </c>
      <c r="D4" s="12" t="s">
        <v>10</v>
      </c>
      <c r="E4" s="12" t="s">
        <v>72</v>
      </c>
      <c r="F4" s="13" t="s">
        <v>73</v>
      </c>
      <c r="G4" s="12" t="s">
        <v>185</v>
      </c>
      <c r="H4" s="36" t="s">
        <v>182</v>
      </c>
      <c r="I4" s="4"/>
      <c r="J4" s="4"/>
      <c r="K4" s="3"/>
      <c r="L4" s="3"/>
      <c r="M4" s="3"/>
      <c r="N4" s="3"/>
      <c r="O4" s="3"/>
    </row>
    <row r="5" spans="1:15" ht="15.75" customHeight="1" x14ac:dyDescent="0.25">
      <c r="A5" s="10" t="s">
        <v>11</v>
      </c>
      <c r="B5" s="11" t="s">
        <v>12</v>
      </c>
      <c r="C5" s="10" t="s">
        <v>13</v>
      </c>
      <c r="D5" s="11" t="s">
        <v>114</v>
      </c>
      <c r="E5" s="10" t="s">
        <v>111</v>
      </c>
      <c r="F5" s="11">
        <v>2</v>
      </c>
      <c r="G5" s="11">
        <v>4.5199999999999996</v>
      </c>
      <c r="H5" s="11">
        <f>F5*G5</f>
        <v>9.0399999999999991</v>
      </c>
      <c r="I5" s="4"/>
      <c r="J5" s="4"/>
      <c r="K5" s="3"/>
      <c r="L5" s="3"/>
      <c r="M5" s="3"/>
      <c r="N5" s="3"/>
      <c r="O5" s="3"/>
    </row>
    <row r="6" spans="1:15" x14ac:dyDescent="0.25">
      <c r="A6" s="10" t="s">
        <v>11</v>
      </c>
      <c r="B6" s="11" t="s">
        <v>39</v>
      </c>
      <c r="C6" s="10" t="s">
        <v>40</v>
      </c>
      <c r="D6" s="11" t="s">
        <v>114</v>
      </c>
      <c r="E6" s="10" t="s">
        <v>111</v>
      </c>
      <c r="F6" s="11">
        <v>390</v>
      </c>
      <c r="G6" s="11">
        <v>4.5200000000000005</v>
      </c>
      <c r="H6" s="11">
        <f t="shared" ref="H6:H37" si="0">F6*G6</f>
        <v>1762.8000000000002</v>
      </c>
      <c r="I6" s="4"/>
      <c r="J6" s="4"/>
      <c r="K6" s="3"/>
      <c r="L6" s="3"/>
      <c r="M6" s="3"/>
      <c r="N6" s="3"/>
      <c r="O6" s="3"/>
    </row>
    <row r="7" spans="1:15" x14ac:dyDescent="0.25">
      <c r="A7" s="10" t="s">
        <v>11</v>
      </c>
      <c r="B7" s="11" t="s">
        <v>33</v>
      </c>
      <c r="C7" s="10" t="s">
        <v>34</v>
      </c>
      <c r="D7" s="11" t="s">
        <v>114</v>
      </c>
      <c r="E7" s="10" t="s">
        <v>111</v>
      </c>
      <c r="F7" s="11">
        <v>13</v>
      </c>
      <c r="G7" s="11">
        <v>4.5199999999999996</v>
      </c>
      <c r="H7" s="11">
        <f t="shared" si="0"/>
        <v>58.759999999999991</v>
      </c>
      <c r="I7" s="4"/>
      <c r="J7" s="4"/>
      <c r="K7" s="3"/>
      <c r="L7" s="3"/>
      <c r="M7" s="3"/>
      <c r="N7" s="3"/>
      <c r="O7" s="3"/>
    </row>
    <row r="8" spans="1:15" x14ac:dyDescent="0.25">
      <c r="A8" s="10" t="s">
        <v>11</v>
      </c>
      <c r="B8" s="11" t="s">
        <v>41</v>
      </c>
      <c r="C8" s="10" t="s">
        <v>42</v>
      </c>
      <c r="D8" s="11" t="s">
        <v>117</v>
      </c>
      <c r="E8" s="10" t="s">
        <v>112</v>
      </c>
      <c r="F8" s="11">
        <v>106</v>
      </c>
      <c r="G8" s="11">
        <v>3.83</v>
      </c>
      <c r="H8" s="11">
        <f t="shared" si="0"/>
        <v>405.98</v>
      </c>
      <c r="I8" s="4"/>
      <c r="J8" s="4"/>
      <c r="K8" s="3"/>
      <c r="L8" s="3"/>
      <c r="M8" s="3"/>
      <c r="N8" s="3"/>
      <c r="O8" s="3"/>
    </row>
    <row r="9" spans="1:15" x14ac:dyDescent="0.25">
      <c r="A9" s="10" t="s">
        <v>14</v>
      </c>
      <c r="B9" s="11" t="s">
        <v>15</v>
      </c>
      <c r="C9" s="10" t="s">
        <v>16</v>
      </c>
      <c r="D9" s="11" t="s">
        <v>115</v>
      </c>
      <c r="E9" s="10" t="s">
        <v>76</v>
      </c>
      <c r="F9" s="11">
        <v>600</v>
      </c>
      <c r="G9" s="11">
        <v>44.25</v>
      </c>
      <c r="H9" s="11">
        <f t="shared" si="0"/>
        <v>26550</v>
      </c>
      <c r="I9" s="4"/>
      <c r="J9" s="4"/>
      <c r="K9" s="3"/>
      <c r="L9" s="3"/>
      <c r="M9" s="3"/>
      <c r="N9" s="3"/>
      <c r="O9" s="3"/>
    </row>
    <row r="10" spans="1:15" x14ac:dyDescent="0.25">
      <c r="A10" s="10" t="s">
        <v>14</v>
      </c>
      <c r="B10" s="11" t="s">
        <v>15</v>
      </c>
      <c r="C10" s="10" t="s">
        <v>16</v>
      </c>
      <c r="D10" s="11" t="s">
        <v>114</v>
      </c>
      <c r="E10" s="10" t="s">
        <v>111</v>
      </c>
      <c r="F10" s="11">
        <v>1397</v>
      </c>
      <c r="G10" s="11">
        <v>4.5200000000000005</v>
      </c>
      <c r="H10" s="11">
        <f t="shared" si="0"/>
        <v>6314.4400000000005</v>
      </c>
      <c r="I10" s="4"/>
      <c r="J10" s="4"/>
      <c r="K10" s="3"/>
      <c r="L10" s="3"/>
      <c r="M10" s="3"/>
      <c r="N10" s="3"/>
      <c r="O10" s="3"/>
    </row>
    <row r="11" spans="1:15" x14ac:dyDescent="0.25">
      <c r="A11" s="10" t="s">
        <v>14</v>
      </c>
      <c r="B11" s="11" t="s">
        <v>46</v>
      </c>
      <c r="C11" s="10" t="s">
        <v>47</v>
      </c>
      <c r="D11" s="11" t="s">
        <v>114</v>
      </c>
      <c r="E11" s="10" t="s">
        <v>111</v>
      </c>
      <c r="F11" s="11">
        <v>5</v>
      </c>
      <c r="G11" s="11">
        <v>4.5199999999999996</v>
      </c>
      <c r="H11" s="11">
        <f t="shared" si="0"/>
        <v>22.599999999999998</v>
      </c>
      <c r="I11" s="4"/>
      <c r="J11" s="4"/>
      <c r="K11" s="3"/>
      <c r="L11" s="3"/>
      <c r="M11" s="3"/>
      <c r="N11" s="3"/>
      <c r="O11" s="3"/>
    </row>
    <row r="12" spans="1:15" x14ac:dyDescent="0.25">
      <c r="A12" s="10" t="s">
        <v>14</v>
      </c>
      <c r="B12" s="11" t="s">
        <v>31</v>
      </c>
      <c r="C12" s="10" t="s">
        <v>32</v>
      </c>
      <c r="D12" s="11" t="s">
        <v>114</v>
      </c>
      <c r="E12" s="10" t="s">
        <v>111</v>
      </c>
      <c r="F12" s="11">
        <v>93</v>
      </c>
      <c r="G12" s="11">
        <v>4.5199999999999987</v>
      </c>
      <c r="H12" s="11">
        <f t="shared" si="0"/>
        <v>420.3599999999999</v>
      </c>
      <c r="I12" s="4"/>
      <c r="J12" s="4"/>
      <c r="K12" s="3"/>
      <c r="L12" s="3"/>
      <c r="M12" s="3"/>
      <c r="N12" s="3"/>
      <c r="O12" s="3"/>
    </row>
    <row r="13" spans="1:15" x14ac:dyDescent="0.25">
      <c r="A13" s="10" t="s">
        <v>14</v>
      </c>
      <c r="B13" s="11" t="s">
        <v>152</v>
      </c>
      <c r="C13" s="10" t="s">
        <v>25</v>
      </c>
      <c r="D13" s="11" t="s">
        <v>114</v>
      </c>
      <c r="E13" s="10" t="s">
        <v>111</v>
      </c>
      <c r="F13" s="11">
        <v>15</v>
      </c>
      <c r="G13" s="11">
        <v>4.5199999999999987</v>
      </c>
      <c r="H13" s="11">
        <f t="shared" si="0"/>
        <v>67.799999999999983</v>
      </c>
      <c r="I13" s="4"/>
      <c r="J13" s="4"/>
      <c r="K13" s="3"/>
      <c r="L13" s="3"/>
      <c r="M13" s="3"/>
      <c r="N13" s="3"/>
      <c r="O13" s="3"/>
    </row>
    <row r="14" spans="1:15" x14ac:dyDescent="0.25">
      <c r="A14" s="10" t="s">
        <v>14</v>
      </c>
      <c r="B14" s="11" t="s">
        <v>48</v>
      </c>
      <c r="C14" s="10" t="s">
        <v>49</v>
      </c>
      <c r="D14" s="11" t="s">
        <v>116</v>
      </c>
      <c r="E14" s="10" t="s">
        <v>149</v>
      </c>
      <c r="F14" s="11">
        <v>1</v>
      </c>
      <c r="G14" s="11">
        <v>0.8</v>
      </c>
      <c r="H14" s="11">
        <f t="shared" si="0"/>
        <v>0.8</v>
      </c>
      <c r="I14" s="4"/>
      <c r="J14" s="4"/>
      <c r="K14" s="3"/>
      <c r="L14" s="3"/>
      <c r="M14" s="3"/>
      <c r="N14" s="3"/>
      <c r="O14" s="3"/>
    </row>
    <row r="15" spans="1:15" x14ac:dyDescent="0.25">
      <c r="A15" s="10" t="s">
        <v>17</v>
      </c>
      <c r="B15" s="11" t="s">
        <v>144</v>
      </c>
      <c r="C15" s="10" t="s">
        <v>145</v>
      </c>
      <c r="D15" s="11" t="s">
        <v>114</v>
      </c>
      <c r="E15" s="10" t="s">
        <v>111</v>
      </c>
      <c r="F15" s="11">
        <v>114</v>
      </c>
      <c r="G15" s="11">
        <v>4.5200000000000005</v>
      </c>
      <c r="H15" s="11">
        <f t="shared" si="0"/>
        <v>515.28000000000009</v>
      </c>
      <c r="I15" s="4"/>
      <c r="J15" s="4"/>
      <c r="K15" s="3"/>
      <c r="L15" s="3"/>
      <c r="M15" s="3"/>
      <c r="N15" s="3"/>
      <c r="O15" s="3"/>
    </row>
    <row r="16" spans="1:15" x14ac:dyDescent="0.25">
      <c r="A16" s="10" t="s">
        <v>17</v>
      </c>
      <c r="B16" s="11" t="s">
        <v>58</v>
      </c>
      <c r="C16" s="10" t="s">
        <v>59</v>
      </c>
      <c r="D16" s="11" t="s">
        <v>115</v>
      </c>
      <c r="E16" s="10" t="s">
        <v>76</v>
      </c>
      <c r="F16" s="11">
        <v>241</v>
      </c>
      <c r="G16" s="11">
        <v>44.25</v>
      </c>
      <c r="H16" s="11">
        <f t="shared" si="0"/>
        <v>10664.25</v>
      </c>
      <c r="I16" s="4"/>
      <c r="J16" s="4"/>
      <c r="K16" s="3"/>
      <c r="L16" s="3"/>
      <c r="M16" s="3"/>
      <c r="N16" s="3"/>
      <c r="O16" s="3"/>
    </row>
    <row r="17" spans="1:15" x14ac:dyDescent="0.25">
      <c r="A17" s="10" t="s">
        <v>17</v>
      </c>
      <c r="B17" s="11" t="s">
        <v>18</v>
      </c>
      <c r="C17" s="10" t="s">
        <v>19</v>
      </c>
      <c r="D17" s="11" t="s">
        <v>114</v>
      </c>
      <c r="E17" s="10" t="s">
        <v>111</v>
      </c>
      <c r="F17" s="11">
        <v>335</v>
      </c>
      <c r="G17" s="11">
        <v>4.5199999999999996</v>
      </c>
      <c r="H17" s="11">
        <f t="shared" si="0"/>
        <v>1514.1999999999998</v>
      </c>
      <c r="I17" s="4"/>
      <c r="J17" s="4"/>
      <c r="K17" s="3"/>
      <c r="L17" s="3"/>
      <c r="M17" s="3"/>
      <c r="N17" s="3"/>
      <c r="O17" s="3"/>
    </row>
    <row r="18" spans="1:15" x14ac:dyDescent="0.25">
      <c r="A18" s="10" t="s">
        <v>17</v>
      </c>
      <c r="B18" s="11" t="s">
        <v>35</v>
      </c>
      <c r="C18" s="10" t="s">
        <v>36</v>
      </c>
      <c r="D18" s="11" t="s">
        <v>114</v>
      </c>
      <c r="E18" s="10" t="s">
        <v>111</v>
      </c>
      <c r="F18" s="11">
        <v>1</v>
      </c>
      <c r="G18" s="11">
        <v>4.5199999999999996</v>
      </c>
      <c r="H18" s="11">
        <f t="shared" si="0"/>
        <v>4.5199999999999996</v>
      </c>
      <c r="I18" s="4"/>
      <c r="J18" s="4"/>
      <c r="K18" s="3"/>
      <c r="L18" s="3"/>
      <c r="M18" s="3"/>
      <c r="N18" s="3"/>
      <c r="O18" s="3"/>
    </row>
    <row r="19" spans="1:15" x14ac:dyDescent="0.25">
      <c r="A19" s="10" t="s">
        <v>17</v>
      </c>
      <c r="B19" s="11" t="s">
        <v>175</v>
      </c>
      <c r="C19" s="10" t="s">
        <v>60</v>
      </c>
      <c r="D19" s="11" t="s">
        <v>114</v>
      </c>
      <c r="E19" s="10" t="s">
        <v>111</v>
      </c>
      <c r="F19" s="11">
        <v>23</v>
      </c>
      <c r="G19" s="11">
        <v>4.5199999999999978</v>
      </c>
      <c r="H19" s="11">
        <f t="shared" si="0"/>
        <v>103.95999999999995</v>
      </c>
      <c r="I19" s="4"/>
      <c r="J19" s="4"/>
      <c r="K19" s="3"/>
      <c r="L19" s="3"/>
      <c r="M19" s="3"/>
      <c r="N19" s="3"/>
      <c r="O19" s="3"/>
    </row>
    <row r="20" spans="1:15" x14ac:dyDescent="0.25">
      <c r="A20" s="10" t="s">
        <v>17</v>
      </c>
      <c r="B20" s="11" t="s">
        <v>61</v>
      </c>
      <c r="C20" s="10" t="s">
        <v>62</v>
      </c>
      <c r="D20" s="11" t="s">
        <v>117</v>
      </c>
      <c r="E20" s="10" t="s">
        <v>112</v>
      </c>
      <c r="F20" s="11">
        <v>191</v>
      </c>
      <c r="G20" s="11">
        <v>3.8300000000000005</v>
      </c>
      <c r="H20" s="11">
        <f t="shared" si="0"/>
        <v>731.53000000000009</v>
      </c>
      <c r="I20" s="4"/>
      <c r="J20" s="4"/>
      <c r="K20" s="3"/>
      <c r="L20" s="3"/>
      <c r="M20" s="3"/>
      <c r="N20" s="3"/>
      <c r="O20" s="3"/>
    </row>
    <row r="21" spans="1:15" x14ac:dyDescent="0.25">
      <c r="A21" s="10" t="s">
        <v>17</v>
      </c>
      <c r="B21" s="11" t="s">
        <v>43</v>
      </c>
      <c r="C21" s="10" t="s">
        <v>44</v>
      </c>
      <c r="D21" s="11" t="s">
        <v>117</v>
      </c>
      <c r="E21" s="10" t="s">
        <v>112</v>
      </c>
      <c r="F21" s="11">
        <v>1</v>
      </c>
      <c r="G21" s="11">
        <v>3.83</v>
      </c>
      <c r="H21" s="11">
        <f t="shared" si="0"/>
        <v>3.83</v>
      </c>
      <c r="I21" s="4"/>
      <c r="J21" s="4"/>
      <c r="K21" s="3"/>
      <c r="L21" s="3"/>
      <c r="M21" s="3"/>
      <c r="N21" s="3"/>
      <c r="O21" s="3"/>
    </row>
    <row r="22" spans="1:15" x14ac:dyDescent="0.25">
      <c r="A22" s="10" t="s">
        <v>17</v>
      </c>
      <c r="B22" s="11" t="s">
        <v>50</v>
      </c>
      <c r="C22" s="10" t="s">
        <v>51</v>
      </c>
      <c r="D22" s="11" t="s">
        <v>114</v>
      </c>
      <c r="E22" s="10" t="s">
        <v>111</v>
      </c>
      <c r="F22" s="11">
        <v>1</v>
      </c>
      <c r="G22" s="11">
        <v>4.5199999999999996</v>
      </c>
      <c r="H22" s="11">
        <f t="shared" si="0"/>
        <v>4.5199999999999996</v>
      </c>
      <c r="I22" s="4"/>
      <c r="J22" s="4"/>
      <c r="K22" s="3"/>
      <c r="L22" s="3"/>
      <c r="M22" s="3"/>
      <c r="N22" s="3"/>
      <c r="O22" s="3"/>
    </row>
    <row r="23" spans="1:15" x14ac:dyDescent="0.25">
      <c r="A23" s="10" t="s">
        <v>20</v>
      </c>
      <c r="B23" s="11" t="s">
        <v>63</v>
      </c>
      <c r="C23" s="10" t="s">
        <v>64</v>
      </c>
      <c r="D23" s="11" t="s">
        <v>115</v>
      </c>
      <c r="E23" s="10" t="s">
        <v>76</v>
      </c>
      <c r="F23" s="11">
        <v>27</v>
      </c>
      <c r="G23" s="11">
        <v>44.25</v>
      </c>
      <c r="H23" s="11">
        <f t="shared" si="0"/>
        <v>1194.75</v>
      </c>
      <c r="I23" s="4"/>
      <c r="J23" s="4"/>
      <c r="K23" s="3"/>
      <c r="L23" s="3"/>
      <c r="M23" s="3"/>
      <c r="N23" s="3"/>
      <c r="O23" s="3"/>
    </row>
    <row r="24" spans="1:15" x14ac:dyDescent="0.25">
      <c r="A24" s="10" t="s">
        <v>20</v>
      </c>
      <c r="B24" s="11" t="s">
        <v>63</v>
      </c>
      <c r="C24" s="10" t="s">
        <v>64</v>
      </c>
      <c r="D24" s="11" t="s">
        <v>114</v>
      </c>
      <c r="E24" s="10" t="s">
        <v>111</v>
      </c>
      <c r="F24" s="11">
        <v>498</v>
      </c>
      <c r="G24" s="11">
        <v>4.5200000000000014</v>
      </c>
      <c r="H24" s="11">
        <f t="shared" si="0"/>
        <v>2250.9600000000005</v>
      </c>
      <c r="I24" s="4"/>
      <c r="J24" s="4"/>
      <c r="K24" s="3"/>
      <c r="L24" s="3"/>
      <c r="M24" s="3"/>
      <c r="N24" s="3"/>
      <c r="O24" s="3"/>
    </row>
    <row r="25" spans="1:15" x14ac:dyDescent="0.25">
      <c r="A25" s="10" t="s">
        <v>20</v>
      </c>
      <c r="B25" s="11" t="s">
        <v>63</v>
      </c>
      <c r="C25" s="10" t="s">
        <v>64</v>
      </c>
      <c r="D25" s="11" t="s">
        <v>117</v>
      </c>
      <c r="E25" s="10" t="s">
        <v>112</v>
      </c>
      <c r="F25" s="11">
        <v>298</v>
      </c>
      <c r="G25" s="11">
        <v>3.8300000000000005</v>
      </c>
      <c r="H25" s="11">
        <f t="shared" si="0"/>
        <v>1141.3400000000001</v>
      </c>
      <c r="I25" s="4"/>
      <c r="J25" s="4"/>
      <c r="K25" s="3"/>
      <c r="L25" s="3"/>
      <c r="M25" s="3"/>
      <c r="N25" s="3"/>
      <c r="O25" s="3"/>
    </row>
    <row r="26" spans="1:15" x14ac:dyDescent="0.25">
      <c r="A26" s="10" t="s">
        <v>20</v>
      </c>
      <c r="B26" s="11" t="s">
        <v>174</v>
      </c>
      <c r="C26" s="10" t="s">
        <v>21</v>
      </c>
      <c r="D26" s="11" t="s">
        <v>114</v>
      </c>
      <c r="E26" s="10" t="s">
        <v>111</v>
      </c>
      <c r="F26" s="11">
        <v>3</v>
      </c>
      <c r="G26" s="11">
        <v>4.5199999999999996</v>
      </c>
      <c r="H26" s="11">
        <f t="shared" si="0"/>
        <v>13.559999999999999</v>
      </c>
      <c r="I26" s="4"/>
      <c r="J26" s="4"/>
      <c r="K26" s="3"/>
      <c r="L26" s="3"/>
      <c r="M26" s="3"/>
      <c r="N26" s="3"/>
      <c r="O26" s="3"/>
    </row>
    <row r="27" spans="1:15" x14ac:dyDescent="0.25">
      <c r="A27" s="10" t="s">
        <v>20</v>
      </c>
      <c r="B27" s="11" t="s">
        <v>52</v>
      </c>
      <c r="C27" s="10" t="s">
        <v>53</v>
      </c>
      <c r="D27" s="11" t="s">
        <v>117</v>
      </c>
      <c r="E27" s="10" t="s">
        <v>112</v>
      </c>
      <c r="F27" s="11">
        <v>7</v>
      </c>
      <c r="G27" s="11">
        <v>3.8300000000000005</v>
      </c>
      <c r="H27" s="11">
        <f t="shared" si="0"/>
        <v>26.810000000000002</v>
      </c>
      <c r="I27" s="4"/>
      <c r="J27" s="4"/>
      <c r="K27" s="3"/>
      <c r="L27" s="3"/>
      <c r="M27" s="3"/>
      <c r="N27" s="3"/>
      <c r="O27" s="3"/>
    </row>
    <row r="28" spans="1:15" x14ac:dyDescent="0.25">
      <c r="A28" s="10" t="s">
        <v>20</v>
      </c>
      <c r="B28" s="11" t="s">
        <v>45</v>
      </c>
      <c r="C28" s="10" t="s">
        <v>37</v>
      </c>
      <c r="D28" s="11" t="s">
        <v>114</v>
      </c>
      <c r="E28" s="10" t="s">
        <v>111</v>
      </c>
      <c r="F28" s="11">
        <v>1</v>
      </c>
      <c r="G28" s="11">
        <v>4.5199999999999996</v>
      </c>
      <c r="H28" s="11">
        <f t="shared" si="0"/>
        <v>4.5199999999999996</v>
      </c>
      <c r="I28" s="4"/>
      <c r="J28" s="4"/>
      <c r="K28" s="3"/>
      <c r="L28" s="3"/>
      <c r="M28" s="3"/>
      <c r="N28" s="3"/>
      <c r="O28" s="3"/>
    </row>
    <row r="29" spans="1:15" x14ac:dyDescent="0.25">
      <c r="A29" s="10" t="s">
        <v>20</v>
      </c>
      <c r="B29" s="11" t="s">
        <v>54</v>
      </c>
      <c r="C29" s="10" t="s">
        <v>55</v>
      </c>
      <c r="D29" s="11" t="s">
        <v>114</v>
      </c>
      <c r="E29" s="10" t="s">
        <v>111</v>
      </c>
      <c r="F29" s="11">
        <v>6</v>
      </c>
      <c r="G29" s="11">
        <v>4.5200000000000005</v>
      </c>
      <c r="H29" s="11">
        <f t="shared" si="0"/>
        <v>27.120000000000005</v>
      </c>
      <c r="I29" s="4"/>
      <c r="J29" s="4"/>
      <c r="K29" s="3"/>
      <c r="L29" s="3"/>
      <c r="M29" s="3"/>
      <c r="N29" s="3"/>
      <c r="O29" s="3"/>
    </row>
    <row r="30" spans="1:15" x14ac:dyDescent="0.25">
      <c r="A30" s="10" t="s">
        <v>22</v>
      </c>
      <c r="B30" s="11" t="s">
        <v>56</v>
      </c>
      <c r="C30" s="10" t="s">
        <v>57</v>
      </c>
      <c r="D30" s="11" t="s">
        <v>114</v>
      </c>
      <c r="E30" s="10" t="s">
        <v>111</v>
      </c>
      <c r="F30" s="11">
        <v>20</v>
      </c>
      <c r="G30" s="11">
        <v>4.5199999999999996</v>
      </c>
      <c r="H30" s="11">
        <f t="shared" si="0"/>
        <v>90.399999999999991</v>
      </c>
      <c r="I30" s="4"/>
      <c r="J30" s="4"/>
      <c r="K30" s="3"/>
      <c r="L30" s="3"/>
      <c r="M30" s="3"/>
      <c r="N30" s="3"/>
      <c r="O30" s="3"/>
    </row>
    <row r="31" spans="1:15" x14ac:dyDescent="0.25">
      <c r="A31" s="10" t="s">
        <v>22</v>
      </c>
      <c r="B31" s="11" t="s">
        <v>23</v>
      </c>
      <c r="C31" s="10" t="s">
        <v>24</v>
      </c>
      <c r="D31" s="11" t="s">
        <v>115</v>
      </c>
      <c r="E31" s="10" t="s">
        <v>76</v>
      </c>
      <c r="F31" s="11">
        <v>88</v>
      </c>
      <c r="G31" s="11">
        <v>44.25</v>
      </c>
      <c r="H31" s="11">
        <f t="shared" si="0"/>
        <v>3894</v>
      </c>
      <c r="I31" s="4"/>
      <c r="J31" s="4"/>
      <c r="K31" s="3"/>
      <c r="L31" s="3"/>
      <c r="M31" s="3"/>
      <c r="N31" s="3"/>
      <c r="O31" s="3"/>
    </row>
    <row r="32" spans="1:15" x14ac:dyDescent="0.25">
      <c r="A32" s="10" t="s">
        <v>22</v>
      </c>
      <c r="B32" s="11" t="s">
        <v>23</v>
      </c>
      <c r="C32" s="10" t="s">
        <v>24</v>
      </c>
      <c r="D32" s="11" t="s">
        <v>114</v>
      </c>
      <c r="E32" s="10" t="s">
        <v>111</v>
      </c>
      <c r="F32" s="11">
        <v>682</v>
      </c>
      <c r="G32" s="11">
        <v>4.5200000000000014</v>
      </c>
      <c r="H32" s="11">
        <f t="shared" si="0"/>
        <v>3082.6400000000008</v>
      </c>
      <c r="I32" s="4"/>
      <c r="J32" s="4"/>
      <c r="K32" s="3"/>
      <c r="L32" s="3"/>
      <c r="M32" s="3"/>
      <c r="N32" s="3"/>
      <c r="O32" s="3"/>
    </row>
    <row r="33" spans="1:15" x14ac:dyDescent="0.25">
      <c r="A33" s="10" t="s">
        <v>22</v>
      </c>
      <c r="B33" s="11" t="s">
        <v>65</v>
      </c>
      <c r="C33" s="10" t="s">
        <v>66</v>
      </c>
      <c r="D33" s="11" t="s">
        <v>114</v>
      </c>
      <c r="E33" s="10" t="s">
        <v>111</v>
      </c>
      <c r="F33" s="11">
        <v>105</v>
      </c>
      <c r="G33" s="11">
        <v>4.5200000000000005</v>
      </c>
      <c r="H33" s="11">
        <f t="shared" si="0"/>
        <v>474.6</v>
      </c>
      <c r="I33" s="4"/>
      <c r="J33" s="4"/>
      <c r="K33" s="3"/>
      <c r="L33" s="3"/>
      <c r="M33" s="3"/>
      <c r="N33" s="3"/>
      <c r="O33" s="3"/>
    </row>
    <row r="34" spans="1:15" x14ac:dyDescent="0.25">
      <c r="A34" s="10" t="s">
        <v>22</v>
      </c>
      <c r="B34" s="11" t="s">
        <v>67</v>
      </c>
      <c r="C34" s="10" t="s">
        <v>68</v>
      </c>
      <c r="D34" s="11" t="s">
        <v>114</v>
      </c>
      <c r="E34" s="10" t="s">
        <v>111</v>
      </c>
      <c r="F34" s="11">
        <v>82</v>
      </c>
      <c r="G34" s="11">
        <v>4.5199999999999996</v>
      </c>
      <c r="H34" s="11">
        <f t="shared" si="0"/>
        <v>370.64</v>
      </c>
      <c r="I34" s="4"/>
      <c r="J34" s="4"/>
      <c r="K34" s="3"/>
      <c r="L34" s="3"/>
      <c r="M34" s="3"/>
      <c r="N34" s="3"/>
      <c r="O34" s="3"/>
    </row>
    <row r="35" spans="1:15" x14ac:dyDescent="0.25">
      <c r="A35" s="10" t="s">
        <v>22</v>
      </c>
      <c r="B35" s="11" t="s">
        <v>69</v>
      </c>
      <c r="C35" s="10" t="s">
        <v>70</v>
      </c>
      <c r="D35" s="11" t="s">
        <v>117</v>
      </c>
      <c r="E35" s="10" t="s">
        <v>112</v>
      </c>
      <c r="F35" s="11">
        <v>1</v>
      </c>
      <c r="G35" s="11">
        <v>3.83</v>
      </c>
      <c r="H35" s="11">
        <f t="shared" si="0"/>
        <v>3.83</v>
      </c>
      <c r="I35" s="4"/>
      <c r="J35" s="4"/>
      <c r="K35" s="3"/>
      <c r="L35" s="3"/>
      <c r="M35" s="3"/>
      <c r="N35" s="3"/>
      <c r="O35" s="3"/>
    </row>
    <row r="36" spans="1:15" x14ac:dyDescent="0.25">
      <c r="A36" s="10" t="s">
        <v>22</v>
      </c>
      <c r="B36" s="11" t="s">
        <v>128</v>
      </c>
      <c r="C36" s="10" t="s">
        <v>26</v>
      </c>
      <c r="D36" s="11" t="s">
        <v>116</v>
      </c>
      <c r="E36" s="10" t="s">
        <v>149</v>
      </c>
      <c r="F36" s="11">
        <v>1</v>
      </c>
      <c r="G36" s="11">
        <v>0.8</v>
      </c>
      <c r="H36" s="11">
        <f t="shared" si="0"/>
        <v>0.8</v>
      </c>
      <c r="I36" s="4"/>
      <c r="J36" s="4"/>
      <c r="K36" s="3"/>
      <c r="L36" s="3"/>
      <c r="M36" s="3"/>
      <c r="N36" s="3"/>
      <c r="O36" s="3"/>
    </row>
    <row r="37" spans="1:15" x14ac:dyDescent="0.25">
      <c r="A37" s="10" t="s">
        <v>22</v>
      </c>
      <c r="B37" s="11" t="s">
        <v>27</v>
      </c>
      <c r="C37" s="10" t="s">
        <v>28</v>
      </c>
      <c r="D37" s="11" t="s">
        <v>114</v>
      </c>
      <c r="E37" s="10" t="s">
        <v>111</v>
      </c>
      <c r="F37" s="11">
        <v>5</v>
      </c>
      <c r="G37" s="11">
        <v>4.5199999999999996</v>
      </c>
      <c r="H37" s="11">
        <f t="shared" si="0"/>
        <v>22.599999999999998</v>
      </c>
      <c r="I37" s="4"/>
      <c r="J37" s="4"/>
      <c r="K37" s="3"/>
      <c r="L37" s="3"/>
      <c r="M37" s="3"/>
      <c r="N37" s="3"/>
      <c r="O37" s="3"/>
    </row>
    <row r="38" spans="1:15" x14ac:dyDescent="0.25">
      <c r="A38" s="6"/>
      <c r="B38" s="6"/>
      <c r="C38" s="6"/>
      <c r="D38" s="9"/>
      <c r="E38" s="6"/>
      <c r="F38" s="6"/>
      <c r="G38" s="10" t="s">
        <v>79</v>
      </c>
      <c r="H38" s="37">
        <f>SUM(H5:H37)</f>
        <v>61753.24</v>
      </c>
      <c r="I38" s="4"/>
      <c r="J38" s="4"/>
    </row>
    <row r="39" spans="1:15" x14ac:dyDescent="0.25">
      <c r="A39" s="4"/>
      <c r="B39" s="4"/>
      <c r="C39" s="4"/>
      <c r="D39" s="4"/>
      <c r="E39" s="4"/>
      <c r="F39" s="4"/>
      <c r="G39" s="38" t="s">
        <v>30</v>
      </c>
      <c r="H39" s="39">
        <f>ROUNDUP(H38,0)</f>
        <v>61754</v>
      </c>
      <c r="I39" s="4"/>
      <c r="J39" s="4"/>
    </row>
    <row r="40" spans="1:15" x14ac:dyDescent="0.25">
      <c r="A40" s="4"/>
      <c r="B40" s="4"/>
      <c r="C40" s="4"/>
      <c r="D40" s="4"/>
      <c r="E40" s="4"/>
      <c r="F40" s="4"/>
      <c r="G40" s="7"/>
      <c r="H40" s="7"/>
      <c r="I40" s="4"/>
      <c r="J40" s="4"/>
    </row>
    <row r="41" spans="1:15" x14ac:dyDescent="0.25">
      <c r="A41" s="4"/>
      <c r="B41" s="4"/>
      <c r="C41" s="4"/>
      <c r="D41" s="4"/>
      <c r="E41" s="4"/>
      <c r="F41" s="4"/>
      <c r="G41" s="7"/>
      <c r="H41" s="7"/>
      <c r="I41" s="4"/>
      <c r="J41" s="4"/>
    </row>
    <row r="42" spans="1:15" x14ac:dyDescent="0.25">
      <c r="A42" s="4"/>
      <c r="B42" s="4"/>
      <c r="C42" s="4"/>
      <c r="D42" s="4"/>
      <c r="E42" s="4"/>
      <c r="F42" s="4"/>
      <c r="G42" s="4"/>
      <c r="H42" s="4"/>
      <c r="I42" s="4"/>
      <c r="J42" s="4"/>
    </row>
    <row r="43" spans="1:15" x14ac:dyDescent="0.25">
      <c r="A43" s="4"/>
      <c r="B43" s="4"/>
      <c r="C43" s="4"/>
      <c r="D43" s="4"/>
      <c r="E43" s="4"/>
      <c r="F43" s="4"/>
      <c r="G43" s="4"/>
      <c r="H43" s="4"/>
      <c r="I43" s="4"/>
      <c r="J43" s="4"/>
    </row>
    <row r="44" spans="1:15" x14ac:dyDescent="0.25">
      <c r="A44" s="4"/>
      <c r="B44" s="4"/>
      <c r="C44" s="4"/>
      <c r="D44" s="4"/>
      <c r="E44" s="4"/>
      <c r="F44" s="4"/>
      <c r="G44" s="4"/>
      <c r="H44" s="4"/>
      <c r="I44" s="4"/>
      <c r="J44" s="4"/>
    </row>
    <row r="45" spans="1:15" x14ac:dyDescent="0.25">
      <c r="A45" s="4"/>
      <c r="B45" s="4"/>
      <c r="C45" s="4"/>
      <c r="D45" s="4"/>
      <c r="E45" s="4"/>
      <c r="F45" s="4"/>
      <c r="G45" s="4"/>
      <c r="H45" s="4"/>
      <c r="I45" s="4"/>
      <c r="J45" s="4"/>
    </row>
    <row r="46" spans="1:15" x14ac:dyDescent="0.25">
      <c r="A46" s="4"/>
      <c r="B46" s="4"/>
      <c r="C46" s="4"/>
      <c r="D46" s="4"/>
      <c r="E46" s="4"/>
      <c r="F46" s="4"/>
      <c r="G46" s="4"/>
      <c r="H46" s="4"/>
      <c r="I46" s="4"/>
      <c r="J46" s="4"/>
    </row>
    <row r="47" spans="1:15" x14ac:dyDescent="0.25">
      <c r="A47" s="4"/>
      <c r="B47" s="4"/>
      <c r="C47" s="4"/>
      <c r="D47" s="4"/>
      <c r="E47" s="4"/>
      <c r="F47" s="4"/>
      <c r="G47" s="4"/>
      <c r="H47" s="4"/>
      <c r="I47" s="4"/>
      <c r="J47" s="4"/>
    </row>
    <row r="48" spans="1:15" x14ac:dyDescent="0.25">
      <c r="A48" s="4"/>
      <c r="B48" s="4"/>
      <c r="C48" s="4"/>
      <c r="D48" s="4"/>
      <c r="E48" s="4"/>
      <c r="F48" s="4"/>
      <c r="G48" s="4"/>
      <c r="H48" s="4"/>
      <c r="I48" s="4"/>
      <c r="J48" s="4"/>
    </row>
    <row r="49" spans="1:10" x14ac:dyDescent="0.25">
      <c r="A49" s="4"/>
      <c r="B49" s="4"/>
      <c r="C49" s="4"/>
      <c r="D49" s="4"/>
      <c r="E49" s="4"/>
      <c r="F49" s="4"/>
      <c r="G49" s="4"/>
      <c r="H49" s="4"/>
      <c r="I49" s="4"/>
      <c r="J49" s="4"/>
    </row>
    <row r="50" spans="1:10" x14ac:dyDescent="0.25">
      <c r="A50" s="4"/>
      <c r="B50" s="4"/>
      <c r="C50" s="4"/>
      <c r="D50" s="4"/>
      <c r="E50" s="4"/>
      <c r="F50" s="4"/>
      <c r="G50" s="4"/>
      <c r="H50" s="4"/>
      <c r="I50" s="4"/>
      <c r="J50" s="4"/>
    </row>
    <row r="51" spans="1:10" x14ac:dyDescent="0.25">
      <c r="A51" s="4"/>
      <c r="B51" s="4"/>
      <c r="C51" s="4"/>
      <c r="D51" s="4"/>
      <c r="E51" s="4"/>
      <c r="F51" s="4"/>
      <c r="G51" s="4"/>
      <c r="H51" s="4"/>
      <c r="I51" s="4"/>
      <c r="J51" s="4"/>
    </row>
    <row r="52" spans="1:10" x14ac:dyDescent="0.25">
      <c r="A52" s="4"/>
      <c r="B52" s="4"/>
      <c r="C52" s="4"/>
      <c r="D52" s="4"/>
      <c r="E52" s="4"/>
      <c r="F52" s="4"/>
      <c r="G52" s="4"/>
      <c r="H52" s="4"/>
      <c r="I52" s="4"/>
      <c r="J52" s="4"/>
    </row>
    <row r="53" spans="1:10" x14ac:dyDescent="0.25">
      <c r="A53" s="4"/>
      <c r="B53" s="4"/>
      <c r="C53" s="4"/>
      <c r="D53" s="4"/>
      <c r="E53" s="4"/>
      <c r="F53" s="4"/>
      <c r="G53" s="4"/>
      <c r="H53" s="4"/>
      <c r="I53" s="4"/>
      <c r="J53" s="4"/>
    </row>
    <row r="54" spans="1:10" x14ac:dyDescent="0.25">
      <c r="A54" s="4"/>
      <c r="B54" s="4"/>
      <c r="C54" s="4"/>
      <c r="D54" s="4"/>
      <c r="E54" s="4"/>
      <c r="F54" s="4"/>
      <c r="G54" s="4"/>
      <c r="H54" s="4"/>
      <c r="I54" s="4"/>
      <c r="J54" s="4"/>
    </row>
    <row r="55" spans="1:10" x14ac:dyDescent="0.25">
      <c r="A55" s="4"/>
      <c r="B55" s="4"/>
      <c r="C55" s="4"/>
      <c r="D55" s="4"/>
      <c r="E55" s="4"/>
      <c r="F55" s="4"/>
      <c r="G55" s="4"/>
      <c r="H55" s="4"/>
      <c r="I55" s="4"/>
      <c r="J55" s="4"/>
    </row>
    <row r="56" spans="1:10" x14ac:dyDescent="0.25">
      <c r="A56" s="4"/>
      <c r="B56" s="4"/>
      <c r="C56" s="4"/>
      <c r="D56" s="4"/>
      <c r="E56" s="4"/>
      <c r="F56" s="4"/>
      <c r="G56" s="4"/>
      <c r="H56" s="4"/>
      <c r="I56" s="4"/>
      <c r="J56" s="4"/>
    </row>
    <row r="57" spans="1:10" x14ac:dyDescent="0.25">
      <c r="A57" s="4"/>
      <c r="B57" s="4"/>
      <c r="C57" s="4"/>
      <c r="D57" s="4"/>
      <c r="E57" s="4"/>
      <c r="F57" s="4"/>
      <c r="G57" s="4"/>
      <c r="H57" s="4"/>
      <c r="I57" s="4"/>
      <c r="J57" s="4"/>
    </row>
    <row r="58" spans="1:10" x14ac:dyDescent="0.25">
      <c r="A58" s="4"/>
      <c r="B58" s="4"/>
      <c r="C58" s="4"/>
      <c r="D58" s="4"/>
      <c r="E58" s="4"/>
      <c r="F58" s="4"/>
      <c r="G58" s="4"/>
      <c r="H58" s="4"/>
      <c r="I58" s="4"/>
      <c r="J58" s="4"/>
    </row>
  </sheetData>
  <mergeCells count="4">
    <mergeCell ref="A2:B2"/>
    <mergeCell ref="A3:F3"/>
    <mergeCell ref="G3:H3"/>
    <mergeCell ref="F1:I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196"/>
  <sheetViews>
    <sheetView showGridLines="0" zoomScale="60" zoomScaleNormal="60" workbookViewId="0">
      <selection activeCell="F1" sqref="F1:H1"/>
    </sheetView>
  </sheetViews>
  <sheetFormatPr defaultColWidth="9.140625" defaultRowHeight="15" x14ac:dyDescent="0.25"/>
  <cols>
    <col min="1" max="1" width="20.28515625" style="40" customWidth="1"/>
    <col min="2" max="2" width="59.5703125" style="40" customWidth="1"/>
    <col min="3" max="3" width="35.7109375" style="40" customWidth="1"/>
    <col min="4" max="4" width="14" style="40" customWidth="1"/>
    <col min="5" max="5" width="37.5703125" style="41" customWidth="1"/>
    <col min="6" max="6" width="14.28515625" style="40" customWidth="1"/>
    <col min="7" max="7" width="10.28515625" style="40" customWidth="1"/>
    <col min="8" max="8" width="13.5703125" style="40" customWidth="1"/>
    <col min="9" max="9" width="20.85546875" style="40" customWidth="1"/>
    <col min="10" max="16384" width="9.140625" style="40"/>
  </cols>
  <sheetData>
    <row r="1" spans="1:32" ht="42" customHeight="1" x14ac:dyDescent="0.25">
      <c r="D1" s="41"/>
      <c r="E1" s="40"/>
      <c r="F1" s="116" t="s">
        <v>201</v>
      </c>
      <c r="G1" s="116"/>
      <c r="H1" s="116"/>
      <c r="K1" s="42"/>
      <c r="L1" s="42"/>
    </row>
    <row r="2" spans="1:32" x14ac:dyDescent="0.25">
      <c r="A2" s="43" t="s">
        <v>188</v>
      </c>
      <c r="D2" s="41"/>
      <c r="E2" s="40"/>
      <c r="K2" s="42"/>
      <c r="L2" s="42"/>
    </row>
    <row r="3" spans="1:32" ht="15" customHeight="1" x14ac:dyDescent="0.25">
      <c r="A3" s="115" t="s">
        <v>189</v>
      </c>
      <c r="B3" s="115"/>
      <c r="D3" s="41"/>
      <c r="E3" s="40"/>
      <c r="K3" s="42"/>
      <c r="L3" s="42"/>
      <c r="M3" s="42"/>
    </row>
    <row r="4" spans="1:32" ht="42.75" x14ac:dyDescent="0.25">
      <c r="A4" s="46" t="s">
        <v>71</v>
      </c>
      <c r="B4" s="46" t="s">
        <v>153</v>
      </c>
      <c r="C4" s="46" t="s">
        <v>29</v>
      </c>
      <c r="D4" s="46" t="s">
        <v>10</v>
      </c>
      <c r="E4" s="46" t="s">
        <v>72</v>
      </c>
      <c r="F4" s="46" t="s">
        <v>73</v>
      </c>
      <c r="G4" s="46" t="s">
        <v>185</v>
      </c>
      <c r="H4" s="46" t="s">
        <v>182</v>
      </c>
      <c r="K4" s="42"/>
      <c r="L4" s="42"/>
      <c r="M4" s="42"/>
      <c r="N4" s="42"/>
      <c r="O4" s="42"/>
      <c r="P4" s="42"/>
      <c r="Q4" s="42"/>
      <c r="R4" s="42"/>
      <c r="S4" s="42"/>
      <c r="T4" s="42"/>
      <c r="U4" s="42"/>
      <c r="V4" s="42"/>
      <c r="W4" s="42"/>
      <c r="X4" s="42"/>
      <c r="Y4" s="42"/>
      <c r="Z4" s="42"/>
      <c r="AA4" s="42"/>
      <c r="AB4" s="42"/>
      <c r="AC4" s="42"/>
      <c r="AD4" s="42"/>
      <c r="AE4" s="42"/>
      <c r="AF4" s="42"/>
    </row>
    <row r="5" spans="1:32" s="44" customFormat="1" x14ac:dyDescent="0.25">
      <c r="A5" s="47" t="s">
        <v>150</v>
      </c>
      <c r="B5" s="47" t="s">
        <v>151</v>
      </c>
      <c r="C5" s="47" t="s">
        <v>125</v>
      </c>
      <c r="D5" s="50">
        <v>47060</v>
      </c>
      <c r="E5" s="49" t="s">
        <v>143</v>
      </c>
      <c r="F5" s="51">
        <v>1371</v>
      </c>
      <c r="G5" s="52">
        <v>3.2400000000000007</v>
      </c>
      <c r="H5" s="47">
        <f>F5*G5</f>
        <v>4442.0400000000009</v>
      </c>
      <c r="K5" s="45"/>
      <c r="L5" s="45"/>
      <c r="M5" s="45"/>
      <c r="N5" s="45"/>
      <c r="O5" s="45"/>
      <c r="P5" s="45"/>
      <c r="Q5" s="45"/>
      <c r="R5" s="45"/>
      <c r="S5" s="45"/>
      <c r="T5" s="45"/>
      <c r="U5" s="45"/>
      <c r="V5" s="45"/>
      <c r="W5" s="45"/>
      <c r="X5" s="45"/>
      <c r="Y5" s="45"/>
      <c r="Z5" s="45"/>
      <c r="AA5" s="45"/>
      <c r="AB5" s="45"/>
      <c r="AC5" s="45"/>
      <c r="AD5" s="45"/>
      <c r="AE5" s="45"/>
      <c r="AF5" s="45"/>
    </row>
    <row r="6" spans="1:32" s="44" customFormat="1" x14ac:dyDescent="0.25">
      <c r="A6" s="47" t="s">
        <v>150</v>
      </c>
      <c r="B6" s="47" t="s">
        <v>151</v>
      </c>
      <c r="C6" s="47" t="s">
        <v>125</v>
      </c>
      <c r="D6" s="50">
        <v>47073</v>
      </c>
      <c r="E6" s="49" t="s">
        <v>74</v>
      </c>
      <c r="F6" s="51">
        <v>2445</v>
      </c>
      <c r="G6" s="52">
        <v>23.32</v>
      </c>
      <c r="H6" s="47">
        <f t="shared" ref="H6:H11" si="0">F6*G6</f>
        <v>57017.4</v>
      </c>
      <c r="K6" s="45"/>
      <c r="L6" s="45"/>
      <c r="M6" s="45"/>
      <c r="N6" s="45"/>
      <c r="O6" s="45"/>
      <c r="P6" s="45"/>
      <c r="Q6" s="45"/>
      <c r="R6" s="45"/>
      <c r="S6" s="45"/>
      <c r="T6" s="45"/>
      <c r="U6" s="45"/>
      <c r="V6" s="45"/>
      <c r="W6" s="45"/>
      <c r="X6" s="45"/>
      <c r="Y6" s="45"/>
      <c r="Z6" s="45"/>
      <c r="AA6" s="45"/>
      <c r="AB6" s="45"/>
      <c r="AC6" s="45"/>
      <c r="AD6" s="45"/>
      <c r="AE6" s="45"/>
      <c r="AF6" s="45"/>
    </row>
    <row r="7" spans="1:32" s="44" customFormat="1" x14ac:dyDescent="0.25">
      <c r="A7" s="47" t="s">
        <v>150</v>
      </c>
      <c r="B7" s="47" t="s">
        <v>151</v>
      </c>
      <c r="C7" s="47" t="s">
        <v>125</v>
      </c>
      <c r="D7" s="50">
        <v>47075</v>
      </c>
      <c r="E7" s="49" t="s">
        <v>75</v>
      </c>
      <c r="F7" s="51">
        <v>10</v>
      </c>
      <c r="G7" s="52">
        <v>24.59</v>
      </c>
      <c r="H7" s="47">
        <f t="shared" si="0"/>
        <v>245.9</v>
      </c>
      <c r="K7" s="45"/>
      <c r="L7" s="45"/>
      <c r="M7" s="45"/>
      <c r="N7" s="45"/>
      <c r="O7" s="45"/>
      <c r="P7" s="45"/>
      <c r="Q7" s="45"/>
      <c r="R7" s="45"/>
      <c r="S7" s="45"/>
      <c r="T7" s="45"/>
      <c r="U7" s="45"/>
      <c r="V7" s="45"/>
      <c r="W7" s="45"/>
      <c r="X7" s="45"/>
      <c r="Y7" s="45"/>
      <c r="Z7" s="45"/>
      <c r="AA7" s="45"/>
      <c r="AB7" s="45"/>
      <c r="AC7" s="45"/>
      <c r="AD7" s="45"/>
      <c r="AE7" s="45"/>
      <c r="AF7" s="45"/>
    </row>
    <row r="8" spans="1:32" s="44" customFormat="1" x14ac:dyDescent="0.25">
      <c r="A8" s="47" t="s">
        <v>150</v>
      </c>
      <c r="B8" s="47" t="s">
        <v>151</v>
      </c>
      <c r="C8" s="47" t="s">
        <v>125</v>
      </c>
      <c r="D8" s="50">
        <v>47078</v>
      </c>
      <c r="E8" s="49" t="s">
        <v>76</v>
      </c>
      <c r="F8" s="51">
        <v>115</v>
      </c>
      <c r="G8" s="52">
        <v>44.25</v>
      </c>
      <c r="H8" s="47">
        <f t="shared" si="0"/>
        <v>5088.75</v>
      </c>
      <c r="K8" s="45"/>
      <c r="L8" s="45"/>
      <c r="M8" s="45"/>
      <c r="N8" s="45"/>
      <c r="O8" s="45"/>
      <c r="P8" s="45"/>
      <c r="Q8" s="45"/>
      <c r="R8" s="45"/>
      <c r="S8" s="45"/>
      <c r="T8" s="45"/>
      <c r="U8" s="45"/>
      <c r="V8" s="45"/>
      <c r="W8" s="45"/>
      <c r="X8" s="45"/>
      <c r="Y8" s="45"/>
      <c r="Z8" s="45"/>
      <c r="AA8" s="45"/>
      <c r="AB8" s="45"/>
      <c r="AC8" s="45"/>
      <c r="AD8" s="45"/>
      <c r="AE8" s="45"/>
      <c r="AF8" s="45"/>
    </row>
    <row r="9" spans="1:32" s="44" customFormat="1" x14ac:dyDescent="0.25">
      <c r="A9" s="47" t="s">
        <v>150</v>
      </c>
      <c r="B9" s="47" t="s">
        <v>151</v>
      </c>
      <c r="C9" s="47" t="s">
        <v>125</v>
      </c>
      <c r="D9" s="50">
        <v>47079</v>
      </c>
      <c r="E9" s="49" t="s">
        <v>77</v>
      </c>
      <c r="F9" s="51">
        <v>5816</v>
      </c>
      <c r="G9" s="52">
        <v>0.8</v>
      </c>
      <c r="H9" s="47">
        <f t="shared" si="0"/>
        <v>4652.8</v>
      </c>
      <c r="K9" s="45"/>
      <c r="L9" s="45"/>
      <c r="M9" s="45"/>
      <c r="N9" s="45"/>
      <c r="O9" s="45"/>
      <c r="P9" s="45"/>
      <c r="Q9" s="45"/>
      <c r="R9" s="45"/>
      <c r="S9" s="45"/>
      <c r="T9" s="45"/>
      <c r="U9" s="45"/>
      <c r="V9" s="45"/>
      <c r="W9" s="45"/>
      <c r="X9" s="45"/>
      <c r="Y9" s="45"/>
      <c r="Z9" s="45"/>
      <c r="AA9" s="45"/>
      <c r="AB9" s="45"/>
      <c r="AC9" s="45"/>
      <c r="AD9" s="45"/>
      <c r="AE9" s="45"/>
      <c r="AF9" s="45"/>
    </row>
    <row r="10" spans="1:32" s="44" customFormat="1" x14ac:dyDescent="0.25">
      <c r="A10" s="47" t="s">
        <v>150</v>
      </c>
      <c r="B10" s="47" t="s">
        <v>151</v>
      </c>
      <c r="C10" s="47" t="s">
        <v>125</v>
      </c>
      <c r="D10" s="50">
        <v>47416</v>
      </c>
      <c r="E10" s="49" t="s">
        <v>154</v>
      </c>
      <c r="F10" s="51">
        <v>413</v>
      </c>
      <c r="G10" s="52">
        <v>2.2899999999999996</v>
      </c>
      <c r="H10" s="47">
        <f t="shared" si="0"/>
        <v>945.76999999999987</v>
      </c>
      <c r="K10" s="45"/>
      <c r="L10" s="45"/>
      <c r="M10" s="45"/>
      <c r="N10" s="45"/>
      <c r="O10" s="45"/>
      <c r="P10" s="45"/>
      <c r="Q10" s="45"/>
      <c r="R10" s="45"/>
      <c r="S10" s="45"/>
      <c r="T10" s="45"/>
      <c r="U10" s="45"/>
      <c r="V10" s="45"/>
      <c r="W10" s="45"/>
      <c r="X10" s="45"/>
      <c r="Y10" s="45"/>
      <c r="Z10" s="45"/>
      <c r="AA10" s="45"/>
      <c r="AB10" s="45"/>
      <c r="AC10" s="45"/>
      <c r="AD10" s="45"/>
      <c r="AE10" s="45"/>
      <c r="AF10" s="45"/>
    </row>
    <row r="11" spans="1:32" s="44" customFormat="1" x14ac:dyDescent="0.25">
      <c r="A11" s="47" t="s">
        <v>150</v>
      </c>
      <c r="B11" s="47" t="s">
        <v>151</v>
      </c>
      <c r="C11" s="47" t="s">
        <v>125</v>
      </c>
      <c r="D11" s="50">
        <v>47417</v>
      </c>
      <c r="E11" s="49" t="s">
        <v>134</v>
      </c>
      <c r="F11" s="51">
        <v>750</v>
      </c>
      <c r="G11" s="52">
        <v>34.010000000000005</v>
      </c>
      <c r="H11" s="47">
        <f t="shared" si="0"/>
        <v>25507.500000000004</v>
      </c>
      <c r="K11" s="45"/>
      <c r="L11" s="45"/>
      <c r="M11" s="45"/>
      <c r="N11" s="45"/>
      <c r="O11" s="45"/>
      <c r="P11" s="45"/>
      <c r="Q11" s="45"/>
      <c r="R11" s="45"/>
      <c r="S11" s="45"/>
      <c r="T11" s="45"/>
      <c r="U11" s="45"/>
      <c r="V11" s="45"/>
      <c r="W11" s="45"/>
      <c r="X11" s="45"/>
      <c r="Y11" s="45"/>
      <c r="Z11" s="45"/>
      <c r="AA11" s="45"/>
      <c r="AB11" s="45"/>
      <c r="AC11" s="45"/>
      <c r="AD11" s="45"/>
      <c r="AE11" s="45"/>
      <c r="AF11" s="45"/>
    </row>
    <row r="12" spans="1:32" x14ac:dyDescent="0.25">
      <c r="D12" s="41"/>
      <c r="E12" s="40"/>
      <c r="G12" s="47" t="s">
        <v>3</v>
      </c>
      <c r="H12" s="47">
        <f>SUM(H5:H11)</f>
        <v>97900.160000000003</v>
      </c>
      <c r="K12" s="42"/>
      <c r="L12" s="42"/>
      <c r="M12" s="42"/>
      <c r="N12" s="42"/>
      <c r="O12" s="42"/>
      <c r="P12" s="42"/>
      <c r="Q12" s="42"/>
      <c r="R12" s="42"/>
      <c r="S12" s="42"/>
      <c r="T12" s="42"/>
      <c r="U12" s="42"/>
      <c r="V12" s="42"/>
      <c r="W12" s="42"/>
      <c r="X12" s="42"/>
      <c r="Y12" s="42"/>
      <c r="Z12" s="42"/>
      <c r="AA12" s="42"/>
      <c r="AB12" s="42"/>
      <c r="AC12" s="42"/>
      <c r="AD12" s="42"/>
      <c r="AE12" s="42"/>
      <c r="AF12" s="42"/>
    </row>
    <row r="13" spans="1:32" x14ac:dyDescent="0.25">
      <c r="D13" s="41"/>
      <c r="E13" s="40"/>
      <c r="G13" s="47" t="s">
        <v>78</v>
      </c>
      <c r="H13" s="47"/>
      <c r="K13" s="42"/>
      <c r="L13" s="42"/>
      <c r="M13" s="42"/>
      <c r="N13" s="42"/>
      <c r="O13" s="42"/>
      <c r="P13" s="42"/>
      <c r="Q13" s="42"/>
      <c r="R13" s="42"/>
      <c r="S13" s="42"/>
      <c r="T13" s="42"/>
      <c r="U13" s="42"/>
      <c r="V13" s="42"/>
      <c r="W13" s="42"/>
      <c r="X13" s="42"/>
      <c r="Y13" s="42"/>
      <c r="Z13" s="42"/>
      <c r="AA13" s="42"/>
      <c r="AB13" s="42"/>
      <c r="AC13" s="42"/>
      <c r="AD13" s="42"/>
      <c r="AE13" s="42"/>
      <c r="AF13" s="42"/>
    </row>
    <row r="14" spans="1:32" x14ac:dyDescent="0.25">
      <c r="D14" s="41"/>
      <c r="E14" s="40"/>
      <c r="G14" s="47" t="s">
        <v>79</v>
      </c>
      <c r="H14" s="49">
        <f>H12+H13</f>
        <v>97900.160000000003</v>
      </c>
      <c r="K14" s="42"/>
      <c r="L14" s="42"/>
      <c r="M14" s="42"/>
      <c r="N14" s="42"/>
      <c r="O14" s="42"/>
      <c r="P14" s="42"/>
      <c r="Q14" s="42"/>
      <c r="R14" s="42"/>
      <c r="S14" s="42"/>
      <c r="T14" s="42"/>
      <c r="U14" s="42"/>
      <c r="V14" s="42"/>
      <c r="W14" s="42"/>
      <c r="X14" s="42"/>
      <c r="Y14" s="42"/>
      <c r="Z14" s="42"/>
      <c r="AA14" s="42"/>
      <c r="AB14" s="42"/>
      <c r="AC14" s="42"/>
      <c r="AD14" s="42"/>
      <c r="AE14" s="42"/>
      <c r="AF14" s="42"/>
    </row>
    <row r="15" spans="1:32" x14ac:dyDescent="0.25">
      <c r="D15" s="41"/>
      <c r="E15" s="40"/>
      <c r="H15" s="48">
        <f>ROUNDUP(H14,0)</f>
        <v>97901</v>
      </c>
      <c r="K15" s="42"/>
      <c r="L15" s="42"/>
      <c r="M15" s="42"/>
      <c r="N15" s="42"/>
      <c r="O15" s="42"/>
      <c r="P15" s="42"/>
      <c r="Q15" s="42"/>
      <c r="R15" s="42"/>
      <c r="S15" s="42"/>
      <c r="T15" s="42"/>
      <c r="U15" s="42"/>
      <c r="V15" s="42"/>
      <c r="W15" s="42"/>
      <c r="X15" s="42"/>
      <c r="Y15" s="42"/>
      <c r="Z15" s="42"/>
      <c r="AA15" s="42"/>
      <c r="AB15" s="42"/>
      <c r="AC15" s="42"/>
      <c r="AD15" s="42"/>
      <c r="AE15" s="42"/>
      <c r="AF15" s="42"/>
    </row>
    <row r="16" spans="1:32" x14ac:dyDescent="0.25">
      <c r="D16" s="41"/>
      <c r="E16" s="40"/>
      <c r="K16" s="42"/>
      <c r="L16" s="42"/>
      <c r="M16" s="42"/>
      <c r="N16" s="42"/>
      <c r="O16" s="42"/>
      <c r="P16" s="42"/>
      <c r="Q16" s="42"/>
      <c r="R16" s="42"/>
      <c r="S16" s="42"/>
      <c r="T16" s="42"/>
      <c r="U16" s="42"/>
      <c r="V16" s="42"/>
      <c r="W16" s="42"/>
      <c r="X16" s="42"/>
      <c r="Y16" s="42"/>
      <c r="Z16" s="42"/>
      <c r="AA16" s="42"/>
      <c r="AB16" s="42"/>
      <c r="AC16" s="42"/>
      <c r="AD16" s="42"/>
      <c r="AE16" s="42"/>
      <c r="AF16" s="42"/>
    </row>
    <row r="17" spans="1:32" ht="42.75" x14ac:dyDescent="0.25">
      <c r="A17" s="46" t="s">
        <v>71</v>
      </c>
      <c r="B17" s="46" t="s">
        <v>153</v>
      </c>
      <c r="C17" s="46" t="s">
        <v>29</v>
      </c>
      <c r="D17" s="46" t="s">
        <v>10</v>
      </c>
      <c r="E17" s="46" t="s">
        <v>72</v>
      </c>
      <c r="F17" s="46" t="s">
        <v>73</v>
      </c>
      <c r="G17" s="46" t="s">
        <v>185</v>
      </c>
      <c r="H17" s="46" t="s">
        <v>182</v>
      </c>
      <c r="K17" s="42"/>
      <c r="L17" s="42"/>
      <c r="M17" s="42"/>
      <c r="N17" s="42"/>
      <c r="O17" s="42"/>
      <c r="P17" s="42"/>
      <c r="Q17" s="42"/>
      <c r="R17" s="42"/>
      <c r="S17" s="42"/>
      <c r="T17" s="42"/>
      <c r="U17" s="42"/>
      <c r="V17" s="42"/>
      <c r="W17" s="42"/>
      <c r="X17" s="42"/>
      <c r="Y17" s="42"/>
      <c r="Z17" s="42"/>
      <c r="AA17" s="42"/>
      <c r="AB17" s="42"/>
      <c r="AC17" s="42"/>
      <c r="AD17" s="42"/>
      <c r="AE17" s="42"/>
      <c r="AF17" s="42"/>
    </row>
    <row r="18" spans="1:32" x14ac:dyDescent="0.25">
      <c r="A18" s="53" t="s">
        <v>150</v>
      </c>
      <c r="B18" s="53" t="s">
        <v>155</v>
      </c>
      <c r="C18" s="53" t="s">
        <v>125</v>
      </c>
      <c r="D18" s="54">
        <v>47060</v>
      </c>
      <c r="E18" s="55" t="s">
        <v>143</v>
      </c>
      <c r="F18" s="56">
        <v>729</v>
      </c>
      <c r="G18" s="57">
        <v>3.24</v>
      </c>
      <c r="H18" s="53">
        <f>F18*G18</f>
        <v>2361.96</v>
      </c>
      <c r="K18" s="42"/>
      <c r="L18" s="42"/>
      <c r="M18" s="42"/>
      <c r="N18" s="42"/>
      <c r="O18" s="42"/>
      <c r="P18" s="42"/>
      <c r="Q18" s="42"/>
      <c r="R18" s="42"/>
      <c r="S18" s="42"/>
      <c r="T18" s="42"/>
      <c r="U18" s="42"/>
      <c r="V18" s="42"/>
      <c r="W18" s="42"/>
      <c r="X18" s="42"/>
      <c r="Y18" s="42"/>
      <c r="Z18" s="42"/>
      <c r="AA18" s="42"/>
      <c r="AB18" s="42"/>
      <c r="AC18" s="42"/>
      <c r="AD18" s="42"/>
      <c r="AE18" s="42"/>
      <c r="AF18" s="42"/>
    </row>
    <row r="19" spans="1:32" x14ac:dyDescent="0.25">
      <c r="A19" s="53" t="s">
        <v>150</v>
      </c>
      <c r="B19" s="53" t="s">
        <v>155</v>
      </c>
      <c r="C19" s="53" t="s">
        <v>125</v>
      </c>
      <c r="D19" s="54">
        <v>47073</v>
      </c>
      <c r="E19" s="55" t="s">
        <v>74</v>
      </c>
      <c r="F19" s="56">
        <v>858</v>
      </c>
      <c r="G19" s="57">
        <v>23.319999999999997</v>
      </c>
      <c r="H19" s="53">
        <f t="shared" ref="H19:H21" si="1">F19*G19</f>
        <v>20008.559999999998</v>
      </c>
      <c r="K19" s="42"/>
      <c r="L19" s="42"/>
      <c r="M19" s="42"/>
      <c r="N19" s="42"/>
      <c r="O19" s="42"/>
      <c r="P19" s="42"/>
      <c r="Q19" s="42"/>
      <c r="R19" s="42"/>
      <c r="S19" s="42"/>
      <c r="T19" s="42"/>
      <c r="U19" s="42"/>
      <c r="V19" s="42"/>
      <c r="W19" s="42"/>
      <c r="X19" s="42"/>
      <c r="Y19" s="42"/>
      <c r="Z19" s="42"/>
      <c r="AA19" s="42"/>
      <c r="AB19" s="42"/>
      <c r="AC19" s="42"/>
      <c r="AD19" s="42"/>
      <c r="AE19" s="42"/>
      <c r="AF19" s="42"/>
    </row>
    <row r="20" spans="1:32" x14ac:dyDescent="0.25">
      <c r="A20" s="53" t="s">
        <v>150</v>
      </c>
      <c r="B20" s="53" t="s">
        <v>155</v>
      </c>
      <c r="C20" s="53" t="s">
        <v>125</v>
      </c>
      <c r="D20" s="54">
        <v>47079</v>
      </c>
      <c r="E20" s="55" t="s">
        <v>77</v>
      </c>
      <c r="F20" s="56">
        <v>729</v>
      </c>
      <c r="G20" s="57">
        <v>0.79999999999999993</v>
      </c>
      <c r="H20" s="53">
        <f t="shared" si="1"/>
        <v>583.19999999999993</v>
      </c>
      <c r="K20" s="42"/>
      <c r="L20" s="42"/>
      <c r="M20" s="42"/>
      <c r="N20" s="42"/>
      <c r="O20" s="42"/>
      <c r="P20" s="42"/>
      <c r="Q20" s="42"/>
      <c r="R20" s="42"/>
      <c r="S20" s="42"/>
      <c r="T20" s="42"/>
      <c r="U20" s="42"/>
      <c r="V20" s="42"/>
      <c r="W20" s="42"/>
      <c r="X20" s="42"/>
      <c r="Y20" s="42"/>
      <c r="Z20" s="42"/>
      <c r="AA20" s="42"/>
      <c r="AB20" s="42"/>
      <c r="AC20" s="42"/>
      <c r="AD20" s="42"/>
      <c r="AE20" s="42"/>
      <c r="AF20" s="42"/>
    </row>
    <row r="21" spans="1:32" x14ac:dyDescent="0.25">
      <c r="A21" s="53" t="s">
        <v>150</v>
      </c>
      <c r="B21" s="53" t="s">
        <v>155</v>
      </c>
      <c r="C21" s="53" t="s">
        <v>125</v>
      </c>
      <c r="D21" s="54">
        <v>47268</v>
      </c>
      <c r="E21" s="55" t="s">
        <v>111</v>
      </c>
      <c r="F21" s="56">
        <v>344</v>
      </c>
      <c r="G21" s="57">
        <v>4.5200000000000005</v>
      </c>
      <c r="H21" s="53">
        <f t="shared" si="1"/>
        <v>1554.88</v>
      </c>
      <c r="K21" s="42"/>
      <c r="L21" s="42"/>
      <c r="M21" s="42"/>
      <c r="N21" s="42"/>
      <c r="O21" s="42"/>
      <c r="P21" s="42"/>
      <c r="Q21" s="42"/>
      <c r="R21" s="42"/>
      <c r="S21" s="42"/>
      <c r="T21" s="42"/>
      <c r="U21" s="42"/>
      <c r="V21" s="42"/>
      <c r="W21" s="42"/>
      <c r="X21" s="42"/>
      <c r="Y21" s="42"/>
      <c r="Z21" s="42"/>
      <c r="AA21" s="42"/>
      <c r="AB21" s="42"/>
      <c r="AC21" s="42"/>
      <c r="AD21" s="42"/>
      <c r="AE21" s="42"/>
      <c r="AF21" s="42"/>
    </row>
    <row r="22" spans="1:32" x14ac:dyDescent="0.25">
      <c r="D22" s="41"/>
      <c r="E22" s="40"/>
      <c r="G22" s="53" t="s">
        <v>79</v>
      </c>
      <c r="H22" s="49">
        <f>SUM(H18:H21)</f>
        <v>24508.6</v>
      </c>
      <c r="K22" s="42"/>
      <c r="L22" s="42"/>
      <c r="M22" s="42"/>
      <c r="N22" s="42"/>
      <c r="O22" s="42"/>
      <c r="P22" s="42"/>
      <c r="Q22" s="42"/>
      <c r="R22" s="42"/>
      <c r="S22" s="42"/>
      <c r="T22" s="42"/>
      <c r="U22" s="42"/>
      <c r="V22" s="42"/>
      <c r="W22" s="42"/>
      <c r="X22" s="42"/>
      <c r="Y22" s="42"/>
      <c r="Z22" s="42"/>
      <c r="AA22" s="42"/>
      <c r="AB22" s="42"/>
      <c r="AC22" s="42"/>
      <c r="AD22" s="42"/>
      <c r="AE22" s="42"/>
      <c r="AF22" s="42"/>
    </row>
    <row r="23" spans="1:32" x14ac:dyDescent="0.25">
      <c r="D23" s="41"/>
      <c r="E23" s="40"/>
      <c r="G23" s="53"/>
      <c r="H23" s="48">
        <f>ROUNDUP(H22,0)</f>
        <v>24509</v>
      </c>
      <c r="K23" s="42"/>
      <c r="L23" s="42"/>
      <c r="M23" s="42"/>
      <c r="N23" s="42"/>
      <c r="O23" s="42"/>
      <c r="P23" s="42"/>
      <c r="Q23" s="42"/>
      <c r="R23" s="42"/>
      <c r="S23" s="42"/>
      <c r="T23" s="42"/>
      <c r="U23" s="42"/>
      <c r="V23" s="42"/>
      <c r="W23" s="42"/>
      <c r="X23" s="42"/>
      <c r="Y23" s="42"/>
      <c r="Z23" s="42"/>
      <c r="AA23" s="42"/>
      <c r="AB23" s="42"/>
      <c r="AC23" s="42"/>
      <c r="AD23" s="42"/>
      <c r="AE23" s="42"/>
      <c r="AF23" s="42"/>
    </row>
    <row r="24" spans="1:32" x14ac:dyDescent="0.25">
      <c r="D24" s="41"/>
      <c r="E24" s="40"/>
      <c r="K24" s="42"/>
      <c r="L24" s="42"/>
      <c r="M24" s="42"/>
      <c r="N24" s="42"/>
      <c r="O24" s="42"/>
      <c r="P24" s="42"/>
      <c r="Q24" s="42"/>
      <c r="R24" s="42"/>
      <c r="S24" s="42"/>
      <c r="T24" s="42"/>
      <c r="U24" s="42"/>
      <c r="V24" s="42"/>
      <c r="W24" s="42"/>
      <c r="X24" s="42"/>
      <c r="Y24" s="42"/>
      <c r="Z24" s="42"/>
      <c r="AA24" s="42"/>
      <c r="AB24" s="42"/>
      <c r="AC24" s="42"/>
      <c r="AD24" s="42"/>
      <c r="AE24" s="42"/>
      <c r="AF24" s="42"/>
    </row>
    <row r="25" spans="1:32" ht="42.75" x14ac:dyDescent="0.25">
      <c r="A25" s="46" t="s">
        <v>71</v>
      </c>
      <c r="B25" s="46" t="s">
        <v>153</v>
      </c>
      <c r="C25" s="46" t="s">
        <v>29</v>
      </c>
      <c r="D25" s="46" t="s">
        <v>10</v>
      </c>
      <c r="E25" s="46" t="s">
        <v>72</v>
      </c>
      <c r="F25" s="46" t="s">
        <v>73</v>
      </c>
      <c r="G25" s="46" t="s">
        <v>185</v>
      </c>
      <c r="H25" s="46" t="s">
        <v>182</v>
      </c>
      <c r="K25" s="42"/>
      <c r="L25" s="42"/>
      <c r="M25" s="42"/>
      <c r="N25" s="42"/>
      <c r="O25" s="42"/>
      <c r="P25" s="42"/>
      <c r="Q25" s="42"/>
      <c r="R25" s="42"/>
      <c r="S25" s="42"/>
      <c r="T25" s="42"/>
      <c r="U25" s="42"/>
      <c r="V25" s="42"/>
      <c r="W25" s="42"/>
      <c r="X25" s="42"/>
      <c r="Y25" s="42"/>
      <c r="Z25" s="42"/>
      <c r="AA25" s="42"/>
      <c r="AB25" s="42"/>
      <c r="AC25" s="42"/>
      <c r="AD25" s="42"/>
      <c r="AE25" s="42"/>
      <c r="AF25" s="42"/>
    </row>
    <row r="26" spans="1:32" x14ac:dyDescent="0.25">
      <c r="A26" s="53" t="s">
        <v>150</v>
      </c>
      <c r="B26" s="53" t="s">
        <v>156</v>
      </c>
      <c r="C26" s="53" t="s">
        <v>125</v>
      </c>
      <c r="D26" s="54">
        <v>47060</v>
      </c>
      <c r="E26" s="55" t="s">
        <v>143</v>
      </c>
      <c r="F26" s="56">
        <v>4871</v>
      </c>
      <c r="G26" s="57">
        <v>3.24</v>
      </c>
      <c r="H26" s="53">
        <f>F26*G26</f>
        <v>15782.04</v>
      </c>
      <c r="K26" s="42"/>
      <c r="L26" s="42"/>
      <c r="M26" s="42"/>
      <c r="N26" s="42"/>
      <c r="O26" s="42"/>
      <c r="P26" s="42"/>
      <c r="Q26" s="42"/>
      <c r="R26" s="42"/>
      <c r="S26" s="42"/>
      <c r="T26" s="42"/>
      <c r="U26" s="42"/>
      <c r="V26" s="42"/>
      <c r="W26" s="42"/>
      <c r="X26" s="42"/>
      <c r="Y26" s="42"/>
      <c r="Z26" s="42"/>
      <c r="AA26" s="42"/>
      <c r="AB26" s="42"/>
      <c r="AC26" s="42"/>
      <c r="AD26" s="42"/>
      <c r="AE26" s="42"/>
      <c r="AF26" s="42"/>
    </row>
    <row r="27" spans="1:32" x14ac:dyDescent="0.25">
      <c r="A27" s="53" t="s">
        <v>150</v>
      </c>
      <c r="B27" s="53" t="s">
        <v>156</v>
      </c>
      <c r="C27" s="53" t="s">
        <v>125</v>
      </c>
      <c r="D27" s="54">
        <v>47073</v>
      </c>
      <c r="E27" s="55" t="s">
        <v>74</v>
      </c>
      <c r="F27" s="56">
        <v>4871</v>
      </c>
      <c r="G27" s="57">
        <v>23.32</v>
      </c>
      <c r="H27" s="53">
        <f t="shared" ref="H27:H31" si="2">F27*G27</f>
        <v>113591.72</v>
      </c>
      <c r="K27" s="42"/>
      <c r="L27" s="42"/>
      <c r="M27" s="42"/>
      <c r="N27" s="42"/>
      <c r="O27" s="42"/>
      <c r="P27" s="42"/>
      <c r="Q27" s="42"/>
      <c r="R27" s="42"/>
      <c r="S27" s="42"/>
      <c r="T27" s="42"/>
      <c r="U27" s="42"/>
      <c r="V27" s="42"/>
      <c r="W27" s="42"/>
      <c r="X27" s="42"/>
      <c r="Y27" s="42"/>
      <c r="Z27" s="42"/>
      <c r="AA27" s="42"/>
      <c r="AB27" s="42"/>
      <c r="AC27" s="42"/>
      <c r="AD27" s="42"/>
      <c r="AE27" s="42"/>
      <c r="AF27" s="42"/>
    </row>
    <row r="28" spans="1:32" x14ac:dyDescent="0.25">
      <c r="A28" s="53" t="s">
        <v>150</v>
      </c>
      <c r="B28" s="53" t="s">
        <v>156</v>
      </c>
      <c r="C28" s="53" t="s">
        <v>125</v>
      </c>
      <c r="D28" s="54">
        <v>47075</v>
      </c>
      <c r="E28" s="55" t="s">
        <v>75</v>
      </c>
      <c r="F28" s="56">
        <v>2232</v>
      </c>
      <c r="G28" s="57">
        <v>24.59</v>
      </c>
      <c r="H28" s="53">
        <f t="shared" si="2"/>
        <v>54884.88</v>
      </c>
      <c r="K28" s="42"/>
      <c r="L28" s="42"/>
      <c r="M28" s="42"/>
      <c r="N28" s="42"/>
      <c r="O28" s="42"/>
      <c r="P28" s="42"/>
      <c r="Q28" s="42"/>
      <c r="R28" s="42"/>
      <c r="S28" s="42"/>
      <c r="T28" s="42"/>
      <c r="U28" s="42"/>
      <c r="V28" s="42"/>
      <c r="W28" s="42"/>
      <c r="X28" s="42"/>
      <c r="Y28" s="42"/>
      <c r="Z28" s="42"/>
      <c r="AA28" s="42"/>
      <c r="AB28" s="42"/>
      <c r="AC28" s="42"/>
      <c r="AD28" s="42"/>
      <c r="AE28" s="42"/>
      <c r="AF28" s="42"/>
    </row>
    <row r="29" spans="1:32" x14ac:dyDescent="0.25">
      <c r="A29" s="53" t="s">
        <v>150</v>
      </c>
      <c r="B29" s="53" t="s">
        <v>156</v>
      </c>
      <c r="C29" s="53" t="s">
        <v>125</v>
      </c>
      <c r="D29" s="54">
        <v>47079</v>
      </c>
      <c r="E29" s="55" t="s">
        <v>77</v>
      </c>
      <c r="F29" s="56">
        <v>4871</v>
      </c>
      <c r="G29" s="57">
        <v>0.8</v>
      </c>
      <c r="H29" s="53">
        <f t="shared" si="2"/>
        <v>3896.8</v>
      </c>
      <c r="K29" s="42"/>
      <c r="L29" s="42"/>
      <c r="M29" s="42"/>
      <c r="N29" s="42"/>
      <c r="O29" s="42"/>
      <c r="P29" s="42"/>
      <c r="Q29" s="42"/>
      <c r="R29" s="42"/>
      <c r="S29" s="42"/>
      <c r="T29" s="42"/>
      <c r="U29" s="42"/>
      <c r="V29" s="42"/>
      <c r="W29" s="42"/>
      <c r="X29" s="42"/>
      <c r="Y29" s="42"/>
      <c r="Z29" s="42"/>
      <c r="AA29" s="42"/>
      <c r="AB29" s="42"/>
      <c r="AC29" s="42"/>
      <c r="AD29" s="42"/>
      <c r="AE29" s="42"/>
      <c r="AF29" s="42"/>
    </row>
    <row r="30" spans="1:32" x14ac:dyDescent="0.25">
      <c r="A30" s="53" t="s">
        <v>150</v>
      </c>
      <c r="B30" s="53" t="s">
        <v>156</v>
      </c>
      <c r="C30" s="53" t="s">
        <v>125</v>
      </c>
      <c r="D30" s="54">
        <v>47268</v>
      </c>
      <c r="E30" s="55" t="s">
        <v>111</v>
      </c>
      <c r="F30" s="56">
        <v>2272</v>
      </c>
      <c r="G30" s="57">
        <v>4.5199999999999996</v>
      </c>
      <c r="H30" s="53">
        <f t="shared" si="2"/>
        <v>10269.439999999999</v>
      </c>
      <c r="K30" s="42"/>
      <c r="L30" s="42"/>
      <c r="M30" s="42"/>
      <c r="N30" s="42"/>
      <c r="O30" s="42"/>
      <c r="P30" s="42"/>
      <c r="Q30" s="42"/>
      <c r="R30" s="42"/>
      <c r="S30" s="42"/>
      <c r="T30" s="42"/>
      <c r="U30" s="42"/>
      <c r="V30" s="42"/>
      <c r="W30" s="42"/>
      <c r="X30" s="42"/>
      <c r="Y30" s="42"/>
      <c r="Z30" s="42"/>
      <c r="AA30" s="42"/>
      <c r="AB30" s="42"/>
      <c r="AC30" s="42"/>
      <c r="AD30" s="42"/>
      <c r="AE30" s="42"/>
      <c r="AF30" s="42"/>
    </row>
    <row r="31" spans="1:32" x14ac:dyDescent="0.25">
      <c r="A31" s="53" t="s">
        <v>157</v>
      </c>
      <c r="B31" s="53" t="s">
        <v>156</v>
      </c>
      <c r="C31" s="53" t="s">
        <v>125</v>
      </c>
      <c r="D31" s="54">
        <v>47417</v>
      </c>
      <c r="E31" s="55" t="s">
        <v>134</v>
      </c>
      <c r="F31" s="56">
        <v>2188</v>
      </c>
      <c r="G31" s="57">
        <v>34.010000000000005</v>
      </c>
      <c r="H31" s="53">
        <f t="shared" si="2"/>
        <v>74413.88</v>
      </c>
      <c r="K31" s="42"/>
      <c r="L31" s="42"/>
      <c r="M31" s="42"/>
      <c r="N31" s="42"/>
      <c r="O31" s="42"/>
      <c r="P31" s="42"/>
      <c r="Q31" s="42"/>
      <c r="R31" s="42"/>
      <c r="S31" s="42"/>
      <c r="T31" s="42"/>
      <c r="U31" s="42"/>
      <c r="V31" s="42"/>
      <c r="W31" s="42"/>
      <c r="X31" s="42"/>
      <c r="Y31" s="42"/>
      <c r="Z31" s="42"/>
      <c r="AA31" s="42"/>
      <c r="AB31" s="42"/>
      <c r="AC31" s="42"/>
      <c r="AD31" s="42"/>
      <c r="AE31" s="42"/>
      <c r="AF31" s="42"/>
    </row>
    <row r="32" spans="1:32" x14ac:dyDescent="0.25">
      <c r="D32" s="41"/>
      <c r="E32" s="40"/>
      <c r="G32" s="53" t="s">
        <v>79</v>
      </c>
      <c r="H32" s="49">
        <f>SUM(H26:H31)</f>
        <v>272838.76</v>
      </c>
      <c r="K32" s="42"/>
      <c r="L32" s="42"/>
      <c r="M32" s="42"/>
      <c r="N32" s="42"/>
      <c r="O32" s="42"/>
      <c r="P32" s="42"/>
      <c r="Q32" s="42"/>
      <c r="R32" s="42"/>
      <c r="S32" s="42"/>
      <c r="T32" s="42"/>
      <c r="U32" s="42"/>
      <c r="V32" s="42"/>
      <c r="W32" s="42"/>
      <c r="X32" s="42"/>
      <c r="Y32" s="42"/>
      <c r="Z32" s="42"/>
      <c r="AA32" s="42"/>
      <c r="AB32" s="42"/>
      <c r="AC32" s="42"/>
      <c r="AD32" s="42"/>
      <c r="AE32" s="42"/>
      <c r="AF32" s="42"/>
    </row>
    <row r="33" spans="1:32" x14ac:dyDescent="0.25">
      <c r="D33" s="41"/>
      <c r="E33" s="40"/>
      <c r="G33" s="53"/>
      <c r="H33" s="48">
        <f>ROUNDUP(H32,0)</f>
        <v>272839</v>
      </c>
      <c r="K33" s="42"/>
      <c r="L33" s="42"/>
      <c r="M33" s="42"/>
      <c r="N33" s="42"/>
      <c r="O33" s="42"/>
      <c r="P33" s="42"/>
      <c r="Q33" s="42"/>
      <c r="R33" s="42"/>
      <c r="S33" s="42"/>
      <c r="T33" s="42"/>
      <c r="U33" s="42"/>
      <c r="V33" s="42"/>
      <c r="W33" s="42"/>
      <c r="X33" s="42"/>
      <c r="Y33" s="42"/>
      <c r="Z33" s="42"/>
      <c r="AA33" s="42"/>
      <c r="AB33" s="42"/>
      <c r="AC33" s="42"/>
      <c r="AD33" s="42"/>
      <c r="AE33" s="42"/>
      <c r="AF33" s="42"/>
    </row>
    <row r="34" spans="1:32" x14ac:dyDescent="0.25">
      <c r="D34" s="41"/>
      <c r="E34" s="40"/>
      <c r="K34" s="42"/>
      <c r="L34" s="42"/>
      <c r="M34" s="42"/>
      <c r="N34" s="42"/>
      <c r="O34" s="42"/>
      <c r="P34" s="42"/>
      <c r="Q34" s="42"/>
      <c r="R34" s="42"/>
      <c r="S34" s="42"/>
      <c r="T34" s="42"/>
      <c r="U34" s="42"/>
      <c r="V34" s="42"/>
      <c r="W34" s="42"/>
      <c r="X34" s="42"/>
      <c r="Y34" s="42"/>
      <c r="Z34" s="42"/>
      <c r="AA34" s="42"/>
      <c r="AB34" s="42"/>
      <c r="AC34" s="42"/>
      <c r="AD34" s="42"/>
      <c r="AE34" s="42"/>
      <c r="AF34" s="42"/>
    </row>
    <row r="35" spans="1:32" ht="28.5" x14ac:dyDescent="0.25">
      <c r="A35" s="58" t="s">
        <v>71</v>
      </c>
      <c r="B35" s="46" t="s">
        <v>153</v>
      </c>
      <c r="C35" s="46" t="s">
        <v>29</v>
      </c>
      <c r="D35" s="46" t="s">
        <v>10</v>
      </c>
      <c r="E35" s="46" t="s">
        <v>72</v>
      </c>
      <c r="F35" s="46" t="s">
        <v>73</v>
      </c>
      <c r="G35" s="46" t="s">
        <v>185</v>
      </c>
      <c r="H35" s="46" t="s">
        <v>182</v>
      </c>
      <c r="K35" s="42"/>
      <c r="L35" s="42"/>
      <c r="M35" s="42"/>
      <c r="N35" s="42"/>
      <c r="O35" s="42"/>
      <c r="P35" s="42"/>
      <c r="Q35" s="42"/>
      <c r="R35" s="42"/>
      <c r="S35" s="42"/>
      <c r="T35" s="42"/>
      <c r="U35" s="42"/>
      <c r="V35" s="42"/>
      <c r="W35" s="42"/>
      <c r="X35" s="42"/>
      <c r="Y35" s="42"/>
      <c r="Z35" s="42"/>
      <c r="AA35" s="42"/>
      <c r="AB35" s="42"/>
      <c r="AC35" s="42"/>
      <c r="AD35" s="42"/>
      <c r="AE35" s="42"/>
      <c r="AF35" s="42"/>
    </row>
    <row r="36" spans="1:32" x14ac:dyDescent="0.25">
      <c r="A36" s="53" t="s">
        <v>150</v>
      </c>
      <c r="B36" s="53" t="s">
        <v>158</v>
      </c>
      <c r="C36" s="53" t="s">
        <v>125</v>
      </c>
      <c r="D36" s="54">
        <v>47073</v>
      </c>
      <c r="E36" s="55" t="s">
        <v>74</v>
      </c>
      <c r="F36" s="56">
        <v>2541</v>
      </c>
      <c r="G36" s="57">
        <v>23.32</v>
      </c>
      <c r="H36" s="53">
        <f>F36*G36</f>
        <v>59256.12</v>
      </c>
      <c r="K36" s="42"/>
      <c r="L36" s="42"/>
      <c r="M36" s="42"/>
      <c r="N36" s="42"/>
      <c r="O36" s="42"/>
      <c r="P36" s="42"/>
      <c r="Q36" s="42"/>
      <c r="R36" s="42"/>
      <c r="S36" s="42"/>
      <c r="T36" s="42"/>
      <c r="U36" s="42"/>
      <c r="V36" s="42"/>
      <c r="W36" s="42"/>
      <c r="X36" s="42"/>
      <c r="Y36" s="42"/>
      <c r="Z36" s="42"/>
      <c r="AA36" s="42"/>
      <c r="AB36" s="42"/>
      <c r="AC36" s="42"/>
      <c r="AD36" s="42"/>
      <c r="AE36" s="42"/>
      <c r="AF36" s="42"/>
    </row>
    <row r="37" spans="1:32" x14ac:dyDescent="0.25">
      <c r="A37" s="53" t="s">
        <v>150</v>
      </c>
      <c r="B37" s="53" t="s">
        <v>158</v>
      </c>
      <c r="C37" s="53" t="s">
        <v>125</v>
      </c>
      <c r="D37" s="54">
        <v>47079</v>
      </c>
      <c r="E37" s="55" t="s">
        <v>77</v>
      </c>
      <c r="F37" s="56">
        <v>2536</v>
      </c>
      <c r="G37" s="57">
        <v>0.8</v>
      </c>
      <c r="H37" s="53">
        <f t="shared" ref="H37:H39" si="3">F37*G37</f>
        <v>2028.8000000000002</v>
      </c>
      <c r="K37" s="42"/>
      <c r="L37" s="42"/>
      <c r="M37" s="42"/>
      <c r="N37" s="42"/>
      <c r="O37" s="42"/>
      <c r="P37" s="42"/>
      <c r="Q37" s="42"/>
      <c r="R37" s="42"/>
      <c r="S37" s="42"/>
      <c r="T37" s="42"/>
      <c r="U37" s="42"/>
      <c r="V37" s="42"/>
      <c r="W37" s="42"/>
      <c r="X37" s="42"/>
      <c r="Y37" s="42"/>
      <c r="Z37" s="42"/>
      <c r="AA37" s="42"/>
      <c r="AB37" s="42"/>
      <c r="AC37" s="42"/>
      <c r="AD37" s="42"/>
      <c r="AE37" s="42"/>
      <c r="AF37" s="42"/>
    </row>
    <row r="38" spans="1:32" x14ac:dyDescent="0.25">
      <c r="A38" s="53" t="s">
        <v>150</v>
      </c>
      <c r="B38" s="53" t="s">
        <v>158</v>
      </c>
      <c r="C38" s="53" t="s">
        <v>125</v>
      </c>
      <c r="D38" s="54">
        <v>47268</v>
      </c>
      <c r="E38" s="55" t="s">
        <v>111</v>
      </c>
      <c r="F38" s="56">
        <v>525</v>
      </c>
      <c r="G38" s="57">
        <v>4.5199999999999996</v>
      </c>
      <c r="H38" s="53">
        <f t="shared" si="3"/>
        <v>2373</v>
      </c>
      <c r="K38" s="42"/>
      <c r="L38" s="42"/>
      <c r="M38" s="42"/>
      <c r="N38" s="42"/>
      <c r="O38" s="42"/>
      <c r="P38" s="42"/>
      <c r="Q38" s="42"/>
      <c r="R38" s="42"/>
      <c r="S38" s="42"/>
      <c r="T38" s="42"/>
      <c r="U38" s="42"/>
      <c r="V38" s="42"/>
      <c r="W38" s="42"/>
      <c r="X38" s="42"/>
      <c r="Y38" s="42"/>
      <c r="Z38" s="42"/>
      <c r="AA38" s="42"/>
      <c r="AB38" s="42"/>
      <c r="AC38" s="42"/>
      <c r="AD38" s="42"/>
      <c r="AE38" s="42"/>
      <c r="AF38" s="42"/>
    </row>
    <row r="39" spans="1:32" x14ac:dyDescent="0.25">
      <c r="A39" s="53" t="s">
        <v>150</v>
      </c>
      <c r="B39" s="53" t="s">
        <v>158</v>
      </c>
      <c r="C39" s="53" t="s">
        <v>125</v>
      </c>
      <c r="D39" s="54">
        <v>47416</v>
      </c>
      <c r="E39" s="55" t="s">
        <v>154</v>
      </c>
      <c r="F39" s="56">
        <v>2413</v>
      </c>
      <c r="G39" s="57">
        <v>2.29</v>
      </c>
      <c r="H39" s="53">
        <f t="shared" si="3"/>
        <v>5525.77</v>
      </c>
      <c r="K39" s="42"/>
      <c r="L39" s="42"/>
      <c r="M39" s="42"/>
      <c r="N39" s="42"/>
      <c r="O39" s="42"/>
      <c r="P39" s="42"/>
      <c r="Q39" s="42"/>
      <c r="R39" s="42"/>
      <c r="S39" s="42"/>
      <c r="T39" s="42"/>
      <c r="U39" s="42"/>
      <c r="V39" s="42"/>
      <c r="W39" s="42"/>
      <c r="X39" s="42"/>
      <c r="Y39" s="42"/>
      <c r="Z39" s="42"/>
      <c r="AA39" s="42"/>
      <c r="AB39" s="42"/>
      <c r="AC39" s="42"/>
      <c r="AD39" s="42"/>
      <c r="AE39" s="42"/>
      <c r="AF39" s="42"/>
    </row>
    <row r="40" spans="1:32" x14ac:dyDescent="0.25">
      <c r="D40" s="41"/>
      <c r="E40" s="40"/>
      <c r="G40" s="53" t="s">
        <v>79</v>
      </c>
      <c r="H40" s="49">
        <f>SUM(H36:H39)</f>
        <v>69183.69</v>
      </c>
      <c r="K40" s="42"/>
      <c r="L40" s="42"/>
      <c r="M40" s="42"/>
      <c r="N40" s="42"/>
      <c r="O40" s="42"/>
      <c r="P40" s="42"/>
      <c r="Q40" s="42"/>
      <c r="R40" s="42"/>
      <c r="S40" s="42"/>
      <c r="T40" s="42"/>
      <c r="U40" s="42"/>
      <c r="V40" s="42"/>
      <c r="W40" s="42"/>
      <c r="X40" s="42"/>
      <c r="Y40" s="42"/>
      <c r="Z40" s="42"/>
      <c r="AA40" s="42"/>
      <c r="AB40" s="42"/>
      <c r="AC40" s="42"/>
      <c r="AD40" s="42"/>
      <c r="AE40" s="42"/>
      <c r="AF40" s="42"/>
    </row>
    <row r="41" spans="1:32" x14ac:dyDescent="0.25">
      <c r="D41" s="41"/>
      <c r="E41" s="40"/>
      <c r="G41" s="53"/>
      <c r="H41" s="48">
        <f>ROUNDUP(H40,0)</f>
        <v>69184</v>
      </c>
      <c r="K41" s="42"/>
      <c r="L41" s="42"/>
      <c r="M41" s="42"/>
      <c r="N41" s="42"/>
      <c r="O41" s="42"/>
      <c r="P41" s="42"/>
      <c r="Q41" s="42"/>
      <c r="R41" s="42"/>
      <c r="S41" s="42"/>
      <c r="T41" s="42"/>
      <c r="U41" s="42"/>
      <c r="V41" s="42"/>
      <c r="W41" s="42"/>
      <c r="X41" s="42"/>
      <c r="Y41" s="42"/>
      <c r="Z41" s="42"/>
      <c r="AA41" s="42"/>
      <c r="AB41" s="42"/>
      <c r="AC41" s="42"/>
      <c r="AD41" s="42"/>
      <c r="AE41" s="42"/>
      <c r="AF41" s="42"/>
    </row>
    <row r="42" spans="1:32" x14ac:dyDescent="0.25">
      <c r="D42" s="41"/>
      <c r="E42" s="40"/>
      <c r="K42" s="42"/>
      <c r="L42" s="42"/>
      <c r="M42" s="42"/>
      <c r="N42" s="42"/>
      <c r="O42" s="42"/>
      <c r="P42" s="42"/>
      <c r="Q42" s="42"/>
      <c r="R42" s="42"/>
      <c r="S42" s="42"/>
      <c r="T42" s="42"/>
      <c r="U42" s="42"/>
      <c r="V42" s="42"/>
      <c r="W42" s="42"/>
      <c r="X42" s="42"/>
      <c r="Y42" s="42"/>
      <c r="Z42" s="42"/>
      <c r="AA42" s="42"/>
      <c r="AB42" s="42"/>
      <c r="AC42" s="42"/>
      <c r="AD42" s="42"/>
      <c r="AE42" s="42"/>
      <c r="AF42" s="42"/>
    </row>
    <row r="43" spans="1:32" ht="42.75" x14ac:dyDescent="0.25">
      <c r="A43" s="46" t="s">
        <v>71</v>
      </c>
      <c r="B43" s="46" t="s">
        <v>153</v>
      </c>
      <c r="C43" s="46" t="s">
        <v>29</v>
      </c>
      <c r="D43" s="46" t="s">
        <v>10</v>
      </c>
      <c r="E43" s="46" t="s">
        <v>72</v>
      </c>
      <c r="F43" s="46" t="s">
        <v>73</v>
      </c>
      <c r="G43" s="46" t="s">
        <v>185</v>
      </c>
      <c r="H43" s="46" t="s">
        <v>182</v>
      </c>
      <c r="K43" s="42"/>
      <c r="L43" s="42"/>
      <c r="M43" s="42"/>
      <c r="N43" s="42"/>
      <c r="O43" s="42"/>
      <c r="P43" s="42"/>
      <c r="Q43" s="42"/>
      <c r="R43" s="42"/>
      <c r="S43" s="42"/>
      <c r="T43" s="42"/>
      <c r="U43" s="42"/>
      <c r="V43" s="42"/>
      <c r="W43" s="42"/>
      <c r="X43" s="42"/>
      <c r="Y43" s="42"/>
      <c r="Z43" s="42"/>
      <c r="AA43" s="42"/>
      <c r="AB43" s="42"/>
      <c r="AC43" s="42"/>
      <c r="AD43" s="42"/>
      <c r="AE43" s="42"/>
      <c r="AF43" s="42"/>
    </row>
    <row r="44" spans="1:32" x14ac:dyDescent="0.25">
      <c r="A44" s="53" t="s">
        <v>150</v>
      </c>
      <c r="B44" s="53" t="s">
        <v>159</v>
      </c>
      <c r="C44" s="53" t="s">
        <v>125</v>
      </c>
      <c r="D44" s="54">
        <v>47060</v>
      </c>
      <c r="E44" s="55" t="s">
        <v>143</v>
      </c>
      <c r="F44" s="56">
        <v>11191</v>
      </c>
      <c r="G44" s="57">
        <v>3.24</v>
      </c>
      <c r="H44" s="53">
        <f>F44*G44</f>
        <v>36258.840000000004</v>
      </c>
      <c r="K44" s="42"/>
      <c r="L44" s="42"/>
      <c r="M44" s="42"/>
      <c r="N44" s="42"/>
      <c r="O44" s="42"/>
      <c r="P44" s="42"/>
      <c r="Q44" s="42"/>
      <c r="R44" s="42"/>
      <c r="S44" s="42"/>
      <c r="T44" s="42"/>
      <c r="U44" s="42"/>
      <c r="V44" s="42"/>
      <c r="W44" s="42"/>
      <c r="X44" s="42"/>
      <c r="Y44" s="42"/>
      <c r="Z44" s="42"/>
      <c r="AA44" s="42"/>
      <c r="AB44" s="42"/>
      <c r="AC44" s="42"/>
      <c r="AD44" s="42"/>
      <c r="AE44" s="42"/>
      <c r="AF44" s="42"/>
    </row>
    <row r="45" spans="1:32" x14ac:dyDescent="0.25">
      <c r="A45" s="53" t="s">
        <v>150</v>
      </c>
      <c r="B45" s="53" t="s">
        <v>159</v>
      </c>
      <c r="C45" s="53" t="s">
        <v>125</v>
      </c>
      <c r="D45" s="54">
        <v>47073</v>
      </c>
      <c r="E45" s="55" t="s">
        <v>74</v>
      </c>
      <c r="F45" s="56">
        <v>32419</v>
      </c>
      <c r="G45" s="57">
        <v>23.32</v>
      </c>
      <c r="H45" s="53">
        <f t="shared" ref="H45:H49" si="4">F45*G45</f>
        <v>756011.08</v>
      </c>
      <c r="K45" s="42"/>
      <c r="L45" s="42"/>
      <c r="M45" s="42"/>
      <c r="N45" s="42"/>
      <c r="O45" s="42"/>
      <c r="P45" s="42"/>
      <c r="Q45" s="42"/>
      <c r="R45" s="42"/>
      <c r="S45" s="42"/>
      <c r="T45" s="42"/>
      <c r="U45" s="42"/>
      <c r="V45" s="42"/>
      <c r="W45" s="42"/>
      <c r="X45" s="42"/>
      <c r="Y45" s="42"/>
      <c r="Z45" s="42"/>
      <c r="AA45" s="42"/>
      <c r="AB45" s="42"/>
      <c r="AC45" s="42"/>
      <c r="AD45" s="42"/>
      <c r="AE45" s="42"/>
      <c r="AF45" s="42"/>
    </row>
    <row r="46" spans="1:32" x14ac:dyDescent="0.25">
      <c r="A46" s="53" t="s">
        <v>150</v>
      </c>
      <c r="B46" s="53" t="s">
        <v>159</v>
      </c>
      <c r="C46" s="53" t="s">
        <v>125</v>
      </c>
      <c r="D46" s="54">
        <v>47075</v>
      </c>
      <c r="E46" s="55" t="s">
        <v>75</v>
      </c>
      <c r="F46" s="56">
        <v>9771</v>
      </c>
      <c r="G46" s="57">
        <v>24.59</v>
      </c>
      <c r="H46" s="53">
        <f t="shared" si="4"/>
        <v>240268.88999999998</v>
      </c>
      <c r="K46" s="42"/>
      <c r="L46" s="42"/>
      <c r="M46" s="42"/>
      <c r="N46" s="42"/>
      <c r="O46" s="42"/>
      <c r="P46" s="42"/>
      <c r="Q46" s="42"/>
      <c r="R46" s="42"/>
      <c r="S46" s="42"/>
      <c r="T46" s="42"/>
      <c r="U46" s="42"/>
      <c r="V46" s="42"/>
      <c r="W46" s="42"/>
      <c r="X46" s="42"/>
      <c r="Y46" s="42"/>
      <c r="Z46" s="42"/>
      <c r="AA46" s="42"/>
      <c r="AB46" s="42"/>
      <c r="AC46" s="42"/>
      <c r="AD46" s="42"/>
      <c r="AE46" s="42"/>
      <c r="AF46" s="42"/>
    </row>
    <row r="47" spans="1:32" x14ac:dyDescent="0.25">
      <c r="A47" s="53" t="s">
        <v>150</v>
      </c>
      <c r="B47" s="53" t="s">
        <v>159</v>
      </c>
      <c r="C47" s="53" t="s">
        <v>125</v>
      </c>
      <c r="D47" s="54">
        <v>47078</v>
      </c>
      <c r="E47" s="55" t="s">
        <v>76</v>
      </c>
      <c r="F47" s="56">
        <v>398</v>
      </c>
      <c r="G47" s="57">
        <v>44.25</v>
      </c>
      <c r="H47" s="53">
        <f t="shared" si="4"/>
        <v>17611.5</v>
      </c>
      <c r="K47" s="42"/>
      <c r="L47" s="42"/>
      <c r="M47" s="42"/>
      <c r="N47" s="42"/>
      <c r="O47" s="42"/>
      <c r="P47" s="42"/>
      <c r="Q47" s="42"/>
      <c r="R47" s="42"/>
      <c r="S47" s="42"/>
      <c r="T47" s="42"/>
      <c r="U47" s="42"/>
      <c r="V47" s="42"/>
      <c r="W47" s="42"/>
      <c r="X47" s="42"/>
      <c r="Y47" s="42"/>
      <c r="Z47" s="42"/>
      <c r="AA47" s="42"/>
      <c r="AB47" s="42"/>
      <c r="AC47" s="42"/>
      <c r="AD47" s="42"/>
      <c r="AE47" s="42"/>
      <c r="AF47" s="42"/>
    </row>
    <row r="48" spans="1:32" x14ac:dyDescent="0.25">
      <c r="A48" s="53" t="s">
        <v>150</v>
      </c>
      <c r="B48" s="53" t="s">
        <v>159</v>
      </c>
      <c r="C48" s="53" t="s">
        <v>125</v>
      </c>
      <c r="D48" s="54">
        <v>47079</v>
      </c>
      <c r="E48" s="55" t="s">
        <v>77</v>
      </c>
      <c r="F48" s="56">
        <v>20624</v>
      </c>
      <c r="G48" s="57">
        <v>0.8</v>
      </c>
      <c r="H48" s="53">
        <f t="shared" si="4"/>
        <v>16499.2</v>
      </c>
      <c r="K48" s="42"/>
      <c r="L48" s="42"/>
      <c r="M48" s="42"/>
      <c r="N48" s="42"/>
      <c r="O48" s="42"/>
      <c r="P48" s="42"/>
      <c r="Q48" s="42"/>
      <c r="R48" s="42"/>
      <c r="S48" s="42"/>
      <c r="T48" s="42"/>
      <c r="U48" s="42"/>
      <c r="V48" s="42"/>
      <c r="W48" s="42"/>
      <c r="X48" s="42"/>
      <c r="Y48" s="42"/>
      <c r="Z48" s="42"/>
      <c r="AA48" s="42"/>
      <c r="AB48" s="42"/>
      <c r="AC48" s="42"/>
      <c r="AD48" s="42"/>
      <c r="AE48" s="42"/>
      <c r="AF48" s="42"/>
    </row>
    <row r="49" spans="1:32" x14ac:dyDescent="0.25">
      <c r="A49" s="53" t="s">
        <v>150</v>
      </c>
      <c r="B49" s="53" t="s">
        <v>159</v>
      </c>
      <c r="C49" s="53" t="s">
        <v>125</v>
      </c>
      <c r="D49" s="54">
        <v>47268</v>
      </c>
      <c r="E49" s="55" t="s">
        <v>111</v>
      </c>
      <c r="F49" s="56">
        <v>11354</v>
      </c>
      <c r="G49" s="57">
        <v>4.5199999999999996</v>
      </c>
      <c r="H49" s="53">
        <f t="shared" si="4"/>
        <v>51320.079999999994</v>
      </c>
      <c r="K49" s="42"/>
      <c r="L49" s="42"/>
      <c r="M49" s="42"/>
      <c r="N49" s="42"/>
      <c r="O49" s="42"/>
      <c r="P49" s="42"/>
      <c r="Q49" s="42"/>
      <c r="R49" s="42"/>
      <c r="S49" s="42"/>
      <c r="T49" s="42"/>
      <c r="U49" s="42"/>
      <c r="V49" s="42"/>
      <c r="W49" s="42"/>
      <c r="X49" s="42"/>
      <c r="Y49" s="42"/>
      <c r="Z49" s="42"/>
      <c r="AA49" s="42"/>
      <c r="AB49" s="42"/>
      <c r="AC49" s="42"/>
      <c r="AD49" s="42"/>
      <c r="AE49" s="42"/>
      <c r="AF49" s="42"/>
    </row>
    <row r="50" spans="1:32" x14ac:dyDescent="0.25">
      <c r="D50" s="41"/>
      <c r="E50" s="40"/>
      <c r="F50" s="8"/>
      <c r="G50" s="53" t="s">
        <v>79</v>
      </c>
      <c r="H50" s="49">
        <f>SUM(H44:H49)</f>
        <v>1117969.5900000001</v>
      </c>
      <c r="K50" s="42"/>
      <c r="L50" s="42"/>
      <c r="M50" s="42"/>
      <c r="N50" s="42"/>
      <c r="O50" s="42"/>
      <c r="P50" s="42"/>
      <c r="Q50" s="42"/>
      <c r="R50" s="42"/>
      <c r="S50" s="42"/>
      <c r="T50" s="42"/>
      <c r="U50" s="42"/>
      <c r="V50" s="42"/>
      <c r="W50" s="42"/>
      <c r="X50" s="42"/>
      <c r="Y50" s="42"/>
      <c r="Z50" s="42"/>
      <c r="AA50" s="42"/>
      <c r="AB50" s="42"/>
      <c r="AC50" s="42"/>
      <c r="AD50" s="42"/>
      <c r="AE50" s="42"/>
      <c r="AF50" s="42"/>
    </row>
    <row r="51" spans="1:32" x14ac:dyDescent="0.25">
      <c r="D51" s="41"/>
      <c r="E51" s="40"/>
      <c r="G51" s="53"/>
      <c r="H51" s="48">
        <f>ROUNDUP(H50,0)</f>
        <v>1117970</v>
      </c>
      <c r="K51" s="42"/>
      <c r="L51" s="42"/>
      <c r="M51" s="42"/>
      <c r="N51" s="42"/>
      <c r="O51" s="42"/>
      <c r="P51" s="42"/>
      <c r="Q51" s="42"/>
      <c r="R51" s="42"/>
      <c r="S51" s="42"/>
      <c r="T51" s="42"/>
      <c r="U51" s="42"/>
      <c r="V51" s="42"/>
      <c r="W51" s="42"/>
      <c r="X51" s="42"/>
      <c r="Y51" s="42"/>
      <c r="Z51" s="42"/>
      <c r="AA51" s="42"/>
      <c r="AB51" s="42"/>
      <c r="AC51" s="42"/>
      <c r="AD51" s="42"/>
      <c r="AE51" s="42"/>
      <c r="AF51" s="42"/>
    </row>
    <row r="52" spans="1:32" x14ac:dyDescent="0.25">
      <c r="D52" s="41"/>
      <c r="E52" s="40"/>
      <c r="K52" s="42"/>
      <c r="L52" s="42"/>
      <c r="M52" s="42"/>
      <c r="N52" s="42"/>
      <c r="O52" s="42"/>
      <c r="P52" s="42"/>
      <c r="Q52" s="42"/>
      <c r="R52" s="42"/>
      <c r="S52" s="42"/>
      <c r="T52" s="42"/>
      <c r="U52" s="42"/>
      <c r="V52" s="42"/>
      <c r="W52" s="42"/>
      <c r="X52" s="42"/>
      <c r="Y52" s="42"/>
      <c r="Z52" s="42"/>
      <c r="AA52" s="42"/>
      <c r="AB52" s="42"/>
      <c r="AC52" s="42"/>
      <c r="AD52" s="42"/>
      <c r="AE52" s="42"/>
      <c r="AF52" s="42"/>
    </row>
    <row r="53" spans="1:32" ht="42.75" x14ac:dyDescent="0.25">
      <c r="A53" s="46" t="s">
        <v>71</v>
      </c>
      <c r="B53" s="46" t="s">
        <v>153</v>
      </c>
      <c r="C53" s="46" t="s">
        <v>29</v>
      </c>
      <c r="D53" s="46" t="s">
        <v>10</v>
      </c>
      <c r="E53" s="46" t="s">
        <v>72</v>
      </c>
      <c r="F53" s="46" t="s">
        <v>73</v>
      </c>
      <c r="G53" s="46" t="s">
        <v>185</v>
      </c>
      <c r="H53" s="46" t="s">
        <v>182</v>
      </c>
      <c r="K53" s="42"/>
      <c r="L53" s="42"/>
      <c r="M53" s="42"/>
      <c r="N53" s="42"/>
      <c r="O53" s="42"/>
      <c r="P53" s="42"/>
      <c r="Q53" s="42"/>
      <c r="R53" s="42"/>
      <c r="S53" s="42"/>
      <c r="T53" s="42"/>
      <c r="U53" s="42"/>
      <c r="V53" s="42"/>
      <c r="W53" s="42"/>
      <c r="X53" s="42"/>
      <c r="Y53" s="42"/>
      <c r="Z53" s="42"/>
      <c r="AA53" s="42"/>
      <c r="AB53" s="42"/>
      <c r="AC53" s="42"/>
      <c r="AD53" s="42"/>
      <c r="AE53" s="42"/>
      <c r="AF53" s="42"/>
    </row>
    <row r="54" spans="1:32" x14ac:dyDescent="0.25">
      <c r="A54" s="53" t="s">
        <v>150</v>
      </c>
      <c r="B54" s="53" t="s">
        <v>160</v>
      </c>
      <c r="C54" s="53" t="s">
        <v>125</v>
      </c>
      <c r="D54" s="54">
        <v>47060</v>
      </c>
      <c r="E54" s="55" t="s">
        <v>143</v>
      </c>
      <c r="F54" s="56">
        <v>15213</v>
      </c>
      <c r="G54" s="57">
        <v>3.24</v>
      </c>
      <c r="H54" s="53">
        <f>F54*G54</f>
        <v>49290.12</v>
      </c>
      <c r="K54" s="42"/>
      <c r="L54" s="42"/>
      <c r="M54" s="42"/>
      <c r="N54" s="42"/>
      <c r="O54" s="42"/>
      <c r="P54" s="42"/>
      <c r="Q54" s="42"/>
      <c r="R54" s="42"/>
      <c r="S54" s="42"/>
      <c r="T54" s="42"/>
      <c r="U54" s="42"/>
      <c r="V54" s="42"/>
      <c r="W54" s="42"/>
      <c r="X54" s="42"/>
      <c r="Y54" s="42"/>
      <c r="Z54" s="42"/>
      <c r="AA54" s="42"/>
      <c r="AB54" s="42"/>
      <c r="AC54" s="42"/>
      <c r="AD54" s="42"/>
      <c r="AE54" s="42"/>
      <c r="AF54" s="42"/>
    </row>
    <row r="55" spans="1:32" x14ac:dyDescent="0.25">
      <c r="A55" s="53" t="s">
        <v>150</v>
      </c>
      <c r="B55" s="53" t="s">
        <v>160</v>
      </c>
      <c r="C55" s="53" t="s">
        <v>125</v>
      </c>
      <c r="D55" s="54">
        <v>47073</v>
      </c>
      <c r="E55" s="55" t="s">
        <v>74</v>
      </c>
      <c r="F55" s="56">
        <v>25897</v>
      </c>
      <c r="G55" s="57">
        <v>23.32</v>
      </c>
      <c r="H55" s="53">
        <f t="shared" ref="H55:H58" si="5">F55*G55</f>
        <v>603918.04</v>
      </c>
      <c r="K55" s="42"/>
      <c r="L55" s="42"/>
      <c r="M55" s="42"/>
      <c r="N55" s="42"/>
      <c r="O55" s="42"/>
      <c r="P55" s="42"/>
      <c r="Q55" s="42"/>
      <c r="R55" s="42"/>
      <c r="S55" s="42"/>
      <c r="T55" s="42"/>
      <c r="U55" s="42"/>
      <c r="V55" s="42"/>
      <c r="W55" s="42"/>
      <c r="X55" s="42"/>
      <c r="Y55" s="42"/>
      <c r="Z55" s="42"/>
      <c r="AA55" s="42"/>
      <c r="AB55" s="42"/>
      <c r="AC55" s="42"/>
      <c r="AD55" s="42"/>
      <c r="AE55" s="42"/>
      <c r="AF55" s="42"/>
    </row>
    <row r="56" spans="1:32" x14ac:dyDescent="0.25">
      <c r="A56" s="53" t="s">
        <v>150</v>
      </c>
      <c r="B56" s="53" t="s">
        <v>160</v>
      </c>
      <c r="C56" s="53" t="s">
        <v>125</v>
      </c>
      <c r="D56" s="54">
        <v>47075</v>
      </c>
      <c r="E56" s="55" t="s">
        <v>75</v>
      </c>
      <c r="F56" s="56">
        <v>8949</v>
      </c>
      <c r="G56" s="57">
        <v>24.59</v>
      </c>
      <c r="H56" s="53">
        <f t="shared" si="5"/>
        <v>220055.91</v>
      </c>
      <c r="K56" s="42"/>
      <c r="L56" s="42"/>
      <c r="M56" s="42"/>
      <c r="N56" s="42"/>
      <c r="O56" s="42"/>
      <c r="P56" s="42"/>
      <c r="Q56" s="42"/>
      <c r="R56" s="42"/>
      <c r="S56" s="42"/>
      <c r="T56" s="42"/>
      <c r="U56" s="42"/>
      <c r="V56" s="42"/>
      <c r="W56" s="42"/>
      <c r="X56" s="42"/>
      <c r="Y56" s="42"/>
      <c r="Z56" s="42"/>
      <c r="AA56" s="42"/>
      <c r="AB56" s="42"/>
      <c r="AC56" s="42"/>
      <c r="AD56" s="42"/>
      <c r="AE56" s="42"/>
      <c r="AF56" s="42"/>
    </row>
    <row r="57" spans="1:32" x14ac:dyDescent="0.25">
      <c r="A57" s="53" t="s">
        <v>150</v>
      </c>
      <c r="B57" s="53" t="s">
        <v>160</v>
      </c>
      <c r="C57" s="53" t="s">
        <v>125</v>
      </c>
      <c r="D57" s="54">
        <v>47079</v>
      </c>
      <c r="E57" s="55" t="s">
        <v>77</v>
      </c>
      <c r="F57" s="56">
        <v>7951</v>
      </c>
      <c r="G57" s="57">
        <v>0.8</v>
      </c>
      <c r="H57" s="53">
        <f t="shared" si="5"/>
        <v>6360.8</v>
      </c>
      <c r="K57" s="42"/>
      <c r="L57" s="42"/>
      <c r="M57" s="42"/>
      <c r="N57" s="42"/>
      <c r="O57" s="42"/>
      <c r="P57" s="42"/>
      <c r="Q57" s="42"/>
      <c r="R57" s="42"/>
      <c r="S57" s="42"/>
      <c r="T57" s="42"/>
      <c r="U57" s="42"/>
      <c r="V57" s="42"/>
      <c r="W57" s="42"/>
      <c r="X57" s="42"/>
      <c r="Y57" s="42"/>
      <c r="Z57" s="42"/>
      <c r="AA57" s="42"/>
      <c r="AB57" s="42"/>
      <c r="AC57" s="42"/>
      <c r="AD57" s="42"/>
      <c r="AE57" s="42"/>
      <c r="AF57" s="42"/>
    </row>
    <row r="58" spans="1:32" x14ac:dyDescent="0.25">
      <c r="A58" s="53" t="s">
        <v>150</v>
      </c>
      <c r="B58" s="53" t="s">
        <v>160</v>
      </c>
      <c r="C58" s="53" t="s">
        <v>125</v>
      </c>
      <c r="D58" s="54">
        <v>47268</v>
      </c>
      <c r="E58" s="55" t="s">
        <v>111</v>
      </c>
      <c r="F58" s="56">
        <v>6389</v>
      </c>
      <c r="G58" s="57">
        <v>4.5199999999999996</v>
      </c>
      <c r="H58" s="53">
        <f t="shared" si="5"/>
        <v>28878.28</v>
      </c>
      <c r="K58" s="42"/>
      <c r="L58" s="42"/>
      <c r="M58" s="42"/>
      <c r="N58" s="42"/>
      <c r="O58" s="42"/>
      <c r="P58" s="42"/>
      <c r="Q58" s="42"/>
      <c r="R58" s="42"/>
      <c r="S58" s="42"/>
      <c r="T58" s="42"/>
      <c r="U58" s="42"/>
      <c r="V58" s="42"/>
      <c r="W58" s="42"/>
      <c r="X58" s="42"/>
      <c r="Y58" s="42"/>
      <c r="Z58" s="42"/>
      <c r="AA58" s="42"/>
      <c r="AB58" s="42"/>
      <c r="AC58" s="42"/>
      <c r="AD58" s="42"/>
      <c r="AE58" s="42"/>
      <c r="AF58" s="42"/>
    </row>
    <row r="59" spans="1:32" x14ac:dyDescent="0.25">
      <c r="D59" s="41"/>
      <c r="E59" s="40"/>
      <c r="G59" s="53" t="s">
        <v>79</v>
      </c>
      <c r="H59" s="49">
        <f>SUM(H54:H58)</f>
        <v>908503.15000000014</v>
      </c>
      <c r="K59" s="42"/>
      <c r="L59" s="42"/>
      <c r="M59" s="42"/>
      <c r="N59" s="42"/>
      <c r="O59" s="42"/>
      <c r="P59" s="42"/>
      <c r="Q59" s="42"/>
      <c r="R59" s="42"/>
      <c r="S59" s="42"/>
      <c r="T59" s="42"/>
      <c r="U59" s="42"/>
      <c r="V59" s="42"/>
      <c r="W59" s="42"/>
      <c r="X59" s="42"/>
      <c r="Y59" s="42"/>
      <c r="Z59" s="42"/>
      <c r="AA59" s="42"/>
      <c r="AB59" s="42"/>
      <c r="AC59" s="42"/>
      <c r="AD59" s="42"/>
      <c r="AE59" s="42"/>
      <c r="AF59" s="42"/>
    </row>
    <row r="60" spans="1:32" x14ac:dyDescent="0.25">
      <c r="D60" s="41"/>
      <c r="E60" s="40"/>
      <c r="G60" s="53"/>
      <c r="H60" s="48">
        <f>ROUNDUP(H59,0)</f>
        <v>908504</v>
      </c>
      <c r="K60" s="42"/>
      <c r="L60" s="42"/>
      <c r="M60" s="42"/>
      <c r="N60" s="42"/>
      <c r="O60" s="42"/>
      <c r="P60" s="42"/>
      <c r="Q60" s="42"/>
      <c r="R60" s="42"/>
      <c r="S60" s="42"/>
      <c r="T60" s="42"/>
      <c r="U60" s="42"/>
      <c r="V60" s="42"/>
      <c r="W60" s="42"/>
      <c r="X60" s="42"/>
      <c r="Y60" s="42"/>
      <c r="Z60" s="42"/>
      <c r="AA60" s="42"/>
      <c r="AB60" s="42"/>
      <c r="AC60" s="42"/>
      <c r="AD60" s="42"/>
      <c r="AE60" s="42"/>
      <c r="AF60" s="42"/>
    </row>
    <row r="61" spans="1:32" x14ac:dyDescent="0.25">
      <c r="D61" s="41"/>
      <c r="E61" s="40"/>
      <c r="K61" s="42"/>
      <c r="L61" s="42"/>
      <c r="M61" s="42"/>
      <c r="N61" s="42"/>
      <c r="O61" s="42"/>
      <c r="P61" s="42"/>
      <c r="Q61" s="42"/>
      <c r="R61" s="42"/>
      <c r="S61" s="42"/>
      <c r="T61" s="42"/>
      <c r="U61" s="42"/>
      <c r="V61" s="42"/>
      <c r="W61" s="42"/>
      <c r="X61" s="42"/>
      <c r="Y61" s="42"/>
      <c r="Z61" s="42"/>
      <c r="AA61" s="42"/>
      <c r="AB61" s="42"/>
      <c r="AC61" s="42"/>
      <c r="AD61" s="42"/>
      <c r="AE61" s="42"/>
      <c r="AF61" s="42"/>
    </row>
    <row r="62" spans="1:32" ht="42.75" x14ac:dyDescent="0.25">
      <c r="A62" s="46" t="s">
        <v>71</v>
      </c>
      <c r="B62" s="46" t="s">
        <v>153</v>
      </c>
      <c r="C62" s="46" t="s">
        <v>29</v>
      </c>
      <c r="D62" s="46" t="s">
        <v>10</v>
      </c>
      <c r="E62" s="46" t="s">
        <v>72</v>
      </c>
      <c r="F62" s="46" t="s">
        <v>73</v>
      </c>
      <c r="G62" s="46" t="s">
        <v>185</v>
      </c>
      <c r="H62" s="46" t="s">
        <v>182</v>
      </c>
      <c r="K62" s="42"/>
      <c r="L62" s="42"/>
      <c r="M62" s="42"/>
      <c r="N62" s="42"/>
      <c r="O62" s="42"/>
      <c r="P62" s="42"/>
      <c r="Q62" s="42"/>
      <c r="R62" s="42"/>
      <c r="S62" s="42"/>
      <c r="T62" s="42"/>
      <c r="U62" s="42"/>
      <c r="V62" s="42"/>
      <c r="W62" s="42"/>
      <c r="X62" s="42"/>
      <c r="Y62" s="42"/>
      <c r="Z62" s="42"/>
      <c r="AA62" s="42"/>
      <c r="AB62" s="42"/>
      <c r="AC62" s="42"/>
      <c r="AD62" s="42"/>
      <c r="AE62" s="42"/>
      <c r="AF62" s="42"/>
    </row>
    <row r="63" spans="1:32" x14ac:dyDescent="0.25">
      <c r="A63" s="53" t="s">
        <v>150</v>
      </c>
      <c r="B63" s="5" t="s">
        <v>161</v>
      </c>
      <c r="C63" s="53" t="s">
        <v>125</v>
      </c>
      <c r="D63" s="54">
        <v>47073</v>
      </c>
      <c r="E63" s="55" t="s">
        <v>74</v>
      </c>
      <c r="F63" s="56">
        <v>1522</v>
      </c>
      <c r="G63" s="57">
        <v>23.32</v>
      </c>
      <c r="H63" s="53">
        <f>F63*G63</f>
        <v>35493.040000000001</v>
      </c>
      <c r="K63" s="42"/>
      <c r="L63" s="42"/>
      <c r="M63" s="42"/>
      <c r="N63" s="42"/>
      <c r="O63" s="42"/>
      <c r="P63" s="42"/>
      <c r="Q63" s="42"/>
      <c r="R63" s="42"/>
      <c r="S63" s="42"/>
      <c r="T63" s="42"/>
      <c r="U63" s="42"/>
      <c r="V63" s="42"/>
      <c r="W63" s="42"/>
      <c r="X63" s="42"/>
      <c r="Y63" s="42"/>
      <c r="Z63" s="42"/>
      <c r="AA63" s="42"/>
      <c r="AB63" s="42"/>
      <c r="AC63" s="42"/>
      <c r="AD63" s="42"/>
      <c r="AE63" s="42"/>
      <c r="AF63" s="42"/>
    </row>
    <row r="64" spans="1:32" x14ac:dyDescent="0.25">
      <c r="A64" s="53" t="s">
        <v>150</v>
      </c>
      <c r="B64" s="5" t="s">
        <v>161</v>
      </c>
      <c r="C64" s="53" t="s">
        <v>125</v>
      </c>
      <c r="D64" s="54">
        <v>47078</v>
      </c>
      <c r="E64" s="55" t="s">
        <v>76</v>
      </c>
      <c r="F64" s="56">
        <v>116</v>
      </c>
      <c r="G64" s="57">
        <v>44.25</v>
      </c>
      <c r="H64" s="53">
        <f>F64*G64</f>
        <v>5133</v>
      </c>
      <c r="K64" s="42"/>
      <c r="L64" s="42"/>
      <c r="M64" s="42"/>
      <c r="N64" s="42"/>
      <c r="O64" s="42"/>
      <c r="P64" s="42"/>
      <c r="Q64" s="42"/>
      <c r="R64" s="42"/>
      <c r="S64" s="42"/>
      <c r="T64" s="42"/>
      <c r="U64" s="42"/>
      <c r="V64" s="42"/>
      <c r="W64" s="42"/>
      <c r="X64" s="42"/>
      <c r="Y64" s="42"/>
      <c r="Z64" s="42"/>
      <c r="AA64" s="42"/>
      <c r="AB64" s="42"/>
      <c r="AC64" s="42"/>
      <c r="AD64" s="42"/>
      <c r="AE64" s="42"/>
      <c r="AF64" s="42"/>
    </row>
    <row r="65" spans="1:32" x14ac:dyDescent="0.25">
      <c r="A65" s="53" t="s">
        <v>150</v>
      </c>
      <c r="B65" s="5" t="s">
        <v>161</v>
      </c>
      <c r="C65" s="53" t="s">
        <v>125</v>
      </c>
      <c r="D65" s="54">
        <v>60046</v>
      </c>
      <c r="E65" s="55" t="s">
        <v>129</v>
      </c>
      <c r="F65" s="56">
        <v>116</v>
      </c>
      <c r="G65" s="57">
        <v>0.8</v>
      </c>
      <c r="H65" s="53">
        <f>F65*G65</f>
        <v>92.800000000000011</v>
      </c>
      <c r="K65" s="42"/>
      <c r="L65" s="42"/>
      <c r="M65" s="42"/>
      <c r="N65" s="42"/>
      <c r="O65" s="42"/>
      <c r="P65" s="42"/>
      <c r="Q65" s="42"/>
      <c r="R65" s="42"/>
      <c r="S65" s="42"/>
      <c r="T65" s="42"/>
      <c r="U65" s="42"/>
      <c r="V65" s="42"/>
      <c r="W65" s="42"/>
      <c r="X65" s="42"/>
      <c r="Y65" s="42"/>
      <c r="Z65" s="42"/>
      <c r="AA65" s="42"/>
      <c r="AB65" s="42"/>
      <c r="AC65" s="42"/>
      <c r="AD65" s="42"/>
      <c r="AE65" s="42"/>
      <c r="AF65" s="42"/>
    </row>
    <row r="66" spans="1:32" x14ac:dyDescent="0.25">
      <c r="D66" s="41"/>
      <c r="E66" s="40"/>
      <c r="G66" s="53" t="s">
        <v>79</v>
      </c>
      <c r="H66" s="49">
        <f>SUM(H63:H65)</f>
        <v>40718.840000000004</v>
      </c>
      <c r="K66" s="42"/>
      <c r="L66" s="42"/>
      <c r="M66" s="42"/>
      <c r="N66" s="42"/>
      <c r="O66" s="42"/>
      <c r="P66" s="42"/>
      <c r="Q66" s="42"/>
      <c r="R66" s="42"/>
      <c r="S66" s="42"/>
      <c r="T66" s="42"/>
      <c r="U66" s="42"/>
      <c r="V66" s="42"/>
      <c r="W66" s="42"/>
      <c r="X66" s="42"/>
      <c r="Y66" s="42"/>
      <c r="Z66" s="42"/>
      <c r="AA66" s="42"/>
      <c r="AB66" s="42"/>
      <c r="AC66" s="42"/>
      <c r="AD66" s="42"/>
      <c r="AE66" s="42"/>
      <c r="AF66" s="42"/>
    </row>
    <row r="67" spans="1:32" x14ac:dyDescent="0.25">
      <c r="D67" s="41"/>
      <c r="E67" s="40"/>
      <c r="G67" s="53"/>
      <c r="H67" s="48">
        <f>ROUNDUP(H66,0)</f>
        <v>40719</v>
      </c>
      <c r="K67" s="42"/>
      <c r="L67" s="42"/>
      <c r="M67" s="42"/>
      <c r="N67" s="42"/>
      <c r="O67" s="42"/>
      <c r="P67" s="42"/>
      <c r="Q67" s="42"/>
      <c r="R67" s="42"/>
      <c r="S67" s="42"/>
      <c r="T67" s="42"/>
      <c r="U67" s="42"/>
      <c r="V67" s="42"/>
      <c r="W67" s="42"/>
      <c r="X67" s="42"/>
      <c r="Y67" s="42"/>
      <c r="Z67" s="42"/>
      <c r="AA67" s="42"/>
      <c r="AB67" s="42"/>
      <c r="AC67" s="42"/>
      <c r="AD67" s="42"/>
      <c r="AE67" s="42"/>
      <c r="AF67" s="42"/>
    </row>
    <row r="68" spans="1:32" x14ac:dyDescent="0.25">
      <c r="D68" s="41"/>
      <c r="E68" s="40"/>
      <c r="K68" s="42"/>
      <c r="L68" s="42"/>
      <c r="M68" s="42"/>
      <c r="N68" s="42"/>
      <c r="O68" s="42"/>
      <c r="P68" s="42"/>
      <c r="Q68" s="42"/>
      <c r="R68" s="42"/>
      <c r="S68" s="42"/>
      <c r="T68" s="42"/>
      <c r="U68" s="42"/>
      <c r="V68" s="42"/>
      <c r="W68" s="42"/>
      <c r="X68" s="42"/>
      <c r="Y68" s="42"/>
      <c r="Z68" s="42"/>
      <c r="AA68" s="42"/>
      <c r="AB68" s="42"/>
      <c r="AC68" s="42"/>
      <c r="AD68" s="42"/>
      <c r="AE68" s="42"/>
      <c r="AF68" s="42"/>
    </row>
    <row r="69" spans="1:32" x14ac:dyDescent="0.25">
      <c r="D69" s="41"/>
      <c r="E69" s="40"/>
      <c r="K69" s="42"/>
      <c r="L69" s="42"/>
      <c r="M69" s="42"/>
      <c r="N69" s="42"/>
      <c r="O69" s="42"/>
      <c r="P69" s="42"/>
      <c r="Q69" s="42"/>
      <c r="R69" s="42"/>
      <c r="S69" s="42"/>
      <c r="T69" s="42"/>
      <c r="U69" s="42"/>
      <c r="V69" s="42"/>
      <c r="W69" s="42"/>
      <c r="X69" s="42"/>
      <c r="Y69" s="42"/>
      <c r="Z69" s="42"/>
      <c r="AA69" s="42"/>
      <c r="AB69" s="42"/>
      <c r="AC69" s="42"/>
      <c r="AD69" s="42"/>
      <c r="AE69" s="42"/>
      <c r="AF69" s="42"/>
    </row>
    <row r="70" spans="1:32" ht="42.75" x14ac:dyDescent="0.25">
      <c r="A70" s="46" t="s">
        <v>71</v>
      </c>
      <c r="B70" s="46" t="s">
        <v>153</v>
      </c>
      <c r="C70" s="46" t="s">
        <v>29</v>
      </c>
      <c r="D70" s="46" t="s">
        <v>10</v>
      </c>
      <c r="E70" s="46" t="s">
        <v>72</v>
      </c>
      <c r="F70" s="46" t="s">
        <v>73</v>
      </c>
      <c r="G70" s="46" t="s">
        <v>185</v>
      </c>
      <c r="H70" s="46" t="s">
        <v>182</v>
      </c>
      <c r="K70" s="42"/>
      <c r="L70" s="42"/>
      <c r="M70" s="42"/>
      <c r="N70" s="42"/>
      <c r="O70" s="42"/>
      <c r="P70" s="42"/>
      <c r="Q70" s="42"/>
      <c r="R70" s="42"/>
      <c r="S70" s="42"/>
      <c r="T70" s="42"/>
      <c r="U70" s="42"/>
      <c r="V70" s="42"/>
      <c r="W70" s="42"/>
      <c r="X70" s="42"/>
      <c r="Y70" s="42"/>
      <c r="Z70" s="42"/>
      <c r="AA70" s="42"/>
      <c r="AB70" s="42"/>
      <c r="AC70" s="42"/>
      <c r="AD70" s="42"/>
      <c r="AE70" s="42"/>
      <c r="AF70" s="42"/>
    </row>
    <row r="71" spans="1:32" x14ac:dyDescent="0.25">
      <c r="A71" s="53" t="s">
        <v>150</v>
      </c>
      <c r="B71" s="53" t="s">
        <v>162</v>
      </c>
      <c r="C71" s="53" t="s">
        <v>125</v>
      </c>
      <c r="D71" s="54">
        <v>47060</v>
      </c>
      <c r="E71" s="55" t="s">
        <v>143</v>
      </c>
      <c r="F71" s="56">
        <v>348</v>
      </c>
      <c r="G71" s="57">
        <v>3.24</v>
      </c>
      <c r="H71" s="53">
        <f>F71*G71</f>
        <v>1127.52</v>
      </c>
      <c r="K71" s="42"/>
      <c r="L71" s="42"/>
      <c r="M71" s="42"/>
      <c r="N71" s="42"/>
      <c r="O71" s="42"/>
      <c r="P71" s="42"/>
      <c r="Q71" s="42"/>
      <c r="R71" s="42"/>
      <c r="S71" s="42"/>
      <c r="T71" s="42"/>
      <c r="U71" s="42"/>
      <c r="V71" s="42"/>
      <c r="W71" s="42"/>
      <c r="X71" s="42"/>
      <c r="Y71" s="42"/>
      <c r="Z71" s="42"/>
      <c r="AA71" s="42"/>
      <c r="AB71" s="42"/>
      <c r="AC71" s="42"/>
      <c r="AD71" s="42"/>
      <c r="AE71" s="42"/>
      <c r="AF71" s="42"/>
    </row>
    <row r="72" spans="1:32" x14ac:dyDescent="0.25">
      <c r="A72" s="53" t="s">
        <v>150</v>
      </c>
      <c r="B72" s="53" t="s">
        <v>162</v>
      </c>
      <c r="C72" s="53" t="s">
        <v>125</v>
      </c>
      <c r="D72" s="54">
        <v>47073</v>
      </c>
      <c r="E72" s="55" t="s">
        <v>74</v>
      </c>
      <c r="F72" s="56">
        <v>175</v>
      </c>
      <c r="G72" s="57">
        <v>23.32</v>
      </c>
      <c r="H72" s="53">
        <f t="shared" ref="H72:H75" si="6">F72*G72</f>
        <v>4081</v>
      </c>
      <c r="K72" s="42"/>
      <c r="L72" s="42"/>
      <c r="M72" s="42"/>
      <c r="N72" s="42"/>
      <c r="O72" s="42"/>
      <c r="P72" s="42"/>
      <c r="Q72" s="42"/>
      <c r="R72" s="42"/>
      <c r="S72" s="42"/>
      <c r="T72" s="42"/>
      <c r="U72" s="42"/>
      <c r="V72" s="42"/>
      <c r="W72" s="42"/>
      <c r="X72" s="42"/>
      <c r="Y72" s="42"/>
      <c r="Z72" s="42"/>
      <c r="AA72" s="42"/>
      <c r="AB72" s="42"/>
      <c r="AC72" s="42"/>
      <c r="AD72" s="42"/>
      <c r="AE72" s="42"/>
      <c r="AF72" s="42"/>
    </row>
    <row r="73" spans="1:32" x14ac:dyDescent="0.25">
      <c r="A73" s="53" t="s">
        <v>150</v>
      </c>
      <c r="B73" s="53" t="s">
        <v>162</v>
      </c>
      <c r="C73" s="53" t="s">
        <v>125</v>
      </c>
      <c r="D73" s="54">
        <v>47075</v>
      </c>
      <c r="E73" s="55" t="s">
        <v>75</v>
      </c>
      <c r="F73" s="56">
        <v>175</v>
      </c>
      <c r="G73" s="57">
        <v>24.59</v>
      </c>
      <c r="H73" s="53">
        <f t="shared" si="6"/>
        <v>4303.25</v>
      </c>
      <c r="K73" s="42"/>
      <c r="L73" s="42"/>
      <c r="M73" s="42"/>
      <c r="N73" s="42"/>
      <c r="O73" s="42"/>
      <c r="P73" s="42"/>
      <c r="Q73" s="42"/>
      <c r="R73" s="42"/>
      <c r="S73" s="42"/>
      <c r="T73" s="42"/>
      <c r="U73" s="42"/>
      <c r="V73" s="42"/>
      <c r="W73" s="42"/>
      <c r="X73" s="42"/>
      <c r="Y73" s="42"/>
      <c r="Z73" s="42"/>
      <c r="AA73" s="42"/>
      <c r="AB73" s="42"/>
      <c r="AC73" s="42"/>
      <c r="AD73" s="42"/>
      <c r="AE73" s="42"/>
      <c r="AF73" s="42"/>
    </row>
    <row r="74" spans="1:32" x14ac:dyDescent="0.25">
      <c r="A74" s="53" t="s">
        <v>150</v>
      </c>
      <c r="B74" s="53" t="s">
        <v>162</v>
      </c>
      <c r="C74" s="53" t="s">
        <v>125</v>
      </c>
      <c r="D74" s="54">
        <v>47079</v>
      </c>
      <c r="E74" s="55" t="s">
        <v>77</v>
      </c>
      <c r="F74" s="56">
        <v>344</v>
      </c>
      <c r="G74" s="57">
        <v>0.8</v>
      </c>
      <c r="H74" s="53">
        <f t="shared" si="6"/>
        <v>275.2</v>
      </c>
      <c r="K74" s="42"/>
      <c r="L74" s="42"/>
      <c r="M74" s="42"/>
      <c r="N74" s="42"/>
      <c r="O74" s="42"/>
      <c r="P74" s="42"/>
      <c r="Q74" s="42"/>
      <c r="R74" s="42"/>
      <c r="S74" s="42"/>
      <c r="T74" s="42"/>
      <c r="U74" s="42"/>
      <c r="V74" s="42"/>
      <c r="W74" s="42"/>
      <c r="X74" s="42"/>
      <c r="Y74" s="42"/>
      <c r="Z74" s="42"/>
      <c r="AA74" s="42"/>
      <c r="AB74" s="42"/>
      <c r="AC74" s="42"/>
      <c r="AD74" s="42"/>
      <c r="AE74" s="42"/>
      <c r="AF74" s="42"/>
    </row>
    <row r="75" spans="1:32" x14ac:dyDescent="0.25">
      <c r="A75" s="53" t="s">
        <v>150</v>
      </c>
      <c r="B75" s="53" t="s">
        <v>162</v>
      </c>
      <c r="C75" s="53" t="s">
        <v>125</v>
      </c>
      <c r="D75" s="54">
        <v>47268</v>
      </c>
      <c r="E75" s="55" t="s">
        <v>111</v>
      </c>
      <c r="F75" s="56">
        <v>261</v>
      </c>
      <c r="G75" s="57">
        <v>4.5199999999999996</v>
      </c>
      <c r="H75" s="53">
        <f t="shared" si="6"/>
        <v>1179.7199999999998</v>
      </c>
      <c r="K75" s="42"/>
      <c r="L75" s="42"/>
      <c r="M75" s="42"/>
      <c r="N75" s="42"/>
      <c r="O75" s="42"/>
      <c r="P75" s="42"/>
      <c r="Q75" s="42"/>
      <c r="R75" s="42"/>
      <c r="S75" s="42"/>
      <c r="T75" s="42"/>
      <c r="U75" s="42"/>
      <c r="V75" s="42"/>
      <c r="W75" s="42"/>
      <c r="X75" s="42"/>
      <c r="Y75" s="42"/>
      <c r="Z75" s="42"/>
      <c r="AA75" s="42"/>
      <c r="AB75" s="42"/>
      <c r="AC75" s="42"/>
      <c r="AD75" s="42"/>
      <c r="AE75" s="42"/>
      <c r="AF75" s="42"/>
    </row>
    <row r="76" spans="1:32" x14ac:dyDescent="0.25">
      <c r="D76" s="41"/>
      <c r="E76" s="40"/>
      <c r="G76" s="53" t="s">
        <v>79</v>
      </c>
      <c r="H76" s="49">
        <f>SUM(H71:H75)</f>
        <v>10966.69</v>
      </c>
      <c r="K76" s="42"/>
      <c r="L76" s="42"/>
      <c r="M76" s="42"/>
      <c r="N76" s="42"/>
      <c r="O76" s="42"/>
      <c r="P76" s="42"/>
      <c r="Q76" s="42"/>
      <c r="R76" s="42"/>
      <c r="S76" s="42"/>
      <c r="T76" s="42"/>
      <c r="U76" s="42"/>
      <c r="V76" s="42"/>
      <c r="W76" s="42"/>
      <c r="X76" s="42"/>
      <c r="Y76" s="42"/>
      <c r="Z76" s="42"/>
      <c r="AA76" s="42"/>
      <c r="AB76" s="42"/>
      <c r="AC76" s="42"/>
      <c r="AD76" s="42"/>
      <c r="AE76" s="42"/>
      <c r="AF76" s="42"/>
    </row>
    <row r="77" spans="1:32" x14ac:dyDescent="0.25">
      <c r="D77" s="41"/>
      <c r="E77" s="40"/>
      <c r="G77" s="53"/>
      <c r="H77" s="48">
        <f>ROUNDUP(H76,0)</f>
        <v>10967</v>
      </c>
      <c r="K77" s="42"/>
      <c r="L77" s="42"/>
      <c r="M77" s="42"/>
      <c r="N77" s="42"/>
      <c r="O77" s="42"/>
      <c r="P77" s="42"/>
      <c r="Q77" s="42"/>
      <c r="R77" s="42"/>
      <c r="S77" s="42"/>
      <c r="T77" s="42"/>
      <c r="U77" s="42"/>
      <c r="V77" s="42"/>
      <c r="W77" s="42"/>
      <c r="X77" s="42"/>
      <c r="Y77" s="42"/>
      <c r="Z77" s="42"/>
      <c r="AA77" s="42"/>
      <c r="AB77" s="42"/>
      <c r="AC77" s="42"/>
      <c r="AD77" s="42"/>
      <c r="AE77" s="42"/>
      <c r="AF77" s="42"/>
    </row>
    <row r="78" spans="1:32" x14ac:dyDescent="0.25">
      <c r="D78" s="41"/>
      <c r="E78" s="40"/>
      <c r="K78" s="42"/>
      <c r="L78" s="42"/>
      <c r="M78" s="42"/>
      <c r="N78" s="42"/>
      <c r="O78" s="42"/>
      <c r="P78" s="42"/>
      <c r="Q78" s="42"/>
      <c r="R78" s="42"/>
      <c r="S78" s="42"/>
      <c r="T78" s="42"/>
      <c r="U78" s="42"/>
      <c r="V78" s="42"/>
      <c r="W78" s="42"/>
      <c r="X78" s="42"/>
      <c r="Y78" s="42"/>
      <c r="Z78" s="42"/>
      <c r="AA78" s="42"/>
      <c r="AB78" s="42"/>
      <c r="AC78" s="42"/>
      <c r="AD78" s="42"/>
      <c r="AE78" s="42"/>
      <c r="AF78" s="42"/>
    </row>
    <row r="79" spans="1:32" ht="42.75" x14ac:dyDescent="0.25">
      <c r="A79" s="46" t="s">
        <v>71</v>
      </c>
      <c r="B79" s="46" t="s">
        <v>153</v>
      </c>
      <c r="C79" s="46" t="s">
        <v>29</v>
      </c>
      <c r="D79" s="46" t="s">
        <v>10</v>
      </c>
      <c r="E79" s="46" t="s">
        <v>72</v>
      </c>
      <c r="F79" s="46" t="s">
        <v>73</v>
      </c>
      <c r="G79" s="46" t="s">
        <v>185</v>
      </c>
      <c r="H79" s="46" t="s">
        <v>182</v>
      </c>
      <c r="K79" s="42"/>
      <c r="L79" s="42"/>
      <c r="M79" s="42"/>
      <c r="N79" s="42"/>
      <c r="O79" s="42"/>
      <c r="P79" s="42"/>
      <c r="Q79" s="42"/>
      <c r="R79" s="42"/>
      <c r="S79" s="42"/>
      <c r="T79" s="42"/>
      <c r="U79" s="42"/>
      <c r="V79" s="42"/>
      <c r="W79" s="42"/>
      <c r="X79" s="42"/>
      <c r="Y79" s="42"/>
      <c r="Z79" s="42"/>
      <c r="AA79" s="42"/>
      <c r="AB79" s="42"/>
      <c r="AC79" s="42"/>
      <c r="AD79" s="42"/>
      <c r="AE79" s="42"/>
      <c r="AF79" s="42"/>
    </row>
    <row r="80" spans="1:32" x14ac:dyDescent="0.25">
      <c r="A80" s="53" t="s">
        <v>150</v>
      </c>
      <c r="B80" s="53" t="s">
        <v>163</v>
      </c>
      <c r="C80" s="53" t="s">
        <v>125</v>
      </c>
      <c r="D80" s="54">
        <v>47060</v>
      </c>
      <c r="E80" s="55" t="s">
        <v>143</v>
      </c>
      <c r="F80" s="56">
        <v>537</v>
      </c>
      <c r="G80" s="57">
        <v>3.24</v>
      </c>
      <c r="H80" s="53">
        <f>F80*G80</f>
        <v>1739.88</v>
      </c>
      <c r="K80" s="42"/>
      <c r="L80" s="42"/>
      <c r="M80" s="42"/>
      <c r="N80" s="42"/>
      <c r="O80" s="42"/>
      <c r="P80" s="42"/>
      <c r="Q80" s="42"/>
      <c r="R80" s="42"/>
      <c r="S80" s="42"/>
      <c r="T80" s="42"/>
      <c r="U80" s="42"/>
      <c r="V80" s="42"/>
      <c r="W80" s="42"/>
      <c r="X80" s="42"/>
      <c r="Y80" s="42"/>
      <c r="Z80" s="42"/>
      <c r="AA80" s="42"/>
      <c r="AB80" s="42"/>
      <c r="AC80" s="42"/>
      <c r="AD80" s="42"/>
      <c r="AE80" s="42"/>
      <c r="AF80" s="42"/>
    </row>
    <row r="81" spans="1:32" x14ac:dyDescent="0.25">
      <c r="A81" s="53" t="s">
        <v>150</v>
      </c>
      <c r="B81" s="53" t="s">
        <v>163</v>
      </c>
      <c r="C81" s="53" t="s">
        <v>125</v>
      </c>
      <c r="D81" s="54">
        <v>47073</v>
      </c>
      <c r="E81" s="55" t="s">
        <v>74</v>
      </c>
      <c r="F81" s="56">
        <v>537</v>
      </c>
      <c r="G81" s="57">
        <v>23.32</v>
      </c>
      <c r="H81" s="53">
        <f t="shared" ref="H81:H83" si="7">F81*G81</f>
        <v>12522.84</v>
      </c>
      <c r="K81" s="42"/>
      <c r="L81" s="42"/>
      <c r="M81" s="42"/>
      <c r="N81" s="42"/>
      <c r="O81" s="42"/>
      <c r="P81" s="42"/>
      <c r="Q81" s="42"/>
      <c r="R81" s="42"/>
      <c r="S81" s="42"/>
      <c r="T81" s="42"/>
      <c r="U81" s="42"/>
      <c r="V81" s="42"/>
      <c r="W81" s="42"/>
      <c r="X81" s="42"/>
      <c r="Y81" s="42"/>
      <c r="Z81" s="42"/>
      <c r="AA81" s="42"/>
      <c r="AB81" s="42"/>
      <c r="AC81" s="42"/>
      <c r="AD81" s="42"/>
      <c r="AE81" s="42"/>
      <c r="AF81" s="42"/>
    </row>
    <row r="82" spans="1:32" x14ac:dyDescent="0.25">
      <c r="A82" s="53" t="s">
        <v>150</v>
      </c>
      <c r="B82" s="53" t="s">
        <v>163</v>
      </c>
      <c r="C82" s="53" t="s">
        <v>125</v>
      </c>
      <c r="D82" s="54">
        <v>47079</v>
      </c>
      <c r="E82" s="55" t="s">
        <v>77</v>
      </c>
      <c r="F82" s="56">
        <v>537</v>
      </c>
      <c r="G82" s="57">
        <v>0.8</v>
      </c>
      <c r="H82" s="53">
        <f t="shared" si="7"/>
        <v>429.6</v>
      </c>
      <c r="K82" s="42"/>
      <c r="L82" s="42"/>
      <c r="M82" s="42"/>
      <c r="N82" s="42"/>
      <c r="O82" s="42"/>
      <c r="P82" s="42"/>
      <c r="Q82" s="42"/>
      <c r="R82" s="42"/>
      <c r="S82" s="42"/>
      <c r="T82" s="42"/>
      <c r="U82" s="42"/>
      <c r="V82" s="42"/>
      <c r="W82" s="42"/>
      <c r="X82" s="42"/>
      <c r="Y82" s="42"/>
      <c r="Z82" s="42"/>
      <c r="AA82" s="42"/>
      <c r="AB82" s="42"/>
      <c r="AC82" s="42"/>
      <c r="AD82" s="42"/>
      <c r="AE82" s="42"/>
      <c r="AF82" s="42"/>
    </row>
    <row r="83" spans="1:32" x14ac:dyDescent="0.25">
      <c r="A83" s="53" t="s">
        <v>150</v>
      </c>
      <c r="B83" s="53" t="s">
        <v>163</v>
      </c>
      <c r="C83" s="53" t="s">
        <v>125</v>
      </c>
      <c r="D83" s="54">
        <v>47268</v>
      </c>
      <c r="E83" s="55" t="s">
        <v>111</v>
      </c>
      <c r="F83" s="56">
        <v>470</v>
      </c>
      <c r="G83" s="57">
        <v>4.5199999999999996</v>
      </c>
      <c r="H83" s="53">
        <f t="shared" si="7"/>
        <v>2124.3999999999996</v>
      </c>
      <c r="K83" s="42"/>
      <c r="L83" s="42"/>
      <c r="M83" s="42"/>
      <c r="N83" s="42"/>
      <c r="O83" s="42"/>
      <c r="P83" s="42"/>
      <c r="Q83" s="42"/>
      <c r="R83" s="42"/>
      <c r="S83" s="42"/>
      <c r="T83" s="42"/>
      <c r="U83" s="42"/>
      <c r="V83" s="42"/>
      <c r="W83" s="42"/>
      <c r="X83" s="42"/>
      <c r="Y83" s="42"/>
      <c r="Z83" s="42"/>
      <c r="AA83" s="42"/>
      <c r="AB83" s="42"/>
      <c r="AC83" s="42"/>
      <c r="AD83" s="42"/>
      <c r="AE83" s="42"/>
      <c r="AF83" s="42"/>
    </row>
    <row r="84" spans="1:32" x14ac:dyDescent="0.25">
      <c r="D84" s="41"/>
      <c r="E84" s="40"/>
      <c r="G84" s="53" t="s">
        <v>79</v>
      </c>
      <c r="H84" s="49">
        <f>SUM(H80:H83)</f>
        <v>16816.72</v>
      </c>
      <c r="K84" s="42"/>
      <c r="L84" s="42"/>
      <c r="M84" s="42"/>
      <c r="N84" s="42"/>
      <c r="O84" s="42"/>
      <c r="P84" s="42"/>
      <c r="Q84" s="42"/>
      <c r="R84" s="42"/>
      <c r="S84" s="42"/>
      <c r="T84" s="42"/>
      <c r="U84" s="42"/>
      <c r="V84" s="42"/>
      <c r="W84" s="42"/>
      <c r="X84" s="42"/>
      <c r="Y84" s="42"/>
      <c r="Z84" s="42"/>
      <c r="AA84" s="42"/>
      <c r="AB84" s="42"/>
      <c r="AC84" s="42"/>
      <c r="AD84" s="42"/>
      <c r="AE84" s="42"/>
      <c r="AF84" s="42"/>
    </row>
    <row r="85" spans="1:32" x14ac:dyDescent="0.25">
      <c r="D85" s="41"/>
      <c r="E85" s="40"/>
      <c r="G85" s="53"/>
      <c r="H85" s="48">
        <f>ROUNDUP(H84,0)</f>
        <v>16817</v>
      </c>
      <c r="K85" s="42"/>
      <c r="L85" s="42"/>
      <c r="M85" s="42"/>
      <c r="N85" s="42"/>
      <c r="O85" s="42"/>
      <c r="P85" s="42"/>
      <c r="Q85" s="42"/>
      <c r="R85" s="42"/>
      <c r="S85" s="42"/>
      <c r="T85" s="42"/>
      <c r="U85" s="42"/>
      <c r="V85" s="42"/>
      <c r="W85" s="42"/>
      <c r="X85" s="42"/>
      <c r="Y85" s="42"/>
      <c r="Z85" s="42"/>
      <c r="AA85" s="42"/>
      <c r="AB85" s="42"/>
      <c r="AC85" s="42"/>
      <c r="AD85" s="42"/>
      <c r="AE85" s="42"/>
      <c r="AF85" s="42"/>
    </row>
    <row r="86" spans="1:32" x14ac:dyDescent="0.25">
      <c r="D86" s="41"/>
      <c r="E86" s="40"/>
      <c r="K86" s="42"/>
      <c r="L86" s="42"/>
      <c r="M86" s="42"/>
      <c r="N86" s="42"/>
      <c r="O86" s="42"/>
      <c r="P86" s="42"/>
      <c r="Q86" s="42"/>
      <c r="R86" s="42"/>
      <c r="S86" s="42"/>
      <c r="T86" s="42"/>
      <c r="U86" s="42"/>
      <c r="V86" s="42"/>
      <c r="W86" s="42"/>
      <c r="X86" s="42"/>
      <c r="Y86" s="42"/>
      <c r="Z86" s="42"/>
      <c r="AA86" s="42"/>
      <c r="AB86" s="42"/>
      <c r="AC86" s="42"/>
      <c r="AD86" s="42"/>
      <c r="AE86" s="42"/>
      <c r="AF86" s="42"/>
    </row>
    <row r="87" spans="1:32" ht="42.75" x14ac:dyDescent="0.25">
      <c r="A87" s="46" t="s">
        <v>71</v>
      </c>
      <c r="B87" s="46" t="s">
        <v>153</v>
      </c>
      <c r="C87" s="46" t="s">
        <v>29</v>
      </c>
      <c r="D87" s="46" t="s">
        <v>10</v>
      </c>
      <c r="E87" s="46" t="s">
        <v>72</v>
      </c>
      <c r="F87" s="46" t="s">
        <v>73</v>
      </c>
      <c r="G87" s="46" t="s">
        <v>185</v>
      </c>
      <c r="H87" s="46" t="s">
        <v>182</v>
      </c>
      <c r="K87" s="42"/>
      <c r="L87" s="42"/>
      <c r="M87" s="42"/>
      <c r="N87" s="42"/>
      <c r="O87" s="42"/>
      <c r="P87" s="42"/>
      <c r="Q87" s="42"/>
      <c r="R87" s="42"/>
      <c r="S87" s="42"/>
      <c r="T87" s="42"/>
      <c r="U87" s="42"/>
      <c r="V87" s="42"/>
      <c r="W87" s="42"/>
      <c r="X87" s="42"/>
      <c r="Y87" s="42"/>
      <c r="Z87" s="42"/>
      <c r="AA87" s="42"/>
      <c r="AB87" s="42"/>
      <c r="AC87" s="42"/>
      <c r="AD87" s="42"/>
      <c r="AE87" s="42"/>
      <c r="AF87" s="42"/>
    </row>
    <row r="88" spans="1:32" x14ac:dyDescent="0.25">
      <c r="A88" s="53" t="s">
        <v>11</v>
      </c>
      <c r="B88" s="53" t="s">
        <v>164</v>
      </c>
      <c r="C88" s="53" t="s">
        <v>125</v>
      </c>
      <c r="D88" s="54">
        <v>47073</v>
      </c>
      <c r="E88" s="55" t="s">
        <v>74</v>
      </c>
      <c r="F88" s="56">
        <v>275</v>
      </c>
      <c r="G88" s="57">
        <v>23.32</v>
      </c>
      <c r="H88" s="53">
        <f>F88*G88</f>
        <v>6413</v>
      </c>
      <c r="K88" s="42"/>
      <c r="L88" s="42"/>
      <c r="M88" s="42"/>
      <c r="N88" s="42"/>
      <c r="O88" s="42"/>
      <c r="P88" s="42"/>
      <c r="Q88" s="42"/>
      <c r="R88" s="42"/>
      <c r="S88" s="42"/>
      <c r="T88" s="42"/>
      <c r="U88" s="42"/>
      <c r="V88" s="42"/>
      <c r="W88" s="42"/>
      <c r="X88" s="42"/>
      <c r="Y88" s="42"/>
      <c r="Z88" s="42"/>
      <c r="AA88" s="42"/>
      <c r="AB88" s="42"/>
      <c r="AC88" s="42"/>
      <c r="AD88" s="42"/>
      <c r="AE88" s="42"/>
      <c r="AF88" s="42"/>
    </row>
    <row r="89" spans="1:32" x14ac:dyDescent="0.25">
      <c r="A89" s="53" t="s">
        <v>11</v>
      </c>
      <c r="B89" s="53" t="s">
        <v>164</v>
      </c>
      <c r="C89" s="53" t="s">
        <v>125</v>
      </c>
      <c r="D89" s="54">
        <v>47079</v>
      </c>
      <c r="E89" s="55" t="s">
        <v>77</v>
      </c>
      <c r="F89" s="56">
        <v>274</v>
      </c>
      <c r="G89" s="57">
        <v>0.8</v>
      </c>
      <c r="H89" s="53">
        <f>F89*G89</f>
        <v>219.20000000000002</v>
      </c>
      <c r="K89" s="42"/>
      <c r="L89" s="42"/>
      <c r="M89" s="42"/>
      <c r="N89" s="42"/>
      <c r="O89" s="42"/>
      <c r="P89" s="42"/>
      <c r="Q89" s="42"/>
      <c r="R89" s="42"/>
      <c r="S89" s="42"/>
      <c r="T89" s="42"/>
      <c r="U89" s="42"/>
      <c r="V89" s="42"/>
      <c r="W89" s="42"/>
      <c r="X89" s="42"/>
      <c r="Y89" s="42"/>
      <c r="Z89" s="42"/>
      <c r="AA89" s="42"/>
      <c r="AB89" s="42"/>
      <c r="AC89" s="42"/>
      <c r="AD89" s="42"/>
      <c r="AE89" s="42"/>
      <c r="AF89" s="42"/>
    </row>
    <row r="90" spans="1:32" x14ac:dyDescent="0.25">
      <c r="A90" s="53" t="s">
        <v>11</v>
      </c>
      <c r="B90" s="53" t="s">
        <v>164</v>
      </c>
      <c r="C90" s="53" t="s">
        <v>125</v>
      </c>
      <c r="D90" s="54">
        <v>47268</v>
      </c>
      <c r="E90" s="55" t="s">
        <v>111</v>
      </c>
      <c r="F90" s="56">
        <v>16</v>
      </c>
      <c r="G90" s="57">
        <v>4.5199999999999996</v>
      </c>
      <c r="H90" s="53">
        <f>F90*G90</f>
        <v>72.319999999999993</v>
      </c>
      <c r="K90" s="42"/>
      <c r="L90" s="42"/>
      <c r="M90" s="42"/>
      <c r="N90" s="42"/>
      <c r="O90" s="42"/>
      <c r="P90" s="42"/>
      <c r="Q90" s="42"/>
      <c r="R90" s="42"/>
      <c r="S90" s="42"/>
      <c r="T90" s="42"/>
      <c r="U90" s="42"/>
      <c r="V90" s="42"/>
      <c r="W90" s="42"/>
      <c r="X90" s="42"/>
      <c r="Y90" s="42"/>
      <c r="Z90" s="42"/>
      <c r="AA90" s="42"/>
      <c r="AB90" s="42"/>
      <c r="AC90" s="42"/>
      <c r="AD90" s="42"/>
      <c r="AE90" s="42"/>
      <c r="AF90" s="42"/>
    </row>
    <row r="91" spans="1:32" x14ac:dyDescent="0.25">
      <c r="D91" s="41"/>
      <c r="E91" s="40"/>
      <c r="G91" s="53" t="s">
        <v>79</v>
      </c>
      <c r="H91" s="49">
        <f>SUM(H88:H90)</f>
        <v>6704.5199999999995</v>
      </c>
      <c r="K91" s="42"/>
      <c r="L91" s="42"/>
      <c r="M91" s="42"/>
      <c r="N91" s="42"/>
      <c r="O91" s="42"/>
      <c r="P91" s="42"/>
      <c r="Q91" s="42"/>
      <c r="R91" s="42"/>
      <c r="S91" s="42"/>
      <c r="T91" s="42"/>
      <c r="U91" s="42"/>
      <c r="V91" s="42"/>
      <c r="W91" s="42"/>
      <c r="X91" s="42"/>
      <c r="Y91" s="42"/>
      <c r="Z91" s="42"/>
      <c r="AA91" s="42"/>
      <c r="AB91" s="42"/>
      <c r="AC91" s="42"/>
      <c r="AD91" s="42"/>
      <c r="AE91" s="42"/>
      <c r="AF91" s="42"/>
    </row>
    <row r="92" spans="1:32" x14ac:dyDescent="0.25">
      <c r="D92" s="41"/>
      <c r="E92" s="40"/>
      <c r="G92" s="53"/>
      <c r="H92" s="59">
        <f>ROUNDUP(H91,0)</f>
        <v>6705</v>
      </c>
      <c r="K92" s="42"/>
      <c r="L92" s="42"/>
      <c r="M92" s="42"/>
      <c r="N92" s="42"/>
      <c r="O92" s="42"/>
      <c r="P92" s="42"/>
      <c r="Q92" s="42"/>
      <c r="R92" s="42"/>
      <c r="S92" s="42"/>
      <c r="T92" s="42"/>
      <c r="U92" s="42"/>
      <c r="V92" s="42"/>
      <c r="W92" s="42"/>
      <c r="X92" s="42"/>
      <c r="Y92" s="42"/>
      <c r="Z92" s="42"/>
      <c r="AA92" s="42"/>
      <c r="AB92" s="42"/>
      <c r="AC92" s="42"/>
      <c r="AD92" s="42"/>
      <c r="AE92" s="42"/>
      <c r="AF92" s="42"/>
    </row>
    <row r="93" spans="1:32" x14ac:dyDescent="0.25">
      <c r="D93" s="41"/>
      <c r="E93" s="40"/>
      <c r="K93" s="42"/>
      <c r="L93" s="42"/>
      <c r="M93" s="42"/>
      <c r="N93" s="42"/>
      <c r="O93" s="42"/>
      <c r="P93" s="42"/>
      <c r="Q93" s="42"/>
      <c r="R93" s="42"/>
      <c r="S93" s="42"/>
      <c r="T93" s="42"/>
      <c r="U93" s="42"/>
      <c r="V93" s="42"/>
      <c r="W93" s="42"/>
      <c r="X93" s="42"/>
      <c r="Y93" s="42"/>
      <c r="Z93" s="42"/>
      <c r="AA93" s="42"/>
      <c r="AB93" s="42"/>
      <c r="AC93" s="42"/>
      <c r="AD93" s="42"/>
      <c r="AE93" s="42"/>
      <c r="AF93" s="42"/>
    </row>
    <row r="94" spans="1:32" ht="42.75" x14ac:dyDescent="0.25">
      <c r="A94" s="46" t="s">
        <v>71</v>
      </c>
      <c r="B94" s="46" t="s">
        <v>153</v>
      </c>
      <c r="C94" s="46" t="s">
        <v>29</v>
      </c>
      <c r="D94" s="46" t="s">
        <v>10</v>
      </c>
      <c r="E94" s="46" t="s">
        <v>72</v>
      </c>
      <c r="F94" s="46" t="s">
        <v>73</v>
      </c>
      <c r="G94" s="46" t="s">
        <v>185</v>
      </c>
      <c r="H94" s="46" t="s">
        <v>182</v>
      </c>
      <c r="K94" s="42"/>
      <c r="L94" s="42"/>
      <c r="M94" s="42"/>
      <c r="N94" s="42"/>
      <c r="O94" s="42"/>
      <c r="P94" s="42"/>
      <c r="Q94" s="42"/>
      <c r="R94" s="42"/>
      <c r="S94" s="42"/>
      <c r="T94" s="42"/>
      <c r="U94" s="42"/>
      <c r="V94" s="42"/>
      <c r="W94" s="42"/>
      <c r="X94" s="42"/>
      <c r="Y94" s="42"/>
      <c r="Z94" s="42"/>
      <c r="AA94" s="42"/>
      <c r="AB94" s="42"/>
      <c r="AC94" s="42"/>
      <c r="AD94" s="42"/>
      <c r="AE94" s="42"/>
      <c r="AF94" s="42"/>
    </row>
    <row r="95" spans="1:32" x14ac:dyDescent="0.25">
      <c r="A95" s="53" t="s">
        <v>150</v>
      </c>
      <c r="B95" s="53" t="s">
        <v>165</v>
      </c>
      <c r="C95" s="53" t="s">
        <v>125</v>
      </c>
      <c r="D95" s="54">
        <v>47073</v>
      </c>
      <c r="E95" s="55" t="s">
        <v>74</v>
      </c>
      <c r="F95" s="56">
        <v>363</v>
      </c>
      <c r="G95" s="57">
        <v>23.32</v>
      </c>
      <c r="H95" s="53">
        <f>F95*G95</f>
        <v>8465.16</v>
      </c>
      <c r="K95" s="42"/>
      <c r="L95" s="42"/>
      <c r="M95" s="42"/>
      <c r="N95" s="42"/>
      <c r="O95" s="42"/>
      <c r="P95" s="42"/>
      <c r="Q95" s="42"/>
      <c r="R95" s="42"/>
      <c r="S95" s="42"/>
      <c r="T95" s="42"/>
      <c r="U95" s="42"/>
      <c r="V95" s="42"/>
      <c r="W95" s="42"/>
      <c r="X95" s="42"/>
      <c r="Y95" s="42"/>
      <c r="Z95" s="42"/>
      <c r="AA95" s="42"/>
      <c r="AB95" s="42"/>
      <c r="AC95" s="42"/>
      <c r="AD95" s="42"/>
      <c r="AE95" s="42"/>
      <c r="AF95" s="42"/>
    </row>
    <row r="96" spans="1:32" x14ac:dyDescent="0.25">
      <c r="A96" s="53" t="s">
        <v>150</v>
      </c>
      <c r="B96" s="53" t="s">
        <v>165</v>
      </c>
      <c r="C96" s="53" t="s">
        <v>125</v>
      </c>
      <c r="D96" s="54">
        <v>47079</v>
      </c>
      <c r="E96" s="55" t="s">
        <v>77</v>
      </c>
      <c r="F96" s="56">
        <v>362</v>
      </c>
      <c r="G96" s="57">
        <v>0.8</v>
      </c>
      <c r="H96" s="53">
        <f t="shared" ref="H96:H99" si="8">F96*G96</f>
        <v>289.60000000000002</v>
      </c>
      <c r="K96" s="42"/>
      <c r="L96" s="42"/>
      <c r="M96" s="42"/>
      <c r="N96" s="42"/>
      <c r="O96" s="42"/>
      <c r="P96" s="42"/>
      <c r="Q96" s="42"/>
      <c r="R96" s="42"/>
      <c r="S96" s="42"/>
      <c r="T96" s="42"/>
      <c r="U96" s="42"/>
      <c r="V96" s="42"/>
      <c r="W96" s="42"/>
      <c r="X96" s="42"/>
      <c r="Y96" s="42"/>
      <c r="Z96" s="42"/>
      <c r="AA96" s="42"/>
      <c r="AB96" s="42"/>
      <c r="AC96" s="42"/>
      <c r="AD96" s="42"/>
      <c r="AE96" s="42"/>
      <c r="AF96" s="42"/>
    </row>
    <row r="97" spans="1:32" x14ac:dyDescent="0.25">
      <c r="A97" s="53" t="s">
        <v>150</v>
      </c>
      <c r="B97" s="53" t="s">
        <v>165</v>
      </c>
      <c r="C97" s="53" t="s">
        <v>125</v>
      </c>
      <c r="D97" s="54">
        <v>47268</v>
      </c>
      <c r="E97" s="55" t="s">
        <v>111</v>
      </c>
      <c r="F97" s="56">
        <v>199</v>
      </c>
      <c r="G97" s="57">
        <v>4.5199999999999996</v>
      </c>
      <c r="H97" s="53">
        <f t="shared" si="8"/>
        <v>899.4799999999999</v>
      </c>
      <c r="K97" s="42"/>
      <c r="L97" s="42"/>
      <c r="M97" s="42"/>
      <c r="N97" s="42"/>
      <c r="O97" s="42"/>
      <c r="P97" s="42"/>
      <c r="Q97" s="42"/>
      <c r="R97" s="42"/>
      <c r="S97" s="42"/>
      <c r="T97" s="42"/>
      <c r="U97" s="42"/>
      <c r="V97" s="42"/>
      <c r="W97" s="42"/>
      <c r="X97" s="42"/>
      <c r="Y97" s="42"/>
      <c r="Z97" s="42"/>
      <c r="AA97" s="42"/>
      <c r="AB97" s="42"/>
      <c r="AC97" s="42"/>
      <c r="AD97" s="42"/>
      <c r="AE97" s="42"/>
      <c r="AF97" s="42"/>
    </row>
    <row r="98" spans="1:32" x14ac:dyDescent="0.25">
      <c r="A98" s="53" t="s">
        <v>150</v>
      </c>
      <c r="B98" s="53" t="s">
        <v>165</v>
      </c>
      <c r="C98" s="53" t="s">
        <v>125</v>
      </c>
      <c r="D98" s="54">
        <v>47416</v>
      </c>
      <c r="E98" s="55" t="s">
        <v>154</v>
      </c>
      <c r="F98" s="56">
        <v>362</v>
      </c>
      <c r="G98" s="57">
        <v>2.2899999999999996</v>
      </c>
      <c r="H98" s="53">
        <f t="shared" si="8"/>
        <v>828.9799999999999</v>
      </c>
      <c r="K98" s="42"/>
      <c r="L98" s="42"/>
      <c r="M98" s="42"/>
      <c r="N98" s="42"/>
      <c r="O98" s="42"/>
      <c r="P98" s="42"/>
      <c r="Q98" s="42"/>
      <c r="R98" s="42"/>
      <c r="S98" s="42"/>
      <c r="T98" s="42"/>
      <c r="U98" s="42"/>
      <c r="V98" s="42"/>
      <c r="W98" s="42"/>
      <c r="X98" s="42"/>
      <c r="Y98" s="42"/>
      <c r="Z98" s="42"/>
      <c r="AA98" s="42"/>
      <c r="AB98" s="42"/>
      <c r="AC98" s="42"/>
      <c r="AD98" s="42"/>
      <c r="AE98" s="42"/>
      <c r="AF98" s="42"/>
    </row>
    <row r="99" spans="1:32" x14ac:dyDescent="0.25">
      <c r="A99" s="53" t="s">
        <v>150</v>
      </c>
      <c r="B99" s="53" t="s">
        <v>165</v>
      </c>
      <c r="C99" s="53" t="s">
        <v>125</v>
      </c>
      <c r="D99" s="54">
        <v>47417</v>
      </c>
      <c r="E99" s="55" t="s">
        <v>134</v>
      </c>
      <c r="F99" s="56">
        <v>138</v>
      </c>
      <c r="G99" s="57">
        <v>34.01</v>
      </c>
      <c r="H99" s="53">
        <f t="shared" si="8"/>
        <v>4693.38</v>
      </c>
      <c r="K99" s="42"/>
      <c r="L99" s="42"/>
      <c r="M99" s="42"/>
      <c r="N99" s="42"/>
      <c r="O99" s="42"/>
      <c r="P99" s="42"/>
      <c r="Q99" s="42"/>
      <c r="R99" s="42"/>
      <c r="S99" s="42"/>
      <c r="T99" s="42"/>
      <c r="U99" s="42"/>
      <c r="V99" s="42"/>
      <c r="W99" s="42"/>
      <c r="X99" s="42"/>
      <c r="Y99" s="42"/>
      <c r="Z99" s="42"/>
      <c r="AA99" s="42"/>
      <c r="AB99" s="42"/>
      <c r="AC99" s="42"/>
      <c r="AD99" s="42"/>
      <c r="AE99" s="42"/>
      <c r="AF99" s="42"/>
    </row>
    <row r="100" spans="1:32" x14ac:dyDescent="0.25">
      <c r="D100" s="41"/>
      <c r="E100" s="40"/>
      <c r="G100" s="53" t="s">
        <v>79</v>
      </c>
      <c r="H100" s="49">
        <f>SUM(H95:H99)</f>
        <v>15176.599999999999</v>
      </c>
      <c r="K100" s="42"/>
      <c r="L100" s="42"/>
      <c r="M100" s="42"/>
      <c r="N100" s="42"/>
      <c r="O100" s="42"/>
      <c r="P100" s="42"/>
      <c r="Q100" s="42"/>
      <c r="R100" s="42"/>
      <c r="S100" s="42"/>
      <c r="T100" s="42"/>
      <c r="U100" s="42"/>
      <c r="V100" s="42"/>
      <c r="W100" s="42"/>
      <c r="X100" s="42"/>
      <c r="Y100" s="42"/>
      <c r="Z100" s="42"/>
      <c r="AA100" s="42"/>
      <c r="AB100" s="42"/>
      <c r="AC100" s="42"/>
      <c r="AD100" s="42"/>
      <c r="AE100" s="42"/>
      <c r="AF100" s="42"/>
    </row>
    <row r="101" spans="1:32" x14ac:dyDescent="0.25">
      <c r="D101" s="41"/>
      <c r="E101" s="40"/>
      <c r="G101" s="53"/>
      <c r="H101" s="59">
        <f>ROUNDUP(H100,0)</f>
        <v>15177</v>
      </c>
      <c r="K101" s="42"/>
      <c r="L101" s="42"/>
      <c r="M101" s="42"/>
      <c r="N101" s="42"/>
      <c r="O101" s="42"/>
      <c r="P101" s="42"/>
      <c r="Q101" s="42"/>
      <c r="R101" s="42"/>
      <c r="S101" s="42"/>
      <c r="T101" s="42"/>
      <c r="U101" s="42"/>
      <c r="V101" s="42"/>
      <c r="W101" s="42"/>
      <c r="X101" s="42"/>
      <c r="Y101" s="42"/>
      <c r="Z101" s="42"/>
      <c r="AA101" s="42"/>
      <c r="AB101" s="42"/>
      <c r="AC101" s="42"/>
      <c r="AD101" s="42"/>
      <c r="AE101" s="42"/>
      <c r="AF101" s="42"/>
    </row>
    <row r="102" spans="1:32" x14ac:dyDescent="0.25">
      <c r="D102" s="41"/>
      <c r="E102" s="40"/>
      <c r="K102" s="42"/>
      <c r="L102" s="42"/>
      <c r="M102" s="42"/>
      <c r="N102" s="42"/>
      <c r="O102" s="42"/>
      <c r="P102" s="42"/>
      <c r="Q102" s="42"/>
      <c r="R102" s="42"/>
      <c r="S102" s="42"/>
      <c r="T102" s="42"/>
      <c r="U102" s="42"/>
      <c r="V102" s="42"/>
      <c r="W102" s="42"/>
      <c r="X102" s="42"/>
      <c r="Y102" s="42"/>
      <c r="Z102" s="42"/>
      <c r="AA102" s="42"/>
      <c r="AB102" s="42"/>
      <c r="AC102" s="42"/>
      <c r="AD102" s="42"/>
      <c r="AE102" s="42"/>
      <c r="AF102" s="42"/>
    </row>
    <row r="103" spans="1:32" ht="42.75" x14ac:dyDescent="0.25">
      <c r="A103" s="46" t="s">
        <v>71</v>
      </c>
      <c r="B103" s="46" t="s">
        <v>153</v>
      </c>
      <c r="C103" s="46" t="s">
        <v>29</v>
      </c>
      <c r="D103" s="46" t="s">
        <v>10</v>
      </c>
      <c r="E103" s="46" t="s">
        <v>72</v>
      </c>
      <c r="F103" s="46" t="s">
        <v>73</v>
      </c>
      <c r="G103" s="46" t="s">
        <v>185</v>
      </c>
      <c r="H103" s="46" t="s">
        <v>182</v>
      </c>
      <c r="K103" s="42"/>
      <c r="L103" s="42"/>
      <c r="M103" s="42"/>
      <c r="N103" s="42"/>
      <c r="O103" s="42"/>
      <c r="P103" s="42"/>
      <c r="Q103" s="42"/>
      <c r="R103" s="42"/>
      <c r="S103" s="42"/>
      <c r="T103" s="42"/>
      <c r="U103" s="42"/>
      <c r="V103" s="42"/>
      <c r="W103" s="42"/>
      <c r="X103" s="42"/>
      <c r="Y103" s="42"/>
      <c r="Z103" s="42"/>
      <c r="AA103" s="42"/>
      <c r="AB103" s="42"/>
      <c r="AC103" s="42"/>
      <c r="AD103" s="42"/>
      <c r="AE103" s="42"/>
      <c r="AF103" s="42"/>
    </row>
    <row r="104" spans="1:32" x14ac:dyDescent="0.25">
      <c r="A104" s="53" t="s">
        <v>20</v>
      </c>
      <c r="B104" s="53" t="s">
        <v>166</v>
      </c>
      <c r="C104" s="53" t="s">
        <v>125</v>
      </c>
      <c r="D104" s="54">
        <v>47268</v>
      </c>
      <c r="E104" s="55" t="s">
        <v>111</v>
      </c>
      <c r="F104" s="56">
        <v>48</v>
      </c>
      <c r="G104" s="57">
        <v>4.5199999999999996</v>
      </c>
      <c r="H104" s="53">
        <f>F104*G104</f>
        <v>216.95999999999998</v>
      </c>
      <c r="K104" s="42"/>
      <c r="L104" s="42"/>
      <c r="M104" s="42"/>
      <c r="N104" s="42"/>
      <c r="O104" s="42"/>
      <c r="P104" s="42"/>
      <c r="Q104" s="42"/>
      <c r="R104" s="42"/>
      <c r="S104" s="42"/>
      <c r="T104" s="42"/>
      <c r="U104" s="42"/>
      <c r="V104" s="42"/>
      <c r="W104" s="42"/>
      <c r="X104" s="42"/>
      <c r="Y104" s="42"/>
      <c r="Z104" s="42"/>
      <c r="AA104" s="42"/>
      <c r="AB104" s="42"/>
      <c r="AC104" s="42"/>
      <c r="AD104" s="42"/>
      <c r="AE104" s="42"/>
      <c r="AF104" s="42"/>
    </row>
    <row r="105" spans="1:32" x14ac:dyDescent="0.25">
      <c r="D105" s="41"/>
      <c r="E105" s="40"/>
      <c r="G105" s="53" t="s">
        <v>79</v>
      </c>
      <c r="H105" s="49">
        <f>SUM(H104:H104)</f>
        <v>216.95999999999998</v>
      </c>
      <c r="K105" s="42"/>
      <c r="L105" s="42"/>
      <c r="M105" s="42"/>
      <c r="N105" s="42"/>
      <c r="O105" s="42"/>
      <c r="P105" s="42"/>
      <c r="Q105" s="42"/>
      <c r="R105" s="42"/>
      <c r="S105" s="42"/>
      <c r="T105" s="42"/>
      <c r="U105" s="42"/>
      <c r="V105" s="42"/>
      <c r="W105" s="42"/>
      <c r="X105" s="42"/>
      <c r="Y105" s="42"/>
      <c r="Z105" s="42"/>
      <c r="AA105" s="42"/>
      <c r="AB105" s="42"/>
      <c r="AC105" s="42"/>
      <c r="AD105" s="42"/>
      <c r="AE105" s="42"/>
      <c r="AF105" s="42"/>
    </row>
    <row r="106" spans="1:32" x14ac:dyDescent="0.25">
      <c r="D106" s="41"/>
      <c r="E106" s="40"/>
      <c r="G106" s="53"/>
      <c r="H106" s="59">
        <f>ROUNDUP(H105,0)</f>
        <v>217</v>
      </c>
      <c r="K106" s="42"/>
      <c r="L106" s="42"/>
      <c r="M106" s="42"/>
      <c r="N106" s="42"/>
      <c r="O106" s="42"/>
      <c r="P106" s="42"/>
      <c r="Q106" s="42"/>
      <c r="R106" s="42"/>
      <c r="S106" s="42"/>
      <c r="T106" s="42"/>
      <c r="U106" s="42"/>
      <c r="V106" s="42"/>
      <c r="W106" s="42"/>
      <c r="X106" s="42"/>
      <c r="Y106" s="42"/>
      <c r="Z106" s="42"/>
      <c r="AA106" s="42"/>
      <c r="AB106" s="42"/>
      <c r="AC106" s="42"/>
      <c r="AD106" s="42"/>
      <c r="AE106" s="42"/>
      <c r="AF106" s="42"/>
    </row>
    <row r="107" spans="1:32" x14ac:dyDescent="0.25">
      <c r="D107" s="41"/>
      <c r="E107" s="40"/>
      <c r="K107" s="42"/>
      <c r="L107" s="42"/>
      <c r="M107" s="42"/>
      <c r="N107" s="42"/>
      <c r="O107" s="42"/>
      <c r="P107" s="42"/>
      <c r="Q107" s="42"/>
      <c r="R107" s="42"/>
      <c r="S107" s="42"/>
      <c r="T107" s="42"/>
      <c r="U107" s="42"/>
      <c r="V107" s="42"/>
      <c r="W107" s="42"/>
      <c r="X107" s="42"/>
      <c r="Y107" s="42"/>
      <c r="Z107" s="42"/>
      <c r="AA107" s="42"/>
      <c r="AB107" s="42"/>
      <c r="AC107" s="42"/>
      <c r="AD107" s="42"/>
      <c r="AE107" s="42"/>
      <c r="AF107" s="42"/>
    </row>
    <row r="108" spans="1:32" ht="42.75" x14ac:dyDescent="0.25">
      <c r="A108" s="46" t="s">
        <v>71</v>
      </c>
      <c r="B108" s="46" t="s">
        <v>153</v>
      </c>
      <c r="C108" s="46" t="s">
        <v>29</v>
      </c>
      <c r="D108" s="46" t="s">
        <v>10</v>
      </c>
      <c r="E108" s="46" t="s">
        <v>72</v>
      </c>
      <c r="F108" s="46" t="s">
        <v>73</v>
      </c>
      <c r="G108" s="46" t="s">
        <v>185</v>
      </c>
      <c r="H108" s="46" t="s">
        <v>182</v>
      </c>
      <c r="K108" s="42"/>
      <c r="L108" s="42"/>
      <c r="M108" s="42"/>
      <c r="N108" s="42"/>
      <c r="O108" s="42"/>
      <c r="P108" s="42"/>
      <c r="Q108" s="42"/>
      <c r="R108" s="42"/>
      <c r="S108" s="42"/>
      <c r="T108" s="42"/>
      <c r="U108" s="42"/>
      <c r="V108" s="42"/>
      <c r="W108" s="42"/>
      <c r="X108" s="42"/>
      <c r="Y108" s="42"/>
      <c r="Z108" s="42"/>
      <c r="AA108" s="42"/>
      <c r="AB108" s="42"/>
      <c r="AC108" s="42"/>
      <c r="AD108" s="42"/>
      <c r="AE108" s="42"/>
      <c r="AF108" s="42"/>
    </row>
    <row r="109" spans="1:32" x14ac:dyDescent="0.25">
      <c r="A109" s="53" t="s">
        <v>22</v>
      </c>
      <c r="B109" s="53" t="s">
        <v>167</v>
      </c>
      <c r="C109" s="53" t="s">
        <v>125</v>
      </c>
      <c r="D109" s="54">
        <v>47060</v>
      </c>
      <c r="E109" s="55" t="s">
        <v>143</v>
      </c>
      <c r="F109" s="56">
        <v>483</v>
      </c>
      <c r="G109" s="57">
        <v>3.2399999999999993</v>
      </c>
      <c r="H109" s="53">
        <f>F109*G109</f>
        <v>1564.9199999999996</v>
      </c>
      <c r="K109" s="42"/>
      <c r="L109" s="42"/>
      <c r="M109" s="42"/>
      <c r="N109" s="42"/>
      <c r="O109" s="42"/>
      <c r="P109" s="42"/>
      <c r="Q109" s="42"/>
      <c r="R109" s="42"/>
      <c r="S109" s="42"/>
      <c r="T109" s="42"/>
      <c r="U109" s="42"/>
      <c r="V109" s="42"/>
      <c r="W109" s="42"/>
      <c r="X109" s="42"/>
      <c r="Y109" s="42"/>
      <c r="Z109" s="42"/>
      <c r="AA109" s="42"/>
      <c r="AB109" s="42"/>
      <c r="AC109" s="42"/>
      <c r="AD109" s="42"/>
      <c r="AE109" s="42"/>
      <c r="AF109" s="42"/>
    </row>
    <row r="110" spans="1:32" x14ac:dyDescent="0.25">
      <c r="A110" s="53" t="s">
        <v>22</v>
      </c>
      <c r="B110" s="53" t="s">
        <v>167</v>
      </c>
      <c r="C110" s="53" t="s">
        <v>125</v>
      </c>
      <c r="D110" s="54">
        <v>47073</v>
      </c>
      <c r="E110" s="55" t="s">
        <v>74</v>
      </c>
      <c r="F110" s="56">
        <v>499</v>
      </c>
      <c r="G110" s="57">
        <v>23.319999999999997</v>
      </c>
      <c r="H110" s="53">
        <f t="shared" ref="H110:H112" si="9">F110*G110</f>
        <v>11636.679999999998</v>
      </c>
      <c r="K110" s="42"/>
      <c r="L110" s="42"/>
      <c r="M110" s="42"/>
      <c r="N110" s="42"/>
      <c r="O110" s="42"/>
      <c r="P110" s="42"/>
      <c r="Q110" s="42"/>
      <c r="R110" s="42"/>
      <c r="S110" s="42"/>
      <c r="T110" s="42"/>
      <c r="U110" s="42"/>
      <c r="V110" s="42"/>
      <c r="W110" s="42"/>
      <c r="X110" s="42"/>
      <c r="Y110" s="42"/>
      <c r="Z110" s="42"/>
      <c r="AA110" s="42"/>
      <c r="AB110" s="42"/>
      <c r="AC110" s="42"/>
      <c r="AD110" s="42"/>
      <c r="AE110" s="42"/>
      <c r="AF110" s="42"/>
    </row>
    <row r="111" spans="1:32" x14ac:dyDescent="0.25">
      <c r="A111" s="53" t="s">
        <v>22</v>
      </c>
      <c r="B111" s="53" t="s">
        <v>167</v>
      </c>
      <c r="C111" s="53" t="s">
        <v>125</v>
      </c>
      <c r="D111" s="54">
        <v>47079</v>
      </c>
      <c r="E111" s="55" t="s">
        <v>77</v>
      </c>
      <c r="F111" s="56">
        <v>205</v>
      </c>
      <c r="G111" s="57">
        <v>0.80000000000000016</v>
      </c>
      <c r="H111" s="53">
        <f t="shared" si="9"/>
        <v>164.00000000000003</v>
      </c>
      <c r="K111" s="42"/>
      <c r="L111" s="42"/>
      <c r="M111" s="42"/>
      <c r="N111" s="42"/>
      <c r="O111" s="42"/>
      <c r="P111" s="42"/>
      <c r="Q111" s="42"/>
      <c r="R111" s="42"/>
      <c r="S111" s="42"/>
      <c r="T111" s="42"/>
      <c r="U111" s="42"/>
      <c r="V111" s="42"/>
      <c r="W111" s="42"/>
      <c r="X111" s="42"/>
      <c r="Y111" s="42"/>
      <c r="Z111" s="42"/>
      <c r="AA111" s="42"/>
      <c r="AB111" s="42"/>
      <c r="AC111" s="42"/>
      <c r="AD111" s="42"/>
      <c r="AE111" s="42"/>
      <c r="AF111" s="42"/>
    </row>
    <row r="112" spans="1:32" x14ac:dyDescent="0.25">
      <c r="A112" s="53" t="s">
        <v>22</v>
      </c>
      <c r="B112" s="53" t="s">
        <v>167</v>
      </c>
      <c r="C112" s="53" t="s">
        <v>125</v>
      </c>
      <c r="D112" s="54">
        <v>47268</v>
      </c>
      <c r="E112" s="55" t="s">
        <v>111</v>
      </c>
      <c r="F112" s="56">
        <v>244</v>
      </c>
      <c r="G112" s="57">
        <v>4.5199999999999996</v>
      </c>
      <c r="H112" s="53">
        <f t="shared" si="9"/>
        <v>1102.8799999999999</v>
      </c>
      <c r="K112" s="42"/>
      <c r="L112" s="42"/>
      <c r="M112" s="42"/>
      <c r="N112" s="42"/>
      <c r="O112" s="42"/>
      <c r="P112" s="42"/>
      <c r="Q112" s="42"/>
      <c r="R112" s="42"/>
      <c r="S112" s="42"/>
      <c r="T112" s="42"/>
      <c r="U112" s="42"/>
      <c r="V112" s="42"/>
      <c r="W112" s="42"/>
      <c r="X112" s="42"/>
      <c r="Y112" s="42"/>
      <c r="Z112" s="42"/>
      <c r="AA112" s="42"/>
      <c r="AB112" s="42"/>
      <c r="AC112" s="42"/>
      <c r="AD112" s="42"/>
      <c r="AE112" s="42"/>
      <c r="AF112" s="42"/>
    </row>
    <row r="113" spans="1:32" x14ac:dyDescent="0.25">
      <c r="D113" s="41"/>
      <c r="E113" s="40"/>
      <c r="G113" s="53" t="s">
        <v>79</v>
      </c>
      <c r="H113" s="49">
        <f>SUM(H109:H112)</f>
        <v>14468.479999999998</v>
      </c>
      <c r="K113" s="42"/>
      <c r="L113" s="42"/>
      <c r="M113" s="42"/>
      <c r="N113" s="42"/>
      <c r="O113" s="42"/>
      <c r="P113" s="42"/>
      <c r="Q113" s="42"/>
      <c r="R113" s="42"/>
      <c r="S113" s="42"/>
      <c r="T113" s="42"/>
      <c r="U113" s="42"/>
      <c r="V113" s="42"/>
      <c r="W113" s="42"/>
      <c r="X113" s="42"/>
      <c r="Y113" s="42"/>
      <c r="Z113" s="42"/>
      <c r="AA113" s="42"/>
      <c r="AB113" s="42"/>
      <c r="AC113" s="42"/>
      <c r="AD113" s="42"/>
      <c r="AE113" s="42"/>
      <c r="AF113" s="42"/>
    </row>
    <row r="114" spans="1:32" x14ac:dyDescent="0.25">
      <c r="D114" s="41"/>
      <c r="E114" s="40"/>
      <c r="G114" s="53"/>
      <c r="H114" s="59">
        <f>ROUNDUP(H113,0)</f>
        <v>14469</v>
      </c>
      <c r="K114" s="42"/>
      <c r="L114" s="42"/>
      <c r="M114" s="42"/>
      <c r="N114" s="42"/>
      <c r="O114" s="42"/>
      <c r="P114" s="42"/>
      <c r="Q114" s="42"/>
      <c r="R114" s="42"/>
      <c r="S114" s="42"/>
      <c r="T114" s="42"/>
      <c r="U114" s="42"/>
      <c r="V114" s="42"/>
      <c r="W114" s="42"/>
      <c r="X114" s="42"/>
      <c r="Y114" s="42"/>
      <c r="Z114" s="42"/>
      <c r="AA114" s="42"/>
      <c r="AB114" s="42"/>
      <c r="AC114" s="42"/>
      <c r="AD114" s="42"/>
      <c r="AE114" s="42"/>
      <c r="AF114" s="42"/>
    </row>
    <row r="115" spans="1:32" x14ac:dyDescent="0.25">
      <c r="D115" s="41"/>
      <c r="E115" s="40"/>
      <c r="K115" s="42"/>
      <c r="L115" s="42"/>
      <c r="M115" s="42"/>
      <c r="N115" s="42"/>
      <c r="O115" s="42"/>
      <c r="P115" s="42"/>
      <c r="Q115" s="42"/>
      <c r="R115" s="42"/>
      <c r="S115" s="42"/>
      <c r="T115" s="42"/>
      <c r="U115" s="42"/>
      <c r="V115" s="42"/>
      <c r="W115" s="42"/>
      <c r="X115" s="42"/>
      <c r="Y115" s="42"/>
      <c r="Z115" s="42"/>
      <c r="AA115" s="42"/>
      <c r="AB115" s="42"/>
      <c r="AC115" s="42"/>
      <c r="AD115" s="42"/>
      <c r="AE115" s="42"/>
      <c r="AF115" s="42"/>
    </row>
    <row r="116" spans="1:32" ht="42.75" x14ac:dyDescent="0.25">
      <c r="A116" s="46" t="s">
        <v>71</v>
      </c>
      <c r="B116" s="46" t="s">
        <v>153</v>
      </c>
      <c r="C116" s="46" t="s">
        <v>29</v>
      </c>
      <c r="D116" s="46" t="s">
        <v>10</v>
      </c>
      <c r="E116" s="46" t="s">
        <v>72</v>
      </c>
      <c r="F116" s="46" t="s">
        <v>73</v>
      </c>
      <c r="G116" s="46" t="s">
        <v>185</v>
      </c>
      <c r="H116" s="46" t="s">
        <v>182</v>
      </c>
      <c r="K116" s="42"/>
      <c r="L116" s="42"/>
      <c r="M116" s="42"/>
      <c r="N116" s="42"/>
      <c r="O116" s="42"/>
      <c r="P116" s="42"/>
      <c r="Q116" s="42"/>
      <c r="R116" s="42"/>
      <c r="S116" s="42"/>
      <c r="T116" s="42"/>
      <c r="U116" s="42"/>
      <c r="V116" s="42"/>
      <c r="W116" s="42"/>
      <c r="X116" s="42"/>
      <c r="Y116" s="42"/>
      <c r="Z116" s="42"/>
      <c r="AA116" s="42"/>
      <c r="AB116" s="42"/>
      <c r="AC116" s="42"/>
      <c r="AD116" s="42"/>
      <c r="AE116" s="42"/>
      <c r="AF116" s="42"/>
    </row>
    <row r="117" spans="1:32" x14ac:dyDescent="0.25">
      <c r="A117" s="53" t="s">
        <v>150</v>
      </c>
      <c r="B117" s="5" t="s">
        <v>168</v>
      </c>
      <c r="C117" s="53" t="s">
        <v>125</v>
      </c>
      <c r="D117" s="54">
        <v>47073</v>
      </c>
      <c r="E117" s="55" t="s">
        <v>74</v>
      </c>
      <c r="F117" s="56">
        <v>298</v>
      </c>
      <c r="G117" s="57">
        <v>23.32</v>
      </c>
      <c r="H117" s="53">
        <f>F117*G117</f>
        <v>6949.36</v>
      </c>
      <c r="K117" s="42"/>
      <c r="L117" s="42"/>
      <c r="M117" s="42"/>
      <c r="N117" s="42"/>
      <c r="O117" s="42"/>
      <c r="P117" s="42"/>
      <c r="Q117" s="42"/>
      <c r="R117" s="42"/>
      <c r="S117" s="42"/>
      <c r="T117" s="42"/>
      <c r="U117" s="42"/>
      <c r="V117" s="42"/>
      <c r="W117" s="42"/>
      <c r="X117" s="42"/>
      <c r="Y117" s="42"/>
      <c r="Z117" s="42"/>
      <c r="AA117" s="42"/>
      <c r="AB117" s="42"/>
      <c r="AC117" s="42"/>
      <c r="AD117" s="42"/>
      <c r="AE117" s="42"/>
      <c r="AF117" s="42"/>
    </row>
    <row r="118" spans="1:32" x14ac:dyDescent="0.25">
      <c r="A118" s="53" t="s">
        <v>150</v>
      </c>
      <c r="B118" s="5" t="s">
        <v>168</v>
      </c>
      <c r="C118" s="53" t="s">
        <v>125</v>
      </c>
      <c r="D118" s="54">
        <v>47416</v>
      </c>
      <c r="E118" s="55" t="s">
        <v>154</v>
      </c>
      <c r="F118" s="56">
        <v>295</v>
      </c>
      <c r="G118" s="57">
        <v>2.2899999999999996</v>
      </c>
      <c r="H118" s="53">
        <f>F118*G118</f>
        <v>675.54999999999984</v>
      </c>
      <c r="K118" s="42"/>
      <c r="L118" s="42"/>
      <c r="M118" s="42"/>
      <c r="N118" s="42"/>
      <c r="O118" s="42"/>
      <c r="P118" s="42"/>
      <c r="Q118" s="42"/>
      <c r="R118" s="42"/>
      <c r="S118" s="42"/>
      <c r="T118" s="42"/>
      <c r="U118" s="42"/>
      <c r="V118" s="42"/>
      <c r="W118" s="42"/>
      <c r="X118" s="42"/>
      <c r="Y118" s="42"/>
      <c r="Z118" s="42"/>
      <c r="AA118" s="42"/>
      <c r="AB118" s="42"/>
      <c r="AC118" s="42"/>
      <c r="AD118" s="42"/>
      <c r="AE118" s="42"/>
      <c r="AF118" s="42"/>
    </row>
    <row r="119" spans="1:32" x14ac:dyDescent="0.25">
      <c r="D119" s="41"/>
      <c r="E119" s="40"/>
      <c r="G119" s="53" t="s">
        <v>79</v>
      </c>
      <c r="H119" s="49">
        <f>SUM(H117:H118)</f>
        <v>7624.91</v>
      </c>
      <c r="K119" s="42"/>
      <c r="L119" s="42"/>
      <c r="M119" s="42"/>
      <c r="N119" s="42"/>
      <c r="O119" s="42"/>
      <c r="P119" s="42"/>
      <c r="Q119" s="42"/>
      <c r="R119" s="42"/>
      <c r="S119" s="42"/>
      <c r="T119" s="42"/>
      <c r="U119" s="42"/>
      <c r="V119" s="42"/>
      <c r="W119" s="42"/>
      <c r="X119" s="42"/>
      <c r="Y119" s="42"/>
      <c r="Z119" s="42"/>
      <c r="AA119" s="42"/>
      <c r="AB119" s="42"/>
      <c r="AC119" s="42"/>
      <c r="AD119" s="42"/>
      <c r="AE119" s="42"/>
      <c r="AF119" s="42"/>
    </row>
    <row r="120" spans="1:32" x14ac:dyDescent="0.25">
      <c r="D120" s="41"/>
      <c r="E120" s="40"/>
      <c r="G120" s="53"/>
      <c r="H120" s="59">
        <f>ROUNDUP(H119,0)</f>
        <v>7625</v>
      </c>
      <c r="K120" s="42"/>
      <c r="L120" s="42"/>
      <c r="M120" s="42"/>
      <c r="N120" s="42"/>
      <c r="O120" s="42"/>
      <c r="P120" s="42"/>
      <c r="Q120" s="42"/>
      <c r="R120" s="42"/>
      <c r="S120" s="42"/>
      <c r="T120" s="42"/>
      <c r="U120" s="42"/>
      <c r="V120" s="42"/>
      <c r="W120" s="42"/>
      <c r="X120" s="42"/>
      <c r="Y120" s="42"/>
      <c r="Z120" s="42"/>
      <c r="AA120" s="42"/>
      <c r="AB120" s="42"/>
      <c r="AC120" s="42"/>
      <c r="AD120" s="42"/>
      <c r="AE120" s="42"/>
      <c r="AF120" s="42"/>
    </row>
    <row r="121" spans="1:32" ht="15.75" thickBot="1" x14ac:dyDescent="0.3">
      <c r="D121" s="41"/>
      <c r="E121" s="40"/>
      <c r="K121" s="42"/>
      <c r="L121" s="42"/>
      <c r="M121" s="42"/>
      <c r="N121" s="42"/>
      <c r="O121" s="42"/>
      <c r="P121" s="42"/>
      <c r="Q121" s="42"/>
      <c r="R121" s="42"/>
      <c r="S121" s="42"/>
      <c r="T121" s="42"/>
      <c r="U121" s="42"/>
      <c r="V121" s="42"/>
      <c r="W121" s="42"/>
      <c r="X121" s="42"/>
      <c r="Y121" s="42"/>
      <c r="Z121" s="42"/>
      <c r="AA121" s="42"/>
      <c r="AB121" s="42"/>
      <c r="AC121" s="42"/>
      <c r="AD121" s="42"/>
      <c r="AE121" s="42"/>
      <c r="AF121" s="42"/>
    </row>
    <row r="122" spans="1:32" ht="15.75" thickBot="1" x14ac:dyDescent="0.3">
      <c r="D122" s="41"/>
      <c r="E122" s="40"/>
      <c r="H122" s="60">
        <f>H15+H23+H33+H41+H51+H60+H67+H77+H85+H92+H101+H106+H114+H120</f>
        <v>2603603</v>
      </c>
      <c r="K122" s="42"/>
      <c r="L122" s="42"/>
      <c r="M122" s="42"/>
      <c r="N122" s="42"/>
      <c r="O122" s="42"/>
      <c r="P122" s="42"/>
      <c r="Q122" s="42"/>
      <c r="R122" s="42"/>
      <c r="S122" s="42"/>
      <c r="T122" s="42"/>
      <c r="U122" s="42"/>
      <c r="V122" s="42"/>
      <c r="W122" s="42"/>
      <c r="X122" s="42"/>
      <c r="Y122" s="42"/>
      <c r="Z122" s="42"/>
      <c r="AA122" s="42"/>
      <c r="AB122" s="42"/>
      <c r="AC122" s="42"/>
      <c r="AD122" s="42"/>
      <c r="AE122" s="42"/>
      <c r="AF122" s="42"/>
    </row>
    <row r="123" spans="1:32" x14ac:dyDescent="0.25">
      <c r="D123" s="41"/>
      <c r="E123" s="40"/>
      <c r="K123" s="42"/>
      <c r="L123" s="42"/>
      <c r="M123" s="42"/>
      <c r="N123" s="42"/>
      <c r="O123" s="42"/>
      <c r="P123" s="42"/>
      <c r="Q123" s="42"/>
      <c r="R123" s="42"/>
      <c r="S123" s="42"/>
      <c r="T123" s="42"/>
      <c r="U123" s="42"/>
      <c r="V123" s="42"/>
      <c r="W123" s="42"/>
      <c r="X123" s="42"/>
      <c r="Y123" s="42"/>
      <c r="Z123" s="42"/>
      <c r="AA123" s="42"/>
      <c r="AB123" s="42"/>
      <c r="AC123" s="42"/>
      <c r="AD123" s="42"/>
      <c r="AE123" s="42"/>
      <c r="AF123" s="42"/>
    </row>
    <row r="124" spans="1:32" x14ac:dyDescent="0.25">
      <c r="D124" s="41"/>
      <c r="E124" s="40"/>
      <c r="K124" s="42"/>
      <c r="L124" s="42"/>
      <c r="M124" s="42"/>
      <c r="N124" s="42"/>
      <c r="O124" s="42"/>
      <c r="P124" s="42"/>
      <c r="Q124" s="42"/>
      <c r="R124" s="42"/>
      <c r="S124" s="42"/>
      <c r="T124" s="42"/>
      <c r="U124" s="42"/>
      <c r="V124" s="42"/>
      <c r="W124" s="42"/>
      <c r="X124" s="42"/>
      <c r="Y124" s="42"/>
      <c r="Z124" s="42"/>
      <c r="AA124" s="42"/>
      <c r="AB124" s="42"/>
      <c r="AC124" s="42"/>
      <c r="AD124" s="42"/>
      <c r="AE124" s="42"/>
      <c r="AF124" s="42"/>
    </row>
    <row r="125" spans="1:32" x14ac:dyDescent="0.25">
      <c r="D125" s="41"/>
      <c r="E125" s="40"/>
      <c r="K125" s="42"/>
      <c r="L125" s="42"/>
      <c r="M125" s="42"/>
      <c r="N125" s="42"/>
      <c r="O125" s="42"/>
      <c r="P125" s="42"/>
      <c r="Q125" s="42"/>
      <c r="R125" s="42"/>
      <c r="S125" s="42"/>
      <c r="T125" s="42"/>
      <c r="U125" s="42"/>
      <c r="V125" s="42"/>
      <c r="W125" s="42"/>
      <c r="X125" s="42"/>
      <c r="Y125" s="42"/>
      <c r="Z125" s="42"/>
      <c r="AA125" s="42"/>
      <c r="AB125" s="42"/>
      <c r="AC125" s="42"/>
      <c r="AD125" s="42"/>
      <c r="AE125" s="42"/>
      <c r="AF125" s="42"/>
    </row>
    <row r="126" spans="1:32" x14ac:dyDescent="0.25">
      <c r="D126" s="41"/>
      <c r="E126" s="40"/>
      <c r="K126" s="42"/>
      <c r="L126" s="42"/>
      <c r="M126" s="42"/>
      <c r="N126" s="42"/>
      <c r="O126" s="42"/>
      <c r="P126" s="42"/>
      <c r="Q126" s="42"/>
      <c r="R126" s="42"/>
      <c r="S126" s="42"/>
      <c r="T126" s="42"/>
      <c r="U126" s="42"/>
      <c r="V126" s="42"/>
      <c r="W126" s="42"/>
      <c r="X126" s="42"/>
      <c r="Y126" s="42"/>
      <c r="Z126" s="42"/>
      <c r="AA126" s="42"/>
      <c r="AB126" s="42"/>
      <c r="AC126" s="42"/>
      <c r="AD126" s="42"/>
      <c r="AE126" s="42"/>
      <c r="AF126" s="42"/>
    </row>
    <row r="127" spans="1:32" x14ac:dyDescent="0.25">
      <c r="D127" s="41"/>
      <c r="E127" s="40"/>
      <c r="K127" s="42"/>
      <c r="L127" s="42"/>
      <c r="M127" s="42"/>
      <c r="N127" s="42"/>
      <c r="O127" s="42"/>
      <c r="P127" s="42"/>
      <c r="Q127" s="42"/>
      <c r="R127" s="42"/>
      <c r="S127" s="42"/>
      <c r="T127" s="42"/>
      <c r="U127" s="42"/>
      <c r="V127" s="42"/>
      <c r="W127" s="42"/>
      <c r="X127" s="42"/>
      <c r="Y127" s="42"/>
      <c r="Z127" s="42"/>
      <c r="AA127" s="42"/>
      <c r="AB127" s="42"/>
      <c r="AC127" s="42"/>
      <c r="AD127" s="42"/>
      <c r="AE127" s="42"/>
      <c r="AF127" s="42"/>
    </row>
    <row r="128" spans="1:32" x14ac:dyDescent="0.25">
      <c r="D128" s="41"/>
      <c r="E128" s="40"/>
      <c r="K128" s="42"/>
      <c r="L128" s="42"/>
      <c r="M128" s="42"/>
      <c r="N128" s="42"/>
      <c r="O128" s="42"/>
      <c r="P128" s="42"/>
      <c r="Q128" s="42"/>
      <c r="R128" s="42"/>
      <c r="S128" s="42"/>
      <c r="T128" s="42"/>
      <c r="U128" s="42"/>
      <c r="V128" s="42"/>
      <c r="W128" s="42"/>
      <c r="X128" s="42"/>
      <c r="Y128" s="42"/>
      <c r="Z128" s="42"/>
      <c r="AA128" s="42"/>
      <c r="AB128" s="42"/>
      <c r="AC128" s="42"/>
      <c r="AD128" s="42"/>
      <c r="AE128" s="42"/>
      <c r="AF128" s="42"/>
    </row>
    <row r="129" spans="4:32" x14ac:dyDescent="0.25">
      <c r="D129" s="41"/>
      <c r="E129" s="40"/>
      <c r="K129" s="42"/>
      <c r="L129" s="42"/>
      <c r="M129" s="42"/>
      <c r="N129" s="42"/>
      <c r="O129" s="42"/>
      <c r="P129" s="42"/>
      <c r="Q129" s="42"/>
      <c r="R129" s="42"/>
      <c r="S129" s="42"/>
      <c r="T129" s="42"/>
      <c r="U129" s="42"/>
      <c r="V129" s="42"/>
      <c r="W129" s="42"/>
      <c r="X129" s="42"/>
      <c r="Y129" s="42"/>
      <c r="Z129" s="42"/>
      <c r="AA129" s="42"/>
      <c r="AB129" s="42"/>
      <c r="AC129" s="42"/>
      <c r="AD129" s="42"/>
      <c r="AE129" s="42"/>
      <c r="AF129" s="42"/>
    </row>
    <row r="130" spans="4:32" x14ac:dyDescent="0.25">
      <c r="D130" s="41"/>
      <c r="E130" s="40"/>
      <c r="K130" s="42"/>
      <c r="L130" s="42"/>
      <c r="M130" s="42"/>
      <c r="N130" s="42"/>
      <c r="O130" s="42"/>
      <c r="P130" s="42"/>
      <c r="Q130" s="42"/>
      <c r="R130" s="42"/>
      <c r="S130" s="42"/>
      <c r="T130" s="42"/>
      <c r="U130" s="42"/>
      <c r="V130" s="42"/>
      <c r="W130" s="42"/>
      <c r="X130" s="42"/>
      <c r="Y130" s="42"/>
      <c r="Z130" s="42"/>
      <c r="AA130" s="42"/>
      <c r="AB130" s="42"/>
      <c r="AC130" s="42"/>
      <c r="AD130" s="42"/>
      <c r="AE130" s="42"/>
      <c r="AF130" s="42"/>
    </row>
    <row r="131" spans="4:32" x14ac:dyDescent="0.25">
      <c r="D131" s="41"/>
      <c r="E131" s="40"/>
      <c r="K131" s="42"/>
      <c r="L131" s="42"/>
      <c r="M131" s="42"/>
      <c r="N131" s="42"/>
      <c r="O131" s="42"/>
      <c r="P131" s="42"/>
      <c r="Q131" s="42"/>
      <c r="R131" s="42"/>
      <c r="S131" s="42"/>
      <c r="T131" s="42"/>
      <c r="U131" s="42"/>
      <c r="V131" s="42"/>
      <c r="W131" s="42"/>
      <c r="X131" s="42"/>
      <c r="Y131" s="42"/>
      <c r="Z131" s="42"/>
      <c r="AA131" s="42"/>
      <c r="AB131" s="42"/>
      <c r="AC131" s="42"/>
      <c r="AD131" s="42"/>
      <c r="AE131" s="42"/>
      <c r="AF131" s="42"/>
    </row>
    <row r="132" spans="4:32" x14ac:dyDescent="0.25">
      <c r="D132" s="41"/>
      <c r="E132" s="40"/>
      <c r="K132" s="42"/>
      <c r="L132" s="42"/>
      <c r="M132" s="42"/>
      <c r="N132" s="42"/>
      <c r="O132" s="42"/>
      <c r="P132" s="42"/>
      <c r="Q132" s="42"/>
      <c r="R132" s="42"/>
      <c r="S132" s="42"/>
      <c r="T132" s="42"/>
      <c r="U132" s="42"/>
      <c r="V132" s="42"/>
      <c r="W132" s="42"/>
      <c r="X132" s="42"/>
      <c r="Y132" s="42"/>
      <c r="Z132" s="42"/>
      <c r="AA132" s="42"/>
      <c r="AB132" s="42"/>
      <c r="AC132" s="42"/>
      <c r="AD132" s="42"/>
      <c r="AE132" s="42"/>
      <c r="AF132" s="42"/>
    </row>
    <row r="133" spans="4:32" x14ac:dyDescent="0.25">
      <c r="D133" s="41"/>
      <c r="E133" s="40"/>
      <c r="K133" s="42"/>
      <c r="L133" s="42"/>
      <c r="M133" s="42"/>
      <c r="N133" s="42"/>
      <c r="O133" s="42"/>
      <c r="P133" s="42"/>
      <c r="Q133" s="42"/>
      <c r="R133" s="42"/>
      <c r="S133" s="42"/>
      <c r="T133" s="42"/>
      <c r="U133" s="42"/>
      <c r="V133" s="42"/>
      <c r="W133" s="42"/>
      <c r="X133" s="42"/>
      <c r="Y133" s="42"/>
      <c r="Z133" s="42"/>
      <c r="AA133" s="42"/>
      <c r="AB133" s="42"/>
      <c r="AC133" s="42"/>
      <c r="AD133" s="42"/>
      <c r="AE133" s="42"/>
      <c r="AF133" s="42"/>
    </row>
    <row r="134" spans="4:32" x14ac:dyDescent="0.25">
      <c r="D134" s="41"/>
      <c r="E134" s="40"/>
      <c r="K134" s="42"/>
      <c r="L134" s="42"/>
      <c r="M134" s="42"/>
      <c r="N134" s="42"/>
      <c r="O134" s="42"/>
      <c r="P134" s="42"/>
      <c r="Q134" s="42"/>
      <c r="R134" s="42"/>
      <c r="S134" s="42"/>
      <c r="T134" s="42"/>
      <c r="U134" s="42"/>
      <c r="V134" s="42"/>
      <c r="W134" s="42"/>
      <c r="X134" s="42"/>
      <c r="Y134" s="42"/>
      <c r="Z134" s="42"/>
      <c r="AA134" s="42"/>
      <c r="AB134" s="42"/>
      <c r="AC134" s="42"/>
      <c r="AD134" s="42"/>
      <c r="AE134" s="42"/>
      <c r="AF134" s="42"/>
    </row>
    <row r="135" spans="4:32" x14ac:dyDescent="0.25">
      <c r="D135" s="41"/>
      <c r="E135" s="40"/>
      <c r="K135" s="42"/>
      <c r="L135" s="42"/>
      <c r="M135" s="42"/>
      <c r="N135" s="42"/>
      <c r="O135" s="42"/>
      <c r="P135" s="42"/>
      <c r="Q135" s="42"/>
      <c r="R135" s="42"/>
      <c r="S135" s="42"/>
      <c r="T135" s="42"/>
      <c r="U135" s="42"/>
      <c r="V135" s="42"/>
      <c r="W135" s="42"/>
      <c r="X135" s="42"/>
      <c r="Y135" s="42"/>
      <c r="Z135" s="42"/>
      <c r="AA135" s="42"/>
      <c r="AB135" s="42"/>
      <c r="AC135" s="42"/>
      <c r="AD135" s="42"/>
      <c r="AE135" s="42"/>
      <c r="AF135" s="42"/>
    </row>
    <row r="136" spans="4:32" x14ac:dyDescent="0.25">
      <c r="D136" s="41"/>
      <c r="E136" s="40"/>
      <c r="K136" s="42"/>
      <c r="L136" s="42"/>
      <c r="M136" s="42"/>
      <c r="N136" s="42"/>
      <c r="O136" s="42"/>
      <c r="P136" s="42"/>
      <c r="Q136" s="42"/>
      <c r="R136" s="42"/>
      <c r="S136" s="42"/>
      <c r="T136" s="42"/>
      <c r="U136" s="42"/>
      <c r="V136" s="42"/>
      <c r="W136" s="42"/>
      <c r="X136" s="42"/>
      <c r="Y136" s="42"/>
      <c r="Z136" s="42"/>
      <c r="AA136" s="42"/>
      <c r="AB136" s="42"/>
      <c r="AC136" s="42"/>
      <c r="AD136" s="42"/>
      <c r="AE136" s="42"/>
      <c r="AF136" s="42"/>
    </row>
    <row r="137" spans="4:32" x14ac:dyDescent="0.25">
      <c r="D137" s="41"/>
      <c r="E137" s="40"/>
      <c r="K137" s="42"/>
      <c r="L137" s="42"/>
      <c r="M137" s="42"/>
      <c r="N137" s="42"/>
      <c r="O137" s="42"/>
      <c r="P137" s="42"/>
      <c r="Q137" s="42"/>
      <c r="R137" s="42"/>
      <c r="S137" s="42"/>
      <c r="T137" s="42"/>
      <c r="U137" s="42"/>
      <c r="V137" s="42"/>
      <c r="W137" s="42"/>
      <c r="X137" s="42"/>
      <c r="Y137" s="42"/>
      <c r="Z137" s="42"/>
      <c r="AA137" s="42"/>
      <c r="AB137" s="42"/>
      <c r="AC137" s="42"/>
      <c r="AD137" s="42"/>
      <c r="AE137" s="42"/>
      <c r="AF137" s="42"/>
    </row>
    <row r="138" spans="4:32" x14ac:dyDescent="0.25">
      <c r="D138" s="41"/>
      <c r="E138" s="40"/>
      <c r="K138" s="42"/>
      <c r="L138" s="42"/>
      <c r="M138" s="42"/>
      <c r="N138" s="42"/>
      <c r="O138" s="42"/>
      <c r="P138" s="42"/>
      <c r="Q138" s="42"/>
      <c r="R138" s="42"/>
      <c r="S138" s="42"/>
      <c r="T138" s="42"/>
      <c r="U138" s="42"/>
      <c r="V138" s="42"/>
      <c r="W138" s="42"/>
      <c r="X138" s="42"/>
      <c r="Y138" s="42"/>
      <c r="Z138" s="42"/>
      <c r="AA138" s="42"/>
      <c r="AB138" s="42"/>
      <c r="AC138" s="42"/>
      <c r="AD138" s="42"/>
      <c r="AE138" s="42"/>
      <c r="AF138" s="42"/>
    </row>
    <row r="139" spans="4:32" x14ac:dyDescent="0.25">
      <c r="D139" s="41"/>
      <c r="E139" s="40"/>
      <c r="K139" s="42"/>
      <c r="L139" s="42"/>
      <c r="M139" s="42"/>
      <c r="N139" s="42"/>
      <c r="O139" s="42"/>
      <c r="P139" s="42"/>
      <c r="Q139" s="42"/>
      <c r="R139" s="42"/>
      <c r="S139" s="42"/>
      <c r="T139" s="42"/>
      <c r="U139" s="42"/>
      <c r="V139" s="42"/>
      <c r="W139" s="42"/>
      <c r="X139" s="42"/>
      <c r="Y139" s="42"/>
      <c r="Z139" s="42"/>
      <c r="AA139" s="42"/>
      <c r="AB139" s="42"/>
      <c r="AC139" s="42"/>
      <c r="AD139" s="42"/>
      <c r="AE139" s="42"/>
      <c r="AF139" s="42"/>
    </row>
    <row r="140" spans="4:32" x14ac:dyDescent="0.25">
      <c r="D140" s="41"/>
      <c r="E140" s="40"/>
      <c r="K140" s="42"/>
      <c r="L140" s="42"/>
      <c r="M140" s="42"/>
      <c r="N140" s="42"/>
      <c r="O140" s="42"/>
      <c r="P140" s="42"/>
      <c r="Q140" s="42"/>
      <c r="R140" s="42"/>
      <c r="S140" s="42"/>
      <c r="T140" s="42"/>
      <c r="U140" s="42"/>
      <c r="V140" s="42"/>
      <c r="W140" s="42"/>
      <c r="X140" s="42"/>
      <c r="Y140" s="42"/>
      <c r="Z140" s="42"/>
      <c r="AA140" s="42"/>
      <c r="AB140" s="42"/>
      <c r="AC140" s="42"/>
      <c r="AD140" s="42"/>
      <c r="AE140" s="42"/>
      <c r="AF140" s="42"/>
    </row>
    <row r="141" spans="4:32" x14ac:dyDescent="0.25">
      <c r="D141" s="41"/>
      <c r="E141" s="40"/>
      <c r="K141" s="42"/>
      <c r="L141" s="42"/>
      <c r="M141" s="42"/>
      <c r="N141" s="42"/>
      <c r="O141" s="42"/>
      <c r="P141" s="42"/>
      <c r="Q141" s="42"/>
      <c r="R141" s="42"/>
      <c r="S141" s="42"/>
      <c r="T141" s="42"/>
      <c r="U141" s="42"/>
      <c r="V141" s="42"/>
      <c r="W141" s="42"/>
      <c r="X141" s="42"/>
      <c r="Y141" s="42"/>
      <c r="Z141" s="42"/>
      <c r="AA141" s="42"/>
      <c r="AB141" s="42"/>
      <c r="AC141" s="42"/>
      <c r="AD141" s="42"/>
      <c r="AE141" s="42"/>
      <c r="AF141" s="42"/>
    </row>
    <row r="142" spans="4:32" x14ac:dyDescent="0.25">
      <c r="D142" s="41"/>
      <c r="E142" s="40"/>
      <c r="K142" s="42"/>
      <c r="L142" s="42"/>
      <c r="M142" s="42"/>
      <c r="N142" s="42"/>
      <c r="O142" s="42"/>
      <c r="P142" s="42"/>
      <c r="Q142" s="42"/>
      <c r="R142" s="42"/>
      <c r="S142" s="42"/>
      <c r="T142" s="42"/>
      <c r="U142" s="42"/>
      <c r="V142" s="42"/>
      <c r="W142" s="42"/>
      <c r="X142" s="42"/>
      <c r="Y142" s="42"/>
      <c r="Z142" s="42"/>
      <c r="AA142" s="42"/>
      <c r="AB142" s="42"/>
      <c r="AC142" s="42"/>
      <c r="AD142" s="42"/>
      <c r="AE142" s="42"/>
      <c r="AF142" s="42"/>
    </row>
    <row r="143" spans="4:32" x14ac:dyDescent="0.25">
      <c r="D143" s="41"/>
      <c r="E143" s="40"/>
      <c r="K143" s="42"/>
      <c r="L143" s="42"/>
      <c r="M143" s="42"/>
      <c r="N143" s="42"/>
      <c r="O143" s="42"/>
      <c r="P143" s="42"/>
      <c r="Q143" s="42"/>
      <c r="R143" s="42"/>
      <c r="S143" s="42"/>
      <c r="T143" s="42"/>
      <c r="U143" s="42"/>
      <c r="V143" s="42"/>
      <c r="W143" s="42"/>
      <c r="X143" s="42"/>
      <c r="Y143" s="42"/>
      <c r="Z143" s="42"/>
      <c r="AA143" s="42"/>
      <c r="AB143" s="42"/>
      <c r="AC143" s="42"/>
      <c r="AD143" s="42"/>
      <c r="AE143" s="42"/>
      <c r="AF143" s="42"/>
    </row>
    <row r="144" spans="4:32" x14ac:dyDescent="0.25">
      <c r="D144" s="41"/>
      <c r="E144" s="40"/>
      <c r="K144" s="42"/>
      <c r="L144" s="42"/>
      <c r="M144" s="42"/>
      <c r="N144" s="42"/>
      <c r="O144" s="42"/>
      <c r="P144" s="42"/>
      <c r="Q144" s="42"/>
      <c r="R144" s="42"/>
      <c r="S144" s="42"/>
      <c r="T144" s="42"/>
      <c r="U144" s="42"/>
      <c r="V144" s="42"/>
      <c r="W144" s="42"/>
      <c r="X144" s="42"/>
      <c r="Y144" s="42"/>
      <c r="Z144" s="42"/>
      <c r="AA144" s="42"/>
      <c r="AB144" s="42"/>
      <c r="AC144" s="42"/>
      <c r="AD144" s="42"/>
      <c r="AE144" s="42"/>
      <c r="AF144" s="42"/>
    </row>
    <row r="145" spans="4:32" x14ac:dyDescent="0.25">
      <c r="D145" s="41"/>
      <c r="E145" s="40"/>
      <c r="K145" s="42"/>
      <c r="L145" s="42"/>
      <c r="M145" s="42"/>
      <c r="N145" s="42"/>
      <c r="O145" s="42"/>
      <c r="P145" s="42"/>
      <c r="Q145" s="42"/>
      <c r="R145" s="42"/>
      <c r="S145" s="42"/>
      <c r="T145" s="42"/>
      <c r="U145" s="42"/>
      <c r="V145" s="42"/>
      <c r="W145" s="42"/>
      <c r="X145" s="42"/>
      <c r="Y145" s="42"/>
      <c r="Z145" s="42"/>
      <c r="AA145" s="42"/>
      <c r="AB145" s="42"/>
      <c r="AC145" s="42"/>
      <c r="AD145" s="42"/>
      <c r="AE145" s="42"/>
      <c r="AF145" s="42"/>
    </row>
    <row r="146" spans="4:32" x14ac:dyDescent="0.25">
      <c r="D146" s="41"/>
      <c r="E146" s="40"/>
      <c r="K146" s="42"/>
      <c r="L146" s="42"/>
      <c r="M146" s="42"/>
      <c r="N146" s="42"/>
      <c r="O146" s="42"/>
      <c r="P146" s="42"/>
      <c r="Q146" s="42"/>
      <c r="R146" s="42"/>
      <c r="S146" s="42"/>
      <c r="T146" s="42"/>
      <c r="U146" s="42"/>
      <c r="V146" s="42"/>
      <c r="W146" s="42"/>
      <c r="X146" s="42"/>
      <c r="Y146" s="42"/>
      <c r="Z146" s="42"/>
      <c r="AA146" s="42"/>
      <c r="AB146" s="42"/>
      <c r="AC146" s="42"/>
      <c r="AD146" s="42"/>
      <c r="AE146" s="42"/>
      <c r="AF146" s="42"/>
    </row>
    <row r="147" spans="4:32" x14ac:dyDescent="0.25">
      <c r="D147" s="41"/>
      <c r="E147" s="40"/>
      <c r="K147" s="42"/>
      <c r="L147" s="42"/>
      <c r="M147" s="42"/>
      <c r="N147" s="42"/>
      <c r="O147" s="42"/>
      <c r="P147" s="42"/>
      <c r="Q147" s="42"/>
      <c r="R147" s="42"/>
      <c r="S147" s="42"/>
      <c r="T147" s="42"/>
      <c r="U147" s="42"/>
      <c r="V147" s="42"/>
      <c r="W147" s="42"/>
      <c r="X147" s="42"/>
      <c r="Y147" s="42"/>
      <c r="Z147" s="42"/>
      <c r="AA147" s="42"/>
      <c r="AB147" s="42"/>
      <c r="AC147" s="42"/>
      <c r="AD147" s="42"/>
      <c r="AE147" s="42"/>
      <c r="AF147" s="42"/>
    </row>
    <row r="148" spans="4:32" x14ac:dyDescent="0.25">
      <c r="D148" s="41"/>
      <c r="E148" s="40"/>
      <c r="K148" s="42"/>
      <c r="L148" s="42"/>
      <c r="M148" s="42"/>
      <c r="N148" s="42"/>
      <c r="O148" s="42"/>
      <c r="P148" s="42"/>
      <c r="Q148" s="42"/>
      <c r="R148" s="42"/>
      <c r="S148" s="42"/>
      <c r="T148" s="42"/>
      <c r="U148" s="42"/>
      <c r="V148" s="42"/>
      <c r="W148" s="42"/>
      <c r="X148" s="42"/>
      <c r="Y148" s="42"/>
      <c r="Z148" s="42"/>
      <c r="AA148" s="42"/>
      <c r="AB148" s="42"/>
      <c r="AC148" s="42"/>
      <c r="AD148" s="42"/>
      <c r="AE148" s="42"/>
      <c r="AF148" s="42"/>
    </row>
    <row r="149" spans="4:32" x14ac:dyDescent="0.25">
      <c r="D149" s="41"/>
      <c r="E149" s="40"/>
      <c r="K149" s="42"/>
      <c r="L149" s="42"/>
      <c r="M149" s="42"/>
      <c r="N149" s="42"/>
      <c r="O149" s="42"/>
      <c r="P149" s="42"/>
      <c r="Q149" s="42"/>
      <c r="R149" s="42"/>
      <c r="S149" s="42"/>
      <c r="T149" s="42"/>
      <c r="U149" s="42"/>
      <c r="V149" s="42"/>
      <c r="W149" s="42"/>
      <c r="X149" s="42"/>
      <c r="Y149" s="42"/>
      <c r="Z149" s="42"/>
      <c r="AA149" s="42"/>
      <c r="AB149" s="42"/>
      <c r="AC149" s="42"/>
      <c r="AD149" s="42"/>
      <c r="AE149" s="42"/>
      <c r="AF149" s="42"/>
    </row>
    <row r="150" spans="4:32" x14ac:dyDescent="0.25">
      <c r="D150" s="41"/>
      <c r="E150" s="40"/>
      <c r="K150" s="42"/>
      <c r="L150" s="42"/>
      <c r="M150" s="42"/>
      <c r="N150" s="42"/>
      <c r="O150" s="42"/>
      <c r="P150" s="42"/>
      <c r="Q150" s="42"/>
      <c r="R150" s="42"/>
      <c r="S150" s="42"/>
      <c r="T150" s="42"/>
      <c r="U150" s="42"/>
      <c r="V150" s="42"/>
      <c r="W150" s="42"/>
      <c r="X150" s="42"/>
      <c r="Y150" s="42"/>
      <c r="Z150" s="42"/>
      <c r="AA150" s="42"/>
      <c r="AB150" s="42"/>
      <c r="AC150" s="42"/>
      <c r="AD150" s="42"/>
      <c r="AE150" s="42"/>
      <c r="AF150" s="42"/>
    </row>
    <row r="151" spans="4:32" x14ac:dyDescent="0.25">
      <c r="D151" s="41"/>
      <c r="E151" s="40"/>
      <c r="K151" s="42"/>
      <c r="L151" s="42"/>
      <c r="M151" s="42"/>
      <c r="N151" s="42"/>
      <c r="O151" s="42"/>
      <c r="P151" s="42"/>
      <c r="Q151" s="42"/>
      <c r="R151" s="42"/>
      <c r="S151" s="42"/>
      <c r="T151" s="42"/>
      <c r="U151" s="42"/>
      <c r="V151" s="42"/>
      <c r="W151" s="42"/>
      <c r="X151" s="42"/>
      <c r="Y151" s="42"/>
      <c r="Z151" s="42"/>
      <c r="AA151" s="42"/>
      <c r="AB151" s="42"/>
      <c r="AC151" s="42"/>
      <c r="AD151" s="42"/>
      <c r="AE151" s="42"/>
      <c r="AF151" s="42"/>
    </row>
    <row r="152" spans="4:32" x14ac:dyDescent="0.25">
      <c r="D152" s="41"/>
      <c r="E152" s="40"/>
      <c r="K152" s="42"/>
      <c r="L152" s="42"/>
      <c r="M152" s="42"/>
      <c r="N152" s="42"/>
      <c r="O152" s="42"/>
      <c r="P152" s="42"/>
      <c r="Q152" s="42"/>
      <c r="R152" s="42"/>
      <c r="S152" s="42"/>
      <c r="T152" s="42"/>
      <c r="U152" s="42"/>
      <c r="V152" s="42"/>
      <c r="W152" s="42"/>
      <c r="X152" s="42"/>
      <c r="Y152" s="42"/>
      <c r="Z152" s="42"/>
      <c r="AA152" s="42"/>
      <c r="AB152" s="42"/>
      <c r="AC152" s="42"/>
      <c r="AD152" s="42"/>
      <c r="AE152" s="42"/>
      <c r="AF152" s="42"/>
    </row>
    <row r="153" spans="4:32" x14ac:dyDescent="0.25">
      <c r="D153" s="41"/>
      <c r="E153" s="40"/>
      <c r="K153" s="42"/>
      <c r="L153" s="42"/>
      <c r="M153" s="42"/>
      <c r="N153" s="42"/>
      <c r="O153" s="42"/>
      <c r="P153" s="42"/>
      <c r="Q153" s="42"/>
      <c r="R153" s="42"/>
      <c r="S153" s="42"/>
      <c r="T153" s="42"/>
      <c r="U153" s="42"/>
      <c r="V153" s="42"/>
      <c r="W153" s="42"/>
      <c r="X153" s="42"/>
      <c r="Y153" s="42"/>
      <c r="Z153" s="42"/>
      <c r="AA153" s="42"/>
      <c r="AB153" s="42"/>
      <c r="AC153" s="42"/>
      <c r="AD153" s="42"/>
      <c r="AE153" s="42"/>
      <c r="AF153" s="42"/>
    </row>
    <row r="154" spans="4:32" x14ac:dyDescent="0.25">
      <c r="D154" s="41"/>
      <c r="E154" s="40"/>
      <c r="K154" s="42"/>
      <c r="L154" s="42"/>
      <c r="M154" s="42"/>
      <c r="N154" s="42"/>
      <c r="O154" s="42"/>
      <c r="P154" s="42"/>
      <c r="Q154" s="42"/>
      <c r="R154" s="42"/>
      <c r="S154" s="42"/>
      <c r="T154" s="42"/>
      <c r="U154" s="42"/>
      <c r="V154" s="42"/>
      <c r="W154" s="42"/>
      <c r="X154" s="42"/>
      <c r="Y154" s="42"/>
      <c r="Z154" s="42"/>
      <c r="AA154" s="42"/>
      <c r="AB154" s="42"/>
      <c r="AC154" s="42"/>
      <c r="AD154" s="42"/>
      <c r="AE154" s="42"/>
      <c r="AF154" s="42"/>
    </row>
    <row r="155" spans="4:32" x14ac:dyDescent="0.25">
      <c r="D155" s="41"/>
      <c r="E155" s="40"/>
      <c r="K155" s="42"/>
      <c r="L155" s="42"/>
      <c r="M155" s="42"/>
      <c r="N155" s="42"/>
      <c r="O155" s="42"/>
      <c r="P155" s="42"/>
      <c r="Q155" s="42"/>
      <c r="R155" s="42"/>
      <c r="S155" s="42"/>
      <c r="T155" s="42"/>
      <c r="U155" s="42"/>
      <c r="V155" s="42"/>
      <c r="W155" s="42"/>
      <c r="X155" s="42"/>
      <c r="Y155" s="42"/>
      <c r="Z155" s="42"/>
      <c r="AA155" s="42"/>
      <c r="AB155" s="42"/>
      <c r="AC155" s="42"/>
      <c r="AD155" s="42"/>
      <c r="AE155" s="42"/>
      <c r="AF155" s="42"/>
    </row>
    <row r="156" spans="4:32" x14ac:dyDescent="0.25">
      <c r="D156" s="41"/>
      <c r="E156" s="40"/>
      <c r="K156" s="42"/>
      <c r="L156" s="42"/>
      <c r="M156" s="42"/>
      <c r="N156" s="42"/>
      <c r="O156" s="42"/>
      <c r="P156" s="42"/>
      <c r="Q156" s="42"/>
      <c r="R156" s="42"/>
      <c r="S156" s="42"/>
      <c r="T156" s="42"/>
      <c r="U156" s="42"/>
      <c r="V156" s="42"/>
      <c r="W156" s="42"/>
      <c r="X156" s="42"/>
      <c r="Y156" s="42"/>
      <c r="Z156" s="42"/>
      <c r="AA156" s="42"/>
      <c r="AB156" s="42"/>
      <c r="AC156" s="42"/>
      <c r="AD156" s="42"/>
      <c r="AE156" s="42"/>
      <c r="AF156" s="42"/>
    </row>
    <row r="157" spans="4:32" x14ac:dyDescent="0.25">
      <c r="D157" s="41"/>
      <c r="E157" s="40"/>
      <c r="K157" s="42"/>
      <c r="L157" s="42"/>
      <c r="M157" s="42"/>
      <c r="N157" s="42"/>
      <c r="O157" s="42"/>
      <c r="P157" s="42"/>
      <c r="Q157" s="42"/>
      <c r="R157" s="42"/>
      <c r="S157" s="42"/>
      <c r="T157" s="42"/>
      <c r="U157" s="42"/>
      <c r="V157" s="42"/>
      <c r="W157" s="42"/>
      <c r="X157" s="42"/>
      <c r="Y157" s="42"/>
      <c r="Z157" s="42"/>
      <c r="AA157" s="42"/>
      <c r="AB157" s="42"/>
      <c r="AC157" s="42"/>
      <c r="AD157" s="42"/>
      <c r="AE157" s="42"/>
      <c r="AF157" s="42"/>
    </row>
    <row r="158" spans="4:32" x14ac:dyDescent="0.25">
      <c r="D158" s="41"/>
      <c r="E158" s="40"/>
      <c r="K158" s="42"/>
      <c r="L158" s="42"/>
      <c r="M158" s="42"/>
      <c r="N158" s="42"/>
      <c r="O158" s="42"/>
      <c r="P158" s="42"/>
      <c r="Q158" s="42"/>
      <c r="R158" s="42"/>
      <c r="S158" s="42"/>
      <c r="T158" s="42"/>
      <c r="U158" s="42"/>
      <c r="V158" s="42"/>
      <c r="W158" s="42"/>
      <c r="X158" s="42"/>
      <c r="Y158" s="42"/>
      <c r="Z158" s="42"/>
      <c r="AA158" s="42"/>
      <c r="AB158" s="42"/>
      <c r="AC158" s="42"/>
      <c r="AD158" s="42"/>
      <c r="AE158" s="42"/>
      <c r="AF158" s="42"/>
    </row>
    <row r="159" spans="4:32" x14ac:dyDescent="0.25">
      <c r="D159" s="41"/>
      <c r="E159" s="40"/>
      <c r="K159" s="42"/>
      <c r="L159" s="42"/>
      <c r="M159" s="42"/>
      <c r="N159" s="42"/>
      <c r="O159" s="42"/>
      <c r="P159" s="42"/>
      <c r="Q159" s="42"/>
      <c r="R159" s="42"/>
      <c r="S159" s="42"/>
      <c r="T159" s="42"/>
      <c r="U159" s="42"/>
      <c r="V159" s="42"/>
      <c r="W159" s="42"/>
      <c r="X159" s="42"/>
      <c r="Y159" s="42"/>
      <c r="Z159" s="42"/>
      <c r="AA159" s="42"/>
      <c r="AB159" s="42"/>
      <c r="AC159" s="42"/>
      <c r="AD159" s="42"/>
      <c r="AE159" s="42"/>
      <c r="AF159" s="42"/>
    </row>
    <row r="160" spans="4:32" x14ac:dyDescent="0.25">
      <c r="D160" s="41"/>
      <c r="E160" s="40"/>
      <c r="K160" s="42"/>
      <c r="L160" s="42"/>
      <c r="M160" s="42"/>
      <c r="N160" s="42"/>
      <c r="O160" s="42"/>
      <c r="P160" s="42"/>
      <c r="Q160" s="42"/>
      <c r="R160" s="42"/>
      <c r="S160" s="42"/>
      <c r="T160" s="42"/>
      <c r="U160" s="42"/>
      <c r="V160" s="42"/>
      <c r="W160" s="42"/>
      <c r="X160" s="42"/>
      <c r="Y160" s="42"/>
      <c r="Z160" s="42"/>
      <c r="AA160" s="42"/>
      <c r="AB160" s="42"/>
      <c r="AC160" s="42"/>
      <c r="AD160" s="42"/>
      <c r="AE160" s="42"/>
      <c r="AF160" s="42"/>
    </row>
    <row r="161" spans="1:32" x14ac:dyDescent="0.25">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row>
    <row r="162" spans="1:32" x14ac:dyDescent="0.25">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c r="AF162" s="42"/>
    </row>
    <row r="163" spans="1:32" x14ac:dyDescent="0.25">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row>
    <row r="164" spans="1:32" x14ac:dyDescent="0.25">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row>
    <row r="165" spans="1:32" x14ac:dyDescent="0.25">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row>
    <row r="166" spans="1:32" x14ac:dyDescent="0.25">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row>
    <row r="167" spans="1:32" x14ac:dyDescent="0.25">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row>
    <row r="168" spans="1:32" x14ac:dyDescent="0.25">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row>
    <row r="169" spans="1:32" x14ac:dyDescent="0.25">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row>
    <row r="170" spans="1:32" x14ac:dyDescent="0.25">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row>
    <row r="171" spans="1:32" x14ac:dyDescent="0.25">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row>
    <row r="172" spans="1:32" x14ac:dyDescent="0.25">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row>
    <row r="173" spans="1:32" x14ac:dyDescent="0.25">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row>
    <row r="174" spans="1:32" x14ac:dyDescent="0.25">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row>
    <row r="175" spans="1:32" x14ac:dyDescent="0.25">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row>
    <row r="176" spans="1:32" x14ac:dyDescent="0.25">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row>
    <row r="177" spans="1:32" x14ac:dyDescent="0.25">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row>
    <row r="178" spans="1:32" x14ac:dyDescent="0.25">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row>
    <row r="179" spans="1:32" x14ac:dyDescent="0.25">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row>
    <row r="180" spans="1:32" x14ac:dyDescent="0.25">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row>
    <row r="181" spans="1:32" x14ac:dyDescent="0.25">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row>
    <row r="182" spans="1:32" x14ac:dyDescent="0.25">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row>
    <row r="183" spans="1:32" x14ac:dyDescent="0.25">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42"/>
      <c r="AD183" s="42"/>
      <c r="AE183" s="42"/>
      <c r="AF183" s="42"/>
    </row>
    <row r="184" spans="1:32" x14ac:dyDescent="0.25">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row>
    <row r="185" spans="1:32" x14ac:dyDescent="0.25">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row>
    <row r="186" spans="1:32" x14ac:dyDescent="0.25">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row>
    <row r="187" spans="1:32" x14ac:dyDescent="0.25">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row>
    <row r="188" spans="1:32" x14ac:dyDescent="0.25">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row>
    <row r="189" spans="1:32" x14ac:dyDescent="0.25">
      <c r="A189" s="42"/>
      <c r="B189" s="42"/>
      <c r="C189" s="42"/>
      <c r="D189" s="42"/>
      <c r="E189" s="42"/>
      <c r="F189" s="42"/>
      <c r="G189" s="42"/>
      <c r="H189" s="42"/>
      <c r="I189" s="42"/>
      <c r="J189" s="42"/>
      <c r="K189" s="42"/>
      <c r="L189" s="42"/>
      <c r="M189" s="42"/>
    </row>
    <row r="190" spans="1:32" x14ac:dyDescent="0.25">
      <c r="A190" s="42"/>
      <c r="B190" s="42"/>
      <c r="C190" s="42"/>
      <c r="D190" s="42"/>
      <c r="E190" s="42"/>
      <c r="F190" s="42"/>
      <c r="G190" s="42"/>
      <c r="H190" s="42"/>
      <c r="I190" s="42"/>
      <c r="J190" s="42"/>
      <c r="K190" s="42"/>
      <c r="L190" s="42"/>
      <c r="M190" s="42"/>
    </row>
    <row r="191" spans="1:32" x14ac:dyDescent="0.25">
      <c r="A191" s="42"/>
      <c r="B191" s="42"/>
      <c r="C191" s="42"/>
      <c r="D191" s="42"/>
      <c r="E191" s="42"/>
      <c r="F191" s="42"/>
      <c r="G191" s="42"/>
      <c r="H191" s="42"/>
      <c r="I191" s="42"/>
      <c r="J191" s="42"/>
    </row>
    <row r="192" spans="1:32" x14ac:dyDescent="0.25">
      <c r="A192" s="42"/>
      <c r="B192" s="42"/>
      <c r="C192" s="42"/>
      <c r="D192" s="42"/>
      <c r="E192" s="42"/>
      <c r="F192" s="42"/>
      <c r="G192" s="42"/>
      <c r="H192" s="42"/>
      <c r="I192" s="42"/>
      <c r="J192" s="42"/>
    </row>
    <row r="193" spans="1:10" x14ac:dyDescent="0.25">
      <c r="A193" s="42"/>
      <c r="B193" s="42"/>
      <c r="C193" s="42"/>
      <c r="D193" s="42"/>
      <c r="E193" s="42"/>
      <c r="F193" s="42"/>
      <c r="G193" s="42"/>
      <c r="H193" s="42"/>
      <c r="I193" s="42"/>
      <c r="J193" s="42"/>
    </row>
    <row r="194" spans="1:10" x14ac:dyDescent="0.25">
      <c r="A194" s="42"/>
      <c r="B194" s="42"/>
      <c r="C194" s="42"/>
      <c r="D194" s="42"/>
      <c r="E194" s="42"/>
      <c r="F194" s="42"/>
      <c r="G194" s="42"/>
      <c r="H194" s="42"/>
      <c r="I194" s="42"/>
      <c r="J194" s="42"/>
    </row>
    <row r="195" spans="1:10" x14ac:dyDescent="0.25">
      <c r="A195" s="42"/>
      <c r="B195" s="42"/>
      <c r="C195" s="42"/>
      <c r="D195" s="42"/>
      <c r="E195" s="42"/>
      <c r="F195" s="42"/>
      <c r="G195" s="42"/>
      <c r="H195" s="42"/>
      <c r="I195" s="42"/>
      <c r="J195" s="42"/>
    </row>
    <row r="196" spans="1:10" x14ac:dyDescent="0.25">
      <c r="A196" s="42"/>
      <c r="B196" s="42"/>
      <c r="C196" s="42"/>
      <c r="D196" s="42"/>
      <c r="E196" s="42"/>
      <c r="F196" s="42"/>
      <c r="G196" s="42"/>
      <c r="H196" s="42"/>
      <c r="I196" s="42"/>
      <c r="J196" s="42"/>
    </row>
  </sheetData>
  <mergeCells count="2">
    <mergeCell ref="A3:B3"/>
    <mergeCell ref="F1:H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F14"/>
  <sheetViews>
    <sheetView zoomScale="70" zoomScaleNormal="70" workbookViewId="0">
      <selection activeCell="C29" sqref="C29"/>
    </sheetView>
  </sheetViews>
  <sheetFormatPr defaultRowHeight="15" x14ac:dyDescent="0.25"/>
  <cols>
    <col min="1" max="1" width="7.7109375" style="17" customWidth="1"/>
    <col min="2" max="2" width="70" style="17" customWidth="1"/>
    <col min="3" max="3" width="16" style="17" customWidth="1"/>
    <col min="4" max="4" width="28.7109375" style="17" customWidth="1"/>
    <col min="5" max="5" width="15.5703125" style="17" customWidth="1"/>
    <col min="6" max="6" width="14.140625" style="17" customWidth="1"/>
    <col min="7" max="7" width="9.140625" style="17"/>
    <col min="8" max="8" width="9.140625" style="17" bestFit="1" customWidth="1"/>
    <col min="9" max="16384" width="9.140625" style="17"/>
  </cols>
  <sheetData>
    <row r="1" spans="1:6" ht="51.75" customHeight="1" x14ac:dyDescent="0.25">
      <c r="D1" s="109" t="s">
        <v>201</v>
      </c>
      <c r="E1" s="109"/>
      <c r="F1" s="109"/>
    </row>
    <row r="2" spans="1:6" x14ac:dyDescent="0.25">
      <c r="A2" s="61" t="s">
        <v>118</v>
      </c>
      <c r="B2" s="61"/>
      <c r="C2" s="61"/>
      <c r="D2" s="61"/>
    </row>
    <row r="3" spans="1:6" x14ac:dyDescent="0.25">
      <c r="A3" s="118" t="s">
        <v>180</v>
      </c>
      <c r="B3" s="118"/>
      <c r="C3" s="62"/>
      <c r="D3" s="62"/>
    </row>
    <row r="4" spans="1:6" ht="35.25" customHeight="1" x14ac:dyDescent="0.25">
      <c r="A4" s="63" t="s">
        <v>190</v>
      </c>
      <c r="B4" s="63" t="s">
        <v>191</v>
      </c>
      <c r="C4" s="66"/>
      <c r="D4" s="65" t="s">
        <v>192</v>
      </c>
      <c r="E4" s="64" t="s">
        <v>193</v>
      </c>
    </row>
    <row r="5" spans="1:6" ht="18" customHeight="1" x14ac:dyDescent="0.25">
      <c r="A5" s="122">
        <v>1</v>
      </c>
      <c r="B5" s="67" t="s">
        <v>119</v>
      </c>
      <c r="C5" s="81" t="s">
        <v>120</v>
      </c>
      <c r="D5" s="68"/>
      <c r="E5" s="69">
        <v>6735</v>
      </c>
    </row>
    <row r="6" spans="1:6" ht="14.25" customHeight="1" x14ac:dyDescent="0.25">
      <c r="A6" s="122"/>
      <c r="B6" s="67"/>
      <c r="C6" s="70" t="s">
        <v>182</v>
      </c>
      <c r="D6" s="71">
        <v>0.79</v>
      </c>
      <c r="E6" s="72">
        <f>E5*D6</f>
        <v>5320.6500000000005</v>
      </c>
    </row>
    <row r="7" spans="1:6" ht="21" customHeight="1" x14ac:dyDescent="0.25">
      <c r="A7" s="119" t="s">
        <v>121</v>
      </c>
      <c r="B7" s="119"/>
      <c r="C7" s="119"/>
      <c r="D7" s="119"/>
      <c r="E7" s="119"/>
    </row>
    <row r="8" spans="1:6" x14ac:dyDescent="0.25">
      <c r="A8" s="122">
        <v>2</v>
      </c>
      <c r="B8" s="73" t="s">
        <v>122</v>
      </c>
      <c r="C8" s="74" t="s">
        <v>8</v>
      </c>
      <c r="D8" s="75" t="s">
        <v>8</v>
      </c>
      <c r="E8" s="76"/>
    </row>
    <row r="9" spans="1:6" ht="23.25" customHeight="1" x14ac:dyDescent="0.25">
      <c r="A9" s="122"/>
      <c r="B9" s="123" t="s">
        <v>123</v>
      </c>
      <c r="C9" s="81" t="s">
        <v>120</v>
      </c>
      <c r="D9" s="75"/>
      <c r="E9" s="68">
        <v>2100</v>
      </c>
    </row>
    <row r="10" spans="1:6" ht="22.5" customHeight="1" x14ac:dyDescent="0.25">
      <c r="A10" s="122"/>
      <c r="B10" s="123"/>
      <c r="C10" s="70" t="s">
        <v>182</v>
      </c>
      <c r="D10" s="77">
        <f>8*1.21</f>
        <v>9.68</v>
      </c>
      <c r="E10" s="78">
        <f>D10*E9</f>
        <v>20328</v>
      </c>
    </row>
    <row r="11" spans="1:6" ht="24" customHeight="1" x14ac:dyDescent="0.25">
      <c r="A11" s="122"/>
      <c r="B11" s="121" t="s">
        <v>194</v>
      </c>
      <c r="C11" s="81" t="s">
        <v>120</v>
      </c>
      <c r="D11" s="79"/>
      <c r="E11" s="78">
        <v>1536</v>
      </c>
    </row>
    <row r="12" spans="1:6" ht="16.5" customHeight="1" x14ac:dyDescent="0.25">
      <c r="A12" s="122"/>
      <c r="B12" s="121"/>
      <c r="C12" s="70" t="s">
        <v>182</v>
      </c>
      <c r="D12" s="77">
        <v>123.77</v>
      </c>
      <c r="E12" s="78">
        <f>E11*D12</f>
        <v>190110.72</v>
      </c>
    </row>
    <row r="13" spans="1:6" ht="16.5" customHeight="1" x14ac:dyDescent="0.25">
      <c r="A13" s="120" t="s">
        <v>195</v>
      </c>
      <c r="B13" s="120"/>
      <c r="C13" s="70" t="s">
        <v>182</v>
      </c>
      <c r="D13" s="79"/>
      <c r="E13" s="80">
        <f>ROUNDUP(SUM(E6,E10,E12),0)</f>
        <v>215760</v>
      </c>
    </row>
    <row r="14" spans="1:6" ht="15" customHeight="1" x14ac:dyDescent="0.25">
      <c r="A14" s="117" t="s">
        <v>124</v>
      </c>
      <c r="B14" s="117"/>
      <c r="C14" s="117"/>
      <c r="D14" s="33"/>
    </row>
  </sheetData>
  <mergeCells count="9">
    <mergeCell ref="D1:F1"/>
    <mergeCell ref="A14:C14"/>
    <mergeCell ref="A3:B3"/>
    <mergeCell ref="A7:E7"/>
    <mergeCell ref="A13:B13"/>
    <mergeCell ref="B11:B12"/>
    <mergeCell ref="A5:A6"/>
    <mergeCell ref="A8:A12"/>
    <mergeCell ref="B9:B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ātrie_testi_stac_daļa</vt:lpstr>
      <vt:lpstr>ātrie_testi_amb_daļa</vt:lpstr>
      <vt:lpstr>Covid_pakalp_progr</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2022-11-24T08:15:24Z</dcterms:modified>
</cp:coreProperties>
</file>