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G:\Jaunas_valsts_nodevas\"/>
    </mc:Choice>
  </mc:AlternateContent>
  <xr:revisionPtr revIDLastSave="0" documentId="13_ncr:1_{FA11CBB9-B5CF-4957-A253-84826F42829A}" xr6:coauthVersionLast="36" xr6:coauthVersionMax="36" xr10:uidLastSave="{00000000-0000-0000-0000-000000000000}"/>
  <bookViews>
    <workbookView xWindow="0" yWindow="0" windowWidth="19200" windowHeight="6645" xr2:uid="{AB951CB2-0A5A-4958-AC63-7D04DC22BF9D}"/>
  </bookViews>
  <sheets>
    <sheet name="1. pielikums" sheetId="2" r:id="rId1"/>
  </sheets>
  <definedNames>
    <definedName name="_xlnm.Print_Area" localSheetId="0">'1. pielikums'!$A$1:$F$100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8" i="2" l="1"/>
  <c r="E87" i="2"/>
  <c r="E98" i="2" l="1"/>
  <c r="E96" i="2"/>
  <c r="E91" i="2"/>
  <c r="E75" i="2"/>
  <c r="E82" i="2"/>
  <c r="E80" i="2"/>
  <c r="E58" i="2"/>
  <c r="E54" i="2"/>
  <c r="E52" i="2"/>
  <c r="E50" i="2"/>
  <c r="E45" i="2"/>
  <c r="E30" i="2"/>
  <c r="E21" i="2"/>
  <c r="E19" i="2"/>
  <c r="E15" i="2"/>
  <c r="F96" i="2"/>
  <c r="E86" i="2"/>
  <c r="F80" i="2"/>
  <c r="E70" i="2"/>
  <c r="E61" i="2"/>
  <c r="E60" i="2" s="1"/>
  <c r="F58" i="2"/>
  <c r="F54" i="2"/>
  <c r="F50" i="2"/>
  <c r="E40" i="2"/>
  <c r="E34" i="2"/>
  <c r="E33" i="2" s="1"/>
  <c r="E26" i="2"/>
  <c r="E12" i="2"/>
  <c r="E85" i="2" l="1"/>
  <c r="E69" i="2"/>
  <c r="E39" i="2"/>
  <c r="E25" i="2"/>
  <c r="E11" i="2"/>
</calcChain>
</file>

<file path=xl/sharedStrings.xml><?xml version="1.0" encoding="utf-8"?>
<sst xmlns="http://schemas.openxmlformats.org/spreadsheetml/2006/main" count="151" uniqueCount="117">
  <si>
    <t>Normatīvā akta projekta punkts</t>
  </si>
  <si>
    <t>2.1.</t>
  </si>
  <si>
    <t>2.2.</t>
  </si>
  <si>
    <t>4.</t>
  </si>
  <si>
    <t>5.1.1.</t>
  </si>
  <si>
    <t>5.1.2.</t>
  </si>
  <si>
    <t>5.1.3.</t>
  </si>
  <si>
    <t>5.1.4.</t>
  </si>
  <si>
    <t>5.2.1.</t>
  </si>
  <si>
    <t>5.2.2.</t>
  </si>
  <si>
    <t>5.3.</t>
  </si>
  <si>
    <t>6.1.1.</t>
  </si>
  <si>
    <t>6.1.2.</t>
  </si>
  <si>
    <t>6.1.3.</t>
  </si>
  <si>
    <t>3.1.</t>
  </si>
  <si>
    <t>Par iesniegto pieprasījumu ielūguma vai izsaukuma apstiprināšanai</t>
  </si>
  <si>
    <t>3.2.</t>
  </si>
  <si>
    <t>Par pieprasījumu ielūguma vai izsaukuma apstiprināšanai, kas iesniegts elektroniski, izmantojot valsts pārvaldes pakalpojumu portālā www.latvija.gov.lv pieejamo speciālo tiešsaistes formu</t>
  </si>
  <si>
    <t>3.3.</t>
  </si>
  <si>
    <t>3.4.</t>
  </si>
  <si>
    <t>Par pieteikuma izskatīšanu, ja pieteikums iesniegts mazāk nekā trīs darbdienas pirms likumīgā uzturēšanās termiņa Latvijas Republikā beigām</t>
  </si>
  <si>
    <t>Valsts nodevas veids</t>
  </si>
  <si>
    <t>Aprēķins</t>
  </si>
  <si>
    <t>EKK</t>
  </si>
  <si>
    <t>Nosaukums</t>
  </si>
  <si>
    <t>Atlīdzība</t>
  </si>
  <si>
    <t xml:space="preserve">Referents (36. amata saime, II līmenis, 8. mēnešalgu grupa. Veicamās darbības: pieteikuma pieteicēja identitātes un pilnvarojuma pārbaude, datu pārbaude Vienotajā migrācijas informācijas sistēmā un Nacionālajā vīzu informācijas sistēmā, datu ievade Ielūgumu reģistrā, valsts nodevas iekasēšana vai klienta veiktās samaksas  pārbaude Valsts kasē, pieteikuma dokumentācijas apstrāde, ievietošana personas lietā vai pievienošana struktūrvienības lietvedības dokumentiem), pieteikuma pārsūtīšana lēmuma pieņemšanai atbilstoši kompetencei. Patērētais laiks: 0,15 h pieteikuma apstrādei, atalgojums mēnesī 1090 euro/ 166,92 h (vid. darba stundu skaits mēnesī) x 0,15 darba stundas = 0,98 euro x 23,59% = 1,21 euro.  </t>
  </si>
  <si>
    <t xml:space="preserve">Vecākais referents (36. amata saime, II līmenis, 8. mēnešalgu grupa). Veicamās darbības: datu kvalitātes pārbaude, salīdzināšana Vienotajā migrācijas informācijas sistēmā, Nacionālajā vīzu informācijas sistēmā, Iekšlietu ministrijas administrētajās informācijas sistēmās atbilstoši Pārvaldes rīcībā esošajiem dokumentiem, informācijas iegūšana no citas valsts vai pašvaldību iestādes, lēmuma pieņemšana atbilstoši kompetencei. Patērētais laiks: 0,2 h. Atalgojums mēnesī 1215 euro/ 166,92 h (vid. darba stundu skaits mēnesī) x 0,2 darba stundas = 1,46 euro x 23,59% = 1,81 euro. </t>
  </si>
  <si>
    <t>Informācijas tehnoloģiju pakalpojumi</t>
  </si>
  <si>
    <t xml:space="preserve">Elektroniskā pieteikuma iesniegšana. </t>
  </si>
  <si>
    <t>Personas datu iekļaušana pieteikumā.</t>
  </si>
  <si>
    <t>Tiesību uz nodarbinātību piešķiršana.</t>
  </si>
  <si>
    <t>Pieteikuma apstrādē iesaistīto nodarbināto atlīdzība, tai skaitā:</t>
  </si>
  <si>
    <t xml:space="preserve">Referents (36. amata saime, II līmenis, 8. mēnešalgu grupa). Veicamās darbības: datu pārbaude Vienotajā migrācijas informācijas sistēmā, Nacionālajā vīzu informācijas sistēmā un Bezdarbnieku un darba meklētāju uzskaites sistēmā, datu ievade Ielūgumu reģistrā un Darba atļauju reģistrā, valsts nodevas iekasēšana vai klienta veiktās samaksas  pārbaude Valsts kasē, pieteikuma dokumentācijas izvērtēšana un apstrāde, ievietošana personas lietā vai pievienošana struktūrvienības lietvedības dokumentiem, pieteikuma pārsūtīšana lēmuma pieņemšanai atbilstoši kompetencei, informācijas nosūtīšana Nodarbinātības valsts aģentūrai. Patērētais laiks: 0,15 h pieteikuma apstrādei. Atalgojums mēnesī 1090 euro/ 166,92 h (vid. darba stundu skaits mēnesī) x 0,15 darba stundas = 0,98 euro x 23,59% = 1,21 euro. </t>
  </si>
  <si>
    <t xml:space="preserve">Vecākais referents (36. amata saime, II līmenis, 8. mēnešalgu grupa). Veicamās darbības: datu kvalitātes pārbaude, salīdzināšana Vienotajā migrācijas informācijas sistēmā, Nacionālajā vīzu informācijas sistēmā, Iekšlietu ministrijas administrētajās informācijas sistēmās, Bezdarbnieku un darba meklētāju uzskaites sistēmā atbilstoši Pārvaldes rīcībā esošajiem dokumentiem, nepieciešamības gadījumā informācijas iegūšana no citām valsts vai pašvaldību iestādēm, lēmuma pieņemšana atbilstoši kompetencei. Patērētais laiks 0,5 h. Atalgojums mēnesī 1215 euro/ 166,92 h (vid. darba stundu skaits mēnesī) x 0,5 darba stundas = 3,64 euro x 23,59% = 4,50 euro. </t>
  </si>
  <si>
    <t>Vadītājs (37. amata saime, III līmenis, 12. mēnešalgu grupa). Veicamās darbības: lēmuma pieņemšana un pieteikuma dokumentācijas pārbaude – 0,2 h. Atalgojums mēnesī 2635 euro/ 166,92 h (vid. darba stundu skaits mēnesī) x 0,2 darba stundas = 3,16 euro x 23,59% = 3,91 euro.</t>
  </si>
  <si>
    <t xml:space="preserve">Vecākais referents (36. amata saime, II līmenis, 8. mēnešalgu grupa). Veicamās darbības: pieteikuma pieteicēja identitātes un pilnvarojuma pārbaude, precizējamo datu pārbaude Vienotajā migrācijas informācijas sistēmā, Nacionālajā vīzu informācijas sistēmā un Iekšlietu ministrijas administrētajās informācijas sistēmās, valsts nodevas iekasēšana vai klienta veiktās samaksas  pārbaude Valsts kasē, pieteikuma pārsūtīšana precizējuma veikšanai sistēmas administratoram. Patērētais laiks: 0,3 h. Atalgojums mēnesī 1090 euro/ 166,92 h (vid. darba stundu skaits mēnesī) x 0,3 darba stundas = 1,96 euro x 23,59% = 2,42 euro. </t>
  </si>
  <si>
    <t>Vecākais referents (36. amata saime, II līmenis, 8. mēnešalgu grupa). Veicamās darbības: sistēmas administratora funkcijas veikšana - datu kvalitātes pārbaude, salīdzināšana,  precizējuma veikšana Ielūgumu reģistrā. Patērētais laiks 0,3 h. Atalgojums mēnesī 1215 euro/ 166,92 h (vid. darba stundu skaits mēnesī) x 0,3 darba stundas = 2,18 euro x 23,59% = 2,70 euro.</t>
  </si>
  <si>
    <t>Par termiņuzturēšanās atļaujas pieprasīšanai iesniegto dokumentu izskatīšanu 30 dienu laikā.</t>
  </si>
  <si>
    <t xml:space="preserve">Vecākais lietvedis (20.3. amata saime, II līmenis, 7. mēnešalgu grupa). Veicamās darbības: Pieteikuma reģistrācija Uzturēšanās atļauju reģistrā, nepieciešamo dokumentu skenēšana un nosūtīšana valsts drošības iestādēm, lietas pasūtīšana vai iekārtošana, lēmuma reģistrācija un nosūtīšana. Patērētais laiks: 0.3 h. Atalgojums mēnesī 995 euro/ 166,92 h (vid. darba stundu skaits mēnesī) x 0,3 darba stundas = 1,79 euro x 23,59% = 2,21 euro. 
</t>
  </si>
  <si>
    <t>Referents (36. amata saime, II līmenis, 8. mēnešalgu grupa). Veicamās darbības: klienta iepriekšēja konsultēšana, iesniedzēja identitātes un pilnvarojuma pārbaude, datu pārbaude Vienotajā migrācijas informācijas sistēmā, Nacionālajā vīzu informācijas sistēmā, datu ievade Uzturēšanās atļauju reģistrā, valsts nodevas iekasēšana vai klienta veiktās samaksas  pārbaude Valsts kasē, pieteikuma dokumentācijas izvērtēšana un apstrāde, dokumentu skenēšana un/vai ievietošana personas lietā vai pievienošana struktūrvienības lietvedības dokumentiem, pieteikuma pārsūtīšana lēmuma pieņemšanai atbilstoši kompetencei, informācijas pieprasīšana Valsts ieņēmumu dienestam un Valsts sociālās apdrošināšanas aģentūrai. Patērētais laiks: 0.6 h. Atalgojums mēnesī 1090 euro/ 166,92 h (vid. darba stundu skaits mēnesī) x 0.6 darba stundas = 3,92 euro x 23,59% = 4,84 euro.</t>
  </si>
  <si>
    <t>Vecākais referents (36. amata saime, II līmenis, 8. mēnešalgu grupa). Veicamās darbības: datu un dokumentu pārbaude un analīze, pārbaužu veikšana Vienotajā migrācijas informācijas sistēmā, Nacionālajā vīzu informācijas sistēmā, Valsts robežsardzes informācijas sistēmā, Iekšlietu ministrijas administrētajās informācijas sistēmās, komercreģistrā, Zemesgrāmatu reģistrā un Kadastru reģistrā. Informācijas pieprasījumu sagatavošana citām valsts vai pašvaldību iestādēm, lēmuma projekta sagatavošana, datu ievade Vienotajā migrācijas informācijas sistēmā. Patērētais laiks: 1 h. Atalgojums mēnesī 1215 euro/ 166,92 h (vid. darba stundu skaits mēnesī) x 1 darba stunda = 7,28 euro x 23,59% = 9,00 euro.</t>
  </si>
  <si>
    <t>Vadītājs (37. amata saime, III līmenis, 12. mēnešalgu grupa). Veicamās darbības: lēmuma pieņemšana un pieteikuma dokumentācijas pārbaude – 0,2h. Atalgojums mēnesī 2635 euro/ 166,92 h (vid. darba stundu skaits mēnesī) x 0,2 darba stundas = 3,16 euro x 23,59% = 3,91 euro.</t>
  </si>
  <si>
    <t>Par pastāvīgās uzturēšanās atļaujas pieprasīšanai iesniegto dokumentu izskatīšanu 30 dienu laikā.</t>
  </si>
  <si>
    <t>Par termiņuzturēšanās atļaujas pieprasīšanai iesniegto dokumentu izskatīšanu 10 darbdienu laikā.</t>
  </si>
  <si>
    <t>Par pastāvīgās uzturēšanās atļaujas pieprasīšanai iesniegto dokumentu izskatīšanu 10 darbdienu laikā.</t>
  </si>
  <si>
    <t>Par termiņuzturēšanās atļaujas pieprasīšanai iesniegto dokumentu izskatīšanu piecu darbdienu laikā.</t>
  </si>
  <si>
    <t>Par termiņuzturēšanās atļaujas pieprasīšanai iesniegto dokumentu izskatīšanu saskaņā ar Imigrācijas likuma 23.panta trešās daļas 3.punktu</t>
  </si>
  <si>
    <t>Par uzturēšanās atļaujas izsniegšanu, ja iepriekšējā uzturēšanās atļauja nozaudēta vai bojāta, vai mainījušies tajā iekļautie dati.</t>
  </si>
  <si>
    <t xml:space="preserve">Vecākais lietvedis (20.3. amata saime, II līmenis, 7. mēnešalgu grupa). Veicamās darbības: Pieteikuma reģistrācija Uzturēšanās atļauju reģistrā, lietas pasūtīšana vai iekārtošana, lēmuma reģistrācija un nosūtīšana. Patērētais laiks: 0.1 h. Atalgojums mēnesī 995 euro/ 166,92 h (vid. darba stundu skaits mēnesī) x 0,1 darba stundas = 0,60 euro x 23,59% = 0,74 euro. 
</t>
  </si>
  <si>
    <t>Referents (36. amata saime, II līmenis, 8. mēnešalgu grupa). Veicamās darbības: klienta iepriekšēja konsultēšana, iesniedzēja identitātes un pilnvarojuma pārbaude, datu pārbaude Vienotajā migrācijas informācijas sistēmā, Nacionālajā vīzu informācijas sistēmā, datu ievade Personu apliecinošo dokumentu informācijas sistēmā, Nederīgo dokumentu reģistrā, valsts nodevas samaksas  pārbaude Valsts kasē, pieteikuma dokumentācijas izvērtēšana un apstrāde. Patērētais laiks: 0.3 h. Atalgojums mēnesī 1090 euro/ 166,92 h (vid. darba stundu skaits mēnesī) x 0.3 darba stundas = 1,96 euro x 23,59% = 2,42 euro.</t>
  </si>
  <si>
    <t xml:space="preserve">Vecākais referents (36. amata saime, II līmenis, 8. mēnešalgu grupa). Veicamās darbības: datu un dokumentu pārbaude un analīze, pārbaužu veikšana Vienotajā migrācijas informācijas sistēmā, Valsts robežsardzes informācijas sistēmā, Iekšlietu ministrijas administrētajās informācijas sistēmās, lēmuma projekta sagatavošana, datu ievade Vienotajā migrācijas informācijas sistēmā. Patērētais laiks: 0,6 h. Atalgojums mēnesī 1215 euro/ 166,92 h (vid. darba stundu skaits mēnesī) x 0,6 darba stundas = 4,37 euro x 23,59% = 5,40 euro. 
</t>
  </si>
  <si>
    <t>Par termiņuzturēšanās atļaujas reģistrācijai iesniegto dokumentu izskatīšanu 30 dienu laikā.</t>
  </si>
  <si>
    <t>Vecākais lietvedis (20.3. amata saime, II līmenis, 7. mēnešalgu grupa). Veicamās darbības: Pieteikuma reģistrācija Uzturēšanās atļauju reģistrā, lietas pasūtīšana vai iekārtošana, lēmuma reģistrācija un nosūtīšana. Patērētais laiks: 0.2 h.
Atalgojums mēnesī 995 euro/ 166,92 h (vid. darba stundu skaits mēnesī) x 0,2 darba stundas = 1,19 euro x 23,59% = 1,47 euro.</t>
  </si>
  <si>
    <t>Referents (36. amata saime, II līmenis, 8. mēnešalgu grupa). Veicamās darbības: klienta iepriekšēja konsultēšana, iesniedzēja identitātes un pilnvarojuma pārbaude, datu pārbaude Vienotajā migrācijas informācijas sistēmā, Nacionālajā vīzu informācijas sistēmā, datu ievade Personu apliecinošo dokumentu informācijas sistēmā, Nederīgo dokumentu reģistrā, valsts nodevas samaksas  pārbaude Valsts kasē, pieteikuma dokumentācijas izvērtēšana un apstrāde. Patērētais laiks: 0,2 h. Atalgojums mēnesī 1090 euro/ 166,92 h (vid. darba stundu skaits mēnesī) x 0,2 darba stundas = 1,31 euro x 23,59% = 1,62 euro.</t>
  </si>
  <si>
    <t>Vecākais referents (36. amata saime, II līmenis, 8. mēnešalgu grupa). Veicamās darbības: datu un dokumentu pārbaude un analīze, pārbaužu veikšana Vienotajā migrācijas informācijas sistēmā, Valsts robežsardzes informācijas sistēmā, Iekšlietu ministrijas administrētajās informācijas sistēmās, lēmuma projekta sagatavošana, datu ievade Vienotajā migrācijas informācijas sistēmā. Patērētais laiks: 0,4 h. Atalgojums mēnesī 1215 euro/ 166,92 h (vid. darba stundu skaits mēnesī) x 0,4 darba stundas = 2,91 euro x 23,59% = 3,60 euro.</t>
  </si>
  <si>
    <t>6.2.1.</t>
  </si>
  <si>
    <t>Par pastāvīgās uzturēšanās atļaujas reģistrēšanai iesniegto dokumentu izskatīšanu 30 dienu laikā.</t>
  </si>
  <si>
    <t>Vecākais lietvedis (20.3. amata saime, II līmenis, 7. mēnešalgu grupa). Veicamās darbības: Pieteikuma reģistrācija Uzturēšanās atļauju reģistrā, lietas pasūtīšana vai iekārtošana, lēmuma reģistrācija un nosūtīšana. Patērētais laiks: 0,2 h. Atalgojums mēnesī 995 euro/ 166,92 h (vid. darba stundu skaits mēnesī) x 0,2 darba stundas = 1,19 euro x 23,59% = 1,47 euro.</t>
  </si>
  <si>
    <t xml:space="preserve">Referents (36. amata saime, II līmenis, 8. mēnešalgu grupa). Veicamās darbības: klienta iepriekšēja konsultēšana, iesniedzēja identitātes un pilnvarojuma pārbaude, datu pārbaude Vienotajā migrācijas informācijas sistēmā, Nacionālajā vīzu informācijas sistēmā, valsts nodevas samaksas  pārbaude Valsts kasē, pieteikuma dokumentācijas izvērtēšana un apstrāde. Patērētais laiks: 0,2 h. Atalgojums mēnesī 1090 euro/ 166,92 h (vid. darba stundu skaits mēnesī) x 0,2 darba stundas = 1,31 euro x 23,59% = 1,61 euro. </t>
  </si>
  <si>
    <t>Vadītājs (37. amata saime, III līmenis, 12. mēnešalgu grupa). Veicamās darbības: lēmuma pieņemšana un pieteikuma dokumentācijas pārbaude – 0,1h. Atalgojums mēnesī 2635 euro/ 166,92 h (vid. darba stundu skaits mēnesī) x 0,1 darba stundas = 1,58 euro x 23,59% = 1,95 euro.</t>
  </si>
  <si>
    <t>Par termiņuzturēšanās atļaujas reģistrācijai iesniegto dokumentu izskatīšanu 10 darbdienu laikā.</t>
  </si>
  <si>
    <t>6.2.2.</t>
  </si>
  <si>
    <t>Par pastāvīgās uzturēšanās atļaujas reģistrēšanai iesniegto dokumentu izskatīšanu 10 darbdienu laikā.</t>
  </si>
  <si>
    <t>Par termiņuzturēšanās atļaujas reģistrācijai iesniegto dokumentu izskatīšanu piecu darbdienu laikā.</t>
  </si>
  <si>
    <t>6.2.3.</t>
  </si>
  <si>
    <t>Par pastāvīgās uzturēšanās atļaujas reģistrēšanai iesniegto dokumentu izskatīšanu piecu darbdienu laikā.</t>
  </si>
  <si>
    <t xml:space="preserve">Vienotās migrācijas informācijas sistēmas (turpmāk – VMIS) uzturēšanas izdevumi 382 628 euro gadā, 382 628 euro (gadā) x 0,00002 = 7,65 euro (pieteikuma ievade un datu pārbaude).
</t>
  </si>
  <si>
    <t>Informācijas tehnoloģiju pakalpojumi, t.sk.:</t>
  </si>
  <si>
    <t xml:space="preserve">
Nacionālās vīzu informācijas sistēmas (turpmāk – NVIS) uzturēšanas izdevumi 345 669 euro (gadā), 345 669 euro (gadā) x 0,00001 = 3,46 euro (pieteikuma pārbaude). Informācijas sistēmu uzturēšanas izdevumu, kas attiecināmi uz konkrēto valsts nodevu, noteikšanai atkarībā no izmantojamo apakšsistēmu daudzuma un veicamo procedūru skaita un sarežģītības šeit un turpmāk tiek piemērots koeficients 0,00001-0,00003, jo informācijas sistēmas uzturēšanas izdevumi tiek uzskaitīti iestādē kopumā. </t>
  </si>
  <si>
    <t xml:space="preserve">Vienotās migrācijas informācijas sistēmas (turpmāk – VMIS) uzturēšanas izdevumi 382 628 euro gadā: 382 628 euro (gadā) x 0,000022 = 8,41 euro (pieteikuma ievadīšana un apstrāde divās VMIS apakšsistēmās – Ielūgumu reģistrā un Darba atļauju reģistrā. </t>
  </si>
  <si>
    <t xml:space="preserve"> Nacionālās vīzu informācijas sistēmas (turpmāk – NVIS) uzturēšanas izdevumi 345 669 euro (gadā): 345 669 euro (gadā) x 0,000022 = 7,60 euro (pieteikuma pārbaude NVIS un izsniegtās vīzas datu piesaistīšana Darba atļauju reģistram). </t>
  </si>
  <si>
    <t xml:space="preserve">Vienotās migrācijas informācijas sistēmas (turpmāk – VMIS) uzturēšanas izdevumi 382 628 euro gadā: 382 628 euro (gadā) x 0,000011 = 4,21 euro. </t>
  </si>
  <si>
    <t>Vienotās migrācijas informācijas sistēmas (turpmāk – VMIS) uzturēšanas izdevumi 382 628 euro gadā: 382 628 euro (gadā) x 0,00003 = 11,48 euro (pieteikuma ievadīšana un apstrāde trīs VMIS apakšsistēmās – Uzturēšanās atļauju reģistrā, Darba atļauju reģistrā un Lietvedības apakšsistēmā).</t>
  </si>
  <si>
    <t xml:space="preserve"> Nacionālās vīzu informācijas sistēmas (turpmāk – NVIS) uzturēšanas izdevumi 345 669 euro (gadā): 345 669 euro (gadā) x 0,00001 = 3,46 euro (pieteicēja datu pārbaude NVIS). </t>
  </si>
  <si>
    <t>Izdevumu aprēķins analogs kā 5.1.1. apakšpunktā.</t>
  </si>
  <si>
    <t>Vienotās migrācijas informācijas sistēmas (turpmāk – VMIS) uzturēšanas izdevumi 382 628 euro gadā: 382 628 euro (gadā) x 0,00002 = 7,65 euro (pieteikuma ievadīšana un apstrāde divās VMIS apakšsistēmās – Ielūgumu reģistrā un Darba atļauju reģistrā.</t>
  </si>
  <si>
    <t xml:space="preserve">Vienotās migrācijas informācijas sistēmas (turpmāk – VMIS) uzturēšanas izdevumi 382 628 euro gadā: 382 628 euro (gadā) x 0,00002 = 7,65 euro (pieteikuma ievadīšana un apstrāde divās VMIS apakšsistēmās – Ielūgumu reģistrā un Darba atļauju reģistrā. </t>
  </si>
  <si>
    <t>Nacionālās vīzu informācijas sistēmas (turpmāk – NVIS) uzturēšanas izdevumi 345 669 euro (gadā): 345 669 euro (gadā) x 0,00001 = 3,46 euro (pieteikuma pārbaude NVIS un izsniegtās vīzas datu piesaistīšana Darba atļauju reģistram).</t>
  </si>
  <si>
    <t>* Valsts nodevu likmes noapaļotas līdz veseliem euro.</t>
  </si>
  <si>
    <t>Vienotās migrācijas informācijas sistēmas (turpmāk – VMIS) uzturēšanas izdevumi 382 628 euro gadā: 382 628 euro (gadā) x 0,00002 = 7,65 euro (pieteikuma ievadīšana un apstrāde divās VMIS apakšsistēmās – Ielūgumu reģistrā un Darba atļauju reģistrā.</t>
  </si>
  <si>
    <t xml:space="preserve"> Nacionālās vīzu informācijas sistēmas (turpmāk – NVIS) uzturēšanas izdevumi 345 669 euro (gadā): 345 669 euro (gadā) x 0,00001 = 3,46 euro (pieteikuma pārbaude NVIS un izsniegtās vīzas datu piesaistīšana Darba atļauju reģistram).</t>
  </si>
  <si>
    <t xml:space="preserve">Aprēķinātajiem izdevumiem tiek piemērots koeficients 3, ievērojot to, ka nereti nepieciešamas papildu konsultācijas un informācijas saņemšana no citām valsts pārvaldes iestādēm – Valsts ieņēmumu dienesta, Valsts sociālās apdrošināšanas aģentūras un Nodarbinātības valsts aģentūras. 25,63 euro x  koeficients 3= 76,89 euro.  </t>
  </si>
  <si>
    <t>KOPĀ</t>
  </si>
  <si>
    <t>Nodevu par vīzas vai uzturēšanās atļaujas pieprasīšanai nepieciešamo dokumentu izskatīšanu un ar to saistītajiem pakalpojumiem noteikto likmju  aprēķins</t>
  </si>
  <si>
    <t xml:space="preserve">Izdevumu aprēķins analogs kā 3.1. apakšpunktā, bet tiek piemērots koeficients 0,5, jo daļa informācijas sistēmās jau ir iekļauta. 14,17 euro x koeficients 0,5 = 7,09 euro. </t>
  </si>
  <si>
    <t>2.</t>
  </si>
  <si>
    <t xml:space="preserve">Par ilgtermiņa vīzas pieprasīšanai nepieciešamo dokumentu izskatīšanu </t>
  </si>
  <si>
    <t>30 euro palielinājums pēc analoģijas ar 14.03.2024.gada regulā (ES) 2024/1415 noteikto likmi.</t>
  </si>
  <si>
    <t>Valsts nodevas apmērs par ilgtermiņa vīzas pieteikuma izskatīšanu noteikts analogs tam, kāds paredzēts par īstermiņa vīzas pieteikuma izskatīšanu Eiropas Parlamenta un Padomes 2009.gada 13.jūlija regulas Nr.2009/810/EK, ar ko izveido Kopienas Vīzu kodeksu (Vīzu kodekss) 16.panta 1.punktā, savukārt divkārša maksa par vīzas pieteikuma paātrinātu izskatīšanu noteikta atbilstoši Eiropas Savienības un trešo valstu noslēgtajos nolīgumos par vīzu izsniegšanas atvieglojumiem iekļautajam principam. 60 euro palielinājums pēc analoģijas ar 14.03.2024.gada regulā (ES) 2024/1415 noteikto likmi.</t>
  </si>
  <si>
    <t>3.</t>
  </si>
  <si>
    <t>Valsts nodevas likmes par ilgtermiņa vīzas pieprasīšanai nepieciešamo dokumentu izskatīšanu  ir šādas:</t>
  </si>
  <si>
    <t>Valsts nodevas likmes par ielūguma apstiprināšanu vīzas pieprasīšanai vai izsaukuma apstiprināšanu uzturēšanās atļaujas pieprasīšanai ir šādas:</t>
  </si>
  <si>
    <t xml:space="preserve">5. </t>
  </si>
  <si>
    <t>Valsts nodevas likmes par uzturēšanās atļaujas pieprasīšanai nepieciešamo dokumentu izskatīšanu ir šādas:</t>
  </si>
  <si>
    <t xml:space="preserve">Valsts nodevas likme par katru precizējumu ielūguma vai izsaukuma pieprasījumā iekļautajā informācijā, kas veikts saskaņā ar uzaicinātāja pieprasījumu, </t>
  </si>
  <si>
    <t>Nodevas pamatlikmes aprēķins</t>
  </si>
  <si>
    <t xml:space="preserve">Aprēķinātajiem izdevumiem 34,90 euro tiek piemērots koeficients 4, ievērojot to, ka pieteikuma apstrādē tiek iesaistīta Ārlietu ministrija (Latvijas Republikas diplomātiskās un konsulārās pārstāvniecības ārvalstīs, kas pieņem pieteikumus un sagatavo tos un nosūta lēmuma pieņemšanai uz Pilsonības un migrācijas lietu pārvaldi), drošības iestādes, kas veic iesniedzēja papildu pārbaudi, Valsts ieņēmumu dienests un Valsts sociālās apdrošināšanas aģentūra, kas apstrādā pieprasījumus par fizisko un juridisko personu veiktajiem nodokļu maksājumiem, kā arī Valsts robežsardze, kas veic operatīvās pārbaudes fizisko personu dzīvesvietās un juridisko personu adresēs, un katrai iesaistītajai iestādei vai iestāžu grupai rodas līdzīgi izdevumi. 34,90 euro x koeficients 4 = 139, 60 euro. </t>
  </si>
  <si>
    <t>Izdevumu aprēķins analogs kā 5.1.1. apakšpunktā, bet tiek piemērots koeficients 2 par steidzamību - dokumentu izskatīšanu divreiz ātrākā termiņā. : 139,60euro x  koeficients 2 = 279,20 euro.</t>
  </si>
  <si>
    <t>Izdevumu aprēķins analogs kā 5.1.1. apakšpunktā, bet tiek piemērots koeficients 4 par steidzamību - dokumentu izskatīšanu četras reizes ātrākā termiņā: 139,60euro x  koeficients 4 = 558,40 euro</t>
  </si>
  <si>
    <t>Izdevumu aprēķins analogs kā 5.1.2. apakšpunktā: 139,60 euro x  koeficients 2 = 279,20 euro.</t>
  </si>
  <si>
    <t>Izdevumu aprēķins analogs kā 5.1.1. apakšpunktā, bet tiek piemērots koeficients 1,5 par procesa sarežģītību, jo procesā iesaistās IeM darbinieki, līdz ar to ir nepieciešama papildu koordinācija: 139,60 euro x  koeficients 1,5 = 209,40 euro.</t>
  </si>
  <si>
    <t xml:space="preserve">6. </t>
  </si>
  <si>
    <r>
      <t xml:space="preserve"> </t>
    </r>
    <r>
      <rPr>
        <b/>
        <sz val="14"/>
        <color rgb="FF333333"/>
        <rFont val="Times New Roman"/>
        <family val="1"/>
        <charset val="186"/>
      </rPr>
      <t>Valsts nodevas likmes par uzturēšanās atļaujas reģistrēšanu ir šādas:</t>
    </r>
  </si>
  <si>
    <t xml:space="preserve"> Aprēķinātajiem izdevumiem tiek piemērots koeficients 3, ievērojot to, ka nereti nepieciešamas papildu konsultācijas un informācijas saņemšana no citām valsts pārvaldes iestādēm – Valsts ieņēmumu dienesta, Valsts sociālās apdrošināšanas aģentūras un Nodarbinātības valsts aģentūras:  21,71 euro x  koeficients 3 = 65,13 euro.</t>
  </si>
  <si>
    <t>Izdevumu aprēķins analogs kā 6.1.1. apakšpunktā par steidzamību piemērojot koeficientu 2:  65,13 euro x  koeficients 2 = 130,26 euro</t>
  </si>
  <si>
    <t>Izdevumu aprēķins analogs kā 6.1.1. apakšpunktā par steidzamību piemērojot koeficientu 4:  65,13 euro x  koeficients 4 = 260,52 euro</t>
  </si>
  <si>
    <t xml:space="preserve">Aprēķinātajiem izdevumiem 19,74 euro  tiek piemērots koeficients 2,5, jo, lai gan dažkārt nepieciešamas papildu konsultācijas un informācijas saņemšana no citām valsts pārvaldes iestādēm, pastāvīgās uzturēšanās atļaujas gadījumā šādas konsultācijas notiek retāk: 19,74 euro x  koeficients 2,5 = 49,35 euro. </t>
  </si>
  <si>
    <t>Izdevumu aprēķins analogs kā 6.1.1. apakšpunktā par steidzamību piemērojot koeficientu 4: 65,13 euro x  koeficients 4 = 260,52 euro</t>
  </si>
  <si>
    <t>6.1.</t>
  </si>
  <si>
    <t>6.2.</t>
  </si>
  <si>
    <t>par pastāvīgās uzturēšanās atļaujas reģistrācijai iesniegto dokumentu izskatīšanu:</t>
  </si>
  <si>
    <t xml:space="preserve"> par termiņuzturēšanās atļaujas reģistrācijai iesniegto dokumentu izskatīšanu:</t>
  </si>
  <si>
    <t>Aprēķinātā nodevas likme, euro</t>
  </si>
  <si>
    <t>Noteiktā nodevas likme, euro*</t>
  </si>
  <si>
    <t>1.pielikums 
Ministru kabineta noteikumu projekta 
"Noteikumi par valsts nodevu par migrācijas pakalpojumiem" sākotnējās ietekmes novērtējuma ziņojumam (anotācijai) 
(24-TA-1109)</t>
  </si>
  <si>
    <t xml:space="preserve">Pieteikuma apstrādē iesaistīto nodarbināto atlīdzība (šeit un turpmāk aprēķinos izmantota darbiniekiem noteiktā faktiskā atlīdzība), tai skaitā: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</si>
</sst>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Red]0.00"/>
  </numFmts>
  <fonts count="21" x14ac:knownFonts="1">
    <font>
      <sz val="11"/>
      <color theme="1"/>
      <name val="Calibri"/>
      <family val="2"/>
      <charset val="186"/>
      <scheme val="minor"/>
    </font>
    <font>
      <b/>
      <sz val="12"/>
      <color theme="1"/>
      <name val="Times New Roman"/>
      <family val="1"/>
      <charset val="186"/>
    </font>
    <font>
      <sz val="12"/>
      <name val="Times New Roman"/>
      <family val="1"/>
      <charset val="186"/>
    </font>
    <font>
      <sz val="12"/>
      <color theme="1"/>
      <name val="Times New Roman"/>
      <family val="1"/>
      <charset val="186"/>
    </font>
    <font>
      <i/>
      <sz val="12"/>
      <color theme="1"/>
      <name val="Times New Roman"/>
      <family val="1"/>
      <charset val="186"/>
    </font>
    <font>
      <i/>
      <sz val="12"/>
      <color rgb="FF333333"/>
      <name val="Times New Roman"/>
      <family val="1"/>
      <charset val="186"/>
    </font>
    <font>
      <b/>
      <i/>
      <sz val="12"/>
      <color theme="1"/>
      <name val="Times New Roman"/>
      <family val="1"/>
      <charset val="186"/>
    </font>
    <font>
      <b/>
      <i/>
      <sz val="12"/>
      <color rgb="FF333333"/>
      <name val="Times New Roman"/>
      <family val="1"/>
      <charset val="186"/>
    </font>
    <font>
      <b/>
      <sz val="14"/>
      <color theme="1"/>
      <name val="Times New Roman"/>
      <family val="1"/>
      <charset val="186"/>
    </font>
    <font>
      <sz val="11"/>
      <color theme="1"/>
      <name val="Times New Roman"/>
      <family val="1"/>
      <charset val="186"/>
    </font>
    <font>
      <sz val="12"/>
      <color rgb="FF333333"/>
      <name val="Times New Roman"/>
      <family val="1"/>
      <charset val="186"/>
    </font>
    <font>
      <b/>
      <sz val="12"/>
      <color rgb="FF414142"/>
      <name val="Times New Roman"/>
      <family val="1"/>
      <charset val="186"/>
    </font>
    <font>
      <b/>
      <i/>
      <sz val="12"/>
      <color rgb="FF414142"/>
      <name val="Times New Roman"/>
      <family val="1"/>
      <charset val="186"/>
    </font>
    <font>
      <sz val="12"/>
      <color rgb="FF414142"/>
      <name val="Times New Roman"/>
      <family val="1"/>
      <charset val="186"/>
    </font>
    <font>
      <b/>
      <sz val="12"/>
      <name val="Times New Roman"/>
      <family val="1"/>
      <charset val="186"/>
    </font>
    <font>
      <b/>
      <sz val="12"/>
      <color rgb="FF333333"/>
      <name val="Times New Roman"/>
      <family val="1"/>
      <charset val="186"/>
    </font>
    <font>
      <b/>
      <sz val="11"/>
      <color theme="1"/>
      <name val="Times New Roman"/>
      <family val="1"/>
      <charset val="186"/>
    </font>
    <font>
      <b/>
      <sz val="7"/>
      <color rgb="FF333333"/>
      <name val="Times New Roman"/>
      <family val="1"/>
      <charset val="186"/>
    </font>
    <font>
      <b/>
      <sz val="14"/>
      <color rgb="FF333333"/>
      <name val="Times New Roman"/>
      <family val="1"/>
      <charset val="186"/>
    </font>
    <font>
      <b/>
      <i/>
      <sz val="11"/>
      <color theme="1"/>
      <name val="Times New Roman"/>
      <family val="1"/>
      <charset val="186"/>
    </font>
    <font>
      <i/>
      <sz val="12"/>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54">
    <xf numFmtId="0" fontId="0" fillId="0" borderId="0" xfId="0"/>
    <xf numFmtId="0" fontId="3" fillId="0" borderId="1" xfId="0" applyFont="1" applyBorder="1" applyAlignment="1">
      <alignment wrapText="1"/>
    </xf>
    <xf numFmtId="0" fontId="1" fillId="0" borderId="1" xfId="0" applyFont="1" applyBorder="1" applyAlignment="1">
      <alignment horizontal="center" vertical="center" wrapText="1"/>
    </xf>
    <xf numFmtId="0" fontId="1" fillId="0" borderId="1" xfId="0" applyFont="1" applyBorder="1" applyAlignment="1">
      <alignment horizontal="right" wrapText="1"/>
    </xf>
    <xf numFmtId="0" fontId="2" fillId="0" borderId="1" xfId="0" applyFont="1" applyFill="1" applyBorder="1" applyAlignment="1">
      <alignment horizontal="left" wrapText="1"/>
    </xf>
    <xf numFmtId="0" fontId="4" fillId="0" borderId="1" xfId="0" applyFont="1" applyBorder="1" applyAlignment="1">
      <alignment horizontal="right" vertical="top" wrapText="1"/>
    </xf>
    <xf numFmtId="0" fontId="6" fillId="0" borderId="1" xfId="0" applyFont="1" applyBorder="1" applyAlignment="1">
      <alignment horizontal="center" vertical="center" wrapText="1"/>
    </xf>
    <xf numFmtId="0" fontId="3" fillId="0" borderId="1" xfId="0" applyFont="1" applyBorder="1" applyAlignment="1">
      <alignment horizontal="right" vertical="top" wrapText="1"/>
    </xf>
    <xf numFmtId="0" fontId="1" fillId="0" borderId="1" xfId="0" applyFont="1" applyBorder="1" applyAlignment="1">
      <alignment horizontal="right" vertical="top" wrapText="1"/>
    </xf>
    <xf numFmtId="0" fontId="8" fillId="0" borderId="0" xfId="0" applyFont="1" applyAlignment="1">
      <alignment horizontal="center" wrapText="1"/>
    </xf>
    <xf numFmtId="0" fontId="3" fillId="0" borderId="0" xfId="0" applyFont="1"/>
    <xf numFmtId="0" fontId="1" fillId="0" borderId="0" xfId="0" applyFont="1"/>
    <xf numFmtId="0" fontId="10" fillId="0" borderId="1" xfId="0" applyFont="1" applyBorder="1" applyAlignment="1">
      <alignment horizontal="justify" vertical="center" wrapText="1"/>
    </xf>
    <xf numFmtId="0" fontId="3" fillId="0" borderId="0" xfId="0" applyFont="1" applyAlignment="1">
      <alignment horizontal="center"/>
    </xf>
    <xf numFmtId="0" fontId="3" fillId="0" borderId="1" xfId="0" applyFont="1" applyBorder="1" applyAlignment="1">
      <alignment horizontal="left" vertical="top" wrapText="1"/>
    </xf>
    <xf numFmtId="164" fontId="1"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1" xfId="0" applyFont="1" applyBorder="1" applyAlignment="1">
      <alignment horizontal="center" vertical="top" wrapText="1"/>
    </xf>
    <xf numFmtId="0" fontId="3" fillId="0" borderId="1" xfId="0" applyFont="1" applyBorder="1" applyAlignment="1">
      <alignment vertical="top" wrapText="1"/>
    </xf>
    <xf numFmtId="0" fontId="4" fillId="0" borderId="1" xfId="0" applyFont="1" applyBorder="1" applyAlignment="1">
      <alignment horizontal="center" vertical="center" wrapText="1"/>
    </xf>
    <xf numFmtId="0" fontId="1" fillId="0" borderId="3" xfId="0" applyFont="1" applyFill="1" applyBorder="1" applyAlignment="1">
      <alignment horizontal="right" wrapText="1"/>
    </xf>
    <xf numFmtId="0" fontId="1" fillId="0" borderId="1" xfId="0"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10" fillId="0" borderId="1" xfId="0" applyFont="1" applyFill="1" applyBorder="1" applyAlignment="1">
      <alignment horizontal="justify" vertical="center" wrapText="1"/>
    </xf>
    <xf numFmtId="0" fontId="12" fillId="0" borderId="1" xfId="0" applyFont="1" applyFill="1" applyBorder="1" applyAlignment="1">
      <alignment vertical="center" wrapText="1"/>
    </xf>
    <xf numFmtId="164" fontId="11" fillId="0" borderId="3" xfId="0" applyNumberFormat="1" applyFont="1" applyFill="1" applyBorder="1" applyAlignment="1">
      <alignment horizontal="center" vertical="center" wrapText="1"/>
    </xf>
    <xf numFmtId="0" fontId="12" fillId="0" borderId="1" xfId="0" applyFont="1" applyFill="1" applyBorder="1" applyAlignment="1">
      <alignment horizontal="center" wrapText="1"/>
    </xf>
    <xf numFmtId="164" fontId="11" fillId="0" borderId="1" xfId="0" applyNumberFormat="1" applyFont="1" applyFill="1" applyBorder="1" applyAlignment="1">
      <alignment horizontal="center" wrapText="1"/>
    </xf>
    <xf numFmtId="0" fontId="13" fillId="0" borderId="1" xfId="0" applyFont="1" applyFill="1" applyBorder="1" applyAlignment="1">
      <alignment vertical="center" wrapText="1"/>
    </xf>
    <xf numFmtId="164" fontId="11" fillId="0" borderId="3" xfId="0" applyNumberFormat="1" applyFont="1" applyFill="1" applyBorder="1" applyAlignment="1">
      <alignment horizontal="center" wrapText="1"/>
    </xf>
    <xf numFmtId="0" fontId="3" fillId="0" borderId="1" xfId="0" applyFont="1" applyFill="1" applyBorder="1" applyAlignment="1">
      <alignment horizontal="right" vertical="top" wrapText="1"/>
    </xf>
    <xf numFmtId="0" fontId="3" fillId="0" borderId="1" xfId="0" applyFont="1" applyFill="1" applyBorder="1" applyAlignment="1">
      <alignment horizontal="left" vertical="top" wrapText="1"/>
    </xf>
    <xf numFmtId="0" fontId="4" fillId="0" borderId="1" xfId="0" applyFont="1" applyFill="1" applyBorder="1" applyAlignment="1">
      <alignment horizontal="right" vertical="top" wrapText="1"/>
    </xf>
    <xf numFmtId="0" fontId="10" fillId="0" borderId="0" xfId="0" applyFont="1" applyFill="1" applyAlignment="1">
      <alignment horizontal="justify" vertical="center"/>
    </xf>
    <xf numFmtId="0" fontId="7" fillId="0" borderId="1" xfId="0" applyFont="1" applyFill="1" applyBorder="1" applyAlignment="1">
      <alignment horizontal="center" vertical="center" wrapText="1"/>
    </xf>
    <xf numFmtId="0" fontId="10" fillId="0" borderId="1" xfId="0" applyFont="1" applyFill="1" applyBorder="1" applyAlignment="1">
      <alignment horizontal="justify" vertical="center"/>
    </xf>
    <xf numFmtId="0" fontId="3" fillId="0" borderId="0" xfId="0" applyFont="1" applyFill="1" applyAlignment="1">
      <alignment vertical="center" wrapText="1"/>
    </xf>
    <xf numFmtId="0" fontId="3" fillId="0" borderId="1" xfId="0" applyFont="1" applyFill="1" applyBorder="1" applyAlignment="1">
      <alignment vertical="center" wrapText="1"/>
    </xf>
    <xf numFmtId="0" fontId="9" fillId="0" borderId="3" xfId="0" applyFont="1" applyFill="1" applyBorder="1" applyAlignment="1">
      <alignment horizontal="right" vertical="top" wrapText="1"/>
    </xf>
    <xf numFmtId="0" fontId="9" fillId="0" borderId="3" xfId="0" applyFont="1" applyFill="1" applyBorder="1" applyAlignment="1">
      <alignment horizontal="left" vertical="top" wrapText="1"/>
    </xf>
    <xf numFmtId="0" fontId="6"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right" wrapText="1"/>
    </xf>
    <xf numFmtId="0" fontId="5" fillId="0" borderId="1" xfId="0" applyFont="1" applyFill="1" applyBorder="1" applyAlignment="1">
      <alignment horizontal="center" vertical="center" wrapText="1"/>
    </xf>
    <xf numFmtId="164" fontId="5" fillId="0" borderId="1" xfId="0" applyNumberFormat="1" applyFont="1" applyFill="1" applyBorder="1" applyAlignment="1">
      <alignment horizontal="center" vertical="center" wrapText="1"/>
    </xf>
    <xf numFmtId="0" fontId="9" fillId="0" borderId="1" xfId="0" applyFont="1" applyFill="1" applyBorder="1" applyAlignment="1">
      <alignment horizontal="right" vertical="top" wrapText="1"/>
    </xf>
    <xf numFmtId="0" fontId="9" fillId="0" borderId="1" xfId="0" applyFont="1" applyFill="1" applyBorder="1" applyAlignment="1">
      <alignment horizontal="left" vertical="top" wrapText="1"/>
    </xf>
    <xf numFmtId="0" fontId="9" fillId="0" borderId="1" xfId="0" applyFont="1" applyFill="1" applyBorder="1" applyAlignment="1">
      <alignment horizontal="right" wrapText="1"/>
    </xf>
    <xf numFmtId="164" fontId="7" fillId="0" borderId="1" xfId="0" applyNumberFormat="1" applyFont="1" applyFill="1" applyBorder="1" applyAlignment="1">
      <alignment horizontal="center" vertical="center" wrapText="1"/>
    </xf>
    <xf numFmtId="0" fontId="3" fillId="0" borderId="1" xfId="0" applyFont="1" applyFill="1" applyBorder="1" applyAlignment="1">
      <alignment wrapText="1"/>
    </xf>
    <xf numFmtId="0" fontId="3" fillId="0" borderId="0" xfId="0" applyFont="1" applyFill="1" applyAlignment="1">
      <alignment wrapText="1"/>
    </xf>
    <xf numFmtId="0" fontId="6"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164" fontId="12" fillId="0" borderId="3" xfId="0" applyNumberFormat="1" applyFont="1" applyFill="1" applyBorder="1" applyAlignment="1">
      <alignment horizontal="center" vertical="center" wrapText="1"/>
    </xf>
    <xf numFmtId="16" fontId="1" fillId="0" borderId="1" xfId="0" applyNumberFormat="1" applyFont="1" applyFill="1" applyBorder="1" applyAlignment="1">
      <alignment horizontal="center" vertical="center" wrapText="1"/>
    </xf>
    <xf numFmtId="164" fontId="12" fillId="0" borderId="1" xfId="0" applyNumberFormat="1" applyFont="1" applyFill="1" applyBorder="1" applyAlignment="1">
      <alignment horizontal="center" vertical="center" wrapText="1"/>
    </xf>
    <xf numFmtId="164" fontId="11" fillId="0" borderId="1" xfId="0" applyNumberFormat="1" applyFont="1" applyFill="1" applyBorder="1" applyAlignment="1">
      <alignment horizontal="center" vertical="center" wrapText="1"/>
    </xf>
    <xf numFmtId="16" fontId="1" fillId="0" borderId="3" xfId="0" applyNumberFormat="1" applyFont="1" applyFill="1" applyBorder="1" applyAlignment="1">
      <alignment horizontal="center" vertical="center" wrapText="1"/>
    </xf>
    <xf numFmtId="0" fontId="1" fillId="0" borderId="0" xfId="0" applyFont="1" applyFill="1"/>
    <xf numFmtId="0" fontId="3" fillId="0" borderId="0" xfId="0" applyFont="1" applyFill="1"/>
    <xf numFmtId="0" fontId="3" fillId="0" borderId="0" xfId="0" applyFont="1" applyFill="1" applyAlignment="1">
      <alignment horizontal="center"/>
    </xf>
    <xf numFmtId="164" fontId="11" fillId="0" borderId="3" xfId="0" applyNumberFormat="1" applyFont="1" applyFill="1" applyBorder="1" applyAlignment="1">
      <alignment wrapText="1"/>
    </xf>
    <xf numFmtId="0" fontId="12" fillId="0" borderId="2" xfId="0" applyFont="1" applyFill="1" applyBorder="1" applyAlignment="1">
      <alignment wrapText="1"/>
    </xf>
    <xf numFmtId="0" fontId="12" fillId="0" borderId="1" xfId="0" applyFont="1" applyFill="1" applyBorder="1" applyAlignment="1">
      <alignment wrapText="1"/>
    </xf>
    <xf numFmtId="0" fontId="4" fillId="0" borderId="2" xfId="0" applyFont="1" applyFill="1" applyBorder="1" applyAlignment="1">
      <alignment vertical="top" wrapText="1"/>
    </xf>
    <xf numFmtId="164" fontId="1" fillId="0" borderId="1" xfId="0" applyNumberFormat="1" applyFont="1" applyFill="1" applyBorder="1" applyAlignment="1">
      <alignment horizontal="center"/>
    </xf>
    <xf numFmtId="4" fontId="2" fillId="0" borderId="1" xfId="0" applyNumberFormat="1" applyFont="1" applyFill="1" applyBorder="1" applyAlignment="1">
      <alignment horizontal="center" wrapText="1"/>
    </xf>
    <xf numFmtId="4" fontId="3" fillId="0" borderId="1" xfId="0" applyNumberFormat="1" applyFont="1" applyBorder="1" applyAlignment="1">
      <alignment horizontal="center" wrapText="1"/>
    </xf>
    <xf numFmtId="4" fontId="5" fillId="0" borderId="1" xfId="0" applyNumberFormat="1" applyFont="1" applyBorder="1" applyAlignment="1">
      <alignment horizontal="center" vertical="center"/>
    </xf>
    <xf numFmtId="4" fontId="14" fillId="0" borderId="1" xfId="0" applyNumberFormat="1" applyFont="1" applyFill="1" applyBorder="1" applyAlignment="1">
      <alignment horizontal="center" wrapText="1"/>
    </xf>
    <xf numFmtId="4" fontId="1" fillId="0" borderId="1" xfId="0" applyNumberFormat="1" applyFont="1" applyBorder="1" applyAlignment="1">
      <alignment horizontal="center" wrapText="1"/>
    </xf>
    <xf numFmtId="0" fontId="1" fillId="0" borderId="1" xfId="0" applyFont="1" applyBorder="1" applyAlignment="1">
      <alignment horizontal="right" vertical="center" wrapText="1"/>
    </xf>
    <xf numFmtId="0" fontId="1" fillId="2" borderId="1" xfId="0" applyFont="1" applyFill="1" applyBorder="1" applyAlignment="1">
      <alignment horizontal="center" vertical="top" wrapText="1"/>
    </xf>
    <xf numFmtId="0" fontId="15" fillId="2" borderId="1" xfId="0" applyFont="1" applyFill="1" applyBorder="1" applyAlignment="1">
      <alignment horizontal="justify"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6" fillId="2" borderId="3" xfId="0" applyFont="1" applyFill="1" applyBorder="1" applyAlignment="1">
      <alignment horizontal="center" vertical="center" wrapText="1"/>
    </xf>
    <xf numFmtId="0" fontId="11" fillId="2" borderId="1" xfId="0" applyFont="1" applyFill="1" applyBorder="1" applyAlignment="1">
      <alignment vertical="center" wrapText="1"/>
    </xf>
    <xf numFmtId="0" fontId="6" fillId="0" borderId="1" xfId="0" applyFont="1" applyFill="1" applyBorder="1" applyAlignment="1">
      <alignment wrapText="1"/>
    </xf>
    <xf numFmtId="0" fontId="6" fillId="0" borderId="1" xfId="0" applyFont="1" applyBorder="1" applyAlignment="1">
      <alignment wrapText="1"/>
    </xf>
    <xf numFmtId="4" fontId="1" fillId="0" borderId="3" xfId="0" applyNumberFormat="1" applyFont="1" applyFill="1" applyBorder="1" applyAlignment="1">
      <alignment horizontal="center" vertical="center" wrapText="1"/>
    </xf>
    <xf numFmtId="4" fontId="5" fillId="0" borderId="1" xfId="0" applyNumberFormat="1" applyFont="1" applyFill="1" applyBorder="1" applyAlignment="1">
      <alignment horizontal="center" vertical="center" wrapText="1"/>
    </xf>
    <xf numFmtId="0" fontId="3" fillId="0" borderId="0" xfId="0" applyFont="1" applyAlignment="1">
      <alignment horizontal="center" vertical="center"/>
    </xf>
    <xf numFmtId="0" fontId="9" fillId="0" borderId="4" xfId="0" applyFont="1" applyFill="1" applyBorder="1" applyAlignment="1">
      <alignment wrapText="1"/>
    </xf>
    <xf numFmtId="0" fontId="9" fillId="0" borderId="2" xfId="0" applyFont="1" applyFill="1" applyBorder="1" applyAlignment="1">
      <alignment wrapText="1"/>
    </xf>
    <xf numFmtId="0" fontId="9" fillId="0" borderId="1" xfId="0" applyFont="1" applyFill="1" applyBorder="1" applyAlignment="1">
      <alignment horizontal="center" wrapText="1"/>
    </xf>
    <xf numFmtId="0" fontId="9" fillId="0" borderId="2" xfId="0" applyFont="1" applyFill="1" applyBorder="1" applyAlignment="1"/>
    <xf numFmtId="0" fontId="9" fillId="0" borderId="2" xfId="0" applyFont="1" applyFill="1" applyBorder="1" applyAlignment="1">
      <alignment vertical="top"/>
    </xf>
    <xf numFmtId="0" fontId="9" fillId="0" borderId="4" xfId="0" applyFont="1" applyFill="1" applyBorder="1" applyAlignment="1">
      <alignment horizontal="right" vertical="top" wrapText="1"/>
    </xf>
    <xf numFmtId="0" fontId="9" fillId="0" borderId="4" xfId="0" applyFont="1" applyFill="1" applyBorder="1" applyAlignment="1">
      <alignment horizontal="left" vertical="top" wrapText="1"/>
    </xf>
    <xf numFmtId="0" fontId="9" fillId="0" borderId="4" xfId="0" applyFont="1" applyFill="1" applyBorder="1" applyAlignment="1">
      <alignment horizontal="center" wrapText="1"/>
    </xf>
    <xf numFmtId="0" fontId="9" fillId="0" borderId="3" xfId="0" applyFont="1" applyFill="1" applyBorder="1" applyAlignment="1">
      <alignment horizontal="center" wrapText="1"/>
    </xf>
    <xf numFmtId="0" fontId="9" fillId="0" borderId="2" xfId="0" applyFont="1" applyBorder="1" applyAlignment="1">
      <alignment horizontal="center" vertical="center"/>
    </xf>
    <xf numFmtId="164" fontId="19" fillId="0" borderId="2" xfId="0" applyNumberFormat="1" applyFont="1" applyBorder="1" applyAlignment="1">
      <alignment horizontal="center" vertical="center"/>
    </xf>
    <xf numFmtId="16" fontId="1" fillId="2" borderId="3" xfId="0" applyNumberFormat="1" applyFont="1" applyFill="1" applyBorder="1" applyAlignment="1">
      <alignment vertical="center" wrapText="1"/>
    </xf>
    <xf numFmtId="0" fontId="15" fillId="2" borderId="0" xfId="0" applyFont="1" applyFill="1" applyAlignment="1">
      <alignment horizontal="justify" vertical="center"/>
    </xf>
    <xf numFmtId="0" fontId="17" fillId="2" borderId="1" xfId="0" applyFont="1" applyFill="1" applyBorder="1" applyAlignment="1">
      <alignment horizontal="justify" vertical="center"/>
    </xf>
    <xf numFmtId="0" fontId="2" fillId="0" borderId="1" xfId="0" applyFont="1" applyBorder="1" applyAlignment="1">
      <alignment horizontal="justify" vertical="center"/>
    </xf>
    <xf numFmtId="0" fontId="20" fillId="0" borderId="1" xfId="0" applyFont="1" applyFill="1" applyBorder="1" applyAlignment="1">
      <alignment horizontal="justify" vertical="center"/>
    </xf>
    <xf numFmtId="0" fontId="20" fillId="0" borderId="1" xfId="0" applyFont="1" applyFill="1" applyBorder="1" applyAlignment="1">
      <alignment vertical="center" wrapText="1"/>
    </xf>
    <xf numFmtId="164" fontId="12" fillId="0" borderId="3" xfId="0" applyNumberFormat="1" applyFont="1" applyFill="1" applyBorder="1" applyAlignment="1">
      <alignment horizontal="center" vertical="center" wrapText="1"/>
    </xf>
    <xf numFmtId="0" fontId="9" fillId="0" borderId="2" xfId="0" applyFont="1" applyFill="1" applyBorder="1" applyAlignment="1">
      <alignment horizontal="center" vertical="center" wrapText="1"/>
    </xf>
    <xf numFmtId="164" fontId="11" fillId="0" borderId="3" xfId="0" applyNumberFormat="1" applyFont="1" applyFill="1" applyBorder="1" applyAlignment="1">
      <alignment horizontal="center" vertical="center" wrapText="1"/>
    </xf>
    <xf numFmtId="0" fontId="1" fillId="0" borderId="3" xfId="0" applyFont="1" applyFill="1" applyBorder="1" applyAlignment="1">
      <alignment horizontal="right" wrapText="1"/>
    </xf>
    <xf numFmtId="0" fontId="9" fillId="0" borderId="2" xfId="0" applyFont="1" applyFill="1" applyBorder="1" applyAlignment="1">
      <alignment horizontal="right" wrapText="1"/>
    </xf>
    <xf numFmtId="0" fontId="9" fillId="0" borderId="2" xfId="0" applyFont="1" applyFill="1" applyBorder="1" applyAlignment="1">
      <alignment wrapText="1"/>
    </xf>
    <xf numFmtId="16" fontId="1" fillId="0" borderId="3" xfId="0" applyNumberFormat="1" applyFont="1" applyFill="1" applyBorder="1" applyAlignment="1">
      <alignment horizontal="center" vertical="center" wrapText="1"/>
    </xf>
    <xf numFmtId="0" fontId="9" fillId="0" borderId="2" xfId="0" applyFont="1" applyFill="1" applyBorder="1" applyAlignment="1"/>
    <xf numFmtId="0" fontId="9" fillId="0" borderId="2" xfId="0" applyFont="1" applyBorder="1" applyAlignment="1">
      <alignment horizontal="center" vertical="center"/>
    </xf>
    <xf numFmtId="0" fontId="9" fillId="0" borderId="3" xfId="0" applyFont="1" applyFill="1" applyBorder="1" applyAlignment="1">
      <alignment horizontal="right" vertical="top" wrapText="1"/>
    </xf>
    <xf numFmtId="0" fontId="9" fillId="0" borderId="4" xfId="0" applyFont="1" applyFill="1" applyBorder="1" applyAlignment="1">
      <alignment horizontal="right" vertical="top" wrapText="1"/>
    </xf>
    <xf numFmtId="0" fontId="9" fillId="0" borderId="2" xfId="0" applyFont="1" applyFill="1" applyBorder="1" applyAlignment="1">
      <alignment horizontal="right" vertical="top" wrapText="1"/>
    </xf>
    <xf numFmtId="0" fontId="9" fillId="0" borderId="3" xfId="0" applyFont="1" applyFill="1" applyBorder="1" applyAlignment="1">
      <alignment horizontal="left" vertical="top" wrapText="1"/>
    </xf>
    <xf numFmtId="0" fontId="9" fillId="0" borderId="4" xfId="0" applyFont="1" applyFill="1" applyBorder="1" applyAlignment="1">
      <alignment horizontal="left" vertical="top" wrapText="1"/>
    </xf>
    <xf numFmtId="0" fontId="9" fillId="0" borderId="2" xfId="0" applyFont="1" applyFill="1" applyBorder="1" applyAlignment="1">
      <alignment horizontal="left" vertical="top" wrapText="1"/>
    </xf>
    <xf numFmtId="0" fontId="9" fillId="0" borderId="3" xfId="0" applyFont="1" applyFill="1" applyBorder="1" applyAlignment="1">
      <alignment horizontal="right" wrapText="1"/>
    </xf>
    <xf numFmtId="0" fontId="9" fillId="0" borderId="4" xfId="0" applyFont="1" applyFill="1" applyBorder="1" applyAlignment="1">
      <alignment horizontal="right" wrapText="1"/>
    </xf>
    <xf numFmtId="0" fontId="5" fillId="0" borderId="3" xfId="0" applyFont="1" applyFill="1" applyBorder="1" applyAlignment="1">
      <alignment horizontal="center" vertical="center" wrapText="1"/>
    </xf>
    <xf numFmtId="0" fontId="9" fillId="0" borderId="4" xfId="0" applyFont="1" applyFill="1" applyBorder="1" applyAlignment="1">
      <alignment horizontal="center" wrapText="1"/>
    </xf>
    <xf numFmtId="0" fontId="9" fillId="0" borderId="2" xfId="0" applyFont="1" applyBorder="1" applyAlignment="1">
      <alignment horizontal="center" wrapText="1"/>
    </xf>
    <xf numFmtId="0" fontId="1"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9" fillId="0" borderId="1" xfId="0" applyFont="1" applyFill="1" applyBorder="1" applyAlignment="1">
      <alignment horizontal="center" wrapText="1"/>
    </xf>
    <xf numFmtId="0" fontId="3" fillId="0" borderId="3" xfId="0" applyFont="1" applyFill="1" applyBorder="1" applyAlignment="1">
      <alignment horizontal="right" vertical="top" wrapText="1"/>
    </xf>
    <xf numFmtId="0" fontId="3" fillId="0" borderId="3" xfId="0" applyFont="1" applyFill="1" applyBorder="1" applyAlignment="1">
      <alignment horizontal="left" vertical="top" wrapText="1"/>
    </xf>
    <xf numFmtId="0" fontId="4" fillId="0" borderId="3" xfId="0" applyFont="1" applyFill="1" applyBorder="1" applyAlignment="1">
      <alignment horizontal="right" vertical="top" wrapText="1"/>
    </xf>
    <xf numFmtId="164" fontId="1" fillId="0" borderId="3" xfId="0" applyNumberFormat="1" applyFont="1" applyFill="1" applyBorder="1" applyAlignment="1">
      <alignment horizontal="center" vertical="center" wrapText="1"/>
    </xf>
    <xf numFmtId="0" fontId="9" fillId="0" borderId="2" xfId="0" applyFont="1" applyFill="1" applyBorder="1" applyAlignment="1">
      <alignment horizontal="center" wrapText="1"/>
    </xf>
    <xf numFmtId="0" fontId="11" fillId="0" borderId="3" xfId="0" applyFont="1" applyFill="1" applyBorder="1" applyAlignment="1">
      <alignment horizontal="center" vertical="center" wrapText="1"/>
    </xf>
    <xf numFmtId="0" fontId="1" fillId="0" borderId="4" xfId="0" applyFont="1" applyFill="1" applyBorder="1" applyAlignment="1">
      <alignment horizontal="right" wrapText="1"/>
    </xf>
    <xf numFmtId="0" fontId="9" fillId="0" borderId="4" xfId="0" applyFont="1" applyFill="1" applyBorder="1" applyAlignment="1">
      <alignment wrapText="1"/>
    </xf>
    <xf numFmtId="0" fontId="9" fillId="0" borderId="3" xfId="0" applyFont="1" applyBorder="1" applyAlignment="1">
      <alignment horizontal="right" wrapText="1"/>
    </xf>
    <xf numFmtId="0" fontId="9" fillId="0" borderId="4" xfId="0" applyFont="1" applyBorder="1" applyAlignment="1">
      <alignment horizontal="right" wrapText="1"/>
    </xf>
    <xf numFmtId="0" fontId="9" fillId="0" borderId="2" xfId="0" applyFont="1" applyBorder="1" applyAlignment="1">
      <alignment horizontal="right" wrapText="1"/>
    </xf>
    <xf numFmtId="0" fontId="3" fillId="0" borderId="0" xfId="0" applyFont="1" applyAlignment="1">
      <alignment horizontal="right" wrapText="1"/>
    </xf>
    <xf numFmtId="0" fontId="3" fillId="0" borderId="0" xfId="0" applyFont="1" applyAlignment="1">
      <alignment horizontal="right"/>
    </xf>
    <xf numFmtId="0" fontId="3" fillId="0" borderId="3" xfId="0" applyFont="1" applyBorder="1" applyAlignment="1">
      <alignment horizontal="right" vertical="top" wrapText="1"/>
    </xf>
    <xf numFmtId="0" fontId="9" fillId="0" borderId="2" xfId="0" applyFont="1" applyBorder="1" applyAlignment="1">
      <alignment horizontal="right" vertical="top" wrapText="1"/>
    </xf>
    <xf numFmtId="0" fontId="3" fillId="0" borderId="3" xfId="0" applyFont="1" applyBorder="1" applyAlignment="1">
      <alignment horizontal="left" vertical="top" wrapText="1"/>
    </xf>
    <xf numFmtId="0" fontId="9" fillId="0" borderId="2" xfId="0" applyFont="1" applyBorder="1" applyAlignment="1">
      <alignment horizontal="left" vertical="top" wrapText="1"/>
    </xf>
    <xf numFmtId="0" fontId="4" fillId="0" borderId="3" xfId="0" applyFont="1" applyBorder="1" applyAlignment="1">
      <alignment horizontal="right" vertical="top" wrapText="1"/>
    </xf>
    <xf numFmtId="0" fontId="9" fillId="0" borderId="3" xfId="0" applyFont="1" applyBorder="1" applyAlignment="1">
      <alignment horizontal="right" vertical="top" wrapText="1"/>
    </xf>
    <xf numFmtId="0" fontId="9" fillId="0" borderId="4" xfId="0" applyFont="1" applyBorder="1" applyAlignment="1">
      <alignment horizontal="right" vertical="top" wrapText="1"/>
    </xf>
    <xf numFmtId="0" fontId="9" fillId="0" borderId="3" xfId="0" applyFont="1" applyBorder="1" applyAlignment="1">
      <alignment horizontal="left" vertical="top" wrapText="1"/>
    </xf>
    <xf numFmtId="0" fontId="9" fillId="0" borderId="4" xfId="0" applyFont="1" applyBorder="1" applyAlignment="1">
      <alignment horizontal="left" vertical="top"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top" wrapText="1"/>
    </xf>
    <xf numFmtId="0" fontId="9" fillId="0" borderId="2" xfId="0" applyFont="1" applyFill="1" applyBorder="1" applyAlignment="1">
      <alignment vertical="top"/>
    </xf>
    <xf numFmtId="0" fontId="9" fillId="0" borderId="2" xfId="0" applyFont="1" applyFill="1" applyBorder="1" applyAlignment="1">
      <alignment horizontal="center" vertical="center"/>
    </xf>
    <xf numFmtId="0" fontId="7" fillId="0" borderId="3" xfId="0" applyFont="1" applyBorder="1" applyAlignment="1">
      <alignment horizontal="center" vertical="center" wrapText="1"/>
    </xf>
    <xf numFmtId="0" fontId="9" fillId="0" borderId="4" xfId="0" applyFont="1" applyBorder="1" applyAlignment="1">
      <alignment horizontal="center" wrapText="1"/>
    </xf>
    <xf numFmtId="164" fontId="11" fillId="0" borderId="4" xfId="0" applyNumberFormat="1"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842A8-18DD-4D81-BF99-3CDD78B0CD0E}">
  <dimension ref="A1:F105"/>
  <sheetViews>
    <sheetView tabSelected="1" topLeftCell="A7" zoomScale="70" zoomScaleNormal="70" workbookViewId="0">
      <selection activeCell="D13" sqref="D13"/>
    </sheetView>
  </sheetViews>
  <sheetFormatPr defaultColWidth="9.140625" defaultRowHeight="15.75" x14ac:dyDescent="0.25"/>
  <cols>
    <col min="1" max="1" width="9" style="11" customWidth="1"/>
    <col min="2" max="2" width="13.85546875" style="11" customWidth="1"/>
    <col min="3" max="3" width="11.5703125" style="10" customWidth="1"/>
    <col min="4" max="4" width="122.28515625" style="10" customWidth="1"/>
    <col min="5" max="5" width="14.42578125" style="13" customWidth="1"/>
    <col min="6" max="6" width="14.28515625" style="13" customWidth="1"/>
    <col min="7" max="16384" width="9.140625" style="10"/>
  </cols>
  <sheetData>
    <row r="1" spans="1:6" ht="72.599999999999994" customHeight="1" x14ac:dyDescent="0.25">
      <c r="D1" s="136" t="s">
        <v>115</v>
      </c>
      <c r="E1" s="137"/>
      <c r="F1" s="137"/>
    </row>
    <row r="2" spans="1:6" ht="41.25" customHeight="1" x14ac:dyDescent="0.3">
      <c r="A2" s="9"/>
      <c r="B2" s="9"/>
      <c r="D2" s="9" t="s">
        <v>84</v>
      </c>
      <c r="E2" s="9"/>
      <c r="F2" s="9"/>
    </row>
    <row r="4" spans="1:6" s="84" customFormat="1" ht="104.25" customHeight="1" x14ac:dyDescent="0.25">
      <c r="A4" s="2" t="s">
        <v>23</v>
      </c>
      <c r="B4" s="2" t="s">
        <v>24</v>
      </c>
      <c r="C4" s="2" t="s">
        <v>0</v>
      </c>
      <c r="D4" s="2" t="s">
        <v>21</v>
      </c>
      <c r="E4" s="2" t="s">
        <v>113</v>
      </c>
      <c r="F4" s="2" t="s">
        <v>114</v>
      </c>
    </row>
    <row r="5" spans="1:6" s="84" customFormat="1" x14ac:dyDescent="0.25">
      <c r="A5" s="2"/>
      <c r="B5" s="2"/>
      <c r="C5" s="76" t="s">
        <v>86</v>
      </c>
      <c r="D5" s="77" t="s">
        <v>91</v>
      </c>
      <c r="E5" s="2"/>
      <c r="F5" s="2"/>
    </row>
    <row r="6" spans="1:6" x14ac:dyDescent="0.25">
      <c r="A6" s="3"/>
      <c r="B6" s="3"/>
      <c r="C6" s="3" t="s">
        <v>1</v>
      </c>
      <c r="D6" s="4" t="s">
        <v>87</v>
      </c>
      <c r="E6" s="68"/>
      <c r="F6" s="71">
        <v>90</v>
      </c>
    </row>
    <row r="7" spans="1:6" x14ac:dyDescent="0.25">
      <c r="A7" s="3"/>
      <c r="B7" s="3"/>
      <c r="C7" s="3"/>
      <c r="D7" s="4" t="s">
        <v>88</v>
      </c>
      <c r="E7" s="68"/>
      <c r="F7" s="71"/>
    </row>
    <row r="8" spans="1:6" ht="43.15" customHeight="1" x14ac:dyDescent="0.25">
      <c r="A8" s="3"/>
      <c r="B8" s="3"/>
      <c r="C8" s="3" t="s">
        <v>2</v>
      </c>
      <c r="D8" s="1" t="s">
        <v>20</v>
      </c>
      <c r="E8" s="69"/>
      <c r="F8" s="72">
        <v>180</v>
      </c>
    </row>
    <row r="9" spans="1:6" ht="79.5" customHeight="1" x14ac:dyDescent="0.25">
      <c r="A9" s="8"/>
      <c r="B9" s="8"/>
      <c r="C9" s="5"/>
      <c r="D9" s="99" t="s">
        <v>89</v>
      </c>
      <c r="E9" s="70"/>
      <c r="F9" s="70"/>
    </row>
    <row r="10" spans="1:6" ht="31.5" x14ac:dyDescent="0.25">
      <c r="A10" s="8"/>
      <c r="B10" s="8"/>
      <c r="C10" s="74" t="s">
        <v>90</v>
      </c>
      <c r="D10" s="75" t="s">
        <v>92</v>
      </c>
      <c r="E10" s="70"/>
      <c r="F10" s="70"/>
    </row>
    <row r="11" spans="1:6" ht="23.25" customHeight="1" x14ac:dyDescent="0.25">
      <c r="A11" s="3"/>
      <c r="B11" s="3"/>
      <c r="C11" s="73" t="s">
        <v>14</v>
      </c>
      <c r="D11" s="81" t="s">
        <v>15</v>
      </c>
      <c r="E11" s="2">
        <f>E12+E15</f>
        <v>14.129999999999999</v>
      </c>
      <c r="F11" s="15">
        <v>14</v>
      </c>
    </row>
    <row r="12" spans="1:6" s="11" customFormat="1" ht="27.75" customHeight="1" x14ac:dyDescent="0.25">
      <c r="A12" s="7">
        <v>1000</v>
      </c>
      <c r="B12" s="14" t="s">
        <v>25</v>
      </c>
      <c r="C12" s="18" t="s">
        <v>22</v>
      </c>
      <c r="D12" s="12" t="s">
        <v>116</v>
      </c>
      <c r="E12" s="17">
        <f>E13+E14</f>
        <v>3.02</v>
      </c>
      <c r="F12" s="151"/>
    </row>
    <row r="13" spans="1:6" ht="106.5" customHeight="1" x14ac:dyDescent="0.25">
      <c r="A13" s="138"/>
      <c r="B13" s="140"/>
      <c r="C13" s="142"/>
      <c r="D13" s="12" t="s">
        <v>26</v>
      </c>
      <c r="E13" s="16">
        <v>1.21</v>
      </c>
      <c r="F13" s="152"/>
    </row>
    <row r="14" spans="1:6" ht="90.75" customHeight="1" x14ac:dyDescent="0.25">
      <c r="A14" s="139"/>
      <c r="B14" s="141"/>
      <c r="C14" s="139"/>
      <c r="D14" s="12" t="s">
        <v>27</v>
      </c>
      <c r="E14" s="16">
        <v>1.81</v>
      </c>
      <c r="F14" s="152"/>
    </row>
    <row r="15" spans="1:6" ht="21" customHeight="1" x14ac:dyDescent="0.25">
      <c r="A15" s="143">
        <v>2250</v>
      </c>
      <c r="B15" s="145" t="s">
        <v>28</v>
      </c>
      <c r="C15" s="133"/>
      <c r="D15" s="14" t="s">
        <v>68</v>
      </c>
      <c r="E15" s="6">
        <f>E16+E17</f>
        <v>11.11</v>
      </c>
      <c r="F15" s="152"/>
    </row>
    <row r="16" spans="1:6" ht="38.450000000000003" customHeight="1" x14ac:dyDescent="0.25">
      <c r="A16" s="144"/>
      <c r="B16" s="146"/>
      <c r="C16" s="134"/>
      <c r="D16" s="19" t="s">
        <v>67</v>
      </c>
      <c r="E16" s="20">
        <v>7.65</v>
      </c>
      <c r="F16" s="152"/>
    </row>
    <row r="17" spans="1:6" ht="82.9" customHeight="1" x14ac:dyDescent="0.25">
      <c r="A17" s="139"/>
      <c r="B17" s="141"/>
      <c r="C17" s="135"/>
      <c r="D17" s="19" t="s">
        <v>69</v>
      </c>
      <c r="E17" s="20">
        <v>3.46</v>
      </c>
      <c r="F17" s="121"/>
    </row>
    <row r="18" spans="1:6" ht="41.25" customHeight="1" x14ac:dyDescent="0.25">
      <c r="A18" s="105"/>
      <c r="B18" s="105"/>
      <c r="C18" s="122" t="s">
        <v>16</v>
      </c>
      <c r="D18" s="80" t="s">
        <v>17</v>
      </c>
      <c r="E18" s="22"/>
      <c r="F18" s="23"/>
    </row>
    <row r="19" spans="1:6" ht="30" customHeight="1" x14ac:dyDescent="0.25">
      <c r="A19" s="118"/>
      <c r="B19" s="132"/>
      <c r="C19" s="132"/>
      <c r="D19" s="24" t="s">
        <v>29</v>
      </c>
      <c r="E19" s="122">
        <f>14.13*0.5</f>
        <v>7.0650000000000004</v>
      </c>
      <c r="F19" s="128">
        <v>7</v>
      </c>
    </row>
    <row r="20" spans="1:6" ht="29.25" customHeight="1" x14ac:dyDescent="0.25">
      <c r="A20" s="106"/>
      <c r="B20" s="107"/>
      <c r="C20" s="107"/>
      <c r="D20" s="25" t="s">
        <v>85</v>
      </c>
      <c r="E20" s="103"/>
      <c r="F20" s="129"/>
    </row>
    <row r="21" spans="1:6" ht="29.25" customHeight="1" x14ac:dyDescent="0.25">
      <c r="A21" s="105"/>
      <c r="B21" s="105"/>
      <c r="C21" s="122" t="s">
        <v>18</v>
      </c>
      <c r="D21" s="26" t="s">
        <v>30</v>
      </c>
      <c r="E21" s="130">
        <f>14.13*0.5</f>
        <v>7.0650000000000004</v>
      </c>
      <c r="F21" s="104">
        <v>7</v>
      </c>
    </row>
    <row r="22" spans="1:6" ht="29.25" customHeight="1" x14ac:dyDescent="0.25">
      <c r="A22" s="106"/>
      <c r="B22" s="107"/>
      <c r="C22" s="129"/>
      <c r="D22" s="25" t="s">
        <v>85</v>
      </c>
      <c r="E22" s="103"/>
      <c r="F22" s="103"/>
    </row>
    <row r="23" spans="1:6" ht="29.25" customHeight="1" x14ac:dyDescent="0.25">
      <c r="A23" s="105"/>
      <c r="B23" s="105"/>
      <c r="C23" s="122" t="s">
        <v>19</v>
      </c>
      <c r="D23" s="26" t="s">
        <v>31</v>
      </c>
      <c r="E23" s="65">
        <v>76.89</v>
      </c>
      <c r="F23" s="29">
        <v>77</v>
      </c>
    </row>
    <row r="24" spans="1:6" ht="63.75" customHeight="1" x14ac:dyDescent="0.25">
      <c r="A24" s="131"/>
      <c r="B24" s="131"/>
      <c r="C24" s="147"/>
      <c r="D24" s="30" t="s">
        <v>82</v>
      </c>
      <c r="E24" s="64"/>
      <c r="F24" s="31"/>
    </row>
    <row r="25" spans="1:6" x14ac:dyDescent="0.25">
      <c r="A25" s="106"/>
      <c r="B25" s="106"/>
      <c r="C25" s="66" t="s">
        <v>22</v>
      </c>
      <c r="D25" s="30" t="s">
        <v>83</v>
      </c>
      <c r="E25" s="64">
        <f>E26+E30</f>
        <v>25.63</v>
      </c>
      <c r="F25" s="63"/>
    </row>
    <row r="26" spans="1:6" ht="30.75" customHeight="1" x14ac:dyDescent="0.25">
      <c r="A26" s="32">
        <v>1000</v>
      </c>
      <c r="B26" s="33" t="s">
        <v>25</v>
      </c>
      <c r="C26" s="66"/>
      <c r="D26" s="35" t="s">
        <v>32</v>
      </c>
      <c r="E26" s="36">
        <f>E27+E28+E29</f>
        <v>9.620000000000001</v>
      </c>
      <c r="F26" s="85"/>
    </row>
    <row r="27" spans="1:6" ht="117.75" customHeight="1" x14ac:dyDescent="0.25">
      <c r="A27" s="125"/>
      <c r="B27" s="126"/>
      <c r="C27" s="127"/>
      <c r="D27" s="37" t="s">
        <v>33</v>
      </c>
      <c r="E27" s="45">
        <v>1.21</v>
      </c>
      <c r="F27" s="85"/>
    </row>
    <row r="28" spans="1:6" ht="104.25" customHeight="1" x14ac:dyDescent="0.25">
      <c r="A28" s="112"/>
      <c r="B28" s="115"/>
      <c r="C28" s="112"/>
      <c r="D28" s="38" t="s">
        <v>34</v>
      </c>
      <c r="E28" s="45">
        <v>4.5</v>
      </c>
      <c r="F28" s="85"/>
    </row>
    <row r="29" spans="1:6" ht="51.75" customHeight="1" x14ac:dyDescent="0.25">
      <c r="A29" s="113"/>
      <c r="B29" s="116"/>
      <c r="C29" s="113"/>
      <c r="D29" s="39" t="s">
        <v>35</v>
      </c>
      <c r="E29" s="45">
        <v>3.91</v>
      </c>
      <c r="F29" s="85"/>
    </row>
    <row r="30" spans="1:6" ht="24" customHeight="1" x14ac:dyDescent="0.25">
      <c r="A30" s="111">
        <v>2250</v>
      </c>
      <c r="B30" s="114" t="s">
        <v>28</v>
      </c>
      <c r="C30" s="117"/>
      <c r="D30" s="33" t="s">
        <v>68</v>
      </c>
      <c r="E30" s="42">
        <f>E31+E32</f>
        <v>16.009999999999998</v>
      </c>
      <c r="F30" s="85"/>
    </row>
    <row r="31" spans="1:6" ht="39.6" customHeight="1" x14ac:dyDescent="0.25">
      <c r="A31" s="112"/>
      <c r="B31" s="115"/>
      <c r="C31" s="118"/>
      <c r="D31" s="37" t="s">
        <v>70</v>
      </c>
      <c r="E31" s="43">
        <v>8.41</v>
      </c>
      <c r="F31" s="85"/>
    </row>
    <row r="32" spans="1:6" ht="46.9" customHeight="1" x14ac:dyDescent="0.25">
      <c r="A32" s="113"/>
      <c r="B32" s="116"/>
      <c r="C32" s="106"/>
      <c r="D32" s="37" t="s">
        <v>71</v>
      </c>
      <c r="E32" s="43">
        <v>7.6</v>
      </c>
      <c r="F32" s="86"/>
    </row>
    <row r="33" spans="1:6" ht="29.25" customHeight="1" x14ac:dyDescent="0.25">
      <c r="A33" s="44"/>
      <c r="B33" s="44"/>
      <c r="C33" s="76" t="s">
        <v>3</v>
      </c>
      <c r="D33" s="79" t="s">
        <v>95</v>
      </c>
      <c r="E33" s="28">
        <f>E34+E37</f>
        <v>9.33</v>
      </c>
      <c r="F33" s="29">
        <v>9</v>
      </c>
    </row>
    <row r="34" spans="1:6" ht="30.75" customHeight="1" x14ac:dyDescent="0.25">
      <c r="A34" s="32">
        <v>1000</v>
      </c>
      <c r="B34" s="33" t="s">
        <v>25</v>
      </c>
      <c r="C34" s="34" t="s">
        <v>22</v>
      </c>
      <c r="D34" s="35" t="s">
        <v>32</v>
      </c>
      <c r="E34" s="36">
        <f>E35+E36</f>
        <v>5.12</v>
      </c>
      <c r="F34" s="123"/>
    </row>
    <row r="35" spans="1:6" ht="87.75" customHeight="1" x14ac:dyDescent="0.25">
      <c r="A35" s="125"/>
      <c r="B35" s="126"/>
      <c r="C35" s="127"/>
      <c r="D35" s="39" t="s">
        <v>36</v>
      </c>
      <c r="E35" s="45">
        <v>2.42</v>
      </c>
      <c r="F35" s="124"/>
    </row>
    <row r="36" spans="1:6" ht="52.5" customHeight="1" x14ac:dyDescent="0.25">
      <c r="A36" s="112"/>
      <c r="B36" s="115"/>
      <c r="C36" s="112"/>
      <c r="D36" s="35" t="s">
        <v>37</v>
      </c>
      <c r="E36" s="46">
        <v>2.7</v>
      </c>
      <c r="F36" s="124"/>
    </row>
    <row r="37" spans="1:6" ht="56.25" customHeight="1" x14ac:dyDescent="0.25">
      <c r="A37" s="47">
        <v>2250</v>
      </c>
      <c r="B37" s="48" t="s">
        <v>28</v>
      </c>
      <c r="C37" s="49"/>
      <c r="D37" s="37" t="s">
        <v>72</v>
      </c>
      <c r="E37" s="42">
        <v>4.21</v>
      </c>
      <c r="F37" s="124"/>
    </row>
    <row r="38" spans="1:6" x14ac:dyDescent="0.25">
      <c r="A38" s="40"/>
      <c r="B38" s="41"/>
      <c r="C38" s="78" t="s">
        <v>93</v>
      </c>
      <c r="D38" s="75" t="s">
        <v>94</v>
      </c>
      <c r="E38" s="42"/>
      <c r="F38" s="87"/>
    </row>
    <row r="39" spans="1:6" x14ac:dyDescent="0.25">
      <c r="A39" s="88"/>
      <c r="B39" s="88"/>
      <c r="C39" s="89"/>
      <c r="D39" s="100" t="s">
        <v>96</v>
      </c>
      <c r="E39" s="67">
        <f>E40+E45</f>
        <v>34.900000000000006</v>
      </c>
      <c r="F39" s="153"/>
    </row>
    <row r="40" spans="1:6" ht="30.75" customHeight="1" x14ac:dyDescent="0.25">
      <c r="A40" s="32">
        <v>1000</v>
      </c>
      <c r="B40" s="33" t="s">
        <v>25</v>
      </c>
      <c r="C40" s="34" t="s">
        <v>22</v>
      </c>
      <c r="D40" s="35" t="s">
        <v>32</v>
      </c>
      <c r="E40" s="50">
        <f>E41+E42+E43+E44</f>
        <v>19.96</v>
      </c>
      <c r="F40" s="120"/>
    </row>
    <row r="41" spans="1:6" ht="79.5" customHeight="1" x14ac:dyDescent="0.25">
      <c r="A41" s="125"/>
      <c r="B41" s="126"/>
      <c r="C41" s="127"/>
      <c r="D41" s="51" t="s">
        <v>39</v>
      </c>
      <c r="E41" s="45">
        <v>2.21</v>
      </c>
      <c r="F41" s="120"/>
    </row>
    <row r="42" spans="1:6" ht="112.5" customHeight="1" x14ac:dyDescent="0.25">
      <c r="A42" s="112"/>
      <c r="B42" s="115"/>
      <c r="C42" s="112"/>
      <c r="D42" s="52" t="s">
        <v>40</v>
      </c>
      <c r="E42" s="45">
        <v>4.84</v>
      </c>
      <c r="F42" s="120"/>
    </row>
    <row r="43" spans="1:6" ht="99.75" customHeight="1" x14ac:dyDescent="0.25">
      <c r="A43" s="112"/>
      <c r="B43" s="115"/>
      <c r="C43" s="112"/>
      <c r="D43" s="51" t="s">
        <v>41</v>
      </c>
      <c r="E43" s="46">
        <v>9</v>
      </c>
      <c r="F43" s="120"/>
    </row>
    <row r="44" spans="1:6" ht="59.25" customHeight="1" x14ac:dyDescent="0.25">
      <c r="A44" s="113"/>
      <c r="B44" s="116"/>
      <c r="C44" s="113"/>
      <c r="D44" s="52" t="s">
        <v>42</v>
      </c>
      <c r="E44" s="46">
        <v>3.91</v>
      </c>
      <c r="F44" s="120"/>
    </row>
    <row r="45" spans="1:6" ht="22.15" customHeight="1" x14ac:dyDescent="0.25">
      <c r="A45" s="111">
        <v>2250</v>
      </c>
      <c r="B45" s="114" t="s">
        <v>28</v>
      </c>
      <c r="C45" s="117"/>
      <c r="D45" s="33" t="s">
        <v>68</v>
      </c>
      <c r="E45" s="53">
        <f>E46+E47</f>
        <v>14.940000000000001</v>
      </c>
      <c r="F45" s="120"/>
    </row>
    <row r="46" spans="1:6" ht="51.6" customHeight="1" x14ac:dyDescent="0.25">
      <c r="A46" s="112"/>
      <c r="B46" s="115"/>
      <c r="C46" s="118"/>
      <c r="D46" s="37" t="s">
        <v>73</v>
      </c>
      <c r="E46" s="54">
        <v>11.48</v>
      </c>
      <c r="F46" s="120"/>
    </row>
    <row r="47" spans="1:6" ht="46.9" customHeight="1" x14ac:dyDescent="0.25">
      <c r="A47" s="113"/>
      <c r="B47" s="116"/>
      <c r="C47" s="106"/>
      <c r="D47" s="37" t="s">
        <v>74</v>
      </c>
      <c r="E47" s="54">
        <v>3.46</v>
      </c>
      <c r="F47" s="129"/>
    </row>
    <row r="48" spans="1:6" ht="46.9" customHeight="1" x14ac:dyDescent="0.25">
      <c r="A48" s="90"/>
      <c r="B48" s="91"/>
      <c r="C48" s="148" t="s">
        <v>4</v>
      </c>
      <c r="D48" s="26" t="s">
        <v>38</v>
      </c>
      <c r="E48" s="54">
        <v>139.6</v>
      </c>
      <c r="F48" s="82">
        <v>140</v>
      </c>
    </row>
    <row r="49" spans="1:6" ht="99" customHeight="1" x14ac:dyDescent="0.25">
      <c r="A49" s="90"/>
      <c r="B49" s="91"/>
      <c r="C49" s="149"/>
      <c r="D49" s="37" t="s">
        <v>97</v>
      </c>
      <c r="E49" s="54"/>
      <c r="F49" s="92"/>
    </row>
    <row r="50" spans="1:6" ht="29.25" customHeight="1" x14ac:dyDescent="0.25">
      <c r="A50" s="105"/>
      <c r="B50" s="105"/>
      <c r="C50" s="122" t="s">
        <v>5</v>
      </c>
      <c r="D50" s="26" t="s">
        <v>44</v>
      </c>
      <c r="E50" s="102">
        <f>139.6*2</f>
        <v>279.2</v>
      </c>
      <c r="F50" s="104">
        <f>140*2</f>
        <v>280</v>
      </c>
    </row>
    <row r="51" spans="1:6" ht="30.75" customHeight="1" x14ac:dyDescent="0.25">
      <c r="A51" s="106"/>
      <c r="B51" s="107"/>
      <c r="C51" s="107"/>
      <c r="D51" s="25" t="s">
        <v>98</v>
      </c>
      <c r="E51" s="103"/>
      <c r="F51" s="103"/>
    </row>
    <row r="52" spans="1:6" ht="29.25" customHeight="1" x14ac:dyDescent="0.25">
      <c r="A52" s="105"/>
      <c r="B52" s="105"/>
      <c r="C52" s="122" t="s">
        <v>6</v>
      </c>
      <c r="D52" s="26" t="s">
        <v>46</v>
      </c>
      <c r="E52" s="102">
        <f>139.6*4</f>
        <v>558.4</v>
      </c>
      <c r="F52" s="104">
        <v>560</v>
      </c>
    </row>
    <row r="53" spans="1:6" ht="30.75" customHeight="1" x14ac:dyDescent="0.25">
      <c r="A53" s="106"/>
      <c r="B53" s="107"/>
      <c r="C53" s="107"/>
      <c r="D53" s="25" t="s">
        <v>99</v>
      </c>
      <c r="E53" s="103"/>
      <c r="F53" s="103"/>
    </row>
    <row r="54" spans="1:6" ht="42.75" customHeight="1" x14ac:dyDescent="0.25">
      <c r="A54" s="105"/>
      <c r="B54" s="105"/>
      <c r="C54" s="122" t="s">
        <v>7</v>
      </c>
      <c r="D54" s="26" t="s">
        <v>47</v>
      </c>
      <c r="E54" s="102">
        <f>139.6*1.5</f>
        <v>209.39999999999998</v>
      </c>
      <c r="F54" s="104">
        <f>140*1.5</f>
        <v>210</v>
      </c>
    </row>
    <row r="55" spans="1:6" ht="39" customHeight="1" x14ac:dyDescent="0.25">
      <c r="A55" s="106"/>
      <c r="B55" s="107"/>
      <c r="C55" s="107"/>
      <c r="D55" s="25" t="s">
        <v>101</v>
      </c>
      <c r="E55" s="103"/>
      <c r="F55" s="103"/>
    </row>
    <row r="56" spans="1:6" ht="29.25" customHeight="1" x14ac:dyDescent="0.25">
      <c r="A56" s="105"/>
      <c r="B56" s="105"/>
      <c r="C56" s="122" t="s">
        <v>8</v>
      </c>
      <c r="D56" s="26" t="s">
        <v>43</v>
      </c>
      <c r="E56" s="102">
        <v>139.6</v>
      </c>
      <c r="F56" s="104">
        <v>140</v>
      </c>
    </row>
    <row r="57" spans="1:6" ht="30.75" customHeight="1" x14ac:dyDescent="0.25">
      <c r="A57" s="106"/>
      <c r="B57" s="107"/>
      <c r="C57" s="107"/>
      <c r="D57" s="25" t="s">
        <v>75</v>
      </c>
      <c r="E57" s="103"/>
      <c r="F57" s="103"/>
    </row>
    <row r="58" spans="1:6" ht="29.25" customHeight="1" x14ac:dyDescent="0.25">
      <c r="A58" s="105"/>
      <c r="B58" s="105"/>
      <c r="C58" s="122" t="s">
        <v>9</v>
      </c>
      <c r="D58" s="26" t="s">
        <v>45</v>
      </c>
      <c r="E58" s="102">
        <f>139.6*2</f>
        <v>279.2</v>
      </c>
      <c r="F58" s="104">
        <f>140*2</f>
        <v>280</v>
      </c>
    </row>
    <row r="59" spans="1:6" ht="30.75" customHeight="1" x14ac:dyDescent="0.25">
      <c r="A59" s="106"/>
      <c r="B59" s="107"/>
      <c r="C59" s="107"/>
      <c r="D59" s="25" t="s">
        <v>100</v>
      </c>
      <c r="E59" s="103"/>
      <c r="F59" s="103"/>
    </row>
    <row r="60" spans="1:6" ht="29.25" customHeight="1" x14ac:dyDescent="0.25">
      <c r="A60" s="44"/>
      <c r="B60" s="44"/>
      <c r="C60" s="56" t="s">
        <v>10</v>
      </c>
      <c r="D60" s="26" t="s">
        <v>48</v>
      </c>
      <c r="E60" s="57">
        <f>E61+E66</f>
        <v>20.12</v>
      </c>
      <c r="F60" s="58">
        <v>20</v>
      </c>
    </row>
    <row r="61" spans="1:6" ht="30.75" customHeight="1" x14ac:dyDescent="0.25">
      <c r="A61" s="32">
        <v>1000</v>
      </c>
      <c r="B61" s="33" t="s">
        <v>25</v>
      </c>
      <c r="C61" s="34" t="s">
        <v>22</v>
      </c>
      <c r="D61" s="37" t="s">
        <v>32</v>
      </c>
      <c r="E61" s="50">
        <f>E62+E63+E64+E65</f>
        <v>12.47</v>
      </c>
      <c r="F61" s="123"/>
    </row>
    <row r="62" spans="1:6" ht="60.75" customHeight="1" x14ac:dyDescent="0.25">
      <c r="A62" s="125"/>
      <c r="B62" s="126"/>
      <c r="C62" s="127"/>
      <c r="D62" s="39" t="s">
        <v>49</v>
      </c>
      <c r="E62" s="45">
        <v>0.74</v>
      </c>
      <c r="F62" s="124"/>
    </row>
    <row r="63" spans="1:6" ht="84" customHeight="1" x14ac:dyDescent="0.25">
      <c r="A63" s="112"/>
      <c r="B63" s="115"/>
      <c r="C63" s="112"/>
      <c r="D63" s="35" t="s">
        <v>50</v>
      </c>
      <c r="E63" s="45">
        <v>2.42</v>
      </c>
      <c r="F63" s="124"/>
    </row>
    <row r="64" spans="1:6" ht="73.5" customHeight="1" x14ac:dyDescent="0.25">
      <c r="A64" s="112"/>
      <c r="B64" s="115"/>
      <c r="C64" s="112"/>
      <c r="D64" s="25" t="s">
        <v>51</v>
      </c>
      <c r="E64" s="46">
        <v>5.4</v>
      </c>
      <c r="F64" s="124"/>
    </row>
    <row r="65" spans="1:6" ht="59.25" customHeight="1" x14ac:dyDescent="0.25">
      <c r="A65" s="113"/>
      <c r="B65" s="116"/>
      <c r="C65" s="113"/>
      <c r="D65" s="37" t="s">
        <v>42</v>
      </c>
      <c r="E65" s="46">
        <v>3.91</v>
      </c>
      <c r="F65" s="124"/>
    </row>
    <row r="66" spans="1:6" ht="48" customHeight="1" x14ac:dyDescent="0.25">
      <c r="A66" s="47">
        <v>2250</v>
      </c>
      <c r="B66" s="48" t="s">
        <v>28</v>
      </c>
      <c r="C66" s="49"/>
      <c r="D66" s="37" t="s">
        <v>76</v>
      </c>
      <c r="E66" s="42">
        <v>7.65</v>
      </c>
      <c r="F66" s="124"/>
    </row>
    <row r="67" spans="1:6" ht="18.75" x14ac:dyDescent="0.25">
      <c r="A67" s="40"/>
      <c r="B67" s="41"/>
      <c r="C67" s="78" t="s">
        <v>102</v>
      </c>
      <c r="D67" s="98" t="s">
        <v>103</v>
      </c>
      <c r="E67" s="53"/>
      <c r="F67" s="93"/>
    </row>
    <row r="68" spans="1:6" ht="28.5" customHeight="1" x14ac:dyDescent="0.25">
      <c r="A68" s="40"/>
      <c r="B68" s="41"/>
      <c r="C68" s="78" t="s">
        <v>109</v>
      </c>
      <c r="D68" s="97" t="s">
        <v>112</v>
      </c>
      <c r="E68" s="53"/>
      <c r="F68" s="93"/>
    </row>
    <row r="69" spans="1:6" ht="29.25" customHeight="1" x14ac:dyDescent="0.25">
      <c r="A69" s="21"/>
      <c r="B69" s="21"/>
      <c r="C69" s="59"/>
      <c r="D69" s="101" t="s">
        <v>96</v>
      </c>
      <c r="E69" s="55">
        <f>E70+E75</f>
        <v>21.71</v>
      </c>
      <c r="F69" s="27"/>
    </row>
    <row r="70" spans="1:6" ht="30.75" customHeight="1" x14ac:dyDescent="0.25">
      <c r="A70" s="32">
        <v>1000</v>
      </c>
      <c r="B70" s="33" t="s">
        <v>25</v>
      </c>
      <c r="C70" s="34" t="s">
        <v>22</v>
      </c>
      <c r="D70" s="37" t="s">
        <v>32</v>
      </c>
      <c r="E70" s="50">
        <f>E71+E72+E73+E74</f>
        <v>10.6</v>
      </c>
      <c r="F70" s="119"/>
    </row>
    <row r="71" spans="1:6" ht="60.75" customHeight="1" x14ac:dyDescent="0.25">
      <c r="A71" s="125"/>
      <c r="B71" s="126"/>
      <c r="C71" s="127"/>
      <c r="D71" s="51" t="s">
        <v>53</v>
      </c>
      <c r="E71" s="45">
        <v>1.47</v>
      </c>
      <c r="F71" s="120"/>
    </row>
    <row r="72" spans="1:6" ht="84" customHeight="1" x14ac:dyDescent="0.25">
      <c r="A72" s="112"/>
      <c r="B72" s="115"/>
      <c r="C72" s="112"/>
      <c r="D72" s="37" t="s">
        <v>54</v>
      </c>
      <c r="E72" s="45">
        <v>1.62</v>
      </c>
      <c r="F72" s="120"/>
    </row>
    <row r="73" spans="1:6" ht="79.150000000000006" customHeight="1" x14ac:dyDescent="0.25">
      <c r="A73" s="112"/>
      <c r="B73" s="115"/>
      <c r="C73" s="112"/>
      <c r="D73" s="52" t="s">
        <v>55</v>
      </c>
      <c r="E73" s="46">
        <v>3.6</v>
      </c>
      <c r="F73" s="120"/>
    </row>
    <row r="74" spans="1:6" ht="60.75" customHeight="1" x14ac:dyDescent="0.25">
      <c r="A74" s="90"/>
      <c r="B74" s="91"/>
      <c r="C74" s="90"/>
      <c r="D74" s="51" t="s">
        <v>42</v>
      </c>
      <c r="E74" s="45">
        <v>3.91</v>
      </c>
      <c r="F74" s="120"/>
    </row>
    <row r="75" spans="1:6" ht="24.6" customHeight="1" x14ac:dyDescent="0.25">
      <c r="A75" s="111">
        <v>2250</v>
      </c>
      <c r="B75" s="114" t="s">
        <v>28</v>
      </c>
      <c r="C75" s="117"/>
      <c r="D75" s="33" t="s">
        <v>68</v>
      </c>
      <c r="E75" s="42">
        <f>7.65+3.46</f>
        <v>11.11</v>
      </c>
      <c r="F75" s="120"/>
    </row>
    <row r="76" spans="1:6" ht="33" customHeight="1" x14ac:dyDescent="0.25">
      <c r="A76" s="112"/>
      <c r="B76" s="115"/>
      <c r="C76" s="118"/>
      <c r="D76" s="51" t="s">
        <v>77</v>
      </c>
      <c r="E76" s="43">
        <v>7.65</v>
      </c>
      <c r="F76" s="120"/>
    </row>
    <row r="77" spans="1:6" ht="36.6" customHeight="1" x14ac:dyDescent="0.25">
      <c r="A77" s="113"/>
      <c r="B77" s="116"/>
      <c r="C77" s="106"/>
      <c r="D77" s="51" t="s">
        <v>78</v>
      </c>
      <c r="E77" s="43">
        <v>3.46</v>
      </c>
      <c r="F77" s="121"/>
    </row>
    <row r="78" spans="1:6" ht="31.5" customHeight="1" x14ac:dyDescent="0.25">
      <c r="A78" s="90"/>
      <c r="B78" s="91"/>
      <c r="C78" s="108" t="s">
        <v>11</v>
      </c>
      <c r="D78" s="26" t="s">
        <v>52</v>
      </c>
      <c r="E78" s="102">
        <v>65.13</v>
      </c>
      <c r="F78" s="104">
        <v>65</v>
      </c>
    </row>
    <row r="79" spans="1:6" ht="57" customHeight="1" x14ac:dyDescent="0.25">
      <c r="A79" s="90"/>
      <c r="B79" s="91"/>
      <c r="C79" s="109"/>
      <c r="D79" s="51" t="s">
        <v>104</v>
      </c>
      <c r="E79" s="150"/>
      <c r="F79" s="150"/>
    </row>
    <row r="80" spans="1:6" ht="38.25" customHeight="1" x14ac:dyDescent="0.25">
      <c r="A80" s="105"/>
      <c r="B80" s="105"/>
      <c r="C80" s="108" t="s">
        <v>12</v>
      </c>
      <c r="D80" s="26" t="s">
        <v>61</v>
      </c>
      <c r="E80" s="102">
        <f>65.13*2</f>
        <v>130.26</v>
      </c>
      <c r="F80" s="104">
        <f>65*2</f>
        <v>130</v>
      </c>
    </row>
    <row r="81" spans="1:6" ht="30.75" customHeight="1" x14ac:dyDescent="0.25">
      <c r="A81" s="106"/>
      <c r="B81" s="107"/>
      <c r="C81" s="107"/>
      <c r="D81" s="25" t="s">
        <v>105</v>
      </c>
      <c r="E81" s="103"/>
      <c r="F81" s="103"/>
    </row>
    <row r="82" spans="1:6" ht="29.25" customHeight="1" x14ac:dyDescent="0.25">
      <c r="A82" s="105"/>
      <c r="B82" s="105"/>
      <c r="C82" s="108" t="s">
        <v>13</v>
      </c>
      <c r="D82" s="26" t="s">
        <v>64</v>
      </c>
      <c r="E82" s="102">
        <f>65.13*4</f>
        <v>260.52</v>
      </c>
      <c r="F82" s="104">
        <v>260</v>
      </c>
    </row>
    <row r="83" spans="1:6" ht="30.75" customHeight="1" x14ac:dyDescent="0.25">
      <c r="A83" s="106"/>
      <c r="B83" s="107"/>
      <c r="C83" s="107"/>
      <c r="D83" s="25" t="s">
        <v>106</v>
      </c>
      <c r="E83" s="103"/>
      <c r="F83" s="103"/>
    </row>
    <row r="84" spans="1:6" ht="29.25" customHeight="1" x14ac:dyDescent="0.25">
      <c r="A84" s="21"/>
      <c r="B84" s="21"/>
      <c r="C84" s="96" t="s">
        <v>110</v>
      </c>
      <c r="D84" s="79" t="s">
        <v>111</v>
      </c>
      <c r="E84" s="55"/>
      <c r="F84" s="27"/>
    </row>
    <row r="85" spans="1:6" x14ac:dyDescent="0.25">
      <c r="A85" s="88"/>
      <c r="B85" s="88"/>
      <c r="C85" s="88"/>
      <c r="D85" s="101" t="s">
        <v>96</v>
      </c>
      <c r="E85" s="95">
        <f>E86+E91</f>
        <v>19.739999999999998</v>
      </c>
      <c r="F85" s="94"/>
    </row>
    <row r="86" spans="1:6" ht="30.75" customHeight="1" x14ac:dyDescent="0.25">
      <c r="A86" s="32">
        <v>1000</v>
      </c>
      <c r="B86" s="33" t="s">
        <v>25</v>
      </c>
      <c r="C86" s="34" t="s">
        <v>22</v>
      </c>
      <c r="D86" s="37" t="s">
        <v>32</v>
      </c>
      <c r="E86" s="50">
        <f>E87+E88+E89+E90</f>
        <v>8.629999999999999</v>
      </c>
      <c r="F86" s="123"/>
    </row>
    <row r="87" spans="1:6" ht="60.75" customHeight="1" x14ac:dyDescent="0.25">
      <c r="A87" s="125"/>
      <c r="B87" s="126"/>
      <c r="C87" s="127"/>
      <c r="D87" s="39" t="s">
        <v>58</v>
      </c>
      <c r="E87" s="83">
        <f>1.47</f>
        <v>1.47</v>
      </c>
      <c r="F87" s="124"/>
    </row>
    <row r="88" spans="1:6" ht="80.45" customHeight="1" x14ac:dyDescent="0.25">
      <c r="A88" s="112"/>
      <c r="B88" s="115"/>
      <c r="C88" s="112"/>
      <c r="D88" s="39" t="s">
        <v>59</v>
      </c>
      <c r="E88" s="45">
        <f>1.61</f>
        <v>1.61</v>
      </c>
      <c r="F88" s="124"/>
    </row>
    <row r="89" spans="1:6" ht="75" customHeight="1" x14ac:dyDescent="0.25">
      <c r="A89" s="112"/>
      <c r="B89" s="115"/>
      <c r="C89" s="112"/>
      <c r="D89" s="39" t="s">
        <v>55</v>
      </c>
      <c r="E89" s="46">
        <v>3.6</v>
      </c>
      <c r="F89" s="124"/>
    </row>
    <row r="90" spans="1:6" ht="60.75" customHeight="1" x14ac:dyDescent="0.25">
      <c r="A90" s="90"/>
      <c r="B90" s="91"/>
      <c r="C90" s="90"/>
      <c r="D90" s="39" t="s">
        <v>60</v>
      </c>
      <c r="E90" s="45">
        <v>1.95</v>
      </c>
      <c r="F90" s="124"/>
    </row>
    <row r="91" spans="1:6" ht="22.15" customHeight="1" x14ac:dyDescent="0.25">
      <c r="A91" s="111">
        <v>2250</v>
      </c>
      <c r="B91" s="114" t="s">
        <v>28</v>
      </c>
      <c r="C91" s="117"/>
      <c r="D91" s="33" t="s">
        <v>68</v>
      </c>
      <c r="E91" s="42">
        <f>E92+E93</f>
        <v>11.11</v>
      </c>
      <c r="F91" s="124"/>
    </row>
    <row r="92" spans="1:6" ht="48" customHeight="1" x14ac:dyDescent="0.25">
      <c r="A92" s="112"/>
      <c r="B92" s="115"/>
      <c r="C92" s="118"/>
      <c r="D92" s="39" t="s">
        <v>80</v>
      </c>
      <c r="E92" s="43">
        <v>7.65</v>
      </c>
      <c r="F92" s="87"/>
    </row>
    <row r="93" spans="1:6" ht="44.45" customHeight="1" x14ac:dyDescent="0.25">
      <c r="A93" s="113"/>
      <c r="B93" s="116"/>
      <c r="C93" s="106"/>
      <c r="D93" s="39" t="s">
        <v>81</v>
      </c>
      <c r="E93" s="43">
        <v>3.46</v>
      </c>
      <c r="F93" s="87"/>
    </row>
    <row r="94" spans="1:6" ht="44.45" customHeight="1" x14ac:dyDescent="0.25">
      <c r="A94" s="90"/>
      <c r="B94" s="91"/>
      <c r="C94" s="108" t="s">
        <v>56</v>
      </c>
      <c r="D94" s="26" t="s">
        <v>57</v>
      </c>
      <c r="E94" s="102">
        <v>49.35</v>
      </c>
      <c r="F94" s="104">
        <v>50</v>
      </c>
    </row>
    <row r="95" spans="1:6" ht="44.45" customHeight="1" x14ac:dyDescent="0.25">
      <c r="A95" s="90"/>
      <c r="B95" s="91"/>
      <c r="C95" s="109"/>
      <c r="D95" s="39" t="s">
        <v>107</v>
      </c>
      <c r="E95" s="110"/>
      <c r="F95" s="110"/>
    </row>
    <row r="96" spans="1:6" ht="29.25" customHeight="1" x14ac:dyDescent="0.25">
      <c r="A96" s="105"/>
      <c r="B96" s="105"/>
      <c r="C96" s="108" t="s">
        <v>62</v>
      </c>
      <c r="D96" s="26" t="s">
        <v>63</v>
      </c>
      <c r="E96" s="102">
        <f>65.13*2</f>
        <v>130.26</v>
      </c>
      <c r="F96" s="104">
        <f>65*2</f>
        <v>130</v>
      </c>
    </row>
    <row r="97" spans="1:6" ht="30.75" customHeight="1" x14ac:dyDescent="0.25">
      <c r="A97" s="106"/>
      <c r="B97" s="107"/>
      <c r="C97" s="107"/>
      <c r="D97" s="25" t="s">
        <v>105</v>
      </c>
      <c r="E97" s="103"/>
      <c r="F97" s="103"/>
    </row>
    <row r="98" spans="1:6" ht="29.25" customHeight="1" x14ac:dyDescent="0.25">
      <c r="A98" s="105"/>
      <c r="B98" s="105"/>
      <c r="C98" s="108" t="s">
        <v>65</v>
      </c>
      <c r="D98" s="26" t="s">
        <v>66</v>
      </c>
      <c r="E98" s="102">
        <f>65.13*4</f>
        <v>260.52</v>
      </c>
      <c r="F98" s="104">
        <v>260</v>
      </c>
    </row>
    <row r="99" spans="1:6" ht="30.75" customHeight="1" x14ac:dyDescent="0.25">
      <c r="A99" s="106"/>
      <c r="B99" s="107"/>
      <c r="C99" s="107"/>
      <c r="D99" s="25" t="s">
        <v>108</v>
      </c>
      <c r="E99" s="103"/>
      <c r="F99" s="103"/>
    </row>
    <row r="100" spans="1:6" x14ac:dyDescent="0.25">
      <c r="A100" s="61" t="s">
        <v>79</v>
      </c>
      <c r="B100" s="60"/>
      <c r="C100" s="61"/>
      <c r="D100" s="61"/>
      <c r="E100" s="62"/>
      <c r="F100" s="62"/>
    </row>
    <row r="101" spans="1:6" x14ac:dyDescent="0.25">
      <c r="A101" s="60"/>
      <c r="B101" s="60"/>
      <c r="C101" s="61"/>
      <c r="D101" s="61"/>
      <c r="E101" s="62"/>
      <c r="F101" s="62"/>
    </row>
    <row r="102" spans="1:6" x14ac:dyDescent="0.25">
      <c r="A102" s="60"/>
      <c r="B102" s="60"/>
      <c r="C102" s="61"/>
      <c r="D102" s="61"/>
      <c r="E102" s="62"/>
      <c r="F102" s="62"/>
    </row>
    <row r="103" spans="1:6" x14ac:dyDescent="0.25">
      <c r="A103" s="60"/>
      <c r="B103" s="60"/>
      <c r="C103" s="61"/>
      <c r="D103" s="61"/>
      <c r="E103" s="62"/>
      <c r="F103" s="62"/>
    </row>
    <row r="104" spans="1:6" x14ac:dyDescent="0.25">
      <c r="A104" s="60"/>
      <c r="B104" s="60"/>
      <c r="C104" s="61"/>
      <c r="D104" s="61"/>
      <c r="E104" s="62"/>
      <c r="F104" s="62"/>
    </row>
    <row r="105" spans="1:6" x14ac:dyDescent="0.25">
      <c r="A105" s="60"/>
      <c r="B105" s="60"/>
      <c r="C105" s="61"/>
      <c r="D105" s="61"/>
      <c r="E105" s="62"/>
      <c r="F105" s="62"/>
    </row>
  </sheetData>
  <mergeCells count="108">
    <mergeCell ref="D1:F1"/>
    <mergeCell ref="A13:A14"/>
    <mergeCell ref="B13:B14"/>
    <mergeCell ref="C13:C14"/>
    <mergeCell ref="A15:A17"/>
    <mergeCell ref="B15:B17"/>
    <mergeCell ref="C23:C24"/>
    <mergeCell ref="C48:C49"/>
    <mergeCell ref="F86:F91"/>
    <mergeCell ref="A87:A89"/>
    <mergeCell ref="B87:B89"/>
    <mergeCell ref="C87:C89"/>
    <mergeCell ref="A71:A73"/>
    <mergeCell ref="B71:B73"/>
    <mergeCell ref="C71:C73"/>
    <mergeCell ref="A75:A77"/>
    <mergeCell ref="C78:C79"/>
    <mergeCell ref="E78:E79"/>
    <mergeCell ref="F78:F79"/>
    <mergeCell ref="F12:F17"/>
    <mergeCell ref="F39:F47"/>
    <mergeCell ref="A50:A51"/>
    <mergeCell ref="E50:E51"/>
    <mergeCell ref="F50:F51"/>
    <mergeCell ref="B50:B51"/>
    <mergeCell ref="A18:A20"/>
    <mergeCell ref="B18:B20"/>
    <mergeCell ref="C18:C20"/>
    <mergeCell ref="E19:E20"/>
    <mergeCell ref="C15:C17"/>
    <mergeCell ref="A30:A32"/>
    <mergeCell ref="B30:B32"/>
    <mergeCell ref="C30:C32"/>
    <mergeCell ref="A45:A47"/>
    <mergeCell ref="B45:B47"/>
    <mergeCell ref="C45:C47"/>
    <mergeCell ref="A52:A53"/>
    <mergeCell ref="B52:B53"/>
    <mergeCell ref="C52:C53"/>
    <mergeCell ref="E52:E53"/>
    <mergeCell ref="F52:F53"/>
    <mergeCell ref="F19:F20"/>
    <mergeCell ref="A21:A22"/>
    <mergeCell ref="B21:B22"/>
    <mergeCell ref="C21:C22"/>
    <mergeCell ref="E21:E22"/>
    <mergeCell ref="F21:F22"/>
    <mergeCell ref="C41:C44"/>
    <mergeCell ref="A23:A25"/>
    <mergeCell ref="B23:B25"/>
    <mergeCell ref="A27:A29"/>
    <mergeCell ref="B27:B29"/>
    <mergeCell ref="C27:C29"/>
    <mergeCell ref="F34:F37"/>
    <mergeCell ref="A35:A36"/>
    <mergeCell ref="B35:B36"/>
    <mergeCell ref="C35:C36"/>
    <mergeCell ref="A41:A44"/>
    <mergeCell ref="B41:B44"/>
    <mergeCell ref="C50:C51"/>
    <mergeCell ref="F70:F77"/>
    <mergeCell ref="B75:B77"/>
    <mergeCell ref="C75:C77"/>
    <mergeCell ref="A54:A55"/>
    <mergeCell ref="B54:B55"/>
    <mergeCell ref="C54:C55"/>
    <mergeCell ref="E54:E55"/>
    <mergeCell ref="F54:F55"/>
    <mergeCell ref="A56:A57"/>
    <mergeCell ref="B56:B57"/>
    <mergeCell ref="C56:C57"/>
    <mergeCell ref="E56:E57"/>
    <mergeCell ref="F56:F57"/>
    <mergeCell ref="B58:B59"/>
    <mergeCell ref="C58:C59"/>
    <mergeCell ref="E58:E59"/>
    <mergeCell ref="F58:F59"/>
    <mergeCell ref="F61:F66"/>
    <mergeCell ref="A62:A65"/>
    <mergeCell ref="B62:B65"/>
    <mergeCell ref="C62:C65"/>
    <mergeCell ref="A58:A59"/>
    <mergeCell ref="A98:A99"/>
    <mergeCell ref="B98:B99"/>
    <mergeCell ref="C98:C99"/>
    <mergeCell ref="E98:E99"/>
    <mergeCell ref="F98:F99"/>
    <mergeCell ref="A82:A83"/>
    <mergeCell ref="B82:B83"/>
    <mergeCell ref="C82:C83"/>
    <mergeCell ref="E82:E83"/>
    <mergeCell ref="F82:F83"/>
    <mergeCell ref="C94:C95"/>
    <mergeCell ref="E94:E95"/>
    <mergeCell ref="F94:F95"/>
    <mergeCell ref="A91:A93"/>
    <mergeCell ref="B91:B93"/>
    <mergeCell ref="C91:C93"/>
    <mergeCell ref="E80:E81"/>
    <mergeCell ref="F80:F81"/>
    <mergeCell ref="A80:A81"/>
    <mergeCell ref="B80:B81"/>
    <mergeCell ref="C80:C81"/>
    <mergeCell ref="A96:A97"/>
    <mergeCell ref="B96:B97"/>
    <mergeCell ref="C96:C97"/>
    <mergeCell ref="E96:E97"/>
    <mergeCell ref="F96:F97"/>
  </mergeCells>
  <pageMargins left="0.31496062992125984" right="0.31496062992125984" top="0.74803149606299213" bottom="0.74803149606299213" header="0.31496062992125984" footer="0.31496062992125984"/>
  <pageSetup paperSize="9" scale="9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 pielikums</vt:lpstr>
      <vt:lpstr>'1. pielikums'!Print_Area</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Briede</dc:creator>
  <cp:lastModifiedBy>Ilze Briede</cp:lastModifiedBy>
  <cp:lastPrinted>2024-07-04T13:54:02Z</cp:lastPrinted>
  <dcterms:created xsi:type="dcterms:W3CDTF">2024-05-27T10:11:28Z</dcterms:created>
  <dcterms:modified xsi:type="dcterms:W3CDTF">2024-07-09T11:14:28Z</dcterms:modified>
</cp:coreProperties>
</file>