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vijas\Documents\cenradis 2022 grozijumi\FM iebuldumi\labots\"/>
    </mc:Choice>
  </mc:AlternateContent>
  <xr:revisionPtr revIDLastSave="0" documentId="13_ncr:1_{8B346CD4-060E-4635-971D-EC4B8C11413F}" xr6:coauthVersionLast="47" xr6:coauthVersionMax="47" xr10:uidLastSave="{00000000-0000-0000-0000-000000000000}"/>
  <bookViews>
    <workbookView xWindow="28275" yWindow="285" windowWidth="29040" windowHeight="15315" tabRatio="984" activeTab="8" xr2:uid="{00000000-000D-0000-FFFF-FFFF00000000}"/>
  </bookViews>
  <sheets>
    <sheet name="Lidar 1m _2.3.6;2.3.7;23,8" sheetId="54" r:id="rId1"/>
    <sheet name="buvju slana 3D vektordati_2.1.5" sheetId="52" r:id="rId2"/>
    <sheet name="orto_augst det_2.2.5." sheetId="46" r:id="rId3"/>
    <sheet name="ORTO 3D_2.2.6." sheetId="51" r:id="rId4"/>
    <sheet name="LIDAR_25p_2.3.11" sheetId="48" r:id="rId5"/>
    <sheet name="LIDAR 6p_2.3.12." sheetId="47" r:id="rId6"/>
    <sheet name="DTM, DSM, nDTM 1m_1km2 " sheetId="44" r:id="rId7"/>
    <sheet name="DTM, DSM, nDTM 0.5m 1km2" sheetId="50" r:id="rId8"/>
    <sheet name="polig_dig lielf dru maz par50%_" sheetId="5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53" l="1"/>
  <c r="G25" i="54"/>
  <c r="G29" i="53" l="1"/>
  <c r="G25" i="50"/>
  <c r="G25" i="44"/>
  <c r="G21" i="47"/>
  <c r="G21" i="48"/>
  <c r="G23" i="51"/>
  <c r="G21" i="46"/>
  <c r="G24" i="52"/>
  <c r="G23" i="52"/>
  <c r="G44" i="53" l="1"/>
  <c r="G19" i="53" l="1"/>
  <c r="G28" i="46"/>
  <c r="G15" i="46"/>
  <c r="F19" i="54"/>
  <c r="F21" i="54"/>
  <c r="G21" i="54" s="1"/>
  <c r="G22" i="54"/>
  <c r="F20" i="54"/>
  <c r="G20" i="54" s="1"/>
  <c r="G18" i="54"/>
  <c r="F23" i="54" l="1"/>
  <c r="G19" i="54"/>
  <c r="G23" i="54" s="1"/>
  <c r="G31" i="54" l="1"/>
  <c r="G30" i="54"/>
  <c r="G32" i="54" s="1"/>
  <c r="G24" i="54"/>
  <c r="G35" i="54" l="1"/>
  <c r="G17" i="54"/>
  <c r="G26" i="54" l="1"/>
  <c r="G33" i="54" s="1"/>
  <c r="G39" i="54" s="1"/>
  <c r="G27" i="54"/>
  <c r="G34" i="54"/>
  <c r="F17" i="46" l="1"/>
  <c r="G26" i="53"/>
  <c r="G25" i="53"/>
  <c r="G18" i="53"/>
  <c r="G40" i="53" l="1"/>
  <c r="G36" i="53"/>
  <c r="E20" i="53"/>
  <c r="G32" i="53" s="1"/>
  <c r="G20" i="53"/>
  <c r="G21" i="53" l="1"/>
  <c r="G28" i="53" l="1"/>
  <c r="G30" i="53" l="1"/>
  <c r="G24" i="53"/>
  <c r="G34" i="53" l="1"/>
  <c r="G38" i="53" s="1"/>
  <c r="G31" i="53"/>
  <c r="G35" i="53" l="1"/>
  <c r="G39" i="53" s="1"/>
  <c r="G33" i="53"/>
  <c r="G37" i="53" s="1"/>
  <c r="F18" i="51"/>
  <c r="G18" i="51" s="1"/>
  <c r="F17" i="51"/>
  <c r="F18" i="52"/>
  <c r="F17" i="52"/>
  <c r="G17" i="52" s="1"/>
  <c r="F19" i="52"/>
  <c r="G19" i="52" s="1"/>
  <c r="F19" i="51"/>
  <c r="G19" i="51" s="1"/>
  <c r="G20" i="51"/>
  <c r="G16" i="51"/>
  <c r="G20" i="52"/>
  <c r="G16" i="52"/>
  <c r="G22" i="50"/>
  <c r="F21" i="50"/>
  <c r="G21" i="50" s="1"/>
  <c r="F20" i="50"/>
  <c r="F23" i="50" s="1"/>
  <c r="F19" i="50"/>
  <c r="G19" i="50" s="1"/>
  <c r="G18" i="50"/>
  <c r="F20" i="44"/>
  <c r="F21" i="44"/>
  <c r="F19" i="44"/>
  <c r="F17" i="48"/>
  <c r="F17" i="47"/>
  <c r="G45" i="53" l="1"/>
  <c r="G46" i="53"/>
  <c r="F21" i="52"/>
  <c r="F21" i="51"/>
  <c r="G17" i="51"/>
  <c r="G21" i="51" s="1"/>
  <c r="G18" i="52"/>
  <c r="G21" i="52" s="1"/>
  <c r="G20" i="50"/>
  <c r="G23" i="50" s="1"/>
  <c r="F19" i="46"/>
  <c r="G18" i="47"/>
  <c r="F19" i="47"/>
  <c r="G16" i="47"/>
  <c r="G18" i="48"/>
  <c r="F19" i="48"/>
  <c r="G16" i="48"/>
  <c r="G18" i="46"/>
  <c r="G16" i="46"/>
  <c r="G29" i="51" l="1"/>
  <c r="G28" i="51"/>
  <c r="G22" i="51"/>
  <c r="G29" i="52"/>
  <c r="G28" i="52"/>
  <c r="G22" i="52"/>
  <c r="G15" i="52" s="1"/>
  <c r="G31" i="50"/>
  <c r="G30" i="50"/>
  <c r="G32" i="50" s="1"/>
  <c r="G35" i="50" s="1"/>
  <c r="G24" i="50"/>
  <c r="G17" i="50" s="1"/>
  <c r="G17" i="47"/>
  <c r="G19" i="47" s="1"/>
  <c r="G17" i="48"/>
  <c r="G19" i="48" s="1"/>
  <c r="G17" i="46"/>
  <c r="G19" i="46" s="1"/>
  <c r="G30" i="51" l="1"/>
  <c r="G33" i="51" s="1"/>
  <c r="G30" i="52"/>
  <c r="G33" i="52" s="1"/>
  <c r="G15" i="51"/>
  <c r="G25" i="52"/>
  <c r="G34" i="50"/>
  <c r="G27" i="47"/>
  <c r="G26" i="47"/>
  <c r="G20" i="47"/>
  <c r="G26" i="48"/>
  <c r="G20" i="48"/>
  <c r="G27" i="48"/>
  <c r="G27" i="46"/>
  <c r="G26" i="46"/>
  <c r="G20" i="46"/>
  <c r="G31" i="46" l="1"/>
  <c r="G31" i="52"/>
  <c r="G37" i="52" s="1"/>
  <c r="G32" i="52"/>
  <c r="G24" i="51"/>
  <c r="G31" i="51" s="1"/>
  <c r="G37" i="51" s="1"/>
  <c r="G26" i="50"/>
  <c r="G33" i="50" s="1"/>
  <c r="G39" i="50" s="1"/>
  <c r="G27" i="50"/>
  <c r="G28" i="47"/>
  <c r="G15" i="47"/>
  <c r="G28" i="48"/>
  <c r="G15" i="48"/>
  <c r="G21" i="44"/>
  <c r="G19" i="44"/>
  <c r="G22" i="44"/>
  <c r="G20" i="44"/>
  <c r="G31" i="47" l="1"/>
  <c r="G31" i="48"/>
  <c r="G25" i="51"/>
  <c r="G32" i="51"/>
  <c r="G22" i="46"/>
  <c r="G18" i="44"/>
  <c r="G29" i="46" l="1"/>
  <c r="G35" i="46" s="1"/>
  <c r="G22" i="47"/>
  <c r="G29" i="47" s="1"/>
  <c r="G35" i="47" s="1"/>
  <c r="G22" i="48"/>
  <c r="G29" i="48" s="1"/>
  <c r="G35" i="48" s="1"/>
  <c r="G30" i="48"/>
  <c r="G23" i="48"/>
  <c r="G23" i="47"/>
  <c r="G30" i="47"/>
  <c r="G23" i="46"/>
  <c r="G30" i="46"/>
  <c r="F23" i="44"/>
  <c r="G23" i="44"/>
  <c r="G30" i="44" l="1"/>
  <c r="G24" i="44"/>
  <c r="G17" i="44" s="1"/>
  <c r="G31" i="44"/>
  <c r="G32" i="44" l="1"/>
  <c r="G35" i="44" l="1"/>
  <c r="G26" i="44"/>
  <c r="G33" i="44" s="1"/>
  <c r="G39" i="44" s="1"/>
  <c r="G34" i="44"/>
  <c r="G27" i="44"/>
</calcChain>
</file>

<file path=xl/sharedStrings.xml><?xml version="1.0" encoding="utf-8"?>
<sst xmlns="http://schemas.openxmlformats.org/spreadsheetml/2006/main" count="501" uniqueCount="109">
  <si>
    <t>SASKAŅOTS</t>
  </si>
  <si>
    <t>Latvijas Ģeotelpiskās informācijas aģentūras</t>
  </si>
  <si>
    <t>Ģeotelpiskās informācijas produkti un pakalpojumi</t>
  </si>
  <si>
    <t xml:space="preserve">                                                                                                                                                                               Mēra vienība: 1000 loksnes</t>
  </si>
  <si>
    <t>Laikaposms</t>
  </si>
  <si>
    <t>1 gads</t>
  </si>
  <si>
    <t>Nr. p.k.</t>
  </si>
  <si>
    <t>Izdevumu klsaifikācijas kods</t>
  </si>
  <si>
    <t>Darba apraksts</t>
  </si>
  <si>
    <t>Izpildītājs</t>
  </si>
  <si>
    <t>Stundas tarifa likme, EUR</t>
  </si>
  <si>
    <t>Nepieciešamās   c./st.</t>
  </si>
  <si>
    <t>Izmaksa, EUR</t>
  </si>
  <si>
    <t>Tiešās izmaksas</t>
  </si>
  <si>
    <t>1.</t>
  </si>
  <si>
    <t>Atalgojums</t>
  </si>
  <si>
    <t>2.</t>
  </si>
  <si>
    <t>Algas:</t>
  </si>
  <si>
    <t>Atvaļinājumiem  9,09 % (2. x 9,09 %)</t>
  </si>
  <si>
    <t>3.</t>
  </si>
  <si>
    <t>4.</t>
  </si>
  <si>
    <t>Kopā  tiešās izmaksas</t>
  </si>
  <si>
    <t>T.sk: Atlīdzība</t>
  </si>
  <si>
    <t>Preces un pakalpojumi</t>
  </si>
  <si>
    <t>Netiešās izmaksas</t>
  </si>
  <si>
    <t>5.</t>
  </si>
  <si>
    <t>Kopā  netiešās izmaksas:</t>
  </si>
  <si>
    <t>Pavisam kopā:</t>
  </si>
  <si>
    <t>Maksas pakalpojumu vienību skaits noteiktā laika posmā (Gab)</t>
  </si>
  <si>
    <t>Maksas pakalpojumu izcenojums (euro) (pakalpojuma izmaksas kopā, dalīts ar maksas pakalpojumu vienību skaitu periodā)</t>
  </si>
  <si>
    <t>Aprēķinu sastādīja:</t>
  </si>
  <si>
    <t>Datu atlasīšana no datu bāzes</t>
  </si>
  <si>
    <t>datorsistēmu un datortīklu administrators</t>
  </si>
  <si>
    <r>
      <t>Mērvienība:  1 datne / 1 km</t>
    </r>
    <r>
      <rPr>
        <i/>
        <vertAlign val="superscript"/>
        <sz val="11"/>
        <rFont val="Times New Roman"/>
        <family val="1"/>
        <charset val="186"/>
      </rPr>
      <t>2</t>
    </r>
  </si>
  <si>
    <t>ģeoinformātikas inž.</t>
  </si>
  <si>
    <t>FTP servera nodrošināšana (rekvizītu piešķiršana)</t>
  </si>
  <si>
    <t>Pasūtījuma administrēšana (reģistrēšana, saraksta ar klientu, ligums, rēķins utt)</t>
  </si>
  <si>
    <t>Pakalpojumi 24,37%  ((2.x 24,37%)</t>
  </si>
  <si>
    <t>Materiālu patēriņš 8,66%  ((2.x 8,66%)</t>
  </si>
  <si>
    <t>Datu nodošana</t>
  </si>
  <si>
    <t>IPN nodaļas vadītāja/jurists</t>
  </si>
  <si>
    <t>Digitālais augstuma modelis ar 1m izšķirtspējas no aerolāzerskenēšanas datiem  (rastra datu formāts – TIFF)</t>
  </si>
  <si>
    <t>Digitālais reljefa modelis ar 1m izšķirtspējas no aerolāzerskenēšanas datiem  (rastra datu formāts – TIFF)</t>
  </si>
  <si>
    <t>Digitālais paaugstinājuma modelis ar 1m izšķirtspējas no aerolāzerskenēšanas datiem  (rastra datu formāts – TIFF)</t>
  </si>
  <si>
    <t>direktora vietniece nodrošinājuma un saimniecības</t>
  </si>
  <si>
    <t>jautājumos ______________A.Burve</t>
  </si>
  <si>
    <t>Informācijas un pakalpojumu nodaļas vadītāja</t>
  </si>
  <si>
    <t>E.Strautiņa</t>
  </si>
  <si>
    <t>Aktuālie digitālā augstuma modeļa pamatdati ar izšķirtspēju vismaz 25p/m2 no datiem, kas iegūti ar lāzerskenēšanas metodi, kuriem veikta iegūto punktu automātiska klasificēšana (LAS datu formātā)</t>
  </si>
  <si>
    <r>
      <t>Mērvienība:  1 km</t>
    </r>
    <r>
      <rPr>
        <i/>
        <vertAlign val="superscript"/>
        <sz val="11"/>
        <rFont val="Times New Roman"/>
        <family val="1"/>
        <charset val="186"/>
      </rPr>
      <t>2</t>
    </r>
  </si>
  <si>
    <t>Datu sagatavošana no centrālās datu bāzes</t>
  </si>
  <si>
    <t xml:space="preserve">Sagatavoto datu pārbaude </t>
  </si>
  <si>
    <t>Digitālais augstuma modelis ar 0,5m izšķirtspējas no aerolāzerskenēšanas datiem  (rastra datu formāts – TIFF)</t>
  </si>
  <si>
    <t>Digitālais reljefa modelis ar 0,5m izšķirtspējas no aerolāzerskenēšanas datiem  (rastra datu formāts – TIFF)</t>
  </si>
  <si>
    <t>Digitālais paaugstinājuma modelis ar 0,5m izšķirtspējas no aerolāzerskenēšanas datiem  (rastra datu formāts – TIFF)</t>
  </si>
  <si>
    <t>Būvju slāņa trīsdimensiju vektordati (vektordatu formāts – Esri Shapefile)</t>
  </si>
  <si>
    <t>Mērvienība:  1 ha</t>
  </si>
  <si>
    <t>Fotoreālistiskie 3D modeļa dati</t>
  </si>
  <si>
    <r>
      <t xml:space="preserve">Publisko maksas pakalpojuma izcenojuma noteikšanas </t>
    </r>
    <r>
      <rPr>
        <b/>
        <sz val="12"/>
        <rFont val="Times New Roman"/>
        <family val="1"/>
        <charset val="186"/>
      </rPr>
      <t xml:space="preserve">Tāme </t>
    </r>
    <r>
      <rPr>
        <sz val="12"/>
        <rFont val="Times New Roman"/>
        <family val="1"/>
        <charset val="186"/>
      </rPr>
      <t>2.1.5.</t>
    </r>
  </si>
  <si>
    <t>Ortofotokarte ar augstu izšķirtspēju  (rastra datu formāts – TIFF) (krāsainā (RGB) līdz 10cm izšķirtspēja</t>
  </si>
  <si>
    <r>
      <t xml:space="preserve">Publisko maksas pakalpojuma izcenojuma noteikšanas </t>
    </r>
    <r>
      <rPr>
        <b/>
        <sz val="12"/>
        <rFont val="Times New Roman"/>
        <family val="1"/>
        <charset val="186"/>
      </rPr>
      <t>Tāme 2.2.6.</t>
    </r>
  </si>
  <si>
    <r>
      <t>Digitālā digitālā augstuma modeļa pamatdati ar izšķirtspēju vismaz 6 p/m</t>
    </r>
    <r>
      <rPr>
        <b/>
        <vertAlign val="superscript"/>
        <sz val="12"/>
        <rFont val="Times New Roman"/>
        <family val="1"/>
        <charset val="186"/>
      </rPr>
      <t>2</t>
    </r>
    <r>
      <rPr>
        <b/>
        <sz val="12"/>
        <rFont val="Times New Roman"/>
        <family val="1"/>
        <charset val="186"/>
      </rPr>
      <t xml:space="preserve"> no datiem, kas iegūti ar lāzerskenēšanas metodi, kuriem veikta iegūto punktu automātiska klasificēšana (LAS datu formātā)</t>
    </r>
  </si>
  <si>
    <r>
      <t xml:space="preserve">Publisko maksas pakalpojuma izcenojuma noteikšanas </t>
    </r>
    <r>
      <rPr>
        <b/>
        <sz val="12"/>
        <rFont val="Times New Roman"/>
        <family val="1"/>
        <charset val="186"/>
      </rPr>
      <t>Tāme 2.3.12.</t>
    </r>
  </si>
  <si>
    <r>
      <t xml:space="preserve">Publisko maksas pakalpojuma izcenojuma noteikšanas </t>
    </r>
    <r>
      <rPr>
        <b/>
        <sz val="12"/>
        <rFont val="Times New Roman"/>
        <family val="1"/>
        <charset val="186"/>
      </rPr>
      <t>Tāme 2.3.13.; 2.3.14.;2.3.15.</t>
    </r>
  </si>
  <si>
    <r>
      <t xml:space="preserve">Publisko maksas pakalpojuma izcenojuma noteikšanas </t>
    </r>
    <r>
      <rPr>
        <b/>
        <sz val="12"/>
        <rFont val="Times New Roman"/>
        <family val="1"/>
        <charset val="186"/>
      </rPr>
      <t>Tāme 2.3.16.; 2.3.17.; 2.3.18.</t>
    </r>
  </si>
  <si>
    <t>APSTIPRINU</t>
  </si>
  <si>
    <t>Poligrāfijas pakalpojumi</t>
  </si>
  <si>
    <t>.</t>
  </si>
  <si>
    <t>EKK</t>
  </si>
  <si>
    <t>Netiešie izdevumi</t>
  </si>
  <si>
    <t>6.</t>
  </si>
  <si>
    <t>7.</t>
  </si>
  <si>
    <t>8.</t>
  </si>
  <si>
    <t>9.</t>
  </si>
  <si>
    <t>10.</t>
  </si>
  <si>
    <t>11.</t>
  </si>
  <si>
    <t>Kopā  netiešie izdevumi:</t>
  </si>
  <si>
    <t>Sastādīja:</t>
  </si>
  <si>
    <t>lielformāta druka ar krāsu noklājumu mazāku par  50%</t>
  </si>
  <si>
    <t>Drukas darbu nodrošināšana</t>
  </si>
  <si>
    <t>Poligrāfijas ražošanas tehniķis</t>
  </si>
  <si>
    <t>Materiālu patēriņš</t>
  </si>
  <si>
    <t>Kopā tiešās izmaksas:</t>
  </si>
  <si>
    <t>Tehniskā un metodiskā vadība 28,49% 
(1. x 27,22%)</t>
  </si>
  <si>
    <t>12.</t>
  </si>
  <si>
    <t>Pakalpojumi un materiālu patēriņš 37,25% ((6.+10.)x37,25%)</t>
  </si>
  <si>
    <t>Pamatlīdzekļu nolietojums</t>
  </si>
  <si>
    <t>Pavisam kopā</t>
  </si>
  <si>
    <r>
      <t>Mērvienība 1 m</t>
    </r>
    <r>
      <rPr>
        <i/>
        <vertAlign val="superscript"/>
        <sz val="10"/>
        <rFont val="Times New Roman"/>
        <family val="1"/>
        <charset val="186"/>
      </rPr>
      <t>2</t>
    </r>
  </si>
  <si>
    <t>Maksas pakalpojuma izcenojums (euro) (pakalpojuma izmaksas kopā, dalīts ar maksas pakalpojumu vienību skaitu periodā)</t>
  </si>
  <si>
    <t>1 kalnendārais gads</t>
  </si>
  <si>
    <r>
      <t xml:space="preserve">                                                                                                                                       Mērvienība:  1m</t>
    </r>
    <r>
      <rPr>
        <vertAlign val="superscript"/>
        <sz val="11"/>
        <rFont val="Times New Roman"/>
        <family val="1"/>
      </rPr>
      <t>2</t>
    </r>
  </si>
  <si>
    <t>Laika posms</t>
  </si>
  <si>
    <t>Nepieciešamās c/st uz gadu</t>
  </si>
  <si>
    <t>Kopsumma uz gadu</t>
  </si>
  <si>
    <t>Atlīdzība:</t>
  </si>
  <si>
    <t>2200; 2300</t>
  </si>
  <si>
    <t>T.sk. Atlīdzība</t>
  </si>
  <si>
    <t>Datu atlasīšana un sagatavošana</t>
  </si>
  <si>
    <t xml:space="preserve">Atlasīto datu pārbaude </t>
  </si>
  <si>
    <r>
      <t xml:space="preserve">Publisko maksas pakalpojuma izcenojuma noteikšanas </t>
    </r>
    <r>
      <rPr>
        <b/>
        <sz val="12"/>
        <rFont val="Times New Roman"/>
        <family val="1"/>
        <charset val="186"/>
      </rPr>
      <t>Tāme 2.3.6., 2.3.7. un 2.3.8.</t>
    </r>
  </si>
  <si>
    <r>
      <t xml:space="preserve">Publisko maksas pakalpojuma izcenojuma noteikšanas </t>
    </r>
    <r>
      <rPr>
        <b/>
        <sz val="12"/>
        <rFont val="Times New Roman"/>
        <family val="1"/>
        <charset val="186"/>
      </rPr>
      <t>Tāme 2.3.11.</t>
    </r>
  </si>
  <si>
    <r>
      <t xml:space="preserve">Publisko maksas pakalpojuma izcenojuma noteikšanas </t>
    </r>
    <r>
      <rPr>
        <b/>
        <sz val="12"/>
        <rFont val="Times New Roman"/>
        <family val="1"/>
        <charset val="186"/>
      </rPr>
      <t>Tāme 2.2.5.</t>
    </r>
  </si>
  <si>
    <t>2020.gada 20.maijā</t>
  </si>
  <si>
    <r>
      <t>Mērvienība:  1 datne / 625 km</t>
    </r>
    <r>
      <rPr>
        <i/>
        <vertAlign val="superscript"/>
        <sz val="11"/>
        <rFont val="Times New Roman"/>
        <family val="1"/>
        <charset val="186"/>
      </rPr>
      <t>2</t>
    </r>
  </si>
  <si>
    <t>2022.gada 20.maijā</t>
  </si>
  <si>
    <r>
      <t xml:space="preserve">Publisko maksas  pakalpojuma izcenojuma noteikšanas </t>
    </r>
    <r>
      <rPr>
        <b/>
        <sz val="12"/>
        <rFont val="Times New Roman"/>
        <family val="1"/>
        <charset val="186"/>
      </rPr>
      <t>Tāme 4.1.3.2.</t>
    </r>
  </si>
  <si>
    <t>Darba devēja valsts sociālās apdrošināšanas obligātās iemaksas 23,59% (1. x 23,59 %)</t>
  </si>
  <si>
    <t>Darba devēja valsts sociālās apdrošināšanas obligātās iemaksas 23,59% (6. x 23,59%)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</si>
</sst>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426]\ #,##0.00"/>
    <numFmt numFmtId="165" formatCode="#,##0.00\ [$€-426]"/>
    <numFmt numFmtId="166" formatCode="#,##0.00\ &quot;€&quot;"/>
  </numFmts>
  <fonts count="26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1"/>
      <name val="Times New Roman"/>
      <family val="1"/>
    </font>
    <font>
      <b/>
      <sz val="10"/>
      <name val="Times New Roman"/>
      <family val="1"/>
      <charset val="186"/>
    </font>
    <font>
      <sz val="11"/>
      <name val="Times New Roman"/>
      <family val="1"/>
    </font>
    <font>
      <sz val="10"/>
      <name val="Helv"/>
    </font>
    <font>
      <sz val="10"/>
      <name val="Balt Helvetica"/>
      <charset val="186"/>
    </font>
    <font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i/>
      <sz val="11"/>
      <name val="Times New Roman"/>
      <family val="1"/>
    </font>
    <font>
      <i/>
      <vertAlign val="superscript"/>
      <sz val="11"/>
      <name val="Times New Roman"/>
      <family val="1"/>
      <charset val="186"/>
    </font>
    <font>
      <b/>
      <vertAlign val="superscript"/>
      <sz val="12"/>
      <name val="Times New Roman"/>
      <family val="1"/>
      <charset val="186"/>
    </font>
    <font>
      <b/>
      <sz val="12"/>
      <name val="Arial"/>
      <family val="2"/>
      <charset val="186"/>
    </font>
    <font>
      <i/>
      <vertAlign val="superscript"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vertAlign val="superscript"/>
      <sz val="11"/>
      <name val="Times New Roman"/>
      <family val="1"/>
    </font>
    <font>
      <sz val="11"/>
      <name val="Arial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8" fillId="0" borderId="0"/>
    <xf numFmtId="0" fontId="8" fillId="0" borderId="0"/>
    <xf numFmtId="0" fontId="13" fillId="0" borderId="0"/>
    <xf numFmtId="0" fontId="5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</cellStyleXfs>
  <cellXfs count="372">
    <xf numFmtId="0" fontId="0" fillId="0" borderId="0" xfId="0"/>
    <xf numFmtId="0" fontId="1" fillId="0" borderId="0" xfId="1" applyFont="1" applyAlignment="1">
      <alignment horizontal="center"/>
    </xf>
    <xf numFmtId="0" fontId="4" fillId="0" borderId="0" xfId="1" applyFont="1" applyAlignment="1"/>
    <xf numFmtId="0" fontId="5" fillId="0" borderId="0" xfId="1" applyFont="1" applyAlignment="1"/>
    <xf numFmtId="0" fontId="1" fillId="0" borderId="0" xfId="1" applyFont="1" applyAlignment="1"/>
    <xf numFmtId="0" fontId="4" fillId="0" borderId="0" xfId="0" applyFont="1"/>
    <xf numFmtId="0" fontId="7" fillId="0" borderId="1" xfId="0" applyFont="1" applyBorder="1" applyAlignment="1"/>
    <xf numFmtId="0" fontId="9" fillId="0" borderId="2" xfId="3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/>
    </xf>
    <xf numFmtId="1" fontId="9" fillId="2" borderId="3" xfId="3" applyNumberFormat="1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left" vertical="center" wrapText="1"/>
    </xf>
    <xf numFmtId="0" fontId="12" fillId="2" borderId="3" xfId="3" applyFont="1" applyFill="1" applyBorder="1" applyAlignment="1">
      <alignment horizontal="center" vertical="center" wrapText="1"/>
    </xf>
    <xf numFmtId="2" fontId="9" fillId="2" borderId="4" xfId="3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Fill="1"/>
    <xf numFmtId="0" fontId="8" fillId="0" borderId="0" xfId="0" applyFont="1" applyFill="1" applyBorder="1"/>
    <xf numFmtId="0" fontId="15" fillId="0" borderId="0" xfId="0" applyFont="1" applyFill="1"/>
    <xf numFmtId="0" fontId="15" fillId="0" borderId="0" xfId="0" applyFont="1" applyFill="1" applyBorder="1"/>
    <xf numFmtId="0" fontId="15" fillId="0" borderId="0" xfId="0" applyFont="1" applyBorder="1" applyAlignment="1">
      <alignment horizontal="left" vertical="center" wrapText="1"/>
    </xf>
    <xf numFmtId="0" fontId="12" fillId="0" borderId="5" xfId="3" applyFont="1" applyBorder="1" applyAlignment="1">
      <alignment horizontal="center" vertical="center"/>
    </xf>
    <xf numFmtId="1" fontId="10" fillId="0" borderId="6" xfId="3" applyNumberFormat="1" applyFont="1" applyBorder="1" applyAlignment="1">
      <alignment horizontal="center" vertical="center"/>
    </xf>
    <xf numFmtId="0" fontId="12" fillId="0" borderId="6" xfId="7" applyFont="1" applyFill="1" applyBorder="1"/>
    <xf numFmtId="0" fontId="10" fillId="0" borderId="6" xfId="3" applyFont="1" applyBorder="1" applyAlignment="1">
      <alignment horizontal="center" vertical="center"/>
    </xf>
    <xf numFmtId="2" fontId="10" fillId="0" borderId="6" xfId="3" applyNumberFormat="1" applyFont="1" applyBorder="1" applyAlignment="1">
      <alignment horizontal="center" vertical="center"/>
    </xf>
    <xf numFmtId="2" fontId="12" fillId="0" borderId="7" xfId="3" applyNumberFormat="1" applyFont="1" applyBorder="1" applyAlignment="1">
      <alignment horizontal="center" vertical="center"/>
    </xf>
    <xf numFmtId="0" fontId="10" fillId="0" borderId="8" xfId="3" applyFont="1" applyFill="1" applyBorder="1" applyAlignment="1">
      <alignment horizontal="center" vertical="center"/>
    </xf>
    <xf numFmtId="1" fontId="10" fillId="0" borderId="9" xfId="3" applyNumberFormat="1" applyFont="1" applyBorder="1" applyAlignment="1">
      <alignment horizontal="center" vertical="center"/>
    </xf>
    <xf numFmtId="0" fontId="12" fillId="0" borderId="9" xfId="7" applyFont="1" applyFill="1" applyBorder="1" applyAlignment="1">
      <alignment wrapText="1"/>
    </xf>
    <xf numFmtId="0" fontId="10" fillId="0" borderId="9" xfId="3" applyFont="1" applyBorder="1" applyAlignment="1">
      <alignment horizontal="center" vertical="center"/>
    </xf>
    <xf numFmtId="2" fontId="10" fillId="0" borderId="9" xfId="3" applyNumberFormat="1" applyFont="1" applyBorder="1" applyAlignment="1">
      <alignment horizontal="center" vertical="center"/>
    </xf>
    <xf numFmtId="2" fontId="12" fillId="0" borderId="10" xfId="3" applyNumberFormat="1" applyFont="1" applyBorder="1" applyAlignment="1">
      <alignment horizontal="center" vertical="center"/>
    </xf>
    <xf numFmtId="0" fontId="10" fillId="2" borderId="14" xfId="3" applyFont="1" applyFill="1" applyBorder="1" applyAlignment="1">
      <alignment horizontal="center" vertical="center"/>
    </xf>
    <xf numFmtId="1" fontId="9" fillId="2" borderId="15" xfId="7" applyNumberFormat="1" applyFont="1" applyFill="1" applyBorder="1" applyAlignment="1">
      <alignment horizontal="center" vertical="center"/>
    </xf>
    <xf numFmtId="0" fontId="10" fillId="2" borderId="15" xfId="3" applyFont="1" applyFill="1" applyBorder="1" applyAlignment="1">
      <alignment horizontal="right"/>
    </xf>
    <xf numFmtId="0" fontId="9" fillId="2" borderId="15" xfId="7" applyFont="1" applyFill="1" applyBorder="1" applyAlignment="1">
      <alignment horizontal="center" vertical="center"/>
    </xf>
    <xf numFmtId="2" fontId="9" fillId="2" borderId="15" xfId="7" applyNumberFormat="1" applyFont="1" applyFill="1" applyBorder="1" applyAlignment="1">
      <alignment horizontal="center" vertical="center"/>
    </xf>
    <xf numFmtId="2" fontId="9" fillId="2" borderId="16" xfId="7" applyNumberFormat="1" applyFont="1" applyFill="1" applyBorder="1" applyAlignment="1">
      <alignment horizontal="center" vertical="center"/>
    </xf>
    <xf numFmtId="1" fontId="12" fillId="0" borderId="6" xfId="7" applyNumberFormat="1" applyFont="1" applyFill="1" applyBorder="1" applyAlignment="1">
      <alignment horizontal="center" vertical="center"/>
    </xf>
    <xf numFmtId="0" fontId="9" fillId="0" borderId="6" xfId="7" applyFont="1" applyFill="1" applyBorder="1" applyAlignment="1">
      <alignment horizontal="center" wrapText="1"/>
    </xf>
    <xf numFmtId="0" fontId="12" fillId="0" borderId="6" xfId="7" applyFont="1" applyFill="1" applyBorder="1" applyAlignment="1">
      <alignment horizontal="center" vertical="center"/>
    </xf>
    <xf numFmtId="2" fontId="12" fillId="0" borderId="6" xfId="7" applyNumberFormat="1" applyFont="1" applyFill="1" applyBorder="1" applyAlignment="1">
      <alignment horizontal="center" vertical="center"/>
    </xf>
    <xf numFmtId="2" fontId="12" fillId="0" borderId="7" xfId="7" applyNumberFormat="1" applyFont="1" applyFill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1" fontId="9" fillId="0" borderId="9" xfId="3" applyNumberFormat="1" applyFont="1" applyBorder="1" applyAlignment="1">
      <alignment horizontal="center" vertical="center" wrapText="1"/>
    </xf>
    <xf numFmtId="0" fontId="12" fillId="0" borderId="17" xfId="3" applyFont="1" applyBorder="1" applyAlignment="1">
      <alignment horizontal="center" vertical="center"/>
    </xf>
    <xf numFmtId="1" fontId="12" fillId="0" borderId="18" xfId="7" applyNumberFormat="1" applyFont="1" applyFill="1" applyBorder="1" applyAlignment="1">
      <alignment horizontal="center" vertical="center"/>
    </xf>
    <xf numFmtId="0" fontId="16" fillId="0" borderId="18" xfId="7" applyFont="1" applyFill="1" applyBorder="1" applyAlignment="1">
      <alignment horizontal="right"/>
    </xf>
    <xf numFmtId="0" fontId="17" fillId="0" borderId="18" xfId="7" applyFont="1" applyFill="1" applyBorder="1" applyAlignment="1">
      <alignment horizontal="center" vertical="center"/>
    </xf>
    <xf numFmtId="2" fontId="17" fillId="0" borderId="18" xfId="7" applyNumberFormat="1" applyFont="1" applyFill="1" applyBorder="1" applyAlignment="1">
      <alignment horizontal="center" vertical="center"/>
    </xf>
    <xf numFmtId="2" fontId="16" fillId="0" borderId="19" xfId="7" applyNumberFormat="1" applyFont="1" applyFill="1" applyBorder="1" applyAlignment="1">
      <alignment horizontal="center" vertical="center"/>
    </xf>
    <xf numFmtId="0" fontId="9" fillId="2" borderId="20" xfId="7" applyFont="1" applyFill="1" applyBorder="1" applyAlignment="1">
      <alignment horizontal="center" vertical="center"/>
    </xf>
    <xf numFmtId="1" fontId="9" fillId="2" borderId="21" xfId="7" applyNumberFormat="1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right"/>
    </xf>
    <xf numFmtId="0" fontId="9" fillId="2" borderId="21" xfId="7" applyFont="1" applyFill="1" applyBorder="1" applyAlignment="1">
      <alignment horizontal="center" vertical="center"/>
    </xf>
    <xf numFmtId="2" fontId="9" fillId="2" borderId="21" xfId="7" applyNumberFormat="1" applyFont="1" applyFill="1" applyBorder="1" applyAlignment="1">
      <alignment horizontal="center" vertical="center"/>
    </xf>
    <xf numFmtId="2" fontId="9" fillId="2" borderId="22" xfId="7" applyNumberFormat="1" applyFont="1" applyFill="1" applyBorder="1" applyAlignment="1">
      <alignment horizontal="center" vertical="center"/>
    </xf>
    <xf numFmtId="1" fontId="9" fillId="2" borderId="18" xfId="7" applyNumberFormat="1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right"/>
    </xf>
    <xf numFmtId="0" fontId="12" fillId="0" borderId="20" xfId="7" applyFont="1" applyFill="1" applyBorder="1" applyAlignment="1">
      <alignment horizontal="center" vertical="center"/>
    </xf>
    <xf numFmtId="1" fontId="18" fillId="0" borderId="21" xfId="7" applyNumberFormat="1" applyFont="1" applyFill="1" applyBorder="1" applyAlignment="1">
      <alignment horizontal="center" vertical="center"/>
    </xf>
    <xf numFmtId="0" fontId="16" fillId="0" borderId="21" xfId="7" applyFont="1" applyFill="1" applyBorder="1" applyAlignment="1">
      <alignment horizontal="right"/>
    </xf>
    <xf numFmtId="0" fontId="16" fillId="0" borderId="21" xfId="7" applyFont="1" applyFill="1" applyBorder="1" applyAlignment="1">
      <alignment horizontal="center" vertical="center"/>
    </xf>
    <xf numFmtId="2" fontId="16" fillId="0" borderId="21" xfId="7" applyNumberFormat="1" applyFont="1" applyFill="1" applyBorder="1" applyAlignment="1">
      <alignment horizontal="center" vertical="center"/>
    </xf>
    <xf numFmtId="2" fontId="16" fillId="3" borderId="22" xfId="7" applyNumberFormat="1" applyFont="1" applyFill="1" applyBorder="1" applyAlignment="1">
      <alignment horizontal="center" vertical="center"/>
    </xf>
    <xf numFmtId="2" fontId="0" fillId="0" borderId="0" xfId="0" applyNumberFormat="1"/>
    <xf numFmtId="0" fontId="9" fillId="2" borderId="17" xfId="7" applyFont="1" applyFill="1" applyBorder="1" applyAlignment="1">
      <alignment horizontal="center" vertical="center"/>
    </xf>
    <xf numFmtId="0" fontId="9" fillId="2" borderId="18" xfId="7" applyFont="1" applyFill="1" applyBorder="1" applyAlignment="1">
      <alignment horizontal="center" vertical="center"/>
    </xf>
    <xf numFmtId="2" fontId="9" fillId="2" borderId="18" xfId="7" applyNumberFormat="1" applyFont="1" applyFill="1" applyBorder="1" applyAlignment="1">
      <alignment horizontal="center" vertical="center"/>
    </xf>
    <xf numFmtId="2" fontId="9" fillId="2" borderId="19" xfId="7" applyNumberFormat="1" applyFont="1" applyFill="1" applyBorder="1" applyAlignment="1">
      <alignment horizontal="center" vertical="center"/>
    </xf>
    <xf numFmtId="0" fontId="15" fillId="0" borderId="0" xfId="0" applyFont="1" applyBorder="1"/>
    <xf numFmtId="0" fontId="7" fillId="0" borderId="0" xfId="0" applyFont="1" applyBorder="1" applyAlignment="1">
      <alignment horizontal="left"/>
    </xf>
    <xf numFmtId="0" fontId="8" fillId="0" borderId="0" xfId="0" applyFont="1"/>
    <xf numFmtId="0" fontId="7" fillId="0" borderId="0" xfId="0" applyFont="1" applyBorder="1" applyAlignment="1">
      <alignment horizontal="center"/>
    </xf>
    <xf numFmtId="0" fontId="9" fillId="0" borderId="0" xfId="0" applyFont="1" applyBorder="1"/>
    <xf numFmtId="0" fontId="15" fillId="0" borderId="0" xfId="0" applyFont="1"/>
    <xf numFmtId="0" fontId="5" fillId="0" borderId="9" xfId="0" applyFont="1" applyBorder="1" applyAlignment="1">
      <alignment horizontal="center"/>
    </xf>
    <xf numFmtId="164" fontId="6" fillId="4" borderId="9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4" fillId="0" borderId="0" xfId="0" applyFont="1" applyAlignment="1">
      <alignment wrapText="1"/>
    </xf>
    <xf numFmtId="0" fontId="4" fillId="0" borderId="0" xfId="0" applyFont="1" applyAlignment="1"/>
    <xf numFmtId="0" fontId="4" fillId="0" borderId="0" xfId="8" applyFont="1" applyAlignment="1"/>
    <xf numFmtId="0" fontId="15" fillId="0" borderId="5" xfId="0" applyFont="1" applyFill="1" applyBorder="1" applyAlignment="1">
      <alignment horizontal="center"/>
    </xf>
    <xf numFmtId="1" fontId="15" fillId="0" borderId="6" xfId="3" applyNumberFormat="1" applyFont="1" applyFill="1" applyBorder="1" applyAlignment="1">
      <alignment horizontal="center" vertical="center" wrapText="1"/>
    </xf>
    <xf numFmtId="0" fontId="15" fillId="0" borderId="6" xfId="4" applyFont="1" applyBorder="1" applyAlignment="1">
      <alignment horizontal="left" vertical="center" wrapText="1"/>
    </xf>
    <xf numFmtId="0" fontId="15" fillId="0" borderId="6" xfId="5" applyFont="1" applyBorder="1" applyAlignment="1">
      <alignment horizontal="center" vertical="center" wrapText="1"/>
    </xf>
    <xf numFmtId="0" fontId="15" fillId="0" borderId="6" xfId="6" applyFont="1" applyFill="1" applyBorder="1" applyAlignment="1">
      <alignment horizontal="center" vertical="center" wrapText="1"/>
    </xf>
    <xf numFmtId="2" fontId="15" fillId="0" borderId="6" xfId="3" applyNumberFormat="1" applyFont="1" applyFill="1" applyBorder="1" applyAlignment="1">
      <alignment horizontal="center" vertical="center" wrapText="1"/>
    </xf>
    <xf numFmtId="2" fontId="15" fillId="0" borderId="7" xfId="3" applyNumberFormat="1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/>
    </xf>
    <xf numFmtId="1" fontId="15" fillId="0" borderId="9" xfId="3" applyNumberFormat="1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left" vertical="center" wrapText="1"/>
    </xf>
    <xf numFmtId="0" fontId="15" fillId="0" borderId="9" xfId="5" applyFont="1" applyBorder="1" applyAlignment="1">
      <alignment horizontal="center" vertical="center" wrapText="1"/>
    </xf>
    <xf numFmtId="2" fontId="15" fillId="0" borderId="9" xfId="6" applyNumberFormat="1" applyFont="1" applyFill="1" applyBorder="1" applyAlignment="1">
      <alignment horizontal="center" vertical="center" wrapText="1"/>
    </xf>
    <xf numFmtId="2" fontId="15" fillId="0" borderId="9" xfId="5" applyNumberFormat="1" applyFont="1" applyFill="1" applyBorder="1" applyAlignment="1">
      <alignment horizontal="center" vertical="center" wrapText="1"/>
    </xf>
    <xf numFmtId="2" fontId="15" fillId="0" borderId="10" xfId="3" applyNumberFormat="1" applyFont="1" applyFill="1" applyBorder="1" applyAlignment="1">
      <alignment horizontal="center" vertical="center" wrapText="1"/>
    </xf>
    <xf numFmtId="0" fontId="10" fillId="0" borderId="23" xfId="3" applyFont="1" applyFill="1" applyBorder="1" applyAlignment="1">
      <alignment horizontal="center" vertical="center"/>
    </xf>
    <xf numFmtId="1" fontId="10" fillId="0" borderId="24" xfId="3" applyNumberFormat="1" applyFont="1" applyBorder="1" applyAlignment="1">
      <alignment horizontal="center" vertical="center"/>
    </xf>
    <xf numFmtId="0" fontId="16" fillId="0" borderId="24" xfId="7" applyFont="1" applyFill="1" applyBorder="1" applyAlignment="1">
      <alignment horizontal="right"/>
    </xf>
    <xf numFmtId="0" fontId="16" fillId="0" borderId="24" xfId="3" applyFont="1" applyBorder="1" applyAlignment="1">
      <alignment horizontal="center" vertical="center"/>
    </xf>
    <xf numFmtId="2" fontId="16" fillId="0" borderId="24" xfId="3" applyNumberFormat="1" applyFont="1" applyBorder="1" applyAlignment="1">
      <alignment horizontal="center" vertical="center"/>
    </xf>
    <xf numFmtId="2" fontId="16" fillId="0" borderId="25" xfId="3" applyNumberFormat="1" applyFont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1" fontId="9" fillId="2" borderId="6" xfId="7" applyNumberFormat="1" applyFont="1" applyFill="1" applyBorder="1" applyAlignment="1">
      <alignment horizontal="center" vertical="center"/>
    </xf>
    <xf numFmtId="0" fontId="10" fillId="2" borderId="6" xfId="3" applyFont="1" applyFill="1" applyBorder="1" applyAlignment="1">
      <alignment horizontal="right"/>
    </xf>
    <xf numFmtId="0" fontId="9" fillId="2" borderId="6" xfId="7" applyFont="1" applyFill="1" applyBorder="1" applyAlignment="1">
      <alignment horizontal="center" vertical="center"/>
    </xf>
    <xf numFmtId="2" fontId="9" fillId="2" borderId="6" xfId="7" applyNumberFormat="1" applyFont="1" applyFill="1" applyBorder="1" applyAlignment="1">
      <alignment horizontal="center" vertical="center"/>
    </xf>
    <xf numFmtId="2" fontId="9" fillId="2" borderId="7" xfId="7" applyNumberFormat="1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/>
    </xf>
    <xf numFmtId="1" fontId="15" fillId="0" borderId="12" xfId="3" applyNumberFormat="1" applyFont="1" applyFill="1" applyBorder="1" applyAlignment="1">
      <alignment horizontal="center" vertical="center" wrapText="1"/>
    </xf>
    <xf numFmtId="0" fontId="15" fillId="0" borderId="9" xfId="6" applyFont="1" applyFill="1" applyBorder="1" applyAlignment="1">
      <alignment horizontal="center" vertical="center" wrapText="1"/>
    </xf>
    <xf numFmtId="0" fontId="15" fillId="0" borderId="12" xfId="5" applyFont="1" applyFill="1" applyBorder="1" applyAlignment="1">
      <alignment horizontal="left" vertical="center" wrapText="1"/>
    </xf>
    <xf numFmtId="0" fontId="15" fillId="0" borderId="12" xfId="5" applyFont="1" applyBorder="1" applyAlignment="1">
      <alignment horizontal="center" vertical="center" wrapText="1"/>
    </xf>
    <xf numFmtId="2" fontId="15" fillId="0" borderId="12" xfId="6" applyNumberFormat="1" applyFont="1" applyFill="1" applyBorder="1" applyAlignment="1">
      <alignment horizontal="center" vertical="center" wrapText="1"/>
    </xf>
    <xf numFmtId="2" fontId="15" fillId="0" borderId="12" xfId="5" applyNumberFormat="1" applyFont="1" applyFill="1" applyBorder="1" applyAlignment="1">
      <alignment horizontal="center" vertical="center" wrapText="1"/>
    </xf>
    <xf numFmtId="2" fontId="15" fillId="0" borderId="13" xfId="3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/>
    </xf>
    <xf numFmtId="1" fontId="10" fillId="2" borderId="18" xfId="3" applyNumberFormat="1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2" fontId="10" fillId="2" borderId="18" xfId="3" applyNumberFormat="1" applyFont="1" applyFill="1" applyBorder="1" applyAlignment="1">
      <alignment horizontal="center" vertical="center"/>
    </xf>
    <xf numFmtId="2" fontId="10" fillId="2" borderId="19" xfId="3" applyNumberFormat="1" applyFont="1" applyFill="1" applyBorder="1" applyAlignment="1">
      <alignment horizontal="center" vertical="center"/>
    </xf>
    <xf numFmtId="0" fontId="4" fillId="0" borderId="0" xfId="9" applyFont="1" applyBorder="1" applyAlignment="1">
      <alignment horizontal="left"/>
    </xf>
    <xf numFmtId="0" fontId="4" fillId="0" borderId="0" xfId="0" applyFont="1" applyAlignment="1">
      <alignment horizontal="left"/>
    </xf>
    <xf numFmtId="165" fontId="0" fillId="0" borderId="0" xfId="0" applyNumberFormat="1"/>
    <xf numFmtId="0" fontId="2" fillId="0" borderId="0" xfId="0" applyFont="1" applyAlignment="1">
      <alignment horizontal="right"/>
    </xf>
    <xf numFmtId="0" fontId="10" fillId="0" borderId="0" xfId="0" applyFont="1"/>
    <xf numFmtId="0" fontId="7" fillId="0" borderId="0" xfId="0" applyFont="1"/>
    <xf numFmtId="0" fontId="7" fillId="0" borderId="1" xfId="0" applyFont="1" applyBorder="1"/>
    <xf numFmtId="0" fontId="12" fillId="0" borderId="0" xfId="0" applyFont="1"/>
    <xf numFmtId="0" fontId="7" fillId="0" borderId="0" xfId="0" applyFont="1" applyAlignment="1">
      <alignment horizontal="left"/>
    </xf>
    <xf numFmtId="0" fontId="3" fillId="0" borderId="0" xfId="0" applyFont="1"/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9" fillId="0" borderId="0" xfId="0" applyFont="1"/>
    <xf numFmtId="0" fontId="4" fillId="0" borderId="0" xfId="9" applyFont="1" applyAlignment="1">
      <alignment horizontal="left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8" xfId="0" applyFont="1" applyFill="1" applyBorder="1" applyAlignment="1">
      <alignment horizontal="center"/>
    </xf>
    <xf numFmtId="49" fontId="9" fillId="0" borderId="8" xfId="11" applyNumberFormat="1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1" fontId="9" fillId="0" borderId="9" xfId="7" applyNumberFormat="1" applyFont="1" applyFill="1" applyBorder="1" applyAlignment="1">
      <alignment horizontal="center" vertical="center"/>
    </xf>
    <xf numFmtId="0" fontId="4" fillId="0" borderId="9" xfId="7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2" fontId="4" fillId="0" borderId="9" xfId="0" applyNumberFormat="1" applyFont="1" applyFill="1" applyBorder="1" applyAlignment="1">
      <alignment horizontal="center" vertical="center"/>
    </xf>
    <xf numFmtId="0" fontId="4" fillId="0" borderId="9" xfId="10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horizontal="center" vertical="center"/>
    </xf>
    <xf numFmtId="1" fontId="9" fillId="0" borderId="9" xfId="3" applyNumberFormat="1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2" fontId="9" fillId="0" borderId="9" xfId="3" applyNumberFormat="1" applyFont="1" applyFill="1" applyBorder="1" applyAlignment="1">
      <alignment horizontal="center" vertical="center"/>
    </xf>
    <xf numFmtId="0" fontId="4" fillId="0" borderId="9" xfId="7" applyFont="1" applyFill="1" applyBorder="1"/>
    <xf numFmtId="2" fontId="4" fillId="0" borderId="10" xfId="3" applyNumberFormat="1" applyFont="1" applyFill="1" applyBorder="1" applyAlignment="1">
      <alignment horizontal="center" vertical="center"/>
    </xf>
    <xf numFmtId="0" fontId="4" fillId="0" borderId="9" xfId="7" applyFont="1" applyFill="1" applyBorder="1" applyAlignment="1">
      <alignment horizontal="center" vertical="center" wrapText="1"/>
    </xf>
    <xf numFmtId="0" fontId="4" fillId="0" borderId="9" xfId="7" applyFont="1" applyFill="1" applyBorder="1" applyAlignment="1">
      <alignment horizontal="center" vertical="center"/>
    </xf>
    <xf numFmtId="2" fontId="4" fillId="0" borderId="9" xfId="7" applyNumberFormat="1" applyFont="1" applyFill="1" applyBorder="1" applyAlignment="1">
      <alignment horizontal="center" vertical="center"/>
    </xf>
    <xf numFmtId="2" fontId="4" fillId="0" borderId="10" xfId="7" applyNumberFormat="1" applyFont="1" applyFill="1" applyBorder="1" applyAlignment="1">
      <alignment horizontal="center" vertical="center"/>
    </xf>
    <xf numFmtId="49" fontId="9" fillId="0" borderId="14" xfId="11" applyNumberFormat="1" applyFont="1" applyFill="1" applyBorder="1" applyAlignment="1">
      <alignment horizontal="center" vertical="center"/>
    </xf>
    <xf numFmtId="1" fontId="9" fillId="0" borderId="15" xfId="3" applyNumberFormat="1" applyFont="1" applyFill="1" applyBorder="1" applyAlignment="1">
      <alignment horizontal="center" vertical="center"/>
    </xf>
    <xf numFmtId="0" fontId="4" fillId="0" borderId="15" xfId="7" applyFont="1" applyFill="1" applyBorder="1" applyAlignment="1">
      <alignment horizontal="left" vertical="center" wrapText="1"/>
    </xf>
    <xf numFmtId="0" fontId="9" fillId="0" borderId="15" xfId="3" applyFont="1" applyFill="1" applyBorder="1" applyAlignment="1">
      <alignment horizontal="center" vertical="center"/>
    </xf>
    <xf numFmtId="2" fontId="9" fillId="0" borderId="15" xfId="3" applyNumberFormat="1" applyFont="1" applyFill="1" applyBorder="1" applyAlignment="1">
      <alignment horizontal="center" vertical="center"/>
    </xf>
    <xf numFmtId="2" fontId="4" fillId="0" borderId="16" xfId="3" applyNumberFormat="1" applyFont="1" applyFill="1" applyBorder="1" applyAlignment="1">
      <alignment horizontal="center" vertical="center"/>
    </xf>
    <xf numFmtId="49" fontId="9" fillId="0" borderId="20" xfId="11" applyNumberFormat="1" applyFont="1" applyFill="1" applyBorder="1" applyAlignment="1">
      <alignment horizontal="center" vertical="center"/>
    </xf>
    <xf numFmtId="1" fontId="4" fillId="0" borderId="21" xfId="11" applyNumberFormat="1" applyFont="1" applyFill="1" applyBorder="1" applyAlignment="1">
      <alignment horizontal="center" vertical="center"/>
    </xf>
    <xf numFmtId="0" fontId="16" fillId="0" borderId="21" xfId="7" applyFont="1" applyFill="1" applyBorder="1" applyAlignment="1">
      <alignment horizontal="right" vertical="center" wrapText="1"/>
    </xf>
    <xf numFmtId="0" fontId="4" fillId="0" borderId="21" xfId="11" applyFont="1" applyFill="1" applyBorder="1" applyAlignment="1">
      <alignment vertical="center"/>
    </xf>
    <xf numFmtId="2" fontId="9" fillId="0" borderId="22" xfId="11" applyNumberFormat="1" applyFont="1" applyFill="1" applyBorder="1" applyAlignment="1">
      <alignment horizontal="center" vertical="center"/>
    </xf>
    <xf numFmtId="1" fontId="4" fillId="0" borderId="31" xfId="7" applyNumberFormat="1" applyFont="1" applyFill="1" applyBorder="1" applyAlignment="1">
      <alignment horizontal="center" vertical="center"/>
    </xf>
    <xf numFmtId="0" fontId="9" fillId="0" borderId="31" xfId="7" applyFont="1" applyFill="1" applyBorder="1" applyAlignment="1">
      <alignment horizontal="center" vertical="center" wrapText="1"/>
    </xf>
    <xf numFmtId="0" fontId="4" fillId="0" borderId="31" xfId="7" applyFont="1" applyFill="1" applyBorder="1" applyAlignment="1">
      <alignment horizontal="center" vertical="center"/>
    </xf>
    <xf numFmtId="2" fontId="4" fillId="0" borderId="31" xfId="7" applyNumberFormat="1" applyFont="1" applyFill="1" applyBorder="1" applyAlignment="1">
      <alignment horizontal="center" vertical="center"/>
    </xf>
    <xf numFmtId="2" fontId="4" fillId="0" borderId="32" xfId="7" applyNumberFormat="1" applyFont="1" applyFill="1" applyBorder="1" applyAlignment="1">
      <alignment horizontal="center" vertical="center"/>
    </xf>
    <xf numFmtId="0" fontId="9" fillId="0" borderId="30" xfId="3" applyFont="1" applyFill="1" applyBorder="1" applyAlignment="1">
      <alignment horizontal="center" vertical="center"/>
    </xf>
    <xf numFmtId="1" fontId="9" fillId="0" borderId="15" xfId="11" applyNumberFormat="1" applyFont="1" applyFill="1" applyBorder="1" applyAlignment="1">
      <alignment horizontal="center" vertical="center"/>
    </xf>
    <xf numFmtId="0" fontId="4" fillId="0" borderId="15" xfId="7" applyFont="1" applyFill="1" applyBorder="1" applyAlignment="1">
      <alignment vertical="center" wrapText="1"/>
    </xf>
    <xf numFmtId="0" fontId="9" fillId="0" borderId="15" xfId="11" applyFont="1" applyFill="1" applyBorder="1" applyAlignment="1">
      <alignment horizontal="center" vertical="center"/>
    </xf>
    <xf numFmtId="2" fontId="9" fillId="0" borderId="15" xfId="11" applyNumberFormat="1" applyFont="1" applyFill="1" applyBorder="1" applyAlignment="1">
      <alignment horizontal="center" vertical="center"/>
    </xf>
    <xf numFmtId="2" fontId="4" fillId="0" borderId="16" xfId="11" applyNumberFormat="1" applyFont="1" applyFill="1" applyBorder="1" applyAlignment="1">
      <alignment horizontal="center" vertical="center"/>
    </xf>
    <xf numFmtId="49" fontId="9" fillId="0" borderId="30" xfId="11" applyNumberFormat="1" applyFont="1" applyFill="1" applyBorder="1" applyAlignment="1">
      <alignment horizontal="center" vertical="center"/>
    </xf>
    <xf numFmtId="1" fontId="9" fillId="0" borderId="31" xfId="11" applyNumberFormat="1" applyFont="1" applyFill="1" applyBorder="1" applyAlignment="1">
      <alignment horizontal="center" vertical="center" wrapText="1"/>
    </xf>
    <xf numFmtId="0" fontId="4" fillId="0" borderId="31" xfId="7" applyFont="1" applyFill="1" applyBorder="1" applyAlignment="1">
      <alignment vertical="center" wrapText="1"/>
    </xf>
    <xf numFmtId="0" fontId="9" fillId="0" borderId="31" xfId="11" applyFont="1" applyFill="1" applyBorder="1" applyAlignment="1">
      <alignment horizontal="center" vertical="center"/>
    </xf>
    <xf numFmtId="2" fontId="9" fillId="0" borderId="31" xfId="11" applyNumberFormat="1" applyFont="1" applyFill="1" applyBorder="1" applyAlignment="1">
      <alignment horizontal="center" vertical="center"/>
    </xf>
    <xf numFmtId="2" fontId="4" fillId="0" borderId="32" xfId="11" applyNumberFormat="1" applyFont="1" applyFill="1" applyBorder="1" applyAlignment="1">
      <alignment horizontal="center" vertical="center"/>
    </xf>
    <xf numFmtId="1" fontId="9" fillId="0" borderId="15" xfId="11" applyNumberFormat="1" applyFont="1" applyFill="1" applyBorder="1" applyAlignment="1">
      <alignment horizontal="center" vertical="center" wrapText="1"/>
    </xf>
    <xf numFmtId="2" fontId="4" fillId="0" borderId="15" xfId="11" applyNumberFormat="1" applyFont="1" applyFill="1" applyBorder="1" applyAlignment="1">
      <alignment horizontal="center" vertical="center"/>
    </xf>
    <xf numFmtId="0" fontId="4" fillId="0" borderId="20" xfId="11" applyFont="1" applyFill="1" applyBorder="1" applyAlignment="1">
      <alignment horizontal="center" vertical="center"/>
    </xf>
    <xf numFmtId="1" fontId="4" fillId="0" borderId="21" xfId="7" applyNumberFormat="1" applyFont="1" applyFill="1" applyBorder="1" applyAlignment="1">
      <alignment horizontal="center" vertical="center"/>
    </xf>
    <xf numFmtId="0" fontId="16" fillId="0" borderId="21" xfId="7" applyFont="1" applyFill="1" applyBorder="1" applyAlignment="1">
      <alignment horizontal="right" vertical="center"/>
    </xf>
    <xf numFmtId="0" fontId="17" fillId="0" borderId="21" xfId="7" applyFont="1" applyFill="1" applyBorder="1" applyAlignment="1">
      <alignment horizontal="center" vertical="center"/>
    </xf>
    <xf numFmtId="2" fontId="17" fillId="0" borderId="21" xfId="7" applyNumberFormat="1" applyFont="1" applyFill="1" applyBorder="1" applyAlignment="1">
      <alignment horizontal="center" vertical="center"/>
    </xf>
    <xf numFmtId="2" fontId="16" fillId="0" borderId="22" xfId="7" applyNumberFormat="1" applyFont="1" applyFill="1" applyBorder="1" applyAlignment="1">
      <alignment horizontal="center" vertical="center"/>
    </xf>
    <xf numFmtId="0" fontId="4" fillId="0" borderId="23" xfId="0" applyFont="1" applyFill="1" applyBorder="1"/>
    <xf numFmtId="0" fontId="4" fillId="0" borderId="24" xfId="0" applyFont="1" applyFill="1" applyBorder="1"/>
    <xf numFmtId="0" fontId="16" fillId="0" borderId="24" xfId="0" applyFont="1" applyFill="1" applyBorder="1" applyAlignment="1">
      <alignment horizontal="right"/>
    </xf>
    <xf numFmtId="0" fontId="25" fillId="0" borderId="24" xfId="0" applyFont="1" applyFill="1" applyBorder="1"/>
    <xf numFmtId="0" fontId="4" fillId="0" borderId="24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left"/>
    </xf>
    <xf numFmtId="0" fontId="4" fillId="5" borderId="2" xfId="0" applyFont="1" applyFill="1" applyBorder="1"/>
    <xf numFmtId="0" fontId="25" fillId="5" borderId="3" xfId="0" applyFont="1" applyFill="1" applyBorder="1"/>
    <xf numFmtId="0" fontId="4" fillId="5" borderId="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left"/>
    </xf>
    <xf numFmtId="0" fontId="4" fillId="5" borderId="17" xfId="0" applyFont="1" applyFill="1" applyBorder="1"/>
    <xf numFmtId="0" fontId="25" fillId="5" borderId="18" xfId="0" applyFont="1" applyFill="1" applyBorder="1"/>
    <xf numFmtId="0" fontId="4" fillId="5" borderId="18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left"/>
    </xf>
    <xf numFmtId="0" fontId="4" fillId="5" borderId="20" xfId="0" applyFont="1" applyFill="1" applyBorder="1"/>
    <xf numFmtId="0" fontId="25" fillId="5" borderId="21" xfId="0" applyFont="1" applyFill="1" applyBorder="1"/>
    <xf numFmtId="0" fontId="4" fillId="5" borderId="21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left"/>
    </xf>
    <xf numFmtId="0" fontId="9" fillId="5" borderId="3" xfId="0" applyFont="1" applyFill="1" applyBorder="1" applyAlignment="1">
      <alignment horizontal="right"/>
    </xf>
    <xf numFmtId="0" fontId="9" fillId="5" borderId="21" xfId="0" applyFont="1" applyFill="1" applyBorder="1" applyAlignment="1">
      <alignment horizontal="right"/>
    </xf>
    <xf numFmtId="0" fontId="9" fillId="5" borderId="18" xfId="0" applyFont="1" applyFill="1" applyBorder="1" applyAlignment="1">
      <alignment horizontal="right"/>
    </xf>
    <xf numFmtId="0" fontId="9" fillId="5" borderId="3" xfId="0" applyFont="1" applyFill="1" applyBorder="1" applyAlignment="1">
      <alignment horizontal="center"/>
    </xf>
    <xf numFmtId="0" fontId="9" fillId="5" borderId="21" xfId="0" applyFont="1" applyFill="1" applyBorder="1" applyAlignment="1">
      <alignment horizontal="center"/>
    </xf>
    <xf numFmtId="0" fontId="9" fillId="5" borderId="18" xfId="0" applyFont="1" applyFill="1" applyBorder="1" applyAlignment="1">
      <alignment horizontal="center"/>
    </xf>
    <xf numFmtId="166" fontId="9" fillId="5" borderId="13" xfId="0" applyNumberFormat="1" applyFont="1" applyFill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/>
    </xf>
    <xf numFmtId="2" fontId="12" fillId="0" borderId="10" xfId="0" applyNumberFormat="1" applyFont="1" applyBorder="1" applyAlignment="1">
      <alignment horizontal="center"/>
    </xf>
    <xf numFmtId="2" fontId="9" fillId="5" borderId="4" xfId="0" applyNumberFormat="1" applyFont="1" applyFill="1" applyBorder="1" applyAlignment="1">
      <alignment horizontal="center"/>
    </xf>
    <xf numFmtId="2" fontId="9" fillId="5" borderId="22" xfId="0" applyNumberFormat="1" applyFont="1" applyFill="1" applyBorder="1" applyAlignment="1">
      <alignment horizontal="center"/>
    </xf>
    <xf numFmtId="2" fontId="9" fillId="5" borderId="19" xfId="0" applyNumberFormat="1" applyFont="1" applyFill="1" applyBorder="1" applyAlignment="1">
      <alignment horizontal="center"/>
    </xf>
    <xf numFmtId="2" fontId="16" fillId="0" borderId="25" xfId="0" applyNumberFormat="1" applyFont="1" applyFill="1" applyBorder="1" applyAlignment="1">
      <alignment horizontal="center"/>
    </xf>
    <xf numFmtId="0" fontId="9" fillId="0" borderId="5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/>
    </xf>
    <xf numFmtId="1" fontId="9" fillId="6" borderId="9" xfId="3" applyNumberFormat="1" applyFont="1" applyFill="1" applyBorder="1" applyAlignment="1">
      <alignment horizontal="center" vertical="center" wrapText="1"/>
    </xf>
    <xf numFmtId="0" fontId="9" fillId="6" borderId="9" xfId="3" applyFont="1" applyFill="1" applyBorder="1" applyAlignment="1">
      <alignment horizontal="left" vertical="center" wrapText="1"/>
    </xf>
    <xf numFmtId="0" fontId="4" fillId="6" borderId="9" xfId="3" applyFont="1" applyFill="1" applyBorder="1" applyAlignment="1">
      <alignment horizontal="center" vertical="center" wrapText="1"/>
    </xf>
    <xf numFmtId="2" fontId="9" fillId="6" borderId="10" xfId="3" applyNumberFormat="1" applyFont="1" applyFill="1" applyBorder="1" applyAlignment="1">
      <alignment horizontal="center" vertical="center" wrapText="1"/>
    </xf>
    <xf numFmtId="1" fontId="9" fillId="6" borderId="9" xfId="3" applyNumberFormat="1" applyFont="1" applyFill="1" applyBorder="1" applyAlignment="1">
      <alignment horizontal="center" vertical="center"/>
    </xf>
    <xf numFmtId="0" fontId="9" fillId="6" borderId="9" xfId="3" applyFont="1" applyFill="1" applyBorder="1" applyAlignment="1">
      <alignment horizontal="right"/>
    </xf>
    <xf numFmtId="0" fontId="9" fillId="6" borderId="9" xfId="3" applyFont="1" applyFill="1" applyBorder="1" applyAlignment="1">
      <alignment horizontal="center" vertical="center"/>
    </xf>
    <xf numFmtId="2" fontId="9" fillId="6" borderId="9" xfId="3" applyNumberFormat="1" applyFont="1" applyFill="1" applyBorder="1" applyAlignment="1">
      <alignment horizontal="center" vertical="center"/>
    </xf>
    <xf numFmtId="2" fontId="9" fillId="6" borderId="10" xfId="3" applyNumberFormat="1" applyFont="1" applyFill="1" applyBorder="1" applyAlignment="1">
      <alignment horizontal="center" vertical="center"/>
    </xf>
    <xf numFmtId="0" fontId="9" fillId="6" borderId="20" xfId="3" applyFont="1" applyFill="1" applyBorder="1" applyAlignment="1">
      <alignment horizontal="center" vertical="center"/>
    </xf>
    <xf numFmtId="1" fontId="9" fillId="6" borderId="21" xfId="7" applyNumberFormat="1" applyFont="1" applyFill="1" applyBorder="1" applyAlignment="1">
      <alignment horizontal="center" vertical="center"/>
    </xf>
    <xf numFmtId="0" fontId="9" fillId="6" borderId="21" xfId="3" applyFont="1" applyFill="1" applyBorder="1" applyAlignment="1">
      <alignment horizontal="right"/>
    </xf>
    <xf numFmtId="0" fontId="9" fillId="6" borderId="21" xfId="7" applyFont="1" applyFill="1" applyBorder="1" applyAlignment="1">
      <alignment horizontal="center" vertical="center"/>
    </xf>
    <xf numFmtId="2" fontId="9" fillId="6" borderId="21" xfId="7" applyNumberFormat="1" applyFont="1" applyFill="1" applyBorder="1" applyAlignment="1">
      <alignment horizontal="center" vertical="center"/>
    </xf>
    <xf numFmtId="2" fontId="9" fillId="6" borderId="22" xfId="7" applyNumberFormat="1" applyFont="1" applyFill="1" applyBorder="1" applyAlignment="1">
      <alignment horizontal="center" vertical="center"/>
    </xf>
    <xf numFmtId="49" fontId="9" fillId="6" borderId="20" xfId="11" applyNumberFormat="1" applyFont="1" applyFill="1" applyBorder="1" applyAlignment="1">
      <alignment horizontal="center" vertical="center"/>
    </xf>
    <xf numFmtId="1" fontId="9" fillId="6" borderId="21" xfId="11" applyNumberFormat="1" applyFont="1" applyFill="1" applyBorder="1" applyAlignment="1">
      <alignment horizontal="center" vertical="center"/>
    </xf>
    <xf numFmtId="0" fontId="9" fillId="6" borderId="21" xfId="7" applyFont="1" applyFill="1" applyBorder="1" applyAlignment="1">
      <alignment horizontal="right" vertical="center" wrapText="1"/>
    </xf>
    <xf numFmtId="0" fontId="9" fillId="6" borderId="21" xfId="11" applyFont="1" applyFill="1" applyBorder="1" applyAlignment="1">
      <alignment horizontal="center" vertical="center"/>
    </xf>
    <xf numFmtId="2" fontId="9" fillId="6" borderId="21" xfId="11" applyNumberFormat="1" applyFont="1" applyFill="1" applyBorder="1" applyAlignment="1">
      <alignment horizontal="center" vertical="center"/>
    </xf>
    <xf numFmtId="2" fontId="9" fillId="6" borderId="22" xfId="11" applyNumberFormat="1" applyFont="1" applyFill="1" applyBorder="1" applyAlignment="1">
      <alignment horizontal="center" vertical="center"/>
    </xf>
    <xf numFmtId="0" fontId="9" fillId="6" borderId="2" xfId="7" applyFont="1" applyFill="1" applyBorder="1" applyAlignment="1">
      <alignment horizontal="center" vertical="center"/>
    </xf>
    <xf numFmtId="1" fontId="9" fillId="6" borderId="3" xfId="7" applyNumberFormat="1" applyFont="1" applyFill="1" applyBorder="1" applyAlignment="1">
      <alignment horizontal="center" vertical="center"/>
    </xf>
    <xf numFmtId="0" fontId="9" fillId="6" borderId="3" xfId="11" applyFont="1" applyFill="1" applyBorder="1" applyAlignment="1">
      <alignment horizontal="right" vertical="center"/>
    </xf>
    <xf numFmtId="0" fontId="9" fillId="6" borderId="3" xfId="7" applyFont="1" applyFill="1" applyBorder="1" applyAlignment="1">
      <alignment horizontal="center" vertical="center"/>
    </xf>
    <xf numFmtId="2" fontId="9" fillId="6" borderId="3" xfId="7" applyNumberFormat="1" applyFont="1" applyFill="1" applyBorder="1" applyAlignment="1">
      <alignment horizontal="center" vertical="center"/>
    </xf>
    <xf numFmtId="2" fontId="9" fillId="6" borderId="4" xfId="7" applyNumberFormat="1" applyFont="1" applyFill="1" applyBorder="1" applyAlignment="1">
      <alignment horizontal="center" vertical="center"/>
    </xf>
    <xf numFmtId="0" fontId="9" fillId="6" borderId="20" xfId="7" applyFont="1" applyFill="1" applyBorder="1" applyAlignment="1">
      <alignment horizontal="center" vertical="center"/>
    </xf>
    <xf numFmtId="0" fontId="9" fillId="6" borderId="21" xfId="11" applyFont="1" applyFill="1" applyBorder="1" applyAlignment="1">
      <alignment horizontal="right" vertical="center"/>
    </xf>
    <xf numFmtId="0" fontId="4" fillId="6" borderId="17" xfId="7" applyFont="1" applyFill="1" applyBorder="1" applyAlignment="1">
      <alignment horizontal="center" vertical="center"/>
    </xf>
    <xf numFmtId="1" fontId="9" fillId="6" borderId="18" xfId="7" applyNumberFormat="1" applyFont="1" applyFill="1" applyBorder="1" applyAlignment="1">
      <alignment horizontal="center" vertical="center"/>
    </xf>
    <xf numFmtId="0" fontId="9" fillId="6" borderId="18" xfId="7" applyFont="1" applyFill="1" applyBorder="1" applyAlignment="1">
      <alignment horizontal="right"/>
    </xf>
    <xf numFmtId="0" fontId="16" fillId="6" borderId="18" xfId="7" applyFont="1" applyFill="1" applyBorder="1" applyAlignment="1">
      <alignment horizontal="center" vertical="center"/>
    </xf>
    <xf numFmtId="2" fontId="16" fillId="6" borderId="18" xfId="7" applyNumberFormat="1" applyFont="1" applyFill="1" applyBorder="1" applyAlignment="1">
      <alignment horizontal="center" vertical="center"/>
    </xf>
    <xf numFmtId="2" fontId="16" fillId="6" borderId="19" xfId="7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1" applyFont="1"/>
    <xf numFmtId="0" fontId="5" fillId="0" borderId="0" xfId="1" applyFont="1"/>
    <xf numFmtId="0" fontId="1" fillId="0" borderId="0" xfId="1" applyFont="1"/>
    <xf numFmtId="0" fontId="9" fillId="0" borderId="2" xfId="11" applyFont="1" applyBorder="1" applyAlignment="1">
      <alignment horizontal="center" vertical="center" wrapText="1"/>
    </xf>
    <xf numFmtId="0" fontId="10" fillId="0" borderId="3" xfId="11" applyFont="1" applyBorder="1" applyAlignment="1">
      <alignment horizontal="center" vertical="center" wrapText="1"/>
    </xf>
    <xf numFmtId="0" fontId="10" fillId="0" borderId="4" xfId="11" applyFont="1" applyBorder="1" applyAlignment="1">
      <alignment horizontal="center" vertical="center" wrapText="1"/>
    </xf>
    <xf numFmtId="1" fontId="9" fillId="2" borderId="3" xfId="11" applyNumberFormat="1" applyFont="1" applyFill="1" applyBorder="1" applyAlignment="1">
      <alignment horizontal="center" vertical="center" wrapText="1"/>
    </xf>
    <xf numFmtId="0" fontId="9" fillId="2" borderId="3" xfId="11" applyFont="1" applyFill="1" applyBorder="1" applyAlignment="1">
      <alignment horizontal="left" vertical="center" wrapText="1"/>
    </xf>
    <xf numFmtId="0" fontId="12" fillId="2" borderId="3" xfId="11" applyFont="1" applyFill="1" applyBorder="1" applyAlignment="1">
      <alignment horizontal="center" vertical="center" wrapText="1"/>
    </xf>
    <xf numFmtId="2" fontId="9" fillId="2" borderId="4" xfId="11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/>
    </xf>
    <xf numFmtId="1" fontId="15" fillId="0" borderId="6" xfId="11" applyNumberFormat="1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2" fontId="15" fillId="0" borderId="6" xfId="11" applyNumberFormat="1" applyFont="1" applyBorder="1" applyAlignment="1">
      <alignment horizontal="center" vertical="center" wrapText="1"/>
    </xf>
    <xf numFmtId="2" fontId="15" fillId="0" borderId="7" xfId="11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/>
    </xf>
    <xf numFmtId="1" fontId="15" fillId="0" borderId="9" xfId="11" applyNumberFormat="1" applyFont="1" applyBorder="1" applyAlignment="1">
      <alignment horizontal="center" vertical="center" wrapText="1"/>
    </xf>
    <xf numFmtId="0" fontId="15" fillId="0" borderId="9" xfId="5" applyFont="1" applyBorder="1" applyAlignment="1">
      <alignment horizontal="left" vertical="center" wrapText="1"/>
    </xf>
    <xf numFmtId="0" fontId="15" fillId="0" borderId="9" xfId="6" applyFont="1" applyBorder="1" applyAlignment="1">
      <alignment horizontal="center" vertical="center" wrapText="1"/>
    </xf>
    <xf numFmtId="2" fontId="15" fillId="0" borderId="9" xfId="5" applyNumberFormat="1" applyFont="1" applyBorder="1" applyAlignment="1">
      <alignment horizontal="center" vertical="center" wrapText="1"/>
    </xf>
    <xf numFmtId="2" fontId="15" fillId="0" borderId="10" xfId="11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2" fontId="15" fillId="0" borderId="9" xfId="6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/>
    </xf>
    <xf numFmtId="1" fontId="15" fillId="0" borderId="12" xfId="11" applyNumberFormat="1" applyFont="1" applyBorder="1" applyAlignment="1">
      <alignment horizontal="center" vertical="center" wrapText="1"/>
    </xf>
    <xf numFmtId="0" fontId="15" fillId="0" borderId="12" xfId="5" applyFont="1" applyBorder="1" applyAlignment="1">
      <alignment horizontal="left" vertical="center" wrapText="1"/>
    </xf>
    <xf numFmtId="2" fontId="15" fillId="0" borderId="12" xfId="6" applyNumberFormat="1" applyFont="1" applyBorder="1" applyAlignment="1">
      <alignment horizontal="center" vertical="center" wrapText="1"/>
    </xf>
    <xf numFmtId="2" fontId="15" fillId="0" borderId="12" xfId="5" applyNumberFormat="1" applyFont="1" applyBorder="1" applyAlignment="1">
      <alignment horizontal="center" vertical="center" wrapText="1"/>
    </xf>
    <xf numFmtId="2" fontId="15" fillId="0" borderId="13" xfId="11" applyNumberFormat="1" applyFont="1" applyBorder="1" applyAlignment="1">
      <alignment horizontal="center" vertical="center" wrapText="1"/>
    </xf>
    <xf numFmtId="1" fontId="10" fillId="2" borderId="18" xfId="11" applyNumberFormat="1" applyFont="1" applyFill="1" applyBorder="1" applyAlignment="1">
      <alignment horizontal="center" vertical="center"/>
    </xf>
    <xf numFmtId="0" fontId="10" fillId="2" borderId="18" xfId="11" applyFont="1" applyFill="1" applyBorder="1" applyAlignment="1">
      <alignment horizontal="right"/>
    </xf>
    <xf numFmtId="0" fontId="10" fillId="2" borderId="18" xfId="11" applyFont="1" applyFill="1" applyBorder="1" applyAlignment="1">
      <alignment horizontal="center" vertical="center"/>
    </xf>
    <xf numFmtId="2" fontId="10" fillId="2" borderId="18" xfId="11" applyNumberFormat="1" applyFont="1" applyFill="1" applyBorder="1" applyAlignment="1">
      <alignment horizontal="center" vertical="center"/>
    </xf>
    <xf numFmtId="2" fontId="10" fillId="2" borderId="19" xfId="11" applyNumberFormat="1" applyFont="1" applyFill="1" applyBorder="1" applyAlignment="1">
      <alignment horizontal="center" vertical="center"/>
    </xf>
    <xf numFmtId="0" fontId="12" fillId="0" borderId="5" xfId="11" applyFont="1" applyBorder="1" applyAlignment="1">
      <alignment horizontal="center" vertical="center"/>
    </xf>
    <xf numFmtId="1" fontId="10" fillId="0" borderId="6" xfId="11" applyNumberFormat="1" applyFont="1" applyBorder="1" applyAlignment="1">
      <alignment horizontal="center" vertical="center"/>
    </xf>
    <xf numFmtId="0" fontId="12" fillId="0" borderId="6" xfId="7" applyFont="1" applyBorder="1"/>
    <xf numFmtId="0" fontId="10" fillId="0" borderId="6" xfId="11" applyFont="1" applyBorder="1" applyAlignment="1">
      <alignment horizontal="center" vertical="center"/>
    </xf>
    <xf numFmtId="2" fontId="10" fillId="0" borderId="6" xfId="11" applyNumberFormat="1" applyFont="1" applyBorder="1" applyAlignment="1">
      <alignment horizontal="center" vertical="center"/>
    </xf>
    <xf numFmtId="2" fontId="12" fillId="0" borderId="7" xfId="11" applyNumberFormat="1" applyFont="1" applyBorder="1" applyAlignment="1">
      <alignment horizontal="center" vertical="center"/>
    </xf>
    <xf numFmtId="0" fontId="10" fillId="0" borderId="8" xfId="11" applyFont="1" applyBorder="1" applyAlignment="1">
      <alignment horizontal="center" vertical="center"/>
    </xf>
    <xf numFmtId="1" fontId="10" fillId="0" borderId="9" xfId="11" applyNumberFormat="1" applyFont="1" applyBorder="1" applyAlignment="1">
      <alignment horizontal="center" vertical="center"/>
    </xf>
    <xf numFmtId="0" fontId="12" fillId="0" borderId="9" xfId="7" applyFont="1" applyBorder="1" applyAlignment="1">
      <alignment wrapText="1"/>
    </xf>
    <xf numFmtId="0" fontId="10" fillId="0" borderId="9" xfId="11" applyFont="1" applyBorder="1" applyAlignment="1">
      <alignment horizontal="center" vertical="center"/>
    </xf>
    <xf numFmtId="2" fontId="10" fillId="0" borderId="9" xfId="11" applyNumberFormat="1" applyFont="1" applyBorder="1" applyAlignment="1">
      <alignment horizontal="center" vertical="center"/>
    </xf>
    <xf numFmtId="2" fontId="12" fillId="0" borderId="10" xfId="11" applyNumberFormat="1" applyFont="1" applyBorder="1" applyAlignment="1">
      <alignment horizontal="center" vertical="center"/>
    </xf>
    <xf numFmtId="0" fontId="10" fillId="0" borderId="23" xfId="11" applyFont="1" applyBorder="1" applyAlignment="1">
      <alignment horizontal="center" vertical="center"/>
    </xf>
    <xf numFmtId="1" fontId="10" fillId="0" borderId="24" xfId="11" applyNumberFormat="1" applyFont="1" applyBorder="1" applyAlignment="1">
      <alignment horizontal="center" vertical="center"/>
    </xf>
    <xf numFmtId="0" fontId="16" fillId="0" borderId="24" xfId="7" applyFont="1" applyBorder="1" applyAlignment="1">
      <alignment horizontal="right"/>
    </xf>
    <xf numFmtId="0" fontId="16" fillId="0" borderId="24" xfId="11" applyFont="1" applyBorder="1" applyAlignment="1">
      <alignment horizontal="center" vertical="center"/>
    </xf>
    <xf numFmtId="2" fontId="16" fillId="0" borderId="24" xfId="11" applyNumberFormat="1" applyFont="1" applyBorder="1" applyAlignment="1">
      <alignment horizontal="center" vertical="center"/>
    </xf>
    <xf numFmtId="2" fontId="16" fillId="0" borderId="25" xfId="11" applyNumberFormat="1" applyFont="1" applyBorder="1" applyAlignment="1">
      <alignment horizontal="center" vertical="center"/>
    </xf>
    <xf numFmtId="0" fontId="10" fillId="2" borderId="5" xfId="11" applyFont="1" applyFill="1" applyBorder="1" applyAlignment="1">
      <alignment horizontal="center" vertical="center"/>
    </xf>
    <xf numFmtId="0" fontId="10" fillId="2" borderId="6" xfId="11" applyFont="1" applyFill="1" applyBorder="1" applyAlignment="1">
      <alignment horizontal="right"/>
    </xf>
    <xf numFmtId="0" fontId="10" fillId="2" borderId="14" xfId="11" applyFont="1" applyFill="1" applyBorder="1" applyAlignment="1">
      <alignment horizontal="center" vertical="center"/>
    </xf>
    <xf numFmtId="0" fontId="10" fillId="2" borderId="15" xfId="11" applyFont="1" applyFill="1" applyBorder="1" applyAlignment="1">
      <alignment horizontal="right"/>
    </xf>
    <xf numFmtId="1" fontId="12" fillId="0" borderId="6" xfId="7" applyNumberFormat="1" applyFont="1" applyBorder="1" applyAlignment="1">
      <alignment horizontal="center" vertical="center"/>
    </xf>
    <xf numFmtId="0" fontId="9" fillId="0" borderId="6" xfId="7" applyFont="1" applyBorder="1" applyAlignment="1">
      <alignment horizontal="center" wrapText="1"/>
    </xf>
    <xf numFmtId="0" fontId="12" fillId="0" borderId="6" xfId="7" applyFont="1" applyBorder="1" applyAlignment="1">
      <alignment horizontal="center" vertical="center"/>
    </xf>
    <xf numFmtId="2" fontId="12" fillId="0" borderId="6" xfId="7" applyNumberFormat="1" applyFont="1" applyBorder="1" applyAlignment="1">
      <alignment horizontal="center" vertical="center"/>
    </xf>
    <xf numFmtId="2" fontId="12" fillId="0" borderId="7" xfId="7" applyNumberFormat="1" applyFont="1" applyBorder="1" applyAlignment="1">
      <alignment horizontal="center" vertical="center"/>
    </xf>
    <xf numFmtId="0" fontId="9" fillId="0" borderId="8" xfId="11" applyFont="1" applyBorder="1" applyAlignment="1">
      <alignment horizontal="center" vertical="center"/>
    </xf>
    <xf numFmtId="1" fontId="9" fillId="0" borderId="9" xfId="11" applyNumberFormat="1" applyFont="1" applyBorder="1" applyAlignment="1">
      <alignment horizontal="center" vertical="center" wrapText="1"/>
    </xf>
    <xf numFmtId="0" fontId="12" fillId="0" borderId="17" xfId="11" applyFont="1" applyBorder="1" applyAlignment="1">
      <alignment horizontal="center" vertical="center"/>
    </xf>
    <xf numFmtId="1" fontId="12" fillId="0" borderId="18" xfId="7" applyNumberFormat="1" applyFont="1" applyBorder="1" applyAlignment="1">
      <alignment horizontal="center" vertical="center"/>
    </xf>
    <xf numFmtId="0" fontId="16" fillId="0" borderId="18" xfId="7" applyFont="1" applyBorder="1" applyAlignment="1">
      <alignment horizontal="right"/>
    </xf>
    <xf numFmtId="0" fontId="17" fillId="0" borderId="18" xfId="7" applyFont="1" applyBorder="1" applyAlignment="1">
      <alignment horizontal="center" vertical="center"/>
    </xf>
    <xf numFmtId="2" fontId="17" fillId="0" borderId="18" xfId="7" applyNumberFormat="1" applyFont="1" applyBorder="1" applyAlignment="1">
      <alignment horizontal="center" vertical="center"/>
    </xf>
    <xf numFmtId="2" fontId="16" fillId="0" borderId="19" xfId="7" applyNumberFormat="1" applyFont="1" applyBorder="1" applyAlignment="1">
      <alignment horizontal="center" vertical="center"/>
    </xf>
    <xf numFmtId="0" fontId="12" fillId="0" borderId="20" xfId="7" applyFont="1" applyBorder="1" applyAlignment="1">
      <alignment horizontal="center" vertical="center"/>
    </xf>
    <xf numFmtId="1" fontId="18" fillId="0" borderId="21" xfId="7" applyNumberFormat="1" applyFont="1" applyBorder="1" applyAlignment="1">
      <alignment horizontal="center" vertical="center"/>
    </xf>
    <xf numFmtId="0" fontId="16" fillId="0" borderId="21" xfId="7" applyFont="1" applyBorder="1" applyAlignment="1">
      <alignment horizontal="right"/>
    </xf>
    <xf numFmtId="0" fontId="16" fillId="0" borderId="21" xfId="7" applyFont="1" applyBorder="1" applyAlignment="1">
      <alignment horizontal="center" vertical="center"/>
    </xf>
    <xf numFmtId="2" fontId="16" fillId="0" borderId="21" xfId="7" applyNumberFormat="1" applyFont="1" applyBorder="1" applyAlignment="1">
      <alignment horizontal="center" vertical="center"/>
    </xf>
    <xf numFmtId="0" fontId="10" fillId="2" borderId="21" xfId="11" applyFont="1" applyFill="1" applyBorder="1" applyAlignment="1">
      <alignment horizontal="right"/>
    </xf>
    <xf numFmtId="0" fontId="4" fillId="0" borderId="0" xfId="8" applyFont="1"/>
    <xf numFmtId="0" fontId="4" fillId="0" borderId="0" xfId="8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1" xfId="2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9" fillId="0" borderId="26" xfId="0" applyFont="1" applyBorder="1" applyAlignment="1">
      <alignment horizontal="left"/>
    </xf>
    <xf numFmtId="0" fontId="9" fillId="0" borderId="27" xfId="0" applyFont="1" applyBorder="1" applyAlignment="1">
      <alignment horizontal="left"/>
    </xf>
    <xf numFmtId="0" fontId="9" fillId="0" borderId="28" xfId="0" applyFont="1" applyBorder="1" applyAlignment="1">
      <alignment horizontal="left"/>
    </xf>
    <xf numFmtId="0" fontId="17" fillId="0" borderId="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left" wrapText="1"/>
    </xf>
    <xf numFmtId="0" fontId="9" fillId="0" borderId="27" xfId="0" applyFont="1" applyBorder="1" applyAlignment="1">
      <alignment horizontal="left" wrapText="1"/>
    </xf>
    <xf numFmtId="0" fontId="9" fillId="0" borderId="28" xfId="0" applyFont="1" applyBorder="1" applyAlignment="1">
      <alignment horizontal="left" wrapText="1"/>
    </xf>
    <xf numFmtId="0" fontId="5" fillId="0" borderId="0" xfId="1" applyFont="1" applyAlignment="1">
      <alignment horizontal="center"/>
    </xf>
    <xf numFmtId="0" fontId="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4" fillId="0" borderId="0" xfId="8" applyFont="1" applyBorder="1" applyAlignment="1">
      <alignment horizontal="left" wrapText="1"/>
    </xf>
    <xf numFmtId="0" fontId="4" fillId="0" borderId="0" xfId="1" applyFont="1" applyAlignment="1">
      <alignment horizont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29" xfId="0" applyFont="1" applyBorder="1" applyAlignment="1">
      <alignment horizontal="right"/>
    </xf>
    <xf numFmtId="0" fontId="12" fillId="0" borderId="0" xfId="0" applyFont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11" xfId="0" applyFont="1" applyBorder="1" applyAlignment="1">
      <alignment horizontal="left" wrapText="1"/>
    </xf>
    <xf numFmtId="0" fontId="11" fillId="0" borderId="12" xfId="0" applyFont="1" applyBorder="1" applyAlignment="1">
      <alignment horizontal="left" wrapText="1"/>
    </xf>
  </cellXfs>
  <cellStyles count="12">
    <cellStyle name="Normal" xfId="0" builtinId="0"/>
    <cellStyle name="Normal_5.2.2.6." xfId="2" xr:uid="{00000000-0005-0000-0000-000001000000}"/>
    <cellStyle name="Normal_5.8.2.1." xfId="10" xr:uid="{0C49B5BD-9C1E-4B79-9D01-1B8C684FA699}"/>
    <cellStyle name="Normal_GPSTAME" xfId="6" xr:uid="{00000000-0005-0000-0000-000002000000}"/>
    <cellStyle name="Normal_KD_fotogr. dalas_tames_2008_14.11.07" xfId="3" xr:uid="{00000000-0005-0000-0000-000003000000}"/>
    <cellStyle name="Normal_KD_fotogr. dalas_tames_2008_14.11.07 2" xfId="11" xr:uid="{A4ACF1E0-5A9D-48AD-B095-C1407E620849}"/>
    <cellStyle name="Normal_Orto2000 izg." xfId="1" xr:uid="{00000000-0005-0000-0000-000004000000}"/>
    <cellStyle name="Normal_Pilnas prototips" xfId="5" xr:uid="{00000000-0005-0000-0000-000005000000}"/>
    <cellStyle name="Normal_tames_4_01_proj _141107" xfId="7" xr:uid="{00000000-0005-0000-0000-000006000000}"/>
    <cellStyle name="Normal_tames_proj_4_02_141107_1" xfId="4" xr:uid="{00000000-0005-0000-0000-000007000000}"/>
    <cellStyle name="Stils 1" xfId="8" xr:uid="{00000000-0005-0000-0000-000009000000}"/>
    <cellStyle name="Style 1" xfId="9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9600A-0C0A-4E4B-BFF6-E71C4E9D8F0C}">
  <dimension ref="A1:K43"/>
  <sheetViews>
    <sheetView topLeftCell="A16" workbookViewId="0">
      <selection activeCell="G25" sqref="G25"/>
    </sheetView>
  </sheetViews>
  <sheetFormatPr defaultRowHeight="15"/>
  <cols>
    <col min="1" max="1" width="4.28515625" customWidth="1"/>
    <col min="2" max="2" width="10.42578125" customWidth="1"/>
    <col min="3" max="3" width="38.5703125" customWidth="1"/>
    <col min="4" max="4" width="15.28515625" customWidth="1"/>
    <col min="5" max="5" width="10.140625" customWidth="1"/>
    <col min="6" max="6" width="10" customWidth="1"/>
    <col min="7" max="7" width="10.28515625" customWidth="1"/>
    <col min="256" max="256" width="4.28515625" customWidth="1"/>
    <col min="257" max="257" width="10.42578125" customWidth="1"/>
    <col min="258" max="258" width="35.42578125" customWidth="1"/>
    <col min="259" max="259" width="15.28515625" customWidth="1"/>
    <col min="260" max="260" width="10.140625" customWidth="1"/>
    <col min="261" max="261" width="10" customWidth="1"/>
    <col min="262" max="262" width="10.28515625" customWidth="1"/>
    <col min="512" max="512" width="4.28515625" customWidth="1"/>
    <col min="513" max="513" width="10.42578125" customWidth="1"/>
    <col min="514" max="514" width="35.42578125" customWidth="1"/>
    <col min="515" max="515" width="15.28515625" customWidth="1"/>
    <col min="516" max="516" width="10.140625" customWidth="1"/>
    <col min="517" max="517" width="10" customWidth="1"/>
    <col min="518" max="518" width="10.28515625" customWidth="1"/>
    <col min="768" max="768" width="4.28515625" customWidth="1"/>
    <col min="769" max="769" width="10.42578125" customWidth="1"/>
    <col min="770" max="770" width="35.42578125" customWidth="1"/>
    <col min="771" max="771" width="15.28515625" customWidth="1"/>
    <col min="772" max="772" width="10.140625" customWidth="1"/>
    <col min="773" max="773" width="10" customWidth="1"/>
    <col min="774" max="774" width="10.28515625" customWidth="1"/>
    <col min="1024" max="1024" width="4.28515625" customWidth="1"/>
    <col min="1025" max="1025" width="10.42578125" customWidth="1"/>
    <col min="1026" max="1026" width="35.42578125" customWidth="1"/>
    <col min="1027" max="1027" width="15.28515625" customWidth="1"/>
    <col min="1028" max="1028" width="10.140625" customWidth="1"/>
    <col min="1029" max="1029" width="10" customWidth="1"/>
    <col min="1030" max="1030" width="10.28515625" customWidth="1"/>
    <col min="1280" max="1280" width="4.28515625" customWidth="1"/>
    <col min="1281" max="1281" width="10.42578125" customWidth="1"/>
    <col min="1282" max="1282" width="35.42578125" customWidth="1"/>
    <col min="1283" max="1283" width="15.28515625" customWidth="1"/>
    <col min="1284" max="1284" width="10.140625" customWidth="1"/>
    <col min="1285" max="1285" width="10" customWidth="1"/>
    <col min="1286" max="1286" width="10.28515625" customWidth="1"/>
    <col min="1536" max="1536" width="4.28515625" customWidth="1"/>
    <col min="1537" max="1537" width="10.42578125" customWidth="1"/>
    <col min="1538" max="1538" width="35.42578125" customWidth="1"/>
    <col min="1539" max="1539" width="15.28515625" customWidth="1"/>
    <col min="1540" max="1540" width="10.140625" customWidth="1"/>
    <col min="1541" max="1541" width="10" customWidth="1"/>
    <col min="1542" max="1542" width="10.28515625" customWidth="1"/>
    <col min="1792" max="1792" width="4.28515625" customWidth="1"/>
    <col min="1793" max="1793" width="10.42578125" customWidth="1"/>
    <col min="1794" max="1794" width="35.42578125" customWidth="1"/>
    <col min="1795" max="1795" width="15.28515625" customWidth="1"/>
    <col min="1796" max="1796" width="10.140625" customWidth="1"/>
    <col min="1797" max="1797" width="10" customWidth="1"/>
    <col min="1798" max="1798" width="10.28515625" customWidth="1"/>
    <col min="2048" max="2048" width="4.28515625" customWidth="1"/>
    <col min="2049" max="2049" width="10.42578125" customWidth="1"/>
    <col min="2050" max="2050" width="35.42578125" customWidth="1"/>
    <col min="2051" max="2051" width="15.28515625" customWidth="1"/>
    <col min="2052" max="2052" width="10.140625" customWidth="1"/>
    <col min="2053" max="2053" width="10" customWidth="1"/>
    <col min="2054" max="2054" width="10.28515625" customWidth="1"/>
    <col min="2304" max="2304" width="4.28515625" customWidth="1"/>
    <col min="2305" max="2305" width="10.42578125" customWidth="1"/>
    <col min="2306" max="2306" width="35.42578125" customWidth="1"/>
    <col min="2307" max="2307" width="15.28515625" customWidth="1"/>
    <col min="2308" max="2308" width="10.140625" customWidth="1"/>
    <col min="2309" max="2309" width="10" customWidth="1"/>
    <col min="2310" max="2310" width="10.28515625" customWidth="1"/>
    <col min="2560" max="2560" width="4.28515625" customWidth="1"/>
    <col min="2561" max="2561" width="10.42578125" customWidth="1"/>
    <col min="2562" max="2562" width="35.42578125" customWidth="1"/>
    <col min="2563" max="2563" width="15.28515625" customWidth="1"/>
    <col min="2564" max="2564" width="10.140625" customWidth="1"/>
    <col min="2565" max="2565" width="10" customWidth="1"/>
    <col min="2566" max="2566" width="10.28515625" customWidth="1"/>
    <col min="2816" max="2816" width="4.28515625" customWidth="1"/>
    <col min="2817" max="2817" width="10.42578125" customWidth="1"/>
    <col min="2818" max="2818" width="35.42578125" customWidth="1"/>
    <col min="2819" max="2819" width="15.28515625" customWidth="1"/>
    <col min="2820" max="2820" width="10.140625" customWidth="1"/>
    <col min="2821" max="2821" width="10" customWidth="1"/>
    <col min="2822" max="2822" width="10.28515625" customWidth="1"/>
    <col min="3072" max="3072" width="4.28515625" customWidth="1"/>
    <col min="3073" max="3073" width="10.42578125" customWidth="1"/>
    <col min="3074" max="3074" width="35.42578125" customWidth="1"/>
    <col min="3075" max="3075" width="15.28515625" customWidth="1"/>
    <col min="3076" max="3076" width="10.140625" customWidth="1"/>
    <col min="3077" max="3077" width="10" customWidth="1"/>
    <col min="3078" max="3078" width="10.28515625" customWidth="1"/>
    <col min="3328" max="3328" width="4.28515625" customWidth="1"/>
    <col min="3329" max="3329" width="10.42578125" customWidth="1"/>
    <col min="3330" max="3330" width="35.42578125" customWidth="1"/>
    <col min="3331" max="3331" width="15.28515625" customWidth="1"/>
    <col min="3332" max="3332" width="10.140625" customWidth="1"/>
    <col min="3333" max="3333" width="10" customWidth="1"/>
    <col min="3334" max="3334" width="10.28515625" customWidth="1"/>
    <col min="3584" max="3584" width="4.28515625" customWidth="1"/>
    <col min="3585" max="3585" width="10.42578125" customWidth="1"/>
    <col min="3586" max="3586" width="35.42578125" customWidth="1"/>
    <col min="3587" max="3587" width="15.28515625" customWidth="1"/>
    <col min="3588" max="3588" width="10.140625" customWidth="1"/>
    <col min="3589" max="3589" width="10" customWidth="1"/>
    <col min="3590" max="3590" width="10.28515625" customWidth="1"/>
    <col min="3840" max="3840" width="4.28515625" customWidth="1"/>
    <col min="3841" max="3841" width="10.42578125" customWidth="1"/>
    <col min="3842" max="3842" width="35.42578125" customWidth="1"/>
    <col min="3843" max="3843" width="15.28515625" customWidth="1"/>
    <col min="3844" max="3844" width="10.140625" customWidth="1"/>
    <col min="3845" max="3845" width="10" customWidth="1"/>
    <col min="3846" max="3846" width="10.28515625" customWidth="1"/>
    <col min="4096" max="4096" width="4.28515625" customWidth="1"/>
    <col min="4097" max="4097" width="10.42578125" customWidth="1"/>
    <col min="4098" max="4098" width="35.42578125" customWidth="1"/>
    <col min="4099" max="4099" width="15.28515625" customWidth="1"/>
    <col min="4100" max="4100" width="10.140625" customWidth="1"/>
    <col min="4101" max="4101" width="10" customWidth="1"/>
    <col min="4102" max="4102" width="10.28515625" customWidth="1"/>
    <col min="4352" max="4352" width="4.28515625" customWidth="1"/>
    <col min="4353" max="4353" width="10.42578125" customWidth="1"/>
    <col min="4354" max="4354" width="35.42578125" customWidth="1"/>
    <col min="4355" max="4355" width="15.28515625" customWidth="1"/>
    <col min="4356" max="4356" width="10.140625" customWidth="1"/>
    <col min="4357" max="4357" width="10" customWidth="1"/>
    <col min="4358" max="4358" width="10.28515625" customWidth="1"/>
    <col min="4608" max="4608" width="4.28515625" customWidth="1"/>
    <col min="4609" max="4609" width="10.42578125" customWidth="1"/>
    <col min="4610" max="4610" width="35.42578125" customWidth="1"/>
    <col min="4611" max="4611" width="15.28515625" customWidth="1"/>
    <col min="4612" max="4612" width="10.140625" customWidth="1"/>
    <col min="4613" max="4613" width="10" customWidth="1"/>
    <col min="4614" max="4614" width="10.28515625" customWidth="1"/>
    <col min="4864" max="4864" width="4.28515625" customWidth="1"/>
    <col min="4865" max="4865" width="10.42578125" customWidth="1"/>
    <col min="4866" max="4866" width="35.42578125" customWidth="1"/>
    <col min="4867" max="4867" width="15.28515625" customWidth="1"/>
    <col min="4868" max="4868" width="10.140625" customWidth="1"/>
    <col min="4869" max="4869" width="10" customWidth="1"/>
    <col min="4870" max="4870" width="10.28515625" customWidth="1"/>
    <col min="5120" max="5120" width="4.28515625" customWidth="1"/>
    <col min="5121" max="5121" width="10.42578125" customWidth="1"/>
    <col min="5122" max="5122" width="35.42578125" customWidth="1"/>
    <col min="5123" max="5123" width="15.28515625" customWidth="1"/>
    <col min="5124" max="5124" width="10.140625" customWidth="1"/>
    <col min="5125" max="5125" width="10" customWidth="1"/>
    <col min="5126" max="5126" width="10.28515625" customWidth="1"/>
    <col min="5376" max="5376" width="4.28515625" customWidth="1"/>
    <col min="5377" max="5377" width="10.42578125" customWidth="1"/>
    <col min="5378" max="5378" width="35.42578125" customWidth="1"/>
    <col min="5379" max="5379" width="15.28515625" customWidth="1"/>
    <col min="5380" max="5380" width="10.140625" customWidth="1"/>
    <col min="5381" max="5381" width="10" customWidth="1"/>
    <col min="5382" max="5382" width="10.28515625" customWidth="1"/>
    <col min="5632" max="5632" width="4.28515625" customWidth="1"/>
    <col min="5633" max="5633" width="10.42578125" customWidth="1"/>
    <col min="5634" max="5634" width="35.42578125" customWidth="1"/>
    <col min="5635" max="5635" width="15.28515625" customWidth="1"/>
    <col min="5636" max="5636" width="10.140625" customWidth="1"/>
    <col min="5637" max="5637" width="10" customWidth="1"/>
    <col min="5638" max="5638" width="10.28515625" customWidth="1"/>
    <col min="5888" max="5888" width="4.28515625" customWidth="1"/>
    <col min="5889" max="5889" width="10.42578125" customWidth="1"/>
    <col min="5890" max="5890" width="35.42578125" customWidth="1"/>
    <col min="5891" max="5891" width="15.28515625" customWidth="1"/>
    <col min="5892" max="5892" width="10.140625" customWidth="1"/>
    <col min="5893" max="5893" width="10" customWidth="1"/>
    <col min="5894" max="5894" width="10.28515625" customWidth="1"/>
    <col min="6144" max="6144" width="4.28515625" customWidth="1"/>
    <col min="6145" max="6145" width="10.42578125" customWidth="1"/>
    <col min="6146" max="6146" width="35.42578125" customWidth="1"/>
    <col min="6147" max="6147" width="15.28515625" customWidth="1"/>
    <col min="6148" max="6148" width="10.140625" customWidth="1"/>
    <col min="6149" max="6149" width="10" customWidth="1"/>
    <col min="6150" max="6150" width="10.28515625" customWidth="1"/>
    <col min="6400" max="6400" width="4.28515625" customWidth="1"/>
    <col min="6401" max="6401" width="10.42578125" customWidth="1"/>
    <col min="6402" max="6402" width="35.42578125" customWidth="1"/>
    <col min="6403" max="6403" width="15.28515625" customWidth="1"/>
    <col min="6404" max="6404" width="10.140625" customWidth="1"/>
    <col min="6405" max="6405" width="10" customWidth="1"/>
    <col min="6406" max="6406" width="10.28515625" customWidth="1"/>
    <col min="6656" max="6656" width="4.28515625" customWidth="1"/>
    <col min="6657" max="6657" width="10.42578125" customWidth="1"/>
    <col min="6658" max="6658" width="35.42578125" customWidth="1"/>
    <col min="6659" max="6659" width="15.28515625" customWidth="1"/>
    <col min="6660" max="6660" width="10.140625" customWidth="1"/>
    <col min="6661" max="6661" width="10" customWidth="1"/>
    <col min="6662" max="6662" width="10.28515625" customWidth="1"/>
    <col min="6912" max="6912" width="4.28515625" customWidth="1"/>
    <col min="6913" max="6913" width="10.42578125" customWidth="1"/>
    <col min="6914" max="6914" width="35.42578125" customWidth="1"/>
    <col min="6915" max="6915" width="15.28515625" customWidth="1"/>
    <col min="6916" max="6916" width="10.140625" customWidth="1"/>
    <col min="6917" max="6917" width="10" customWidth="1"/>
    <col min="6918" max="6918" width="10.28515625" customWidth="1"/>
    <col min="7168" max="7168" width="4.28515625" customWidth="1"/>
    <col min="7169" max="7169" width="10.42578125" customWidth="1"/>
    <col min="7170" max="7170" width="35.42578125" customWidth="1"/>
    <col min="7171" max="7171" width="15.28515625" customWidth="1"/>
    <col min="7172" max="7172" width="10.140625" customWidth="1"/>
    <col min="7173" max="7173" width="10" customWidth="1"/>
    <col min="7174" max="7174" width="10.28515625" customWidth="1"/>
    <col min="7424" max="7424" width="4.28515625" customWidth="1"/>
    <col min="7425" max="7425" width="10.42578125" customWidth="1"/>
    <col min="7426" max="7426" width="35.42578125" customWidth="1"/>
    <col min="7427" max="7427" width="15.28515625" customWidth="1"/>
    <col min="7428" max="7428" width="10.140625" customWidth="1"/>
    <col min="7429" max="7429" width="10" customWidth="1"/>
    <col min="7430" max="7430" width="10.28515625" customWidth="1"/>
    <col min="7680" max="7680" width="4.28515625" customWidth="1"/>
    <col min="7681" max="7681" width="10.42578125" customWidth="1"/>
    <col min="7682" max="7682" width="35.42578125" customWidth="1"/>
    <col min="7683" max="7683" width="15.28515625" customWidth="1"/>
    <col min="7684" max="7684" width="10.140625" customWidth="1"/>
    <col min="7685" max="7685" width="10" customWidth="1"/>
    <col min="7686" max="7686" width="10.28515625" customWidth="1"/>
    <col min="7936" max="7936" width="4.28515625" customWidth="1"/>
    <col min="7937" max="7937" width="10.42578125" customWidth="1"/>
    <col min="7938" max="7938" width="35.42578125" customWidth="1"/>
    <col min="7939" max="7939" width="15.28515625" customWidth="1"/>
    <col min="7940" max="7940" width="10.140625" customWidth="1"/>
    <col min="7941" max="7941" width="10" customWidth="1"/>
    <col min="7942" max="7942" width="10.28515625" customWidth="1"/>
    <col min="8192" max="8192" width="4.28515625" customWidth="1"/>
    <col min="8193" max="8193" width="10.42578125" customWidth="1"/>
    <col min="8194" max="8194" width="35.42578125" customWidth="1"/>
    <col min="8195" max="8195" width="15.28515625" customWidth="1"/>
    <col min="8196" max="8196" width="10.140625" customWidth="1"/>
    <col min="8197" max="8197" width="10" customWidth="1"/>
    <col min="8198" max="8198" width="10.28515625" customWidth="1"/>
    <col min="8448" max="8448" width="4.28515625" customWidth="1"/>
    <col min="8449" max="8449" width="10.42578125" customWidth="1"/>
    <col min="8450" max="8450" width="35.42578125" customWidth="1"/>
    <col min="8451" max="8451" width="15.28515625" customWidth="1"/>
    <col min="8452" max="8452" width="10.140625" customWidth="1"/>
    <col min="8453" max="8453" width="10" customWidth="1"/>
    <col min="8454" max="8454" width="10.28515625" customWidth="1"/>
    <col min="8704" max="8704" width="4.28515625" customWidth="1"/>
    <col min="8705" max="8705" width="10.42578125" customWidth="1"/>
    <col min="8706" max="8706" width="35.42578125" customWidth="1"/>
    <col min="8707" max="8707" width="15.28515625" customWidth="1"/>
    <col min="8708" max="8708" width="10.140625" customWidth="1"/>
    <col min="8709" max="8709" width="10" customWidth="1"/>
    <col min="8710" max="8710" width="10.28515625" customWidth="1"/>
    <col min="8960" max="8960" width="4.28515625" customWidth="1"/>
    <col min="8961" max="8961" width="10.42578125" customWidth="1"/>
    <col min="8962" max="8962" width="35.42578125" customWidth="1"/>
    <col min="8963" max="8963" width="15.28515625" customWidth="1"/>
    <col min="8964" max="8964" width="10.140625" customWidth="1"/>
    <col min="8965" max="8965" width="10" customWidth="1"/>
    <col min="8966" max="8966" width="10.28515625" customWidth="1"/>
    <col min="9216" max="9216" width="4.28515625" customWidth="1"/>
    <col min="9217" max="9217" width="10.42578125" customWidth="1"/>
    <col min="9218" max="9218" width="35.42578125" customWidth="1"/>
    <col min="9219" max="9219" width="15.28515625" customWidth="1"/>
    <col min="9220" max="9220" width="10.140625" customWidth="1"/>
    <col min="9221" max="9221" width="10" customWidth="1"/>
    <col min="9222" max="9222" width="10.28515625" customWidth="1"/>
    <col min="9472" max="9472" width="4.28515625" customWidth="1"/>
    <col min="9473" max="9473" width="10.42578125" customWidth="1"/>
    <col min="9474" max="9474" width="35.42578125" customWidth="1"/>
    <col min="9475" max="9475" width="15.28515625" customWidth="1"/>
    <col min="9476" max="9476" width="10.140625" customWidth="1"/>
    <col min="9477" max="9477" width="10" customWidth="1"/>
    <col min="9478" max="9478" width="10.28515625" customWidth="1"/>
    <col min="9728" max="9728" width="4.28515625" customWidth="1"/>
    <col min="9729" max="9729" width="10.42578125" customWidth="1"/>
    <col min="9730" max="9730" width="35.42578125" customWidth="1"/>
    <col min="9731" max="9731" width="15.28515625" customWidth="1"/>
    <col min="9732" max="9732" width="10.140625" customWidth="1"/>
    <col min="9733" max="9733" width="10" customWidth="1"/>
    <col min="9734" max="9734" width="10.28515625" customWidth="1"/>
    <col min="9984" max="9984" width="4.28515625" customWidth="1"/>
    <col min="9985" max="9985" width="10.42578125" customWidth="1"/>
    <col min="9986" max="9986" width="35.42578125" customWidth="1"/>
    <col min="9987" max="9987" width="15.28515625" customWidth="1"/>
    <col min="9988" max="9988" width="10.140625" customWidth="1"/>
    <col min="9989" max="9989" width="10" customWidth="1"/>
    <col min="9990" max="9990" width="10.28515625" customWidth="1"/>
    <col min="10240" max="10240" width="4.28515625" customWidth="1"/>
    <col min="10241" max="10241" width="10.42578125" customWidth="1"/>
    <col min="10242" max="10242" width="35.42578125" customWidth="1"/>
    <col min="10243" max="10243" width="15.28515625" customWidth="1"/>
    <col min="10244" max="10244" width="10.140625" customWidth="1"/>
    <col min="10245" max="10245" width="10" customWidth="1"/>
    <col min="10246" max="10246" width="10.28515625" customWidth="1"/>
    <col min="10496" max="10496" width="4.28515625" customWidth="1"/>
    <col min="10497" max="10497" width="10.42578125" customWidth="1"/>
    <col min="10498" max="10498" width="35.42578125" customWidth="1"/>
    <col min="10499" max="10499" width="15.28515625" customWidth="1"/>
    <col min="10500" max="10500" width="10.140625" customWidth="1"/>
    <col min="10501" max="10501" width="10" customWidth="1"/>
    <col min="10502" max="10502" width="10.28515625" customWidth="1"/>
    <col min="10752" max="10752" width="4.28515625" customWidth="1"/>
    <col min="10753" max="10753" width="10.42578125" customWidth="1"/>
    <col min="10754" max="10754" width="35.42578125" customWidth="1"/>
    <col min="10755" max="10755" width="15.28515625" customWidth="1"/>
    <col min="10756" max="10756" width="10.140625" customWidth="1"/>
    <col min="10757" max="10757" width="10" customWidth="1"/>
    <col min="10758" max="10758" width="10.28515625" customWidth="1"/>
    <col min="11008" max="11008" width="4.28515625" customWidth="1"/>
    <col min="11009" max="11009" width="10.42578125" customWidth="1"/>
    <col min="11010" max="11010" width="35.42578125" customWidth="1"/>
    <col min="11011" max="11011" width="15.28515625" customWidth="1"/>
    <col min="11012" max="11012" width="10.140625" customWidth="1"/>
    <col min="11013" max="11013" width="10" customWidth="1"/>
    <col min="11014" max="11014" width="10.28515625" customWidth="1"/>
    <col min="11264" max="11264" width="4.28515625" customWidth="1"/>
    <col min="11265" max="11265" width="10.42578125" customWidth="1"/>
    <col min="11266" max="11266" width="35.42578125" customWidth="1"/>
    <col min="11267" max="11267" width="15.28515625" customWidth="1"/>
    <col min="11268" max="11268" width="10.140625" customWidth="1"/>
    <col min="11269" max="11269" width="10" customWidth="1"/>
    <col min="11270" max="11270" width="10.28515625" customWidth="1"/>
    <col min="11520" max="11520" width="4.28515625" customWidth="1"/>
    <col min="11521" max="11521" width="10.42578125" customWidth="1"/>
    <col min="11522" max="11522" width="35.42578125" customWidth="1"/>
    <col min="11523" max="11523" width="15.28515625" customWidth="1"/>
    <col min="11524" max="11524" width="10.140625" customWidth="1"/>
    <col min="11525" max="11525" width="10" customWidth="1"/>
    <col min="11526" max="11526" width="10.28515625" customWidth="1"/>
    <col min="11776" max="11776" width="4.28515625" customWidth="1"/>
    <col min="11777" max="11777" width="10.42578125" customWidth="1"/>
    <col min="11778" max="11778" width="35.42578125" customWidth="1"/>
    <col min="11779" max="11779" width="15.28515625" customWidth="1"/>
    <col min="11780" max="11780" width="10.140625" customWidth="1"/>
    <col min="11781" max="11781" width="10" customWidth="1"/>
    <col min="11782" max="11782" width="10.28515625" customWidth="1"/>
    <col min="12032" max="12032" width="4.28515625" customWidth="1"/>
    <col min="12033" max="12033" width="10.42578125" customWidth="1"/>
    <col min="12034" max="12034" width="35.42578125" customWidth="1"/>
    <col min="12035" max="12035" width="15.28515625" customWidth="1"/>
    <col min="12036" max="12036" width="10.140625" customWidth="1"/>
    <col min="12037" max="12037" width="10" customWidth="1"/>
    <col min="12038" max="12038" width="10.28515625" customWidth="1"/>
    <col min="12288" max="12288" width="4.28515625" customWidth="1"/>
    <col min="12289" max="12289" width="10.42578125" customWidth="1"/>
    <col min="12290" max="12290" width="35.42578125" customWidth="1"/>
    <col min="12291" max="12291" width="15.28515625" customWidth="1"/>
    <col min="12292" max="12292" width="10.140625" customWidth="1"/>
    <col min="12293" max="12293" width="10" customWidth="1"/>
    <col min="12294" max="12294" width="10.28515625" customWidth="1"/>
    <col min="12544" max="12544" width="4.28515625" customWidth="1"/>
    <col min="12545" max="12545" width="10.42578125" customWidth="1"/>
    <col min="12546" max="12546" width="35.42578125" customWidth="1"/>
    <col min="12547" max="12547" width="15.28515625" customWidth="1"/>
    <col min="12548" max="12548" width="10.140625" customWidth="1"/>
    <col min="12549" max="12549" width="10" customWidth="1"/>
    <col min="12550" max="12550" width="10.28515625" customWidth="1"/>
    <col min="12800" max="12800" width="4.28515625" customWidth="1"/>
    <col min="12801" max="12801" width="10.42578125" customWidth="1"/>
    <col min="12802" max="12802" width="35.42578125" customWidth="1"/>
    <col min="12803" max="12803" width="15.28515625" customWidth="1"/>
    <col min="12804" max="12804" width="10.140625" customWidth="1"/>
    <col min="12805" max="12805" width="10" customWidth="1"/>
    <col min="12806" max="12806" width="10.28515625" customWidth="1"/>
    <col min="13056" max="13056" width="4.28515625" customWidth="1"/>
    <col min="13057" max="13057" width="10.42578125" customWidth="1"/>
    <col min="13058" max="13058" width="35.42578125" customWidth="1"/>
    <col min="13059" max="13059" width="15.28515625" customWidth="1"/>
    <col min="13060" max="13060" width="10.140625" customWidth="1"/>
    <col min="13061" max="13061" width="10" customWidth="1"/>
    <col min="13062" max="13062" width="10.28515625" customWidth="1"/>
    <col min="13312" max="13312" width="4.28515625" customWidth="1"/>
    <col min="13313" max="13313" width="10.42578125" customWidth="1"/>
    <col min="13314" max="13314" width="35.42578125" customWidth="1"/>
    <col min="13315" max="13315" width="15.28515625" customWidth="1"/>
    <col min="13316" max="13316" width="10.140625" customWidth="1"/>
    <col min="13317" max="13317" width="10" customWidth="1"/>
    <col min="13318" max="13318" width="10.28515625" customWidth="1"/>
    <col min="13568" max="13568" width="4.28515625" customWidth="1"/>
    <col min="13569" max="13569" width="10.42578125" customWidth="1"/>
    <col min="13570" max="13570" width="35.42578125" customWidth="1"/>
    <col min="13571" max="13571" width="15.28515625" customWidth="1"/>
    <col min="13572" max="13572" width="10.140625" customWidth="1"/>
    <col min="13573" max="13573" width="10" customWidth="1"/>
    <col min="13574" max="13574" width="10.28515625" customWidth="1"/>
    <col min="13824" max="13824" width="4.28515625" customWidth="1"/>
    <col min="13825" max="13825" width="10.42578125" customWidth="1"/>
    <col min="13826" max="13826" width="35.42578125" customWidth="1"/>
    <col min="13827" max="13827" width="15.28515625" customWidth="1"/>
    <col min="13828" max="13828" width="10.140625" customWidth="1"/>
    <col min="13829" max="13829" width="10" customWidth="1"/>
    <col min="13830" max="13830" width="10.28515625" customWidth="1"/>
    <col min="14080" max="14080" width="4.28515625" customWidth="1"/>
    <col min="14081" max="14081" width="10.42578125" customWidth="1"/>
    <col min="14082" max="14082" width="35.42578125" customWidth="1"/>
    <col min="14083" max="14083" width="15.28515625" customWidth="1"/>
    <col min="14084" max="14084" width="10.140625" customWidth="1"/>
    <col min="14085" max="14085" width="10" customWidth="1"/>
    <col min="14086" max="14086" width="10.28515625" customWidth="1"/>
    <col min="14336" max="14336" width="4.28515625" customWidth="1"/>
    <col min="14337" max="14337" width="10.42578125" customWidth="1"/>
    <col min="14338" max="14338" width="35.42578125" customWidth="1"/>
    <col min="14339" max="14339" width="15.28515625" customWidth="1"/>
    <col min="14340" max="14340" width="10.140625" customWidth="1"/>
    <col min="14341" max="14341" width="10" customWidth="1"/>
    <col min="14342" max="14342" width="10.28515625" customWidth="1"/>
    <col min="14592" max="14592" width="4.28515625" customWidth="1"/>
    <col min="14593" max="14593" width="10.42578125" customWidth="1"/>
    <col min="14594" max="14594" width="35.42578125" customWidth="1"/>
    <col min="14595" max="14595" width="15.28515625" customWidth="1"/>
    <col min="14596" max="14596" width="10.140625" customWidth="1"/>
    <col min="14597" max="14597" width="10" customWidth="1"/>
    <col min="14598" max="14598" width="10.28515625" customWidth="1"/>
    <col min="14848" max="14848" width="4.28515625" customWidth="1"/>
    <col min="14849" max="14849" width="10.42578125" customWidth="1"/>
    <col min="14850" max="14850" width="35.42578125" customWidth="1"/>
    <col min="14851" max="14851" width="15.28515625" customWidth="1"/>
    <col min="14852" max="14852" width="10.140625" customWidth="1"/>
    <col min="14853" max="14853" width="10" customWidth="1"/>
    <col min="14854" max="14854" width="10.28515625" customWidth="1"/>
    <col min="15104" max="15104" width="4.28515625" customWidth="1"/>
    <col min="15105" max="15105" width="10.42578125" customWidth="1"/>
    <col min="15106" max="15106" width="35.42578125" customWidth="1"/>
    <col min="15107" max="15107" width="15.28515625" customWidth="1"/>
    <col min="15108" max="15108" width="10.140625" customWidth="1"/>
    <col min="15109" max="15109" width="10" customWidth="1"/>
    <col min="15110" max="15110" width="10.28515625" customWidth="1"/>
    <col min="15360" max="15360" width="4.28515625" customWidth="1"/>
    <col min="15361" max="15361" width="10.42578125" customWidth="1"/>
    <col min="15362" max="15362" width="35.42578125" customWidth="1"/>
    <col min="15363" max="15363" width="15.28515625" customWidth="1"/>
    <col min="15364" max="15364" width="10.140625" customWidth="1"/>
    <col min="15365" max="15365" width="10" customWidth="1"/>
    <col min="15366" max="15366" width="10.28515625" customWidth="1"/>
    <col min="15616" max="15616" width="4.28515625" customWidth="1"/>
    <col min="15617" max="15617" width="10.42578125" customWidth="1"/>
    <col min="15618" max="15618" width="35.42578125" customWidth="1"/>
    <col min="15619" max="15619" width="15.28515625" customWidth="1"/>
    <col min="15620" max="15620" width="10.140625" customWidth="1"/>
    <col min="15621" max="15621" width="10" customWidth="1"/>
    <col min="15622" max="15622" width="10.28515625" customWidth="1"/>
    <col min="15872" max="15872" width="4.28515625" customWidth="1"/>
    <col min="15873" max="15873" width="10.42578125" customWidth="1"/>
    <col min="15874" max="15874" width="35.42578125" customWidth="1"/>
    <col min="15875" max="15875" width="15.28515625" customWidth="1"/>
    <col min="15876" max="15876" width="10.140625" customWidth="1"/>
    <col min="15877" max="15877" width="10" customWidth="1"/>
    <col min="15878" max="15878" width="10.28515625" customWidth="1"/>
    <col min="16128" max="16128" width="4.28515625" customWidth="1"/>
    <col min="16129" max="16129" width="10.42578125" customWidth="1"/>
    <col min="16130" max="16130" width="35.42578125" customWidth="1"/>
    <col min="16131" max="16131" width="15.28515625" customWidth="1"/>
    <col min="16132" max="16132" width="10.140625" customWidth="1"/>
    <col min="16133" max="16133" width="10" customWidth="1"/>
    <col min="16134" max="16134" width="10.28515625" customWidth="1"/>
  </cols>
  <sheetData>
    <row r="1" spans="1:7" ht="15.75">
      <c r="A1" s="354" t="s">
        <v>0</v>
      </c>
      <c r="B1" s="354"/>
      <c r="C1" s="354"/>
      <c r="D1" s="354"/>
      <c r="E1" s="354"/>
      <c r="F1" s="354"/>
      <c r="G1" s="354"/>
    </row>
    <row r="2" spans="1:7">
      <c r="A2" s="355" t="s">
        <v>1</v>
      </c>
      <c r="B2" s="355"/>
      <c r="C2" s="355"/>
      <c r="D2" s="355"/>
      <c r="E2" s="355"/>
      <c r="F2" s="355"/>
      <c r="G2" s="355"/>
    </row>
    <row r="3" spans="1:7">
      <c r="A3" s="355" t="s">
        <v>44</v>
      </c>
      <c r="B3" s="355"/>
      <c r="C3" s="355"/>
      <c r="D3" s="355"/>
      <c r="E3" s="355"/>
      <c r="F3" s="355"/>
      <c r="G3" s="355"/>
    </row>
    <row r="4" spans="1:7">
      <c r="A4" s="355" t="s">
        <v>45</v>
      </c>
      <c r="B4" s="355"/>
      <c r="C4" s="355"/>
      <c r="D4" s="355"/>
      <c r="E4" s="355"/>
      <c r="F4" s="355"/>
      <c r="G4" s="355"/>
    </row>
    <row r="5" spans="1:7">
      <c r="A5" s="355" t="s">
        <v>103</v>
      </c>
      <c r="B5" s="355"/>
      <c r="C5" s="355"/>
      <c r="D5" s="355"/>
      <c r="E5" s="355"/>
      <c r="F5" s="355"/>
      <c r="G5" s="355"/>
    </row>
    <row r="6" spans="1:7" ht="15.75">
      <c r="A6" s="1"/>
      <c r="B6" s="265" t="s">
        <v>1</v>
      </c>
      <c r="C6" s="266"/>
      <c r="D6" s="267"/>
      <c r="E6" s="267"/>
      <c r="F6" s="1"/>
      <c r="G6" s="1"/>
    </row>
    <row r="7" spans="1:7">
      <c r="B7" s="5" t="s">
        <v>2</v>
      </c>
    </row>
    <row r="9" spans="1:7" ht="15.75">
      <c r="A9" s="353" t="s">
        <v>100</v>
      </c>
      <c r="B9" s="353"/>
      <c r="C9" s="353"/>
      <c r="D9" s="353"/>
      <c r="E9" s="353"/>
      <c r="F9" s="353"/>
      <c r="G9" s="353"/>
    </row>
    <row r="10" spans="1:7" ht="15.75">
      <c r="A10" s="342" t="s">
        <v>41</v>
      </c>
      <c r="B10" s="342"/>
      <c r="C10" s="342"/>
      <c r="D10" s="342"/>
      <c r="E10" s="342"/>
      <c r="F10" s="342"/>
      <c r="G10" s="342"/>
    </row>
    <row r="11" spans="1:7" ht="15.75">
      <c r="A11" s="342" t="s">
        <v>42</v>
      </c>
      <c r="B11" s="342"/>
      <c r="C11" s="342"/>
      <c r="D11" s="342"/>
      <c r="E11" s="342"/>
      <c r="F11" s="342"/>
      <c r="G11" s="342"/>
    </row>
    <row r="12" spans="1:7" ht="15.75">
      <c r="A12" s="342" t="s">
        <v>43</v>
      </c>
      <c r="B12" s="342"/>
      <c r="C12" s="342"/>
      <c r="D12" s="342"/>
      <c r="E12" s="342"/>
      <c r="F12" s="342"/>
      <c r="G12" s="342"/>
    </row>
    <row r="13" spans="1:7" ht="15.75">
      <c r="A13" s="343"/>
      <c r="B13" s="343"/>
      <c r="C13" s="343"/>
      <c r="D13" s="343"/>
      <c r="E13" s="343"/>
      <c r="F13" s="343"/>
      <c r="G13" s="343"/>
    </row>
    <row r="14" spans="1:7" ht="16.5" thickBot="1">
      <c r="A14" s="128" t="s">
        <v>3</v>
      </c>
      <c r="B14" s="344" t="s">
        <v>4</v>
      </c>
      <c r="C14" s="344"/>
      <c r="D14" s="344"/>
      <c r="E14" s="344"/>
      <c r="F14" s="345" t="s">
        <v>5</v>
      </c>
      <c r="G14" s="345"/>
    </row>
    <row r="15" spans="1:7" ht="57.75" thickBot="1">
      <c r="A15" s="268" t="s">
        <v>6</v>
      </c>
      <c r="B15" s="269" t="s">
        <v>7</v>
      </c>
      <c r="C15" s="269" t="s">
        <v>8</v>
      </c>
      <c r="D15" s="269" t="s">
        <v>9</v>
      </c>
      <c r="E15" s="269" t="s">
        <v>10</v>
      </c>
      <c r="F15" s="269" t="s">
        <v>11</v>
      </c>
      <c r="G15" s="270" t="s">
        <v>12</v>
      </c>
    </row>
    <row r="16" spans="1:7" ht="15.75" thickBot="1">
      <c r="A16" s="268"/>
      <c r="B16" s="269"/>
      <c r="C16" s="269" t="s">
        <v>13</v>
      </c>
      <c r="D16" s="269"/>
      <c r="E16" s="269"/>
      <c r="F16" s="269"/>
      <c r="G16" s="270"/>
    </row>
    <row r="17" spans="1:11" ht="15.75" thickBot="1">
      <c r="A17" s="10" t="s">
        <v>14</v>
      </c>
      <c r="B17" s="271">
        <v>1100</v>
      </c>
      <c r="C17" s="272" t="s">
        <v>15</v>
      </c>
      <c r="D17" s="273"/>
      <c r="E17" s="273"/>
      <c r="F17" s="273"/>
      <c r="G17" s="274">
        <f>G23+G24</f>
        <v>2683.7400000000002</v>
      </c>
    </row>
    <row r="18" spans="1:11" s="131" customFormat="1" ht="25.5">
      <c r="A18" s="275"/>
      <c r="B18" s="276"/>
      <c r="C18" s="85" t="s">
        <v>36</v>
      </c>
      <c r="D18" s="86" t="s">
        <v>40</v>
      </c>
      <c r="E18" s="277">
        <v>8.08</v>
      </c>
      <c r="F18" s="278">
        <v>18</v>
      </c>
      <c r="G18" s="279">
        <f t="shared" ref="G18:G22" si="0">ROUND(E18*F18,2)</f>
        <v>145.44</v>
      </c>
    </row>
    <row r="19" spans="1:11" s="76" customFormat="1" ht="25.5">
      <c r="A19" s="280"/>
      <c r="B19" s="281"/>
      <c r="C19" s="282" t="s">
        <v>98</v>
      </c>
      <c r="D19" s="93" t="s">
        <v>34</v>
      </c>
      <c r="E19" s="283">
        <v>6.29</v>
      </c>
      <c r="F19" s="284">
        <f>8*G38</f>
        <v>160</v>
      </c>
      <c r="G19" s="285">
        <f t="shared" si="0"/>
        <v>1006.4</v>
      </c>
      <c r="K19" s="286"/>
    </row>
    <row r="20" spans="1:11" s="76" customFormat="1" ht="25.5">
      <c r="A20" s="280"/>
      <c r="B20" s="281"/>
      <c r="C20" s="282" t="s">
        <v>99</v>
      </c>
      <c r="D20" s="93" t="s">
        <v>34</v>
      </c>
      <c r="E20" s="283">
        <v>6.29</v>
      </c>
      <c r="F20" s="284">
        <f>4*G38</f>
        <v>80</v>
      </c>
      <c r="G20" s="285">
        <f t="shared" si="0"/>
        <v>503.2</v>
      </c>
      <c r="K20" s="286"/>
    </row>
    <row r="21" spans="1:11" s="76" customFormat="1" ht="25.5">
      <c r="A21" s="280"/>
      <c r="B21" s="281"/>
      <c r="C21" s="282" t="s">
        <v>39</v>
      </c>
      <c r="D21" s="93" t="s">
        <v>34</v>
      </c>
      <c r="E21" s="287">
        <v>6.29</v>
      </c>
      <c r="F21" s="284">
        <f>6*G38</f>
        <v>120</v>
      </c>
      <c r="G21" s="285">
        <f t="shared" si="0"/>
        <v>754.8</v>
      </c>
      <c r="K21" s="286"/>
    </row>
    <row r="22" spans="1:11" s="76" customFormat="1" ht="39" thickBot="1">
      <c r="A22" s="288"/>
      <c r="B22" s="289"/>
      <c r="C22" s="290" t="s">
        <v>35</v>
      </c>
      <c r="D22" s="113" t="s">
        <v>32</v>
      </c>
      <c r="E22" s="291">
        <v>8.3800000000000008</v>
      </c>
      <c r="F22" s="292">
        <v>6</v>
      </c>
      <c r="G22" s="293">
        <f t="shared" si="0"/>
        <v>50.28</v>
      </c>
      <c r="K22" s="286"/>
    </row>
    <row r="23" spans="1:11" ht="15.75" thickBot="1">
      <c r="A23" s="117" t="s">
        <v>16</v>
      </c>
      <c r="B23" s="294">
        <v>1110</v>
      </c>
      <c r="C23" s="295" t="s">
        <v>17</v>
      </c>
      <c r="D23" s="296"/>
      <c r="E23" s="297"/>
      <c r="F23" s="297">
        <f>SUM(F18:F22)</f>
        <v>384</v>
      </c>
      <c r="G23" s="298">
        <f>SUM(G18:G22)</f>
        <v>2460.1200000000003</v>
      </c>
    </row>
    <row r="24" spans="1:11">
      <c r="A24" s="299"/>
      <c r="B24" s="300"/>
      <c r="C24" s="301" t="s">
        <v>18</v>
      </c>
      <c r="D24" s="302"/>
      <c r="E24" s="303"/>
      <c r="F24" s="303"/>
      <c r="G24" s="304">
        <f>ROUND((G23)*0.0909,2)</f>
        <v>223.62</v>
      </c>
    </row>
    <row r="25" spans="1:11" ht="45">
      <c r="A25" s="305" t="s">
        <v>19</v>
      </c>
      <c r="B25" s="306">
        <v>1200</v>
      </c>
      <c r="C25" s="307" t="s">
        <v>107</v>
      </c>
      <c r="D25" s="308"/>
      <c r="E25" s="309"/>
      <c r="F25" s="309"/>
      <c r="G25" s="310">
        <f>ROUND(G17*0.2359,2)</f>
        <v>633.09</v>
      </c>
    </row>
    <row r="26" spans="1:11" ht="15.75" thickBot="1">
      <c r="A26" s="311"/>
      <c r="B26" s="312"/>
      <c r="C26" s="313" t="s">
        <v>21</v>
      </c>
      <c r="D26" s="314"/>
      <c r="E26" s="315"/>
      <c r="F26" s="315"/>
      <c r="G26" s="316">
        <f>SUM(G23:G25)</f>
        <v>3316.8300000000004</v>
      </c>
    </row>
    <row r="27" spans="1:11">
      <c r="A27" s="317"/>
      <c r="B27" s="104">
        <v>1000</v>
      </c>
      <c r="C27" s="318" t="s">
        <v>22</v>
      </c>
      <c r="D27" s="106"/>
      <c r="E27" s="107"/>
      <c r="F27" s="107"/>
      <c r="G27" s="108">
        <f>SUM(G17+G25)</f>
        <v>3316.8300000000004</v>
      </c>
    </row>
    <row r="28" spans="1:11" ht="15.75" thickBot="1">
      <c r="A28" s="319"/>
      <c r="B28" s="34">
        <v>2000</v>
      </c>
      <c r="C28" s="320" t="s">
        <v>23</v>
      </c>
      <c r="D28" s="36"/>
      <c r="E28" s="37"/>
      <c r="F28" s="37"/>
      <c r="G28" s="38">
        <v>0</v>
      </c>
    </row>
    <row r="29" spans="1:11">
      <c r="A29" s="299"/>
      <c r="B29" s="321"/>
      <c r="C29" s="322" t="s">
        <v>24</v>
      </c>
      <c r="D29" s="323"/>
      <c r="E29" s="324"/>
      <c r="F29" s="324"/>
      <c r="G29" s="325"/>
    </row>
    <row r="30" spans="1:11">
      <c r="A30" s="326" t="s">
        <v>20</v>
      </c>
      <c r="B30" s="327">
        <v>2200</v>
      </c>
      <c r="C30" s="307" t="s">
        <v>37</v>
      </c>
      <c r="D30" s="308"/>
      <c r="E30" s="309"/>
      <c r="F30" s="309"/>
      <c r="G30" s="310">
        <f>ROUND(G23*0.2437,2)</f>
        <v>599.53</v>
      </c>
    </row>
    <row r="31" spans="1:11">
      <c r="A31" s="326" t="s">
        <v>25</v>
      </c>
      <c r="B31" s="327">
        <v>2300</v>
      </c>
      <c r="C31" s="307" t="s">
        <v>38</v>
      </c>
      <c r="D31" s="308"/>
      <c r="E31" s="309"/>
      <c r="F31" s="309"/>
      <c r="G31" s="310">
        <f>ROUND(G23*0.0866,2)</f>
        <v>213.05</v>
      </c>
    </row>
    <row r="32" spans="1:11" ht="15.75" thickBot="1">
      <c r="A32" s="328"/>
      <c r="B32" s="329"/>
      <c r="C32" s="330" t="s">
        <v>26</v>
      </c>
      <c r="D32" s="331"/>
      <c r="E32" s="332"/>
      <c r="F32" s="332"/>
      <c r="G32" s="333">
        <f>SUM(G30:G31)</f>
        <v>812.57999999999993</v>
      </c>
    </row>
    <row r="33" spans="1:10" ht="15.75" thickBot="1">
      <c r="A33" s="334"/>
      <c r="B33" s="335"/>
      <c r="C33" s="336" t="s">
        <v>27</v>
      </c>
      <c r="D33" s="337"/>
      <c r="E33" s="338"/>
      <c r="F33" s="338"/>
      <c r="G33" s="65">
        <f>G26+G32</f>
        <v>4129.41</v>
      </c>
      <c r="I33" s="66"/>
    </row>
    <row r="34" spans="1:10" ht="15.75" thickBot="1">
      <c r="A34" s="52"/>
      <c r="B34" s="53">
        <v>1000</v>
      </c>
      <c r="C34" s="339" t="s">
        <v>22</v>
      </c>
      <c r="D34" s="55"/>
      <c r="E34" s="56"/>
      <c r="F34" s="56"/>
      <c r="G34" s="57">
        <f>G17+G25</f>
        <v>3316.8300000000004</v>
      </c>
    </row>
    <row r="35" spans="1:10" ht="15.75" thickBot="1">
      <c r="A35" s="67"/>
      <c r="B35" s="58">
        <v>2000</v>
      </c>
      <c r="C35" s="295" t="s">
        <v>23</v>
      </c>
      <c r="D35" s="68"/>
      <c r="E35" s="69"/>
      <c r="F35" s="69"/>
      <c r="G35" s="70">
        <f>G32</f>
        <v>812.57999999999993</v>
      </c>
    </row>
    <row r="36" spans="1:10">
      <c r="A36" s="76"/>
      <c r="B36" s="76"/>
      <c r="C36" s="130"/>
      <c r="D36" s="131"/>
      <c r="E36" s="264"/>
    </row>
    <row r="37" spans="1:10">
      <c r="A37" s="76"/>
      <c r="B37" s="76"/>
      <c r="C37" s="134"/>
      <c r="D37" s="134"/>
      <c r="E37" s="134"/>
      <c r="F37" s="76"/>
      <c r="G37" s="76"/>
    </row>
    <row r="38" spans="1:10" ht="15.75">
      <c r="A38" s="76"/>
      <c r="B38" s="346" t="s">
        <v>28</v>
      </c>
      <c r="C38" s="347"/>
      <c r="D38" s="348"/>
      <c r="E38" s="349" t="s">
        <v>104</v>
      </c>
      <c r="F38" s="349"/>
      <c r="G38" s="77">
        <v>20</v>
      </c>
    </row>
    <row r="39" spans="1:10" ht="15.75">
      <c r="A39" s="76"/>
      <c r="B39" s="350" t="s">
        <v>29</v>
      </c>
      <c r="C39" s="351"/>
      <c r="D39" s="352"/>
      <c r="E39" s="349"/>
      <c r="F39" s="349"/>
      <c r="G39" s="78">
        <f>ROUND(G33/G38,2)</f>
        <v>206.47</v>
      </c>
      <c r="I39" s="79"/>
      <c r="J39" s="79"/>
    </row>
    <row r="40" spans="1:10">
      <c r="A40" s="76"/>
      <c r="B40" s="76"/>
      <c r="C40" s="134"/>
      <c r="D40" s="134"/>
      <c r="E40" s="134"/>
      <c r="F40" s="76"/>
      <c r="G40" s="76"/>
    </row>
    <row r="41" spans="1:10">
      <c r="A41" s="131"/>
      <c r="B41" s="131"/>
      <c r="C41" s="134" t="s">
        <v>30</v>
      </c>
      <c r="D41" s="80"/>
      <c r="E41" s="80"/>
      <c r="F41" s="80"/>
    </row>
    <row r="42" spans="1:10">
      <c r="A42" s="131"/>
      <c r="B42" s="131"/>
      <c r="C42" s="135" t="s">
        <v>46</v>
      </c>
      <c r="D42" s="5"/>
      <c r="E42" s="5"/>
      <c r="F42" s="123" t="s">
        <v>47</v>
      </c>
    </row>
    <row r="43" spans="1:10">
      <c r="C43" s="341"/>
      <c r="D43" s="341"/>
      <c r="G43" s="340"/>
    </row>
  </sheetData>
  <mergeCells count="16">
    <mergeCell ref="A9:G9"/>
    <mergeCell ref="A1:G1"/>
    <mergeCell ref="A2:G2"/>
    <mergeCell ref="A3:G3"/>
    <mergeCell ref="A4:G4"/>
    <mergeCell ref="A5:G5"/>
    <mergeCell ref="B38:D38"/>
    <mergeCell ref="E38:F39"/>
    <mergeCell ref="B39:D39"/>
    <mergeCell ref="C43:D43"/>
    <mergeCell ref="A10:G10"/>
    <mergeCell ref="A11:G11"/>
    <mergeCell ref="A12:G12"/>
    <mergeCell ref="A13:G13"/>
    <mergeCell ref="B14:E14"/>
    <mergeCell ref="F14:G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C1442-F679-47DD-AF5D-8F9967D4790E}">
  <dimension ref="A1:K41"/>
  <sheetViews>
    <sheetView topLeftCell="A13" workbookViewId="0">
      <selection activeCell="G25" sqref="G25"/>
    </sheetView>
  </sheetViews>
  <sheetFormatPr defaultRowHeight="15"/>
  <cols>
    <col min="1" max="1" width="4.28515625" customWidth="1"/>
    <col min="2" max="2" width="10.42578125" customWidth="1"/>
    <col min="3" max="3" width="38.5703125" customWidth="1"/>
    <col min="4" max="4" width="15.28515625" customWidth="1"/>
    <col min="5" max="5" width="10.140625" customWidth="1"/>
    <col min="6" max="6" width="10" customWidth="1"/>
    <col min="7" max="7" width="10.28515625" customWidth="1"/>
    <col min="256" max="256" width="4.28515625" customWidth="1"/>
    <col min="257" max="257" width="10.42578125" customWidth="1"/>
    <col min="258" max="258" width="35.42578125" customWidth="1"/>
    <col min="259" max="259" width="15.28515625" customWidth="1"/>
    <col min="260" max="260" width="10.140625" customWidth="1"/>
    <col min="261" max="261" width="10" customWidth="1"/>
    <col min="262" max="262" width="10.28515625" customWidth="1"/>
    <col min="512" max="512" width="4.28515625" customWidth="1"/>
    <col min="513" max="513" width="10.42578125" customWidth="1"/>
    <col min="514" max="514" width="35.42578125" customWidth="1"/>
    <col min="515" max="515" width="15.28515625" customWidth="1"/>
    <col min="516" max="516" width="10.140625" customWidth="1"/>
    <col min="517" max="517" width="10" customWidth="1"/>
    <col min="518" max="518" width="10.28515625" customWidth="1"/>
    <col min="768" max="768" width="4.28515625" customWidth="1"/>
    <col min="769" max="769" width="10.42578125" customWidth="1"/>
    <col min="770" max="770" width="35.42578125" customWidth="1"/>
    <col min="771" max="771" width="15.28515625" customWidth="1"/>
    <col min="772" max="772" width="10.140625" customWidth="1"/>
    <col min="773" max="773" width="10" customWidth="1"/>
    <col min="774" max="774" width="10.28515625" customWidth="1"/>
    <col min="1024" max="1024" width="4.28515625" customWidth="1"/>
    <col min="1025" max="1025" width="10.42578125" customWidth="1"/>
    <col min="1026" max="1026" width="35.42578125" customWidth="1"/>
    <col min="1027" max="1027" width="15.28515625" customWidth="1"/>
    <col min="1028" max="1028" width="10.140625" customWidth="1"/>
    <col min="1029" max="1029" width="10" customWidth="1"/>
    <col min="1030" max="1030" width="10.28515625" customWidth="1"/>
    <col min="1280" max="1280" width="4.28515625" customWidth="1"/>
    <col min="1281" max="1281" width="10.42578125" customWidth="1"/>
    <col min="1282" max="1282" width="35.42578125" customWidth="1"/>
    <col min="1283" max="1283" width="15.28515625" customWidth="1"/>
    <col min="1284" max="1284" width="10.140625" customWidth="1"/>
    <col min="1285" max="1285" width="10" customWidth="1"/>
    <col min="1286" max="1286" width="10.28515625" customWidth="1"/>
    <col min="1536" max="1536" width="4.28515625" customWidth="1"/>
    <col min="1537" max="1537" width="10.42578125" customWidth="1"/>
    <col min="1538" max="1538" width="35.42578125" customWidth="1"/>
    <col min="1539" max="1539" width="15.28515625" customWidth="1"/>
    <col min="1540" max="1540" width="10.140625" customWidth="1"/>
    <col min="1541" max="1541" width="10" customWidth="1"/>
    <col min="1542" max="1542" width="10.28515625" customWidth="1"/>
    <col min="1792" max="1792" width="4.28515625" customWidth="1"/>
    <col min="1793" max="1793" width="10.42578125" customWidth="1"/>
    <col min="1794" max="1794" width="35.42578125" customWidth="1"/>
    <col min="1795" max="1795" width="15.28515625" customWidth="1"/>
    <col min="1796" max="1796" width="10.140625" customWidth="1"/>
    <col min="1797" max="1797" width="10" customWidth="1"/>
    <col min="1798" max="1798" width="10.28515625" customWidth="1"/>
    <col min="2048" max="2048" width="4.28515625" customWidth="1"/>
    <col min="2049" max="2049" width="10.42578125" customWidth="1"/>
    <col min="2050" max="2050" width="35.42578125" customWidth="1"/>
    <col min="2051" max="2051" width="15.28515625" customWidth="1"/>
    <col min="2052" max="2052" width="10.140625" customWidth="1"/>
    <col min="2053" max="2053" width="10" customWidth="1"/>
    <col min="2054" max="2054" width="10.28515625" customWidth="1"/>
    <col min="2304" max="2304" width="4.28515625" customWidth="1"/>
    <col min="2305" max="2305" width="10.42578125" customWidth="1"/>
    <col min="2306" max="2306" width="35.42578125" customWidth="1"/>
    <col min="2307" max="2307" width="15.28515625" customWidth="1"/>
    <col min="2308" max="2308" width="10.140625" customWidth="1"/>
    <col min="2309" max="2309" width="10" customWidth="1"/>
    <col min="2310" max="2310" width="10.28515625" customWidth="1"/>
    <col min="2560" max="2560" width="4.28515625" customWidth="1"/>
    <col min="2561" max="2561" width="10.42578125" customWidth="1"/>
    <col min="2562" max="2562" width="35.42578125" customWidth="1"/>
    <col min="2563" max="2563" width="15.28515625" customWidth="1"/>
    <col min="2564" max="2564" width="10.140625" customWidth="1"/>
    <col min="2565" max="2565" width="10" customWidth="1"/>
    <col min="2566" max="2566" width="10.28515625" customWidth="1"/>
    <col min="2816" max="2816" width="4.28515625" customWidth="1"/>
    <col min="2817" max="2817" width="10.42578125" customWidth="1"/>
    <col min="2818" max="2818" width="35.42578125" customWidth="1"/>
    <col min="2819" max="2819" width="15.28515625" customWidth="1"/>
    <col min="2820" max="2820" width="10.140625" customWidth="1"/>
    <col min="2821" max="2821" width="10" customWidth="1"/>
    <col min="2822" max="2822" width="10.28515625" customWidth="1"/>
    <col min="3072" max="3072" width="4.28515625" customWidth="1"/>
    <col min="3073" max="3073" width="10.42578125" customWidth="1"/>
    <col min="3074" max="3074" width="35.42578125" customWidth="1"/>
    <col min="3075" max="3075" width="15.28515625" customWidth="1"/>
    <col min="3076" max="3076" width="10.140625" customWidth="1"/>
    <col min="3077" max="3077" width="10" customWidth="1"/>
    <col min="3078" max="3078" width="10.28515625" customWidth="1"/>
    <col min="3328" max="3328" width="4.28515625" customWidth="1"/>
    <col min="3329" max="3329" width="10.42578125" customWidth="1"/>
    <col min="3330" max="3330" width="35.42578125" customWidth="1"/>
    <col min="3331" max="3331" width="15.28515625" customWidth="1"/>
    <col min="3332" max="3332" width="10.140625" customWidth="1"/>
    <col min="3333" max="3333" width="10" customWidth="1"/>
    <col min="3334" max="3334" width="10.28515625" customWidth="1"/>
    <col min="3584" max="3584" width="4.28515625" customWidth="1"/>
    <col min="3585" max="3585" width="10.42578125" customWidth="1"/>
    <col min="3586" max="3586" width="35.42578125" customWidth="1"/>
    <col min="3587" max="3587" width="15.28515625" customWidth="1"/>
    <col min="3588" max="3588" width="10.140625" customWidth="1"/>
    <col min="3589" max="3589" width="10" customWidth="1"/>
    <col min="3590" max="3590" width="10.28515625" customWidth="1"/>
    <col min="3840" max="3840" width="4.28515625" customWidth="1"/>
    <col min="3841" max="3841" width="10.42578125" customWidth="1"/>
    <col min="3842" max="3842" width="35.42578125" customWidth="1"/>
    <col min="3843" max="3843" width="15.28515625" customWidth="1"/>
    <col min="3844" max="3844" width="10.140625" customWidth="1"/>
    <col min="3845" max="3845" width="10" customWidth="1"/>
    <col min="3846" max="3846" width="10.28515625" customWidth="1"/>
    <col min="4096" max="4096" width="4.28515625" customWidth="1"/>
    <col min="4097" max="4097" width="10.42578125" customWidth="1"/>
    <col min="4098" max="4098" width="35.42578125" customWidth="1"/>
    <col min="4099" max="4099" width="15.28515625" customWidth="1"/>
    <col min="4100" max="4100" width="10.140625" customWidth="1"/>
    <col min="4101" max="4101" width="10" customWidth="1"/>
    <col min="4102" max="4102" width="10.28515625" customWidth="1"/>
    <col min="4352" max="4352" width="4.28515625" customWidth="1"/>
    <col min="4353" max="4353" width="10.42578125" customWidth="1"/>
    <col min="4354" max="4354" width="35.42578125" customWidth="1"/>
    <col min="4355" max="4355" width="15.28515625" customWidth="1"/>
    <col min="4356" max="4356" width="10.140625" customWidth="1"/>
    <col min="4357" max="4357" width="10" customWidth="1"/>
    <col min="4358" max="4358" width="10.28515625" customWidth="1"/>
    <col min="4608" max="4608" width="4.28515625" customWidth="1"/>
    <col min="4609" max="4609" width="10.42578125" customWidth="1"/>
    <col min="4610" max="4610" width="35.42578125" customWidth="1"/>
    <col min="4611" max="4611" width="15.28515625" customWidth="1"/>
    <col min="4612" max="4612" width="10.140625" customWidth="1"/>
    <col min="4613" max="4613" width="10" customWidth="1"/>
    <col min="4614" max="4614" width="10.28515625" customWidth="1"/>
    <col min="4864" max="4864" width="4.28515625" customWidth="1"/>
    <col min="4865" max="4865" width="10.42578125" customWidth="1"/>
    <col min="4866" max="4866" width="35.42578125" customWidth="1"/>
    <col min="4867" max="4867" width="15.28515625" customWidth="1"/>
    <col min="4868" max="4868" width="10.140625" customWidth="1"/>
    <col min="4869" max="4869" width="10" customWidth="1"/>
    <col min="4870" max="4870" width="10.28515625" customWidth="1"/>
    <col min="5120" max="5120" width="4.28515625" customWidth="1"/>
    <col min="5121" max="5121" width="10.42578125" customWidth="1"/>
    <col min="5122" max="5122" width="35.42578125" customWidth="1"/>
    <col min="5123" max="5123" width="15.28515625" customWidth="1"/>
    <col min="5124" max="5124" width="10.140625" customWidth="1"/>
    <col min="5125" max="5125" width="10" customWidth="1"/>
    <col min="5126" max="5126" width="10.28515625" customWidth="1"/>
    <col min="5376" max="5376" width="4.28515625" customWidth="1"/>
    <col min="5377" max="5377" width="10.42578125" customWidth="1"/>
    <col min="5378" max="5378" width="35.42578125" customWidth="1"/>
    <col min="5379" max="5379" width="15.28515625" customWidth="1"/>
    <col min="5380" max="5380" width="10.140625" customWidth="1"/>
    <col min="5381" max="5381" width="10" customWidth="1"/>
    <col min="5382" max="5382" width="10.28515625" customWidth="1"/>
    <col min="5632" max="5632" width="4.28515625" customWidth="1"/>
    <col min="5633" max="5633" width="10.42578125" customWidth="1"/>
    <col min="5634" max="5634" width="35.42578125" customWidth="1"/>
    <col min="5635" max="5635" width="15.28515625" customWidth="1"/>
    <col min="5636" max="5636" width="10.140625" customWidth="1"/>
    <col min="5637" max="5637" width="10" customWidth="1"/>
    <col min="5638" max="5638" width="10.28515625" customWidth="1"/>
    <col min="5888" max="5888" width="4.28515625" customWidth="1"/>
    <col min="5889" max="5889" width="10.42578125" customWidth="1"/>
    <col min="5890" max="5890" width="35.42578125" customWidth="1"/>
    <col min="5891" max="5891" width="15.28515625" customWidth="1"/>
    <col min="5892" max="5892" width="10.140625" customWidth="1"/>
    <col min="5893" max="5893" width="10" customWidth="1"/>
    <col min="5894" max="5894" width="10.28515625" customWidth="1"/>
    <col min="6144" max="6144" width="4.28515625" customWidth="1"/>
    <col min="6145" max="6145" width="10.42578125" customWidth="1"/>
    <col min="6146" max="6146" width="35.42578125" customWidth="1"/>
    <col min="6147" max="6147" width="15.28515625" customWidth="1"/>
    <col min="6148" max="6148" width="10.140625" customWidth="1"/>
    <col min="6149" max="6149" width="10" customWidth="1"/>
    <col min="6150" max="6150" width="10.28515625" customWidth="1"/>
    <col min="6400" max="6400" width="4.28515625" customWidth="1"/>
    <col min="6401" max="6401" width="10.42578125" customWidth="1"/>
    <col min="6402" max="6402" width="35.42578125" customWidth="1"/>
    <col min="6403" max="6403" width="15.28515625" customWidth="1"/>
    <col min="6404" max="6404" width="10.140625" customWidth="1"/>
    <col min="6405" max="6405" width="10" customWidth="1"/>
    <col min="6406" max="6406" width="10.28515625" customWidth="1"/>
    <col min="6656" max="6656" width="4.28515625" customWidth="1"/>
    <col min="6657" max="6657" width="10.42578125" customWidth="1"/>
    <col min="6658" max="6658" width="35.42578125" customWidth="1"/>
    <col min="6659" max="6659" width="15.28515625" customWidth="1"/>
    <col min="6660" max="6660" width="10.140625" customWidth="1"/>
    <col min="6661" max="6661" width="10" customWidth="1"/>
    <col min="6662" max="6662" width="10.28515625" customWidth="1"/>
    <col min="6912" max="6912" width="4.28515625" customWidth="1"/>
    <col min="6913" max="6913" width="10.42578125" customWidth="1"/>
    <col min="6914" max="6914" width="35.42578125" customWidth="1"/>
    <col min="6915" max="6915" width="15.28515625" customWidth="1"/>
    <col min="6916" max="6916" width="10.140625" customWidth="1"/>
    <col min="6917" max="6917" width="10" customWidth="1"/>
    <col min="6918" max="6918" width="10.28515625" customWidth="1"/>
    <col min="7168" max="7168" width="4.28515625" customWidth="1"/>
    <col min="7169" max="7169" width="10.42578125" customWidth="1"/>
    <col min="7170" max="7170" width="35.42578125" customWidth="1"/>
    <col min="7171" max="7171" width="15.28515625" customWidth="1"/>
    <col min="7172" max="7172" width="10.140625" customWidth="1"/>
    <col min="7173" max="7173" width="10" customWidth="1"/>
    <col min="7174" max="7174" width="10.28515625" customWidth="1"/>
    <col min="7424" max="7424" width="4.28515625" customWidth="1"/>
    <col min="7425" max="7425" width="10.42578125" customWidth="1"/>
    <col min="7426" max="7426" width="35.42578125" customWidth="1"/>
    <col min="7427" max="7427" width="15.28515625" customWidth="1"/>
    <col min="7428" max="7428" width="10.140625" customWidth="1"/>
    <col min="7429" max="7429" width="10" customWidth="1"/>
    <col min="7430" max="7430" width="10.28515625" customWidth="1"/>
    <col min="7680" max="7680" width="4.28515625" customWidth="1"/>
    <col min="7681" max="7681" width="10.42578125" customWidth="1"/>
    <col min="7682" max="7682" width="35.42578125" customWidth="1"/>
    <col min="7683" max="7683" width="15.28515625" customWidth="1"/>
    <col min="7684" max="7684" width="10.140625" customWidth="1"/>
    <col min="7685" max="7685" width="10" customWidth="1"/>
    <col min="7686" max="7686" width="10.28515625" customWidth="1"/>
    <col min="7936" max="7936" width="4.28515625" customWidth="1"/>
    <col min="7937" max="7937" width="10.42578125" customWidth="1"/>
    <col min="7938" max="7938" width="35.42578125" customWidth="1"/>
    <col min="7939" max="7939" width="15.28515625" customWidth="1"/>
    <col min="7940" max="7940" width="10.140625" customWidth="1"/>
    <col min="7941" max="7941" width="10" customWidth="1"/>
    <col min="7942" max="7942" width="10.28515625" customWidth="1"/>
    <col min="8192" max="8192" width="4.28515625" customWidth="1"/>
    <col min="8193" max="8193" width="10.42578125" customWidth="1"/>
    <col min="8194" max="8194" width="35.42578125" customWidth="1"/>
    <col min="8195" max="8195" width="15.28515625" customWidth="1"/>
    <col min="8196" max="8196" width="10.140625" customWidth="1"/>
    <col min="8197" max="8197" width="10" customWidth="1"/>
    <col min="8198" max="8198" width="10.28515625" customWidth="1"/>
    <col min="8448" max="8448" width="4.28515625" customWidth="1"/>
    <col min="8449" max="8449" width="10.42578125" customWidth="1"/>
    <col min="8450" max="8450" width="35.42578125" customWidth="1"/>
    <col min="8451" max="8451" width="15.28515625" customWidth="1"/>
    <col min="8452" max="8452" width="10.140625" customWidth="1"/>
    <col min="8453" max="8453" width="10" customWidth="1"/>
    <col min="8454" max="8454" width="10.28515625" customWidth="1"/>
    <col min="8704" max="8704" width="4.28515625" customWidth="1"/>
    <col min="8705" max="8705" width="10.42578125" customWidth="1"/>
    <col min="8706" max="8706" width="35.42578125" customWidth="1"/>
    <col min="8707" max="8707" width="15.28515625" customWidth="1"/>
    <col min="8708" max="8708" width="10.140625" customWidth="1"/>
    <col min="8709" max="8709" width="10" customWidth="1"/>
    <col min="8710" max="8710" width="10.28515625" customWidth="1"/>
    <col min="8960" max="8960" width="4.28515625" customWidth="1"/>
    <col min="8961" max="8961" width="10.42578125" customWidth="1"/>
    <col min="8962" max="8962" width="35.42578125" customWidth="1"/>
    <col min="8963" max="8963" width="15.28515625" customWidth="1"/>
    <col min="8964" max="8964" width="10.140625" customWidth="1"/>
    <col min="8965" max="8965" width="10" customWidth="1"/>
    <col min="8966" max="8966" width="10.28515625" customWidth="1"/>
    <col min="9216" max="9216" width="4.28515625" customWidth="1"/>
    <col min="9217" max="9217" width="10.42578125" customWidth="1"/>
    <col min="9218" max="9218" width="35.42578125" customWidth="1"/>
    <col min="9219" max="9219" width="15.28515625" customWidth="1"/>
    <col min="9220" max="9220" width="10.140625" customWidth="1"/>
    <col min="9221" max="9221" width="10" customWidth="1"/>
    <col min="9222" max="9222" width="10.28515625" customWidth="1"/>
    <col min="9472" max="9472" width="4.28515625" customWidth="1"/>
    <col min="9473" max="9473" width="10.42578125" customWidth="1"/>
    <col min="9474" max="9474" width="35.42578125" customWidth="1"/>
    <col min="9475" max="9475" width="15.28515625" customWidth="1"/>
    <col min="9476" max="9476" width="10.140625" customWidth="1"/>
    <col min="9477" max="9477" width="10" customWidth="1"/>
    <col min="9478" max="9478" width="10.28515625" customWidth="1"/>
    <col min="9728" max="9728" width="4.28515625" customWidth="1"/>
    <col min="9729" max="9729" width="10.42578125" customWidth="1"/>
    <col min="9730" max="9730" width="35.42578125" customWidth="1"/>
    <col min="9731" max="9731" width="15.28515625" customWidth="1"/>
    <col min="9732" max="9732" width="10.140625" customWidth="1"/>
    <col min="9733" max="9733" width="10" customWidth="1"/>
    <col min="9734" max="9734" width="10.28515625" customWidth="1"/>
    <col min="9984" max="9984" width="4.28515625" customWidth="1"/>
    <col min="9985" max="9985" width="10.42578125" customWidth="1"/>
    <col min="9986" max="9986" width="35.42578125" customWidth="1"/>
    <col min="9987" max="9987" width="15.28515625" customWidth="1"/>
    <col min="9988" max="9988" width="10.140625" customWidth="1"/>
    <col min="9989" max="9989" width="10" customWidth="1"/>
    <col min="9990" max="9990" width="10.28515625" customWidth="1"/>
    <col min="10240" max="10240" width="4.28515625" customWidth="1"/>
    <col min="10241" max="10241" width="10.42578125" customWidth="1"/>
    <col min="10242" max="10242" width="35.42578125" customWidth="1"/>
    <col min="10243" max="10243" width="15.28515625" customWidth="1"/>
    <col min="10244" max="10244" width="10.140625" customWidth="1"/>
    <col min="10245" max="10245" width="10" customWidth="1"/>
    <col min="10246" max="10246" width="10.28515625" customWidth="1"/>
    <col min="10496" max="10496" width="4.28515625" customWidth="1"/>
    <col min="10497" max="10497" width="10.42578125" customWidth="1"/>
    <col min="10498" max="10498" width="35.42578125" customWidth="1"/>
    <col min="10499" max="10499" width="15.28515625" customWidth="1"/>
    <col min="10500" max="10500" width="10.140625" customWidth="1"/>
    <col min="10501" max="10501" width="10" customWidth="1"/>
    <col min="10502" max="10502" width="10.28515625" customWidth="1"/>
    <col min="10752" max="10752" width="4.28515625" customWidth="1"/>
    <col min="10753" max="10753" width="10.42578125" customWidth="1"/>
    <col min="10754" max="10754" width="35.42578125" customWidth="1"/>
    <col min="10755" max="10755" width="15.28515625" customWidth="1"/>
    <col min="10756" max="10756" width="10.140625" customWidth="1"/>
    <col min="10757" max="10757" width="10" customWidth="1"/>
    <col min="10758" max="10758" width="10.28515625" customWidth="1"/>
    <col min="11008" max="11008" width="4.28515625" customWidth="1"/>
    <col min="11009" max="11009" width="10.42578125" customWidth="1"/>
    <col min="11010" max="11010" width="35.42578125" customWidth="1"/>
    <col min="11011" max="11011" width="15.28515625" customWidth="1"/>
    <col min="11012" max="11012" width="10.140625" customWidth="1"/>
    <col min="11013" max="11013" width="10" customWidth="1"/>
    <col min="11014" max="11014" width="10.28515625" customWidth="1"/>
    <col min="11264" max="11264" width="4.28515625" customWidth="1"/>
    <col min="11265" max="11265" width="10.42578125" customWidth="1"/>
    <col min="11266" max="11266" width="35.42578125" customWidth="1"/>
    <col min="11267" max="11267" width="15.28515625" customWidth="1"/>
    <col min="11268" max="11268" width="10.140625" customWidth="1"/>
    <col min="11269" max="11269" width="10" customWidth="1"/>
    <col min="11270" max="11270" width="10.28515625" customWidth="1"/>
    <col min="11520" max="11520" width="4.28515625" customWidth="1"/>
    <col min="11521" max="11521" width="10.42578125" customWidth="1"/>
    <col min="11522" max="11522" width="35.42578125" customWidth="1"/>
    <col min="11523" max="11523" width="15.28515625" customWidth="1"/>
    <col min="11524" max="11524" width="10.140625" customWidth="1"/>
    <col min="11525" max="11525" width="10" customWidth="1"/>
    <col min="11526" max="11526" width="10.28515625" customWidth="1"/>
    <col min="11776" max="11776" width="4.28515625" customWidth="1"/>
    <col min="11777" max="11777" width="10.42578125" customWidth="1"/>
    <col min="11778" max="11778" width="35.42578125" customWidth="1"/>
    <col min="11779" max="11779" width="15.28515625" customWidth="1"/>
    <col min="11780" max="11780" width="10.140625" customWidth="1"/>
    <col min="11781" max="11781" width="10" customWidth="1"/>
    <col min="11782" max="11782" width="10.28515625" customWidth="1"/>
    <col min="12032" max="12032" width="4.28515625" customWidth="1"/>
    <col min="12033" max="12033" width="10.42578125" customWidth="1"/>
    <col min="12034" max="12034" width="35.42578125" customWidth="1"/>
    <col min="12035" max="12035" width="15.28515625" customWidth="1"/>
    <col min="12036" max="12036" width="10.140625" customWidth="1"/>
    <col min="12037" max="12037" width="10" customWidth="1"/>
    <col min="12038" max="12038" width="10.28515625" customWidth="1"/>
    <col min="12288" max="12288" width="4.28515625" customWidth="1"/>
    <col min="12289" max="12289" width="10.42578125" customWidth="1"/>
    <col min="12290" max="12290" width="35.42578125" customWidth="1"/>
    <col min="12291" max="12291" width="15.28515625" customWidth="1"/>
    <col min="12292" max="12292" width="10.140625" customWidth="1"/>
    <col min="12293" max="12293" width="10" customWidth="1"/>
    <col min="12294" max="12294" width="10.28515625" customWidth="1"/>
    <col min="12544" max="12544" width="4.28515625" customWidth="1"/>
    <col min="12545" max="12545" width="10.42578125" customWidth="1"/>
    <col min="12546" max="12546" width="35.42578125" customWidth="1"/>
    <col min="12547" max="12547" width="15.28515625" customWidth="1"/>
    <col min="12548" max="12548" width="10.140625" customWidth="1"/>
    <col min="12549" max="12549" width="10" customWidth="1"/>
    <col min="12550" max="12550" width="10.28515625" customWidth="1"/>
    <col min="12800" max="12800" width="4.28515625" customWidth="1"/>
    <col min="12801" max="12801" width="10.42578125" customWidth="1"/>
    <col min="12802" max="12802" width="35.42578125" customWidth="1"/>
    <col min="12803" max="12803" width="15.28515625" customWidth="1"/>
    <col min="12804" max="12804" width="10.140625" customWidth="1"/>
    <col min="12805" max="12805" width="10" customWidth="1"/>
    <col min="12806" max="12806" width="10.28515625" customWidth="1"/>
    <col min="13056" max="13056" width="4.28515625" customWidth="1"/>
    <col min="13057" max="13057" width="10.42578125" customWidth="1"/>
    <col min="13058" max="13058" width="35.42578125" customWidth="1"/>
    <col min="13059" max="13059" width="15.28515625" customWidth="1"/>
    <col min="13060" max="13060" width="10.140625" customWidth="1"/>
    <col min="13061" max="13061" width="10" customWidth="1"/>
    <col min="13062" max="13062" width="10.28515625" customWidth="1"/>
    <col min="13312" max="13312" width="4.28515625" customWidth="1"/>
    <col min="13313" max="13313" width="10.42578125" customWidth="1"/>
    <col min="13314" max="13314" width="35.42578125" customWidth="1"/>
    <col min="13315" max="13315" width="15.28515625" customWidth="1"/>
    <col min="13316" max="13316" width="10.140625" customWidth="1"/>
    <col min="13317" max="13317" width="10" customWidth="1"/>
    <col min="13318" max="13318" width="10.28515625" customWidth="1"/>
    <col min="13568" max="13568" width="4.28515625" customWidth="1"/>
    <col min="13569" max="13569" width="10.42578125" customWidth="1"/>
    <col min="13570" max="13570" width="35.42578125" customWidth="1"/>
    <col min="13571" max="13571" width="15.28515625" customWidth="1"/>
    <col min="13572" max="13572" width="10.140625" customWidth="1"/>
    <col min="13573" max="13573" width="10" customWidth="1"/>
    <col min="13574" max="13574" width="10.28515625" customWidth="1"/>
    <col min="13824" max="13824" width="4.28515625" customWidth="1"/>
    <col min="13825" max="13825" width="10.42578125" customWidth="1"/>
    <col min="13826" max="13826" width="35.42578125" customWidth="1"/>
    <col min="13827" max="13827" width="15.28515625" customWidth="1"/>
    <col min="13828" max="13828" width="10.140625" customWidth="1"/>
    <col min="13829" max="13829" width="10" customWidth="1"/>
    <col min="13830" max="13830" width="10.28515625" customWidth="1"/>
    <col min="14080" max="14080" width="4.28515625" customWidth="1"/>
    <col min="14081" max="14081" width="10.42578125" customWidth="1"/>
    <col min="14082" max="14082" width="35.42578125" customWidth="1"/>
    <col min="14083" max="14083" width="15.28515625" customWidth="1"/>
    <col min="14084" max="14084" width="10.140625" customWidth="1"/>
    <col min="14085" max="14085" width="10" customWidth="1"/>
    <col min="14086" max="14086" width="10.28515625" customWidth="1"/>
    <col min="14336" max="14336" width="4.28515625" customWidth="1"/>
    <col min="14337" max="14337" width="10.42578125" customWidth="1"/>
    <col min="14338" max="14338" width="35.42578125" customWidth="1"/>
    <col min="14339" max="14339" width="15.28515625" customWidth="1"/>
    <col min="14340" max="14340" width="10.140625" customWidth="1"/>
    <col min="14341" max="14341" width="10" customWidth="1"/>
    <col min="14342" max="14342" width="10.28515625" customWidth="1"/>
    <col min="14592" max="14592" width="4.28515625" customWidth="1"/>
    <col min="14593" max="14593" width="10.42578125" customWidth="1"/>
    <col min="14594" max="14594" width="35.42578125" customWidth="1"/>
    <col min="14595" max="14595" width="15.28515625" customWidth="1"/>
    <col min="14596" max="14596" width="10.140625" customWidth="1"/>
    <col min="14597" max="14597" width="10" customWidth="1"/>
    <col min="14598" max="14598" width="10.28515625" customWidth="1"/>
    <col min="14848" max="14848" width="4.28515625" customWidth="1"/>
    <col min="14849" max="14849" width="10.42578125" customWidth="1"/>
    <col min="14850" max="14850" width="35.42578125" customWidth="1"/>
    <col min="14851" max="14851" width="15.28515625" customWidth="1"/>
    <col min="14852" max="14852" width="10.140625" customWidth="1"/>
    <col min="14853" max="14853" width="10" customWidth="1"/>
    <col min="14854" max="14854" width="10.28515625" customWidth="1"/>
    <col min="15104" max="15104" width="4.28515625" customWidth="1"/>
    <col min="15105" max="15105" width="10.42578125" customWidth="1"/>
    <col min="15106" max="15106" width="35.42578125" customWidth="1"/>
    <col min="15107" max="15107" width="15.28515625" customWidth="1"/>
    <col min="15108" max="15108" width="10.140625" customWidth="1"/>
    <col min="15109" max="15109" width="10" customWidth="1"/>
    <col min="15110" max="15110" width="10.28515625" customWidth="1"/>
    <col min="15360" max="15360" width="4.28515625" customWidth="1"/>
    <col min="15361" max="15361" width="10.42578125" customWidth="1"/>
    <col min="15362" max="15362" width="35.42578125" customWidth="1"/>
    <col min="15363" max="15363" width="15.28515625" customWidth="1"/>
    <col min="15364" max="15364" width="10.140625" customWidth="1"/>
    <col min="15365" max="15365" width="10" customWidth="1"/>
    <col min="15366" max="15366" width="10.28515625" customWidth="1"/>
    <col min="15616" max="15616" width="4.28515625" customWidth="1"/>
    <col min="15617" max="15617" width="10.42578125" customWidth="1"/>
    <col min="15618" max="15618" width="35.42578125" customWidth="1"/>
    <col min="15619" max="15619" width="15.28515625" customWidth="1"/>
    <col min="15620" max="15620" width="10.140625" customWidth="1"/>
    <col min="15621" max="15621" width="10" customWidth="1"/>
    <col min="15622" max="15622" width="10.28515625" customWidth="1"/>
    <col min="15872" max="15872" width="4.28515625" customWidth="1"/>
    <col min="15873" max="15873" width="10.42578125" customWidth="1"/>
    <col min="15874" max="15874" width="35.42578125" customWidth="1"/>
    <col min="15875" max="15875" width="15.28515625" customWidth="1"/>
    <col min="15876" max="15876" width="10.140625" customWidth="1"/>
    <col min="15877" max="15877" width="10" customWidth="1"/>
    <col min="15878" max="15878" width="10.28515625" customWidth="1"/>
    <col min="16128" max="16128" width="4.28515625" customWidth="1"/>
    <col min="16129" max="16129" width="10.42578125" customWidth="1"/>
    <col min="16130" max="16130" width="35.42578125" customWidth="1"/>
    <col min="16131" max="16131" width="15.28515625" customWidth="1"/>
    <col min="16132" max="16132" width="10.140625" customWidth="1"/>
    <col min="16133" max="16133" width="10" customWidth="1"/>
    <col min="16134" max="16134" width="10.28515625" customWidth="1"/>
  </cols>
  <sheetData>
    <row r="1" spans="1:11" ht="15.75">
      <c r="A1" s="354" t="s">
        <v>0</v>
      </c>
      <c r="B1" s="354"/>
      <c r="C1" s="354"/>
      <c r="D1" s="354"/>
      <c r="E1" s="354"/>
      <c r="F1" s="354"/>
      <c r="G1" s="354"/>
    </row>
    <row r="2" spans="1:11">
      <c r="A2" s="355" t="s">
        <v>1</v>
      </c>
      <c r="B2" s="355"/>
      <c r="C2" s="355"/>
      <c r="D2" s="355"/>
      <c r="E2" s="355"/>
      <c r="F2" s="355"/>
      <c r="G2" s="355"/>
    </row>
    <row r="3" spans="1:11">
      <c r="A3" s="355" t="s">
        <v>44</v>
      </c>
      <c r="B3" s="355"/>
      <c r="C3" s="355"/>
      <c r="D3" s="355"/>
      <c r="E3" s="355"/>
      <c r="F3" s="355"/>
      <c r="G3" s="355"/>
    </row>
    <row r="4" spans="1:11">
      <c r="A4" s="355" t="s">
        <v>45</v>
      </c>
      <c r="B4" s="355"/>
      <c r="C4" s="355"/>
      <c r="D4" s="355"/>
      <c r="E4" s="355"/>
      <c r="F4" s="355"/>
      <c r="G4" s="355"/>
    </row>
    <row r="5" spans="1:11">
      <c r="A5" s="355" t="s">
        <v>105</v>
      </c>
      <c r="B5" s="355"/>
      <c r="C5" s="355"/>
      <c r="D5" s="355"/>
      <c r="E5" s="355"/>
      <c r="F5" s="355"/>
      <c r="G5" s="355"/>
    </row>
    <row r="6" spans="1:11" ht="15.75">
      <c r="A6" s="1"/>
      <c r="B6" s="2" t="s">
        <v>1</v>
      </c>
      <c r="C6" s="3"/>
      <c r="D6" s="4"/>
      <c r="E6" s="4"/>
      <c r="F6" s="1"/>
      <c r="G6" s="1"/>
    </row>
    <row r="7" spans="1:11">
      <c r="B7" s="5" t="s">
        <v>2</v>
      </c>
    </row>
    <row r="9" spans="1:11" ht="15.75">
      <c r="A9" s="353" t="s">
        <v>58</v>
      </c>
      <c r="B9" s="353"/>
      <c r="C9" s="353"/>
      <c r="D9" s="353"/>
      <c r="E9" s="353"/>
      <c r="F9" s="353"/>
      <c r="G9" s="353"/>
    </row>
    <row r="10" spans="1:11" ht="18" customHeight="1">
      <c r="A10" s="342" t="s">
        <v>55</v>
      </c>
      <c r="B10" s="342"/>
      <c r="C10" s="342"/>
      <c r="D10" s="342"/>
      <c r="E10" s="342"/>
      <c r="F10" s="342"/>
      <c r="G10" s="342"/>
    </row>
    <row r="11" spans="1:11" ht="15.75">
      <c r="A11" s="343"/>
      <c r="B11" s="343"/>
      <c r="C11" s="343"/>
      <c r="D11" s="343"/>
      <c r="E11" s="343"/>
      <c r="F11" s="343"/>
      <c r="G11" s="343"/>
    </row>
    <row r="12" spans="1:11" ht="16.5" thickBot="1">
      <c r="A12" s="6" t="s">
        <v>3</v>
      </c>
      <c r="B12" s="344" t="s">
        <v>4</v>
      </c>
      <c r="C12" s="344"/>
      <c r="D12" s="344"/>
      <c r="E12" s="344"/>
      <c r="F12" s="345" t="s">
        <v>5</v>
      </c>
      <c r="G12" s="345"/>
    </row>
    <row r="13" spans="1:11" ht="57.75" thickBot="1">
      <c r="A13" s="7" t="s">
        <v>6</v>
      </c>
      <c r="B13" s="8" t="s">
        <v>7</v>
      </c>
      <c r="C13" s="8" t="s">
        <v>8</v>
      </c>
      <c r="D13" s="8" t="s">
        <v>9</v>
      </c>
      <c r="E13" s="8" t="s">
        <v>10</v>
      </c>
      <c r="F13" s="8" t="s">
        <v>11</v>
      </c>
      <c r="G13" s="9" t="s">
        <v>12</v>
      </c>
    </row>
    <row r="14" spans="1:11" ht="15.75" thickBot="1">
      <c r="A14" s="7"/>
      <c r="B14" s="8"/>
      <c r="C14" s="8" t="s">
        <v>13</v>
      </c>
      <c r="D14" s="8"/>
      <c r="E14" s="8"/>
      <c r="F14" s="8"/>
      <c r="G14" s="9"/>
    </row>
    <row r="15" spans="1:11">
      <c r="A15" s="10" t="s">
        <v>14</v>
      </c>
      <c r="B15" s="11">
        <v>1100</v>
      </c>
      <c r="C15" s="12" t="s">
        <v>15</v>
      </c>
      <c r="D15" s="13"/>
      <c r="E15" s="13"/>
      <c r="F15" s="13"/>
      <c r="G15" s="14">
        <f>G21+G22</f>
        <v>219.27</v>
      </c>
      <c r="J15" s="15"/>
      <c r="K15" s="15"/>
    </row>
    <row r="16" spans="1:11" s="16" customFormat="1" ht="25.5">
      <c r="A16" s="83"/>
      <c r="B16" s="84"/>
      <c r="C16" s="85" t="s">
        <v>36</v>
      </c>
      <c r="D16" s="86" t="s">
        <v>40</v>
      </c>
      <c r="E16" s="87">
        <v>8.08</v>
      </c>
      <c r="F16" s="88">
        <v>6</v>
      </c>
      <c r="G16" s="89">
        <f>ROUND(E16*F16,2)</f>
        <v>48.48</v>
      </c>
      <c r="J16" s="17"/>
    </row>
    <row r="17" spans="1:11" s="18" customFormat="1" ht="25.5">
      <c r="A17" s="90"/>
      <c r="B17" s="91"/>
      <c r="C17" s="92" t="s">
        <v>50</v>
      </c>
      <c r="D17" s="93" t="s">
        <v>34</v>
      </c>
      <c r="E17" s="111">
        <v>6.29</v>
      </c>
      <c r="F17" s="95">
        <f>0.75*G36</f>
        <v>11.25</v>
      </c>
      <c r="G17" s="96">
        <f>ROUND(E17*F17,2)</f>
        <v>70.760000000000005</v>
      </c>
      <c r="J17" s="19"/>
      <c r="K17" s="20"/>
    </row>
    <row r="18" spans="1:11" s="18" customFormat="1" ht="25.5">
      <c r="A18" s="90"/>
      <c r="B18" s="91"/>
      <c r="C18" s="92" t="s">
        <v>51</v>
      </c>
      <c r="D18" s="93" t="s">
        <v>34</v>
      </c>
      <c r="E18" s="111">
        <v>6.29</v>
      </c>
      <c r="F18" s="95">
        <f>0.5*G36</f>
        <v>7.5</v>
      </c>
      <c r="G18" s="96">
        <f>ROUND(E18*F18,2)</f>
        <v>47.18</v>
      </c>
      <c r="J18" s="19"/>
      <c r="K18" s="20"/>
    </row>
    <row r="19" spans="1:11" s="18" customFormat="1" ht="25.5">
      <c r="A19" s="90"/>
      <c r="B19" s="91"/>
      <c r="C19" s="92" t="s">
        <v>39</v>
      </c>
      <c r="D19" s="93" t="s">
        <v>34</v>
      </c>
      <c r="E19" s="94">
        <v>6.29</v>
      </c>
      <c r="F19" s="95">
        <f>0.1*G36</f>
        <v>1.5</v>
      </c>
      <c r="G19" s="96">
        <f>ROUND(E19*F19,2)</f>
        <v>9.44</v>
      </c>
      <c r="J19" s="19"/>
      <c r="K19" s="20"/>
    </row>
    <row r="20" spans="1:11" s="18" customFormat="1" ht="39" thickBot="1">
      <c r="A20" s="109"/>
      <c r="B20" s="110"/>
      <c r="C20" s="112" t="s">
        <v>35</v>
      </c>
      <c r="D20" s="113" t="s">
        <v>32</v>
      </c>
      <c r="E20" s="114">
        <v>8.3800000000000008</v>
      </c>
      <c r="F20" s="115">
        <v>3</v>
      </c>
      <c r="G20" s="116">
        <f>ROUND(E20*F20,2)</f>
        <v>25.14</v>
      </c>
      <c r="J20" s="19"/>
      <c r="K20" s="20"/>
    </row>
    <row r="21" spans="1:11" ht="19.5" customHeight="1" thickBot="1">
      <c r="A21" s="117" t="s">
        <v>16</v>
      </c>
      <c r="B21" s="118">
        <v>1110</v>
      </c>
      <c r="C21" s="59" t="s">
        <v>17</v>
      </c>
      <c r="D21" s="119"/>
      <c r="E21" s="120"/>
      <c r="F21" s="120">
        <f>SUM(F16:F20)</f>
        <v>29.25</v>
      </c>
      <c r="G21" s="121">
        <f>SUM(G16:G20)</f>
        <v>201</v>
      </c>
    </row>
    <row r="22" spans="1:11" ht="16.5" customHeight="1">
      <c r="A22" s="21"/>
      <c r="B22" s="22"/>
      <c r="C22" s="23" t="s">
        <v>18</v>
      </c>
      <c r="D22" s="24"/>
      <c r="E22" s="25"/>
      <c r="F22" s="25"/>
      <c r="G22" s="26">
        <f>ROUND((G21)*0.0909,2)</f>
        <v>18.27</v>
      </c>
    </row>
    <row r="23" spans="1:11" ht="45">
      <c r="A23" s="27" t="s">
        <v>19</v>
      </c>
      <c r="B23" s="28">
        <v>1200</v>
      </c>
      <c r="C23" s="29" t="s">
        <v>107</v>
      </c>
      <c r="D23" s="30"/>
      <c r="E23" s="31"/>
      <c r="F23" s="31"/>
      <c r="G23" s="32">
        <f>ROUND(G15*0.2359,2)</f>
        <v>51.73</v>
      </c>
    </row>
    <row r="24" spans="1:11" ht="15.75" thickBot="1">
      <c r="A24" s="97"/>
      <c r="B24" s="98"/>
      <c r="C24" s="99" t="s">
        <v>21</v>
      </c>
      <c r="D24" s="100"/>
      <c r="E24" s="101"/>
      <c r="F24" s="101"/>
      <c r="G24" s="102">
        <f>SUM(G21:G23)</f>
        <v>271</v>
      </c>
    </row>
    <row r="25" spans="1:11">
      <c r="A25" s="103"/>
      <c r="B25" s="104">
        <v>1000</v>
      </c>
      <c r="C25" s="105" t="s">
        <v>22</v>
      </c>
      <c r="D25" s="106"/>
      <c r="E25" s="107"/>
      <c r="F25" s="107"/>
      <c r="G25" s="108">
        <f>SUM(G15+G23)</f>
        <v>271</v>
      </c>
    </row>
    <row r="26" spans="1:11" ht="15.75" thickBot="1">
      <c r="A26" s="33"/>
      <c r="B26" s="34">
        <v>2000</v>
      </c>
      <c r="C26" s="35" t="s">
        <v>23</v>
      </c>
      <c r="D26" s="36"/>
      <c r="E26" s="37"/>
      <c r="F26" s="37"/>
      <c r="G26" s="38">
        <v>0</v>
      </c>
    </row>
    <row r="27" spans="1:11">
      <c r="A27" s="21"/>
      <c r="B27" s="39"/>
      <c r="C27" s="40" t="s">
        <v>24</v>
      </c>
      <c r="D27" s="41"/>
      <c r="E27" s="42"/>
      <c r="F27" s="42"/>
      <c r="G27" s="43"/>
    </row>
    <row r="28" spans="1:11">
      <c r="A28" s="44" t="s">
        <v>20</v>
      </c>
      <c r="B28" s="45">
        <v>2200</v>
      </c>
      <c r="C28" s="29" t="s">
        <v>37</v>
      </c>
      <c r="D28" s="30"/>
      <c r="E28" s="31"/>
      <c r="F28" s="31"/>
      <c r="G28" s="32">
        <f>ROUND(G21*0.2437,2)</f>
        <v>48.98</v>
      </c>
    </row>
    <row r="29" spans="1:11">
      <c r="A29" s="44" t="s">
        <v>25</v>
      </c>
      <c r="B29" s="45">
        <v>2300</v>
      </c>
      <c r="C29" s="29" t="s">
        <v>38</v>
      </c>
      <c r="D29" s="30"/>
      <c r="E29" s="31"/>
      <c r="F29" s="31"/>
      <c r="G29" s="32">
        <f>ROUND(G21*0.0866,2)</f>
        <v>17.41</v>
      </c>
    </row>
    <row r="30" spans="1:11" ht="15.75" thickBot="1">
      <c r="A30" s="46"/>
      <c r="B30" s="47"/>
      <c r="C30" s="48" t="s">
        <v>26</v>
      </c>
      <c r="D30" s="49"/>
      <c r="E30" s="50"/>
      <c r="F30" s="50"/>
      <c r="G30" s="51">
        <f>SUM(G28:G29)</f>
        <v>66.39</v>
      </c>
    </row>
    <row r="31" spans="1:11" ht="15.75" thickBot="1">
      <c r="A31" s="60"/>
      <c r="B31" s="61"/>
      <c r="C31" s="62" t="s">
        <v>27</v>
      </c>
      <c r="D31" s="63"/>
      <c r="E31" s="64"/>
      <c r="F31" s="64"/>
      <c r="G31" s="65">
        <f>G24+G30</f>
        <v>337.39</v>
      </c>
      <c r="I31" s="66"/>
    </row>
    <row r="32" spans="1:11" ht="22.5" customHeight="1" thickBot="1">
      <c r="A32" s="52"/>
      <c r="B32" s="53">
        <v>1000</v>
      </c>
      <c r="C32" s="54" t="s">
        <v>22</v>
      </c>
      <c r="D32" s="55"/>
      <c r="E32" s="56"/>
      <c r="F32" s="56"/>
      <c r="G32" s="57">
        <f>G15+G23</f>
        <v>271</v>
      </c>
    </row>
    <row r="33" spans="1:10" ht="21" customHeight="1" thickBot="1">
      <c r="A33" s="67"/>
      <c r="B33" s="58">
        <v>2000</v>
      </c>
      <c r="C33" s="59" t="s">
        <v>23</v>
      </c>
      <c r="D33" s="68"/>
      <c r="E33" s="69"/>
      <c r="F33" s="69"/>
      <c r="G33" s="70">
        <f>G30</f>
        <v>66.39</v>
      </c>
    </row>
    <row r="34" spans="1:10">
      <c r="A34" s="71"/>
      <c r="B34" s="71"/>
      <c r="C34" s="72"/>
      <c r="D34" s="73"/>
      <c r="E34" s="74"/>
    </row>
    <row r="35" spans="1:10">
      <c r="A35" s="71"/>
      <c r="B35" s="71"/>
      <c r="C35" s="75"/>
      <c r="D35" s="75"/>
      <c r="E35" s="75"/>
      <c r="F35" s="76"/>
      <c r="G35" s="76"/>
    </row>
    <row r="36" spans="1:10" ht="15.75">
      <c r="A36" s="71"/>
      <c r="B36" s="346" t="s">
        <v>28</v>
      </c>
      <c r="C36" s="347"/>
      <c r="D36" s="348"/>
      <c r="E36" s="349" t="s">
        <v>49</v>
      </c>
      <c r="F36" s="349"/>
      <c r="G36" s="77">
        <v>15</v>
      </c>
    </row>
    <row r="37" spans="1:10" ht="15.75">
      <c r="A37" s="71"/>
      <c r="B37" s="350" t="s">
        <v>29</v>
      </c>
      <c r="C37" s="351"/>
      <c r="D37" s="352"/>
      <c r="E37" s="349"/>
      <c r="F37" s="349"/>
      <c r="G37" s="78">
        <f>ROUND(G31/G36,2)</f>
        <v>22.49</v>
      </c>
      <c r="I37" s="79"/>
      <c r="J37" s="79"/>
    </row>
    <row r="38" spans="1:10">
      <c r="A38" s="71"/>
      <c r="B38" s="71"/>
      <c r="C38" s="75"/>
      <c r="D38" s="75"/>
      <c r="E38" s="75"/>
      <c r="F38" s="76"/>
      <c r="G38" s="76"/>
    </row>
    <row r="39" spans="1:10">
      <c r="A39" s="73"/>
      <c r="B39" s="73"/>
      <c r="C39" s="75" t="s">
        <v>30</v>
      </c>
      <c r="D39" s="80"/>
      <c r="E39" s="80"/>
      <c r="F39" s="80"/>
    </row>
    <row r="40" spans="1:10">
      <c r="A40" s="73"/>
      <c r="B40" s="73"/>
      <c r="C40" s="122" t="s">
        <v>46</v>
      </c>
      <c r="D40" s="81"/>
      <c r="E40" s="81"/>
      <c r="F40" s="123" t="s">
        <v>47</v>
      </c>
    </row>
    <row r="41" spans="1:10" ht="30" customHeight="1">
      <c r="C41" s="356"/>
      <c r="D41" s="356"/>
      <c r="G41" s="82"/>
    </row>
  </sheetData>
  <mergeCells count="14">
    <mergeCell ref="B36:D36"/>
    <mergeCell ref="E36:F37"/>
    <mergeCell ref="B37:D37"/>
    <mergeCell ref="C41:D41"/>
    <mergeCell ref="A10:G10"/>
    <mergeCell ref="A11:G11"/>
    <mergeCell ref="B12:E12"/>
    <mergeCell ref="F12:G12"/>
    <mergeCell ref="A9:G9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0C457-FE89-4A4D-B4BB-F6A03F19747E}">
  <dimension ref="A1:K39"/>
  <sheetViews>
    <sheetView topLeftCell="A10" workbookViewId="0">
      <selection activeCell="G35" sqref="G35"/>
    </sheetView>
  </sheetViews>
  <sheetFormatPr defaultRowHeight="15"/>
  <cols>
    <col min="1" max="1" width="4.28515625" customWidth="1"/>
    <col min="2" max="2" width="10.28515625" customWidth="1"/>
    <col min="3" max="3" width="40" customWidth="1"/>
    <col min="4" max="4" width="15.28515625" customWidth="1"/>
    <col min="5" max="5" width="10.140625" customWidth="1"/>
    <col min="6" max="6" width="10" customWidth="1"/>
    <col min="7" max="7" width="11.85546875" customWidth="1"/>
    <col min="257" max="257" width="4.28515625" customWidth="1"/>
    <col min="258" max="258" width="10.28515625" customWidth="1"/>
    <col min="259" max="259" width="40" customWidth="1"/>
    <col min="260" max="260" width="15.28515625" customWidth="1"/>
    <col min="261" max="261" width="10.140625" customWidth="1"/>
    <col min="262" max="262" width="10" customWidth="1"/>
    <col min="263" max="263" width="11.85546875" customWidth="1"/>
    <col min="513" max="513" width="4.28515625" customWidth="1"/>
    <col min="514" max="514" width="10.28515625" customWidth="1"/>
    <col min="515" max="515" width="40" customWidth="1"/>
    <col min="516" max="516" width="15.28515625" customWidth="1"/>
    <col min="517" max="517" width="10.140625" customWidth="1"/>
    <col min="518" max="518" width="10" customWidth="1"/>
    <col min="519" max="519" width="11.85546875" customWidth="1"/>
    <col min="769" max="769" width="4.28515625" customWidth="1"/>
    <col min="770" max="770" width="10.28515625" customWidth="1"/>
    <col min="771" max="771" width="40" customWidth="1"/>
    <col min="772" max="772" width="15.28515625" customWidth="1"/>
    <col min="773" max="773" width="10.140625" customWidth="1"/>
    <col min="774" max="774" width="10" customWidth="1"/>
    <col min="775" max="775" width="11.85546875" customWidth="1"/>
    <col min="1025" max="1025" width="4.28515625" customWidth="1"/>
    <col min="1026" max="1026" width="10.28515625" customWidth="1"/>
    <col min="1027" max="1027" width="40" customWidth="1"/>
    <col min="1028" max="1028" width="15.28515625" customWidth="1"/>
    <col min="1029" max="1029" width="10.140625" customWidth="1"/>
    <col min="1030" max="1030" width="10" customWidth="1"/>
    <col min="1031" max="1031" width="11.85546875" customWidth="1"/>
    <col min="1281" max="1281" width="4.28515625" customWidth="1"/>
    <col min="1282" max="1282" width="10.28515625" customWidth="1"/>
    <col min="1283" max="1283" width="40" customWidth="1"/>
    <col min="1284" max="1284" width="15.28515625" customWidth="1"/>
    <col min="1285" max="1285" width="10.140625" customWidth="1"/>
    <col min="1286" max="1286" width="10" customWidth="1"/>
    <col min="1287" max="1287" width="11.85546875" customWidth="1"/>
    <col min="1537" max="1537" width="4.28515625" customWidth="1"/>
    <col min="1538" max="1538" width="10.28515625" customWidth="1"/>
    <col min="1539" max="1539" width="40" customWidth="1"/>
    <col min="1540" max="1540" width="15.28515625" customWidth="1"/>
    <col min="1541" max="1541" width="10.140625" customWidth="1"/>
    <col min="1542" max="1542" width="10" customWidth="1"/>
    <col min="1543" max="1543" width="11.85546875" customWidth="1"/>
    <col min="1793" max="1793" width="4.28515625" customWidth="1"/>
    <col min="1794" max="1794" width="10.28515625" customWidth="1"/>
    <col min="1795" max="1795" width="40" customWidth="1"/>
    <col min="1796" max="1796" width="15.28515625" customWidth="1"/>
    <col min="1797" max="1797" width="10.140625" customWidth="1"/>
    <col min="1798" max="1798" width="10" customWidth="1"/>
    <col min="1799" max="1799" width="11.85546875" customWidth="1"/>
    <col min="2049" max="2049" width="4.28515625" customWidth="1"/>
    <col min="2050" max="2050" width="10.28515625" customWidth="1"/>
    <col min="2051" max="2051" width="40" customWidth="1"/>
    <col min="2052" max="2052" width="15.28515625" customWidth="1"/>
    <col min="2053" max="2053" width="10.140625" customWidth="1"/>
    <col min="2054" max="2054" width="10" customWidth="1"/>
    <col min="2055" max="2055" width="11.85546875" customWidth="1"/>
    <col min="2305" max="2305" width="4.28515625" customWidth="1"/>
    <col min="2306" max="2306" width="10.28515625" customWidth="1"/>
    <col min="2307" max="2307" width="40" customWidth="1"/>
    <col min="2308" max="2308" width="15.28515625" customWidth="1"/>
    <col min="2309" max="2309" width="10.140625" customWidth="1"/>
    <col min="2310" max="2310" width="10" customWidth="1"/>
    <col min="2311" max="2311" width="11.85546875" customWidth="1"/>
    <col min="2561" max="2561" width="4.28515625" customWidth="1"/>
    <col min="2562" max="2562" width="10.28515625" customWidth="1"/>
    <col min="2563" max="2563" width="40" customWidth="1"/>
    <col min="2564" max="2564" width="15.28515625" customWidth="1"/>
    <col min="2565" max="2565" width="10.140625" customWidth="1"/>
    <col min="2566" max="2566" width="10" customWidth="1"/>
    <col min="2567" max="2567" width="11.85546875" customWidth="1"/>
    <col min="2817" max="2817" width="4.28515625" customWidth="1"/>
    <col min="2818" max="2818" width="10.28515625" customWidth="1"/>
    <col min="2819" max="2819" width="40" customWidth="1"/>
    <col min="2820" max="2820" width="15.28515625" customWidth="1"/>
    <col min="2821" max="2821" width="10.140625" customWidth="1"/>
    <col min="2822" max="2822" width="10" customWidth="1"/>
    <col min="2823" max="2823" width="11.85546875" customWidth="1"/>
    <col min="3073" max="3073" width="4.28515625" customWidth="1"/>
    <col min="3074" max="3074" width="10.28515625" customWidth="1"/>
    <col min="3075" max="3075" width="40" customWidth="1"/>
    <col min="3076" max="3076" width="15.28515625" customWidth="1"/>
    <col min="3077" max="3077" width="10.140625" customWidth="1"/>
    <col min="3078" max="3078" width="10" customWidth="1"/>
    <col min="3079" max="3079" width="11.85546875" customWidth="1"/>
    <col min="3329" max="3329" width="4.28515625" customWidth="1"/>
    <col min="3330" max="3330" width="10.28515625" customWidth="1"/>
    <col min="3331" max="3331" width="40" customWidth="1"/>
    <col min="3332" max="3332" width="15.28515625" customWidth="1"/>
    <col min="3333" max="3333" width="10.140625" customWidth="1"/>
    <col min="3334" max="3334" width="10" customWidth="1"/>
    <col min="3335" max="3335" width="11.85546875" customWidth="1"/>
    <col min="3585" max="3585" width="4.28515625" customWidth="1"/>
    <col min="3586" max="3586" width="10.28515625" customWidth="1"/>
    <col min="3587" max="3587" width="40" customWidth="1"/>
    <col min="3588" max="3588" width="15.28515625" customWidth="1"/>
    <col min="3589" max="3589" width="10.140625" customWidth="1"/>
    <col min="3590" max="3590" width="10" customWidth="1"/>
    <col min="3591" max="3591" width="11.85546875" customWidth="1"/>
    <col min="3841" max="3841" width="4.28515625" customWidth="1"/>
    <col min="3842" max="3842" width="10.28515625" customWidth="1"/>
    <col min="3843" max="3843" width="40" customWidth="1"/>
    <col min="3844" max="3844" width="15.28515625" customWidth="1"/>
    <col min="3845" max="3845" width="10.140625" customWidth="1"/>
    <col min="3846" max="3846" width="10" customWidth="1"/>
    <col min="3847" max="3847" width="11.85546875" customWidth="1"/>
    <col min="4097" max="4097" width="4.28515625" customWidth="1"/>
    <col min="4098" max="4098" width="10.28515625" customWidth="1"/>
    <col min="4099" max="4099" width="40" customWidth="1"/>
    <col min="4100" max="4100" width="15.28515625" customWidth="1"/>
    <col min="4101" max="4101" width="10.140625" customWidth="1"/>
    <col min="4102" max="4102" width="10" customWidth="1"/>
    <col min="4103" max="4103" width="11.85546875" customWidth="1"/>
    <col min="4353" max="4353" width="4.28515625" customWidth="1"/>
    <col min="4354" max="4354" width="10.28515625" customWidth="1"/>
    <col min="4355" max="4355" width="40" customWidth="1"/>
    <col min="4356" max="4356" width="15.28515625" customWidth="1"/>
    <col min="4357" max="4357" width="10.140625" customWidth="1"/>
    <col min="4358" max="4358" width="10" customWidth="1"/>
    <col min="4359" max="4359" width="11.85546875" customWidth="1"/>
    <col min="4609" max="4609" width="4.28515625" customWidth="1"/>
    <col min="4610" max="4610" width="10.28515625" customWidth="1"/>
    <col min="4611" max="4611" width="40" customWidth="1"/>
    <col min="4612" max="4612" width="15.28515625" customWidth="1"/>
    <col min="4613" max="4613" width="10.140625" customWidth="1"/>
    <col min="4614" max="4614" width="10" customWidth="1"/>
    <col min="4615" max="4615" width="11.85546875" customWidth="1"/>
    <col min="4865" max="4865" width="4.28515625" customWidth="1"/>
    <col min="4866" max="4866" width="10.28515625" customWidth="1"/>
    <col min="4867" max="4867" width="40" customWidth="1"/>
    <col min="4868" max="4868" width="15.28515625" customWidth="1"/>
    <col min="4869" max="4869" width="10.140625" customWidth="1"/>
    <col min="4870" max="4870" width="10" customWidth="1"/>
    <col min="4871" max="4871" width="11.85546875" customWidth="1"/>
    <col min="5121" max="5121" width="4.28515625" customWidth="1"/>
    <col min="5122" max="5122" width="10.28515625" customWidth="1"/>
    <col min="5123" max="5123" width="40" customWidth="1"/>
    <col min="5124" max="5124" width="15.28515625" customWidth="1"/>
    <col min="5125" max="5125" width="10.140625" customWidth="1"/>
    <col min="5126" max="5126" width="10" customWidth="1"/>
    <col min="5127" max="5127" width="11.85546875" customWidth="1"/>
    <col min="5377" max="5377" width="4.28515625" customWidth="1"/>
    <col min="5378" max="5378" width="10.28515625" customWidth="1"/>
    <col min="5379" max="5379" width="40" customWidth="1"/>
    <col min="5380" max="5380" width="15.28515625" customWidth="1"/>
    <col min="5381" max="5381" width="10.140625" customWidth="1"/>
    <col min="5382" max="5382" width="10" customWidth="1"/>
    <col min="5383" max="5383" width="11.85546875" customWidth="1"/>
    <col min="5633" max="5633" width="4.28515625" customWidth="1"/>
    <col min="5634" max="5634" width="10.28515625" customWidth="1"/>
    <col min="5635" max="5635" width="40" customWidth="1"/>
    <col min="5636" max="5636" width="15.28515625" customWidth="1"/>
    <col min="5637" max="5637" width="10.140625" customWidth="1"/>
    <col min="5638" max="5638" width="10" customWidth="1"/>
    <col min="5639" max="5639" width="11.85546875" customWidth="1"/>
    <col min="5889" max="5889" width="4.28515625" customWidth="1"/>
    <col min="5890" max="5890" width="10.28515625" customWidth="1"/>
    <col min="5891" max="5891" width="40" customWidth="1"/>
    <col min="5892" max="5892" width="15.28515625" customWidth="1"/>
    <col min="5893" max="5893" width="10.140625" customWidth="1"/>
    <col min="5894" max="5894" width="10" customWidth="1"/>
    <col min="5895" max="5895" width="11.85546875" customWidth="1"/>
    <col min="6145" max="6145" width="4.28515625" customWidth="1"/>
    <col min="6146" max="6146" width="10.28515625" customWidth="1"/>
    <col min="6147" max="6147" width="40" customWidth="1"/>
    <col min="6148" max="6148" width="15.28515625" customWidth="1"/>
    <col min="6149" max="6149" width="10.140625" customWidth="1"/>
    <col min="6150" max="6150" width="10" customWidth="1"/>
    <col min="6151" max="6151" width="11.85546875" customWidth="1"/>
    <col min="6401" max="6401" width="4.28515625" customWidth="1"/>
    <col min="6402" max="6402" width="10.28515625" customWidth="1"/>
    <col min="6403" max="6403" width="40" customWidth="1"/>
    <col min="6404" max="6404" width="15.28515625" customWidth="1"/>
    <col min="6405" max="6405" width="10.140625" customWidth="1"/>
    <col min="6406" max="6406" width="10" customWidth="1"/>
    <col min="6407" max="6407" width="11.85546875" customWidth="1"/>
    <col min="6657" max="6657" width="4.28515625" customWidth="1"/>
    <col min="6658" max="6658" width="10.28515625" customWidth="1"/>
    <col min="6659" max="6659" width="40" customWidth="1"/>
    <col min="6660" max="6660" width="15.28515625" customWidth="1"/>
    <col min="6661" max="6661" width="10.140625" customWidth="1"/>
    <col min="6662" max="6662" width="10" customWidth="1"/>
    <col min="6663" max="6663" width="11.85546875" customWidth="1"/>
    <col min="6913" max="6913" width="4.28515625" customWidth="1"/>
    <col min="6914" max="6914" width="10.28515625" customWidth="1"/>
    <col min="6915" max="6915" width="40" customWidth="1"/>
    <col min="6916" max="6916" width="15.28515625" customWidth="1"/>
    <col min="6917" max="6917" width="10.140625" customWidth="1"/>
    <col min="6918" max="6918" width="10" customWidth="1"/>
    <col min="6919" max="6919" width="11.85546875" customWidth="1"/>
    <col min="7169" max="7169" width="4.28515625" customWidth="1"/>
    <col min="7170" max="7170" width="10.28515625" customWidth="1"/>
    <col min="7171" max="7171" width="40" customWidth="1"/>
    <col min="7172" max="7172" width="15.28515625" customWidth="1"/>
    <col min="7173" max="7173" width="10.140625" customWidth="1"/>
    <col min="7174" max="7174" width="10" customWidth="1"/>
    <col min="7175" max="7175" width="11.85546875" customWidth="1"/>
    <col min="7425" max="7425" width="4.28515625" customWidth="1"/>
    <col min="7426" max="7426" width="10.28515625" customWidth="1"/>
    <col min="7427" max="7427" width="40" customWidth="1"/>
    <col min="7428" max="7428" width="15.28515625" customWidth="1"/>
    <col min="7429" max="7429" width="10.140625" customWidth="1"/>
    <col min="7430" max="7430" width="10" customWidth="1"/>
    <col min="7431" max="7431" width="11.85546875" customWidth="1"/>
    <col min="7681" max="7681" width="4.28515625" customWidth="1"/>
    <col min="7682" max="7682" width="10.28515625" customWidth="1"/>
    <col min="7683" max="7683" width="40" customWidth="1"/>
    <col min="7684" max="7684" width="15.28515625" customWidth="1"/>
    <col min="7685" max="7685" width="10.140625" customWidth="1"/>
    <col min="7686" max="7686" width="10" customWidth="1"/>
    <col min="7687" max="7687" width="11.85546875" customWidth="1"/>
    <col min="7937" max="7937" width="4.28515625" customWidth="1"/>
    <col min="7938" max="7938" width="10.28515625" customWidth="1"/>
    <col min="7939" max="7939" width="40" customWidth="1"/>
    <col min="7940" max="7940" width="15.28515625" customWidth="1"/>
    <col min="7941" max="7941" width="10.140625" customWidth="1"/>
    <col min="7942" max="7942" width="10" customWidth="1"/>
    <col min="7943" max="7943" width="11.85546875" customWidth="1"/>
    <col min="8193" max="8193" width="4.28515625" customWidth="1"/>
    <col min="8194" max="8194" width="10.28515625" customWidth="1"/>
    <col min="8195" max="8195" width="40" customWidth="1"/>
    <col min="8196" max="8196" width="15.28515625" customWidth="1"/>
    <col min="8197" max="8197" width="10.140625" customWidth="1"/>
    <col min="8198" max="8198" width="10" customWidth="1"/>
    <col min="8199" max="8199" width="11.85546875" customWidth="1"/>
    <col min="8449" max="8449" width="4.28515625" customWidth="1"/>
    <col min="8450" max="8450" width="10.28515625" customWidth="1"/>
    <col min="8451" max="8451" width="40" customWidth="1"/>
    <col min="8452" max="8452" width="15.28515625" customWidth="1"/>
    <col min="8453" max="8453" width="10.140625" customWidth="1"/>
    <col min="8454" max="8454" width="10" customWidth="1"/>
    <col min="8455" max="8455" width="11.85546875" customWidth="1"/>
    <col min="8705" max="8705" width="4.28515625" customWidth="1"/>
    <col min="8706" max="8706" width="10.28515625" customWidth="1"/>
    <col min="8707" max="8707" width="40" customWidth="1"/>
    <col min="8708" max="8708" width="15.28515625" customWidth="1"/>
    <col min="8709" max="8709" width="10.140625" customWidth="1"/>
    <col min="8710" max="8710" width="10" customWidth="1"/>
    <col min="8711" max="8711" width="11.85546875" customWidth="1"/>
    <col min="8961" max="8961" width="4.28515625" customWidth="1"/>
    <col min="8962" max="8962" width="10.28515625" customWidth="1"/>
    <col min="8963" max="8963" width="40" customWidth="1"/>
    <col min="8964" max="8964" width="15.28515625" customWidth="1"/>
    <col min="8965" max="8965" width="10.140625" customWidth="1"/>
    <col min="8966" max="8966" width="10" customWidth="1"/>
    <col min="8967" max="8967" width="11.85546875" customWidth="1"/>
    <col min="9217" max="9217" width="4.28515625" customWidth="1"/>
    <col min="9218" max="9218" width="10.28515625" customWidth="1"/>
    <col min="9219" max="9219" width="40" customWidth="1"/>
    <col min="9220" max="9220" width="15.28515625" customWidth="1"/>
    <col min="9221" max="9221" width="10.140625" customWidth="1"/>
    <col min="9222" max="9222" width="10" customWidth="1"/>
    <col min="9223" max="9223" width="11.85546875" customWidth="1"/>
    <col min="9473" max="9473" width="4.28515625" customWidth="1"/>
    <col min="9474" max="9474" width="10.28515625" customWidth="1"/>
    <col min="9475" max="9475" width="40" customWidth="1"/>
    <col min="9476" max="9476" width="15.28515625" customWidth="1"/>
    <col min="9477" max="9477" width="10.140625" customWidth="1"/>
    <col min="9478" max="9478" width="10" customWidth="1"/>
    <col min="9479" max="9479" width="11.85546875" customWidth="1"/>
    <col min="9729" max="9729" width="4.28515625" customWidth="1"/>
    <col min="9730" max="9730" width="10.28515625" customWidth="1"/>
    <col min="9731" max="9731" width="40" customWidth="1"/>
    <col min="9732" max="9732" width="15.28515625" customWidth="1"/>
    <col min="9733" max="9733" width="10.140625" customWidth="1"/>
    <col min="9734" max="9734" width="10" customWidth="1"/>
    <col min="9735" max="9735" width="11.85546875" customWidth="1"/>
    <col min="9985" max="9985" width="4.28515625" customWidth="1"/>
    <col min="9986" max="9986" width="10.28515625" customWidth="1"/>
    <col min="9987" max="9987" width="40" customWidth="1"/>
    <col min="9988" max="9988" width="15.28515625" customWidth="1"/>
    <col min="9989" max="9989" width="10.140625" customWidth="1"/>
    <col min="9990" max="9990" width="10" customWidth="1"/>
    <col min="9991" max="9991" width="11.85546875" customWidth="1"/>
    <col min="10241" max="10241" width="4.28515625" customWidth="1"/>
    <col min="10242" max="10242" width="10.28515625" customWidth="1"/>
    <col min="10243" max="10243" width="40" customWidth="1"/>
    <col min="10244" max="10244" width="15.28515625" customWidth="1"/>
    <col min="10245" max="10245" width="10.140625" customWidth="1"/>
    <col min="10246" max="10246" width="10" customWidth="1"/>
    <col min="10247" max="10247" width="11.85546875" customWidth="1"/>
    <col min="10497" max="10497" width="4.28515625" customWidth="1"/>
    <col min="10498" max="10498" width="10.28515625" customWidth="1"/>
    <col min="10499" max="10499" width="40" customWidth="1"/>
    <col min="10500" max="10500" width="15.28515625" customWidth="1"/>
    <col min="10501" max="10501" width="10.140625" customWidth="1"/>
    <col min="10502" max="10502" width="10" customWidth="1"/>
    <col min="10503" max="10503" width="11.85546875" customWidth="1"/>
    <col min="10753" max="10753" width="4.28515625" customWidth="1"/>
    <col min="10754" max="10754" width="10.28515625" customWidth="1"/>
    <col min="10755" max="10755" width="40" customWidth="1"/>
    <col min="10756" max="10756" width="15.28515625" customWidth="1"/>
    <col min="10757" max="10757" width="10.140625" customWidth="1"/>
    <col min="10758" max="10758" width="10" customWidth="1"/>
    <col min="10759" max="10759" width="11.85546875" customWidth="1"/>
    <col min="11009" max="11009" width="4.28515625" customWidth="1"/>
    <col min="11010" max="11010" width="10.28515625" customWidth="1"/>
    <col min="11011" max="11011" width="40" customWidth="1"/>
    <col min="11012" max="11012" width="15.28515625" customWidth="1"/>
    <col min="11013" max="11013" width="10.140625" customWidth="1"/>
    <col min="11014" max="11014" width="10" customWidth="1"/>
    <col min="11015" max="11015" width="11.85546875" customWidth="1"/>
    <col min="11265" max="11265" width="4.28515625" customWidth="1"/>
    <col min="11266" max="11266" width="10.28515625" customWidth="1"/>
    <col min="11267" max="11267" width="40" customWidth="1"/>
    <col min="11268" max="11268" width="15.28515625" customWidth="1"/>
    <col min="11269" max="11269" width="10.140625" customWidth="1"/>
    <col min="11270" max="11270" width="10" customWidth="1"/>
    <col min="11271" max="11271" width="11.85546875" customWidth="1"/>
    <col min="11521" max="11521" width="4.28515625" customWidth="1"/>
    <col min="11522" max="11522" width="10.28515625" customWidth="1"/>
    <col min="11523" max="11523" width="40" customWidth="1"/>
    <col min="11524" max="11524" width="15.28515625" customWidth="1"/>
    <col min="11525" max="11525" width="10.140625" customWidth="1"/>
    <col min="11526" max="11526" width="10" customWidth="1"/>
    <col min="11527" max="11527" width="11.85546875" customWidth="1"/>
    <col min="11777" max="11777" width="4.28515625" customWidth="1"/>
    <col min="11778" max="11778" width="10.28515625" customWidth="1"/>
    <col min="11779" max="11779" width="40" customWidth="1"/>
    <col min="11780" max="11780" width="15.28515625" customWidth="1"/>
    <col min="11781" max="11781" width="10.140625" customWidth="1"/>
    <col min="11782" max="11782" width="10" customWidth="1"/>
    <col min="11783" max="11783" width="11.85546875" customWidth="1"/>
    <col min="12033" max="12033" width="4.28515625" customWidth="1"/>
    <col min="12034" max="12034" width="10.28515625" customWidth="1"/>
    <col min="12035" max="12035" width="40" customWidth="1"/>
    <col min="12036" max="12036" width="15.28515625" customWidth="1"/>
    <col min="12037" max="12037" width="10.140625" customWidth="1"/>
    <col min="12038" max="12038" width="10" customWidth="1"/>
    <col min="12039" max="12039" width="11.85546875" customWidth="1"/>
    <col min="12289" max="12289" width="4.28515625" customWidth="1"/>
    <col min="12290" max="12290" width="10.28515625" customWidth="1"/>
    <col min="12291" max="12291" width="40" customWidth="1"/>
    <col min="12292" max="12292" width="15.28515625" customWidth="1"/>
    <col min="12293" max="12293" width="10.140625" customWidth="1"/>
    <col min="12294" max="12294" width="10" customWidth="1"/>
    <col min="12295" max="12295" width="11.85546875" customWidth="1"/>
    <col min="12545" max="12545" width="4.28515625" customWidth="1"/>
    <col min="12546" max="12546" width="10.28515625" customWidth="1"/>
    <col min="12547" max="12547" width="40" customWidth="1"/>
    <col min="12548" max="12548" width="15.28515625" customWidth="1"/>
    <col min="12549" max="12549" width="10.140625" customWidth="1"/>
    <col min="12550" max="12550" width="10" customWidth="1"/>
    <col min="12551" max="12551" width="11.85546875" customWidth="1"/>
    <col min="12801" max="12801" width="4.28515625" customWidth="1"/>
    <col min="12802" max="12802" width="10.28515625" customWidth="1"/>
    <col min="12803" max="12803" width="40" customWidth="1"/>
    <col min="12804" max="12804" width="15.28515625" customWidth="1"/>
    <col min="12805" max="12805" width="10.140625" customWidth="1"/>
    <col min="12806" max="12806" width="10" customWidth="1"/>
    <col min="12807" max="12807" width="11.85546875" customWidth="1"/>
    <col min="13057" max="13057" width="4.28515625" customWidth="1"/>
    <col min="13058" max="13058" width="10.28515625" customWidth="1"/>
    <col min="13059" max="13059" width="40" customWidth="1"/>
    <col min="13060" max="13060" width="15.28515625" customWidth="1"/>
    <col min="13061" max="13061" width="10.140625" customWidth="1"/>
    <col min="13062" max="13062" width="10" customWidth="1"/>
    <col min="13063" max="13063" width="11.85546875" customWidth="1"/>
    <col min="13313" max="13313" width="4.28515625" customWidth="1"/>
    <col min="13314" max="13314" width="10.28515625" customWidth="1"/>
    <col min="13315" max="13315" width="40" customWidth="1"/>
    <col min="13316" max="13316" width="15.28515625" customWidth="1"/>
    <col min="13317" max="13317" width="10.140625" customWidth="1"/>
    <col min="13318" max="13318" width="10" customWidth="1"/>
    <col min="13319" max="13319" width="11.85546875" customWidth="1"/>
    <col min="13569" max="13569" width="4.28515625" customWidth="1"/>
    <col min="13570" max="13570" width="10.28515625" customWidth="1"/>
    <col min="13571" max="13571" width="40" customWidth="1"/>
    <col min="13572" max="13572" width="15.28515625" customWidth="1"/>
    <col min="13573" max="13573" width="10.140625" customWidth="1"/>
    <col min="13574" max="13574" width="10" customWidth="1"/>
    <col min="13575" max="13575" width="11.85546875" customWidth="1"/>
    <col min="13825" max="13825" width="4.28515625" customWidth="1"/>
    <col min="13826" max="13826" width="10.28515625" customWidth="1"/>
    <col min="13827" max="13827" width="40" customWidth="1"/>
    <col min="13828" max="13828" width="15.28515625" customWidth="1"/>
    <col min="13829" max="13829" width="10.140625" customWidth="1"/>
    <col min="13830" max="13830" width="10" customWidth="1"/>
    <col min="13831" max="13831" width="11.85546875" customWidth="1"/>
    <col min="14081" max="14081" width="4.28515625" customWidth="1"/>
    <col min="14082" max="14082" width="10.28515625" customWidth="1"/>
    <col min="14083" max="14083" width="40" customWidth="1"/>
    <col min="14084" max="14084" width="15.28515625" customWidth="1"/>
    <col min="14085" max="14085" width="10.140625" customWidth="1"/>
    <col min="14086" max="14086" width="10" customWidth="1"/>
    <col min="14087" max="14087" width="11.85546875" customWidth="1"/>
    <col min="14337" max="14337" width="4.28515625" customWidth="1"/>
    <col min="14338" max="14338" width="10.28515625" customWidth="1"/>
    <col min="14339" max="14339" width="40" customWidth="1"/>
    <col min="14340" max="14340" width="15.28515625" customWidth="1"/>
    <col min="14341" max="14341" width="10.140625" customWidth="1"/>
    <col min="14342" max="14342" width="10" customWidth="1"/>
    <col min="14343" max="14343" width="11.85546875" customWidth="1"/>
    <col min="14593" max="14593" width="4.28515625" customWidth="1"/>
    <col min="14594" max="14594" width="10.28515625" customWidth="1"/>
    <col min="14595" max="14595" width="40" customWidth="1"/>
    <col min="14596" max="14596" width="15.28515625" customWidth="1"/>
    <col min="14597" max="14597" width="10.140625" customWidth="1"/>
    <col min="14598" max="14598" width="10" customWidth="1"/>
    <col min="14599" max="14599" width="11.85546875" customWidth="1"/>
    <col min="14849" max="14849" width="4.28515625" customWidth="1"/>
    <col min="14850" max="14850" width="10.28515625" customWidth="1"/>
    <col min="14851" max="14851" width="40" customWidth="1"/>
    <col min="14852" max="14852" width="15.28515625" customWidth="1"/>
    <col min="14853" max="14853" width="10.140625" customWidth="1"/>
    <col min="14854" max="14854" width="10" customWidth="1"/>
    <col min="14855" max="14855" width="11.85546875" customWidth="1"/>
    <col min="15105" max="15105" width="4.28515625" customWidth="1"/>
    <col min="15106" max="15106" width="10.28515625" customWidth="1"/>
    <col min="15107" max="15107" width="40" customWidth="1"/>
    <col min="15108" max="15108" width="15.28515625" customWidth="1"/>
    <col min="15109" max="15109" width="10.140625" customWidth="1"/>
    <col min="15110" max="15110" width="10" customWidth="1"/>
    <col min="15111" max="15111" width="11.85546875" customWidth="1"/>
    <col min="15361" max="15361" width="4.28515625" customWidth="1"/>
    <col min="15362" max="15362" width="10.28515625" customWidth="1"/>
    <col min="15363" max="15363" width="40" customWidth="1"/>
    <col min="15364" max="15364" width="15.28515625" customWidth="1"/>
    <col min="15365" max="15365" width="10.140625" customWidth="1"/>
    <col min="15366" max="15366" width="10" customWidth="1"/>
    <col min="15367" max="15367" width="11.85546875" customWidth="1"/>
    <col min="15617" max="15617" width="4.28515625" customWidth="1"/>
    <col min="15618" max="15618" width="10.28515625" customWidth="1"/>
    <col min="15619" max="15619" width="40" customWidth="1"/>
    <col min="15620" max="15620" width="15.28515625" customWidth="1"/>
    <col min="15621" max="15621" width="10.140625" customWidth="1"/>
    <col min="15622" max="15622" width="10" customWidth="1"/>
    <col min="15623" max="15623" width="11.85546875" customWidth="1"/>
    <col min="15873" max="15873" width="4.28515625" customWidth="1"/>
    <col min="15874" max="15874" width="10.28515625" customWidth="1"/>
    <col min="15875" max="15875" width="40" customWidth="1"/>
    <col min="15876" max="15876" width="15.28515625" customWidth="1"/>
    <col min="15877" max="15877" width="10.140625" customWidth="1"/>
    <col min="15878" max="15878" width="10" customWidth="1"/>
    <col min="15879" max="15879" width="11.85546875" customWidth="1"/>
    <col min="16129" max="16129" width="4.28515625" customWidth="1"/>
    <col min="16130" max="16130" width="10.28515625" customWidth="1"/>
    <col min="16131" max="16131" width="40" customWidth="1"/>
    <col min="16132" max="16132" width="15.28515625" customWidth="1"/>
    <col min="16133" max="16133" width="10.140625" customWidth="1"/>
    <col min="16134" max="16134" width="10" customWidth="1"/>
    <col min="16135" max="16135" width="11.85546875" customWidth="1"/>
  </cols>
  <sheetData>
    <row r="1" spans="1:11" ht="15.75">
      <c r="A1" s="354" t="s">
        <v>0</v>
      </c>
      <c r="B1" s="354"/>
      <c r="C1" s="354"/>
      <c r="D1" s="354"/>
      <c r="E1" s="354"/>
      <c r="F1" s="354"/>
      <c r="G1" s="354"/>
    </row>
    <row r="2" spans="1:11">
      <c r="A2" s="355" t="s">
        <v>1</v>
      </c>
      <c r="B2" s="355"/>
      <c r="C2" s="355"/>
      <c r="D2" s="355"/>
      <c r="E2" s="355"/>
      <c r="F2" s="355"/>
      <c r="G2" s="355"/>
    </row>
    <row r="3" spans="1:11">
      <c r="A3" s="355" t="s">
        <v>44</v>
      </c>
      <c r="B3" s="355"/>
      <c r="C3" s="355"/>
      <c r="D3" s="355"/>
      <c r="E3" s="355"/>
      <c r="F3" s="355"/>
      <c r="G3" s="355"/>
    </row>
    <row r="4" spans="1:11">
      <c r="A4" s="355" t="s">
        <v>45</v>
      </c>
      <c r="B4" s="355"/>
      <c r="C4" s="355"/>
      <c r="D4" s="355"/>
      <c r="E4" s="355"/>
      <c r="F4" s="355"/>
      <c r="G4" s="355"/>
    </row>
    <row r="5" spans="1:11">
      <c r="A5" s="355" t="s">
        <v>105</v>
      </c>
      <c r="B5" s="355"/>
      <c r="C5" s="355"/>
      <c r="D5" s="355"/>
      <c r="E5" s="355"/>
      <c r="F5" s="355"/>
      <c r="G5" s="355"/>
    </row>
    <row r="6" spans="1:11" ht="15.75">
      <c r="A6" s="1"/>
      <c r="B6" s="2" t="s">
        <v>1</v>
      </c>
      <c r="C6" s="3"/>
      <c r="D6" s="4"/>
      <c r="E6" s="4"/>
      <c r="F6" s="1"/>
      <c r="G6" s="1"/>
    </row>
    <row r="7" spans="1:11">
      <c r="B7" s="5" t="s">
        <v>2</v>
      </c>
    </row>
    <row r="9" spans="1:11" ht="15.75">
      <c r="A9" s="353" t="s">
        <v>102</v>
      </c>
      <c r="B9" s="353"/>
      <c r="C9" s="353"/>
      <c r="D9" s="353"/>
      <c r="E9" s="353"/>
      <c r="F9" s="353"/>
      <c r="G9" s="353"/>
    </row>
    <row r="10" spans="1:11" ht="45" customHeight="1">
      <c r="A10" s="342" t="s">
        <v>59</v>
      </c>
      <c r="B10" s="342"/>
      <c r="C10" s="342"/>
      <c r="D10" s="342"/>
      <c r="E10" s="342"/>
      <c r="F10" s="342"/>
      <c r="G10" s="342"/>
    </row>
    <row r="11" spans="1:11" ht="15.75">
      <c r="A11" s="343"/>
      <c r="B11" s="343"/>
      <c r="C11" s="343"/>
      <c r="D11" s="343"/>
      <c r="E11" s="343"/>
      <c r="F11" s="343"/>
      <c r="G11" s="343"/>
    </row>
    <row r="12" spans="1:11" ht="16.5" thickBot="1">
      <c r="A12" s="6" t="s">
        <v>3</v>
      </c>
      <c r="B12" s="344" t="s">
        <v>4</v>
      </c>
      <c r="C12" s="344"/>
      <c r="D12" s="344"/>
      <c r="E12" s="344"/>
      <c r="F12" s="345" t="s">
        <v>5</v>
      </c>
      <c r="G12" s="345"/>
    </row>
    <row r="13" spans="1:11" ht="57.75" thickBot="1">
      <c r="A13" s="7" t="s">
        <v>6</v>
      </c>
      <c r="B13" s="8" t="s">
        <v>7</v>
      </c>
      <c r="C13" s="8" t="s">
        <v>8</v>
      </c>
      <c r="D13" s="8" t="s">
        <v>9</v>
      </c>
      <c r="E13" s="8" t="s">
        <v>10</v>
      </c>
      <c r="F13" s="8" t="s">
        <v>11</v>
      </c>
      <c r="G13" s="9" t="s">
        <v>12</v>
      </c>
    </row>
    <row r="14" spans="1:11" ht="15.75" thickBot="1">
      <c r="A14" s="7"/>
      <c r="B14" s="8"/>
      <c r="C14" s="8" t="s">
        <v>13</v>
      </c>
      <c r="D14" s="8"/>
      <c r="E14" s="8"/>
      <c r="F14" s="8"/>
      <c r="G14" s="9"/>
    </row>
    <row r="15" spans="1:11" ht="15.75" thickBot="1">
      <c r="A15" s="10" t="s">
        <v>14</v>
      </c>
      <c r="B15" s="11">
        <v>1100</v>
      </c>
      <c r="C15" s="12" t="s">
        <v>15</v>
      </c>
      <c r="D15" s="13"/>
      <c r="E15" s="13"/>
      <c r="F15" s="13"/>
      <c r="G15" s="14">
        <f>G19+G20</f>
        <v>494.14000000000004</v>
      </c>
      <c r="J15" s="15"/>
      <c r="K15" s="15"/>
    </row>
    <row r="16" spans="1:11" s="16" customFormat="1" ht="25.5">
      <c r="A16" s="83"/>
      <c r="B16" s="84"/>
      <c r="C16" s="85" t="s">
        <v>36</v>
      </c>
      <c r="D16" s="86" t="s">
        <v>40</v>
      </c>
      <c r="E16" s="87">
        <v>8.08</v>
      </c>
      <c r="F16" s="88">
        <v>16</v>
      </c>
      <c r="G16" s="89">
        <f>ROUND(E16*F16,2)</f>
        <v>129.28</v>
      </c>
      <c r="J16" s="17"/>
    </row>
    <row r="17" spans="1:11" s="18" customFormat="1" ht="25.5">
      <c r="A17" s="90"/>
      <c r="B17" s="91"/>
      <c r="C17" s="92" t="s">
        <v>31</v>
      </c>
      <c r="D17" s="93" t="s">
        <v>34</v>
      </c>
      <c r="E17" s="94">
        <v>6.29</v>
      </c>
      <c r="F17" s="95">
        <f>0.16*G34</f>
        <v>44.800000000000004</v>
      </c>
      <c r="G17" s="96">
        <f>ROUND(E17*F17,2)</f>
        <v>281.79000000000002</v>
      </c>
      <c r="J17" s="19"/>
      <c r="K17" s="20"/>
    </row>
    <row r="18" spans="1:11" s="18" customFormat="1" ht="39" thickBot="1">
      <c r="A18" s="109"/>
      <c r="B18" s="110"/>
      <c r="C18" s="112" t="s">
        <v>35</v>
      </c>
      <c r="D18" s="113" t="s">
        <v>32</v>
      </c>
      <c r="E18" s="114">
        <v>8.3800000000000008</v>
      </c>
      <c r="F18" s="115">
        <v>5</v>
      </c>
      <c r="G18" s="116">
        <f>ROUND(E18*F18,2)</f>
        <v>41.9</v>
      </c>
      <c r="J18" s="19"/>
      <c r="K18" s="20"/>
    </row>
    <row r="19" spans="1:11" ht="19.5" customHeight="1" thickBot="1">
      <c r="A19" s="117" t="s">
        <v>16</v>
      </c>
      <c r="B19" s="118">
        <v>1110</v>
      </c>
      <c r="C19" s="59" t="s">
        <v>17</v>
      </c>
      <c r="D19" s="119"/>
      <c r="E19" s="120"/>
      <c r="F19" s="120">
        <f>SUM(F16:F18)</f>
        <v>65.800000000000011</v>
      </c>
      <c r="G19" s="121">
        <f>SUM(G16:G18)</f>
        <v>452.97</v>
      </c>
    </row>
    <row r="20" spans="1:11" ht="16.5" customHeight="1">
      <c r="A20" s="21"/>
      <c r="B20" s="22"/>
      <c r="C20" s="23" t="s">
        <v>18</v>
      </c>
      <c r="D20" s="24"/>
      <c r="E20" s="25"/>
      <c r="F20" s="25"/>
      <c r="G20" s="26">
        <f>ROUND((G19)*0.0909,2)</f>
        <v>41.17</v>
      </c>
    </row>
    <row r="21" spans="1:11" ht="30">
      <c r="A21" s="27" t="s">
        <v>19</v>
      </c>
      <c r="B21" s="28">
        <v>1200</v>
      </c>
      <c r="C21" s="29" t="s">
        <v>107</v>
      </c>
      <c r="D21" s="30"/>
      <c r="E21" s="31"/>
      <c r="F21" s="31"/>
      <c r="G21" s="32">
        <f>ROUND(G15*0.2359,2)</f>
        <v>116.57</v>
      </c>
    </row>
    <row r="22" spans="1:11" ht="15.75" thickBot="1">
      <c r="A22" s="97"/>
      <c r="B22" s="98"/>
      <c r="C22" s="99" t="s">
        <v>21</v>
      </c>
      <c r="D22" s="100"/>
      <c r="E22" s="101"/>
      <c r="F22" s="101"/>
      <c r="G22" s="102">
        <f>SUM(G19:G21)</f>
        <v>610.71</v>
      </c>
    </row>
    <row r="23" spans="1:11">
      <c r="A23" s="103"/>
      <c r="B23" s="104">
        <v>1000</v>
      </c>
      <c r="C23" s="105" t="s">
        <v>22</v>
      </c>
      <c r="D23" s="106"/>
      <c r="E23" s="107"/>
      <c r="F23" s="107"/>
      <c r="G23" s="108">
        <f>SUM(G15+G21)</f>
        <v>610.71</v>
      </c>
    </row>
    <row r="24" spans="1:11" ht="15.75" thickBot="1">
      <c r="A24" s="33"/>
      <c r="B24" s="34">
        <v>2000</v>
      </c>
      <c r="C24" s="35" t="s">
        <v>23</v>
      </c>
      <c r="D24" s="36"/>
      <c r="E24" s="37"/>
      <c r="F24" s="37"/>
      <c r="G24" s="38">
        <v>0</v>
      </c>
    </row>
    <row r="25" spans="1:11">
      <c r="A25" s="21"/>
      <c r="B25" s="39"/>
      <c r="C25" s="40" t="s">
        <v>24</v>
      </c>
      <c r="D25" s="41"/>
      <c r="E25" s="42"/>
      <c r="F25" s="42"/>
      <c r="G25" s="43"/>
    </row>
    <row r="26" spans="1:11">
      <c r="A26" s="44" t="s">
        <v>20</v>
      </c>
      <c r="B26" s="45">
        <v>2200</v>
      </c>
      <c r="C26" s="29" t="s">
        <v>37</v>
      </c>
      <c r="D26" s="30"/>
      <c r="E26" s="31"/>
      <c r="F26" s="31"/>
      <c r="G26" s="32">
        <f>ROUND(G19*0.2437,2)</f>
        <v>110.39</v>
      </c>
    </row>
    <row r="27" spans="1:11">
      <c r="A27" s="44" t="s">
        <v>25</v>
      </c>
      <c r="B27" s="45">
        <v>2300</v>
      </c>
      <c r="C27" s="29" t="s">
        <v>38</v>
      </c>
      <c r="D27" s="30"/>
      <c r="E27" s="31"/>
      <c r="F27" s="31"/>
      <c r="G27" s="32">
        <f>ROUND(G19*0.0866,2)</f>
        <v>39.229999999999997</v>
      </c>
    </row>
    <row r="28" spans="1:11" ht="15.75" thickBot="1">
      <c r="A28" s="46"/>
      <c r="B28" s="47"/>
      <c r="C28" s="48" t="s">
        <v>26</v>
      </c>
      <c r="D28" s="49"/>
      <c r="E28" s="50"/>
      <c r="F28" s="50"/>
      <c r="G28" s="51">
        <f>SUM(G26:G27)-1</f>
        <v>148.62</v>
      </c>
    </row>
    <row r="29" spans="1:11" ht="15.75" thickBot="1">
      <c r="A29" s="60"/>
      <c r="B29" s="61"/>
      <c r="C29" s="62" t="s">
        <v>27</v>
      </c>
      <c r="D29" s="63"/>
      <c r="E29" s="64"/>
      <c r="F29" s="64"/>
      <c r="G29" s="65">
        <f>G22+G28</f>
        <v>759.33</v>
      </c>
      <c r="I29" s="66"/>
    </row>
    <row r="30" spans="1:11" ht="22.5" customHeight="1" thickBot="1">
      <c r="A30" s="52"/>
      <c r="B30" s="53">
        <v>1000</v>
      </c>
      <c r="C30" s="54" t="s">
        <v>22</v>
      </c>
      <c r="D30" s="55"/>
      <c r="E30" s="56"/>
      <c r="F30" s="56"/>
      <c r="G30" s="57">
        <f>G15+G21</f>
        <v>610.71</v>
      </c>
    </row>
    <row r="31" spans="1:11" ht="21" customHeight="1" thickBot="1">
      <c r="A31" s="67"/>
      <c r="B31" s="58">
        <v>2000</v>
      </c>
      <c r="C31" s="59" t="s">
        <v>23</v>
      </c>
      <c r="D31" s="68"/>
      <c r="E31" s="69"/>
      <c r="F31" s="69"/>
      <c r="G31" s="70">
        <f>G28</f>
        <v>148.62</v>
      </c>
    </row>
    <row r="32" spans="1:11">
      <c r="A32" s="71"/>
      <c r="B32" s="71"/>
      <c r="C32" s="72"/>
      <c r="D32" s="73"/>
      <c r="E32" s="74"/>
    </row>
    <row r="33" spans="1:10">
      <c r="A33" s="71"/>
      <c r="B33" s="71"/>
      <c r="C33" s="75"/>
      <c r="D33" s="75"/>
      <c r="E33" s="75"/>
      <c r="F33" s="76"/>
      <c r="G33" s="76"/>
    </row>
    <row r="34" spans="1:10" ht="15.75">
      <c r="A34" s="71"/>
      <c r="B34" s="346" t="s">
        <v>28</v>
      </c>
      <c r="C34" s="347"/>
      <c r="D34" s="348"/>
      <c r="E34" s="349" t="s">
        <v>33</v>
      </c>
      <c r="F34" s="349"/>
      <c r="G34" s="77">
        <v>280</v>
      </c>
    </row>
    <row r="35" spans="1:10" ht="31.5" customHeight="1">
      <c r="A35" s="71"/>
      <c r="B35" s="350" t="s">
        <v>29</v>
      </c>
      <c r="C35" s="351"/>
      <c r="D35" s="352"/>
      <c r="E35" s="349"/>
      <c r="F35" s="349"/>
      <c r="G35" s="78">
        <f>ROUND(G29/G34,2)</f>
        <v>2.71</v>
      </c>
      <c r="I35" s="79"/>
      <c r="J35" s="79"/>
    </row>
    <row r="36" spans="1:10">
      <c r="A36" s="71"/>
      <c r="B36" s="71"/>
      <c r="C36" s="75"/>
      <c r="D36" s="75"/>
      <c r="E36" s="75"/>
      <c r="F36" s="76"/>
      <c r="G36" s="76"/>
    </row>
    <row r="37" spans="1:10">
      <c r="A37" s="73"/>
      <c r="B37" s="73"/>
      <c r="C37" s="75" t="s">
        <v>30</v>
      </c>
      <c r="D37" s="80"/>
      <c r="E37" s="80"/>
      <c r="F37" s="80"/>
    </row>
    <row r="38" spans="1:10">
      <c r="A38" s="73"/>
      <c r="B38" s="73"/>
      <c r="C38" s="122" t="s">
        <v>46</v>
      </c>
      <c r="D38" s="81"/>
      <c r="E38" s="81"/>
      <c r="F38" s="123" t="s">
        <v>47</v>
      </c>
    </row>
    <row r="39" spans="1:10" ht="30" customHeight="1">
      <c r="C39" s="356"/>
      <c r="D39" s="356"/>
      <c r="G39" s="82"/>
    </row>
  </sheetData>
  <mergeCells count="14">
    <mergeCell ref="C39:D39"/>
    <mergeCell ref="A10:G10"/>
    <mergeCell ref="A11:G11"/>
    <mergeCell ref="B12:E12"/>
    <mergeCell ref="F12:G12"/>
    <mergeCell ref="B34:D34"/>
    <mergeCell ref="E34:F35"/>
    <mergeCell ref="B35:D35"/>
    <mergeCell ref="A9:G9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C7198-7748-431D-9B8F-065F76CC48E8}">
  <dimension ref="A1:K41"/>
  <sheetViews>
    <sheetView topLeftCell="A10" workbookViewId="0">
      <selection activeCell="G23" sqref="G23"/>
    </sheetView>
  </sheetViews>
  <sheetFormatPr defaultRowHeight="15"/>
  <cols>
    <col min="1" max="1" width="4.28515625" customWidth="1"/>
    <col min="2" max="2" width="10.42578125" customWidth="1"/>
    <col min="3" max="3" width="38.5703125" customWidth="1"/>
    <col min="4" max="4" width="15.28515625" customWidth="1"/>
    <col min="5" max="5" width="10.140625" customWidth="1"/>
    <col min="6" max="6" width="10" customWidth="1"/>
    <col min="7" max="7" width="10.28515625" customWidth="1"/>
    <col min="256" max="256" width="4.28515625" customWidth="1"/>
    <col min="257" max="257" width="10.42578125" customWidth="1"/>
    <col min="258" max="258" width="35.42578125" customWidth="1"/>
    <col min="259" max="259" width="15.28515625" customWidth="1"/>
    <col min="260" max="260" width="10.140625" customWidth="1"/>
    <col min="261" max="261" width="10" customWidth="1"/>
    <col min="262" max="262" width="10.28515625" customWidth="1"/>
    <col min="512" max="512" width="4.28515625" customWidth="1"/>
    <col min="513" max="513" width="10.42578125" customWidth="1"/>
    <col min="514" max="514" width="35.42578125" customWidth="1"/>
    <col min="515" max="515" width="15.28515625" customWidth="1"/>
    <col min="516" max="516" width="10.140625" customWidth="1"/>
    <col min="517" max="517" width="10" customWidth="1"/>
    <col min="518" max="518" width="10.28515625" customWidth="1"/>
    <col min="768" max="768" width="4.28515625" customWidth="1"/>
    <col min="769" max="769" width="10.42578125" customWidth="1"/>
    <col min="770" max="770" width="35.42578125" customWidth="1"/>
    <col min="771" max="771" width="15.28515625" customWidth="1"/>
    <col min="772" max="772" width="10.140625" customWidth="1"/>
    <col min="773" max="773" width="10" customWidth="1"/>
    <col min="774" max="774" width="10.28515625" customWidth="1"/>
    <col min="1024" max="1024" width="4.28515625" customWidth="1"/>
    <col min="1025" max="1025" width="10.42578125" customWidth="1"/>
    <col min="1026" max="1026" width="35.42578125" customWidth="1"/>
    <col min="1027" max="1027" width="15.28515625" customWidth="1"/>
    <col min="1028" max="1028" width="10.140625" customWidth="1"/>
    <col min="1029" max="1029" width="10" customWidth="1"/>
    <col min="1030" max="1030" width="10.28515625" customWidth="1"/>
    <col min="1280" max="1280" width="4.28515625" customWidth="1"/>
    <col min="1281" max="1281" width="10.42578125" customWidth="1"/>
    <col min="1282" max="1282" width="35.42578125" customWidth="1"/>
    <col min="1283" max="1283" width="15.28515625" customWidth="1"/>
    <col min="1284" max="1284" width="10.140625" customWidth="1"/>
    <col min="1285" max="1285" width="10" customWidth="1"/>
    <col min="1286" max="1286" width="10.28515625" customWidth="1"/>
    <col min="1536" max="1536" width="4.28515625" customWidth="1"/>
    <col min="1537" max="1537" width="10.42578125" customWidth="1"/>
    <col min="1538" max="1538" width="35.42578125" customWidth="1"/>
    <col min="1539" max="1539" width="15.28515625" customWidth="1"/>
    <col min="1540" max="1540" width="10.140625" customWidth="1"/>
    <col min="1541" max="1541" width="10" customWidth="1"/>
    <col min="1542" max="1542" width="10.28515625" customWidth="1"/>
    <col min="1792" max="1792" width="4.28515625" customWidth="1"/>
    <col min="1793" max="1793" width="10.42578125" customWidth="1"/>
    <col min="1794" max="1794" width="35.42578125" customWidth="1"/>
    <col min="1795" max="1795" width="15.28515625" customWidth="1"/>
    <col min="1796" max="1796" width="10.140625" customWidth="1"/>
    <col min="1797" max="1797" width="10" customWidth="1"/>
    <col min="1798" max="1798" width="10.28515625" customWidth="1"/>
    <col min="2048" max="2048" width="4.28515625" customWidth="1"/>
    <col min="2049" max="2049" width="10.42578125" customWidth="1"/>
    <col min="2050" max="2050" width="35.42578125" customWidth="1"/>
    <col min="2051" max="2051" width="15.28515625" customWidth="1"/>
    <col min="2052" max="2052" width="10.140625" customWidth="1"/>
    <col min="2053" max="2053" width="10" customWidth="1"/>
    <col min="2054" max="2054" width="10.28515625" customWidth="1"/>
    <col min="2304" max="2304" width="4.28515625" customWidth="1"/>
    <col min="2305" max="2305" width="10.42578125" customWidth="1"/>
    <col min="2306" max="2306" width="35.42578125" customWidth="1"/>
    <col min="2307" max="2307" width="15.28515625" customWidth="1"/>
    <col min="2308" max="2308" width="10.140625" customWidth="1"/>
    <col min="2309" max="2309" width="10" customWidth="1"/>
    <col min="2310" max="2310" width="10.28515625" customWidth="1"/>
    <col min="2560" max="2560" width="4.28515625" customWidth="1"/>
    <col min="2561" max="2561" width="10.42578125" customWidth="1"/>
    <col min="2562" max="2562" width="35.42578125" customWidth="1"/>
    <col min="2563" max="2563" width="15.28515625" customWidth="1"/>
    <col min="2564" max="2564" width="10.140625" customWidth="1"/>
    <col min="2565" max="2565" width="10" customWidth="1"/>
    <col min="2566" max="2566" width="10.28515625" customWidth="1"/>
    <col min="2816" max="2816" width="4.28515625" customWidth="1"/>
    <col min="2817" max="2817" width="10.42578125" customWidth="1"/>
    <col min="2818" max="2818" width="35.42578125" customWidth="1"/>
    <col min="2819" max="2819" width="15.28515625" customWidth="1"/>
    <col min="2820" max="2820" width="10.140625" customWidth="1"/>
    <col min="2821" max="2821" width="10" customWidth="1"/>
    <col min="2822" max="2822" width="10.28515625" customWidth="1"/>
    <col min="3072" max="3072" width="4.28515625" customWidth="1"/>
    <col min="3073" max="3073" width="10.42578125" customWidth="1"/>
    <col min="3074" max="3074" width="35.42578125" customWidth="1"/>
    <col min="3075" max="3075" width="15.28515625" customWidth="1"/>
    <col min="3076" max="3076" width="10.140625" customWidth="1"/>
    <col min="3077" max="3077" width="10" customWidth="1"/>
    <col min="3078" max="3078" width="10.28515625" customWidth="1"/>
    <col min="3328" max="3328" width="4.28515625" customWidth="1"/>
    <col min="3329" max="3329" width="10.42578125" customWidth="1"/>
    <col min="3330" max="3330" width="35.42578125" customWidth="1"/>
    <col min="3331" max="3331" width="15.28515625" customWidth="1"/>
    <col min="3332" max="3332" width="10.140625" customWidth="1"/>
    <col min="3333" max="3333" width="10" customWidth="1"/>
    <col min="3334" max="3334" width="10.28515625" customWidth="1"/>
    <col min="3584" max="3584" width="4.28515625" customWidth="1"/>
    <col min="3585" max="3585" width="10.42578125" customWidth="1"/>
    <col min="3586" max="3586" width="35.42578125" customWidth="1"/>
    <col min="3587" max="3587" width="15.28515625" customWidth="1"/>
    <col min="3588" max="3588" width="10.140625" customWidth="1"/>
    <col min="3589" max="3589" width="10" customWidth="1"/>
    <col min="3590" max="3590" width="10.28515625" customWidth="1"/>
    <col min="3840" max="3840" width="4.28515625" customWidth="1"/>
    <col min="3841" max="3841" width="10.42578125" customWidth="1"/>
    <col min="3842" max="3842" width="35.42578125" customWidth="1"/>
    <col min="3843" max="3843" width="15.28515625" customWidth="1"/>
    <col min="3844" max="3844" width="10.140625" customWidth="1"/>
    <col min="3845" max="3845" width="10" customWidth="1"/>
    <col min="3846" max="3846" width="10.28515625" customWidth="1"/>
    <col min="4096" max="4096" width="4.28515625" customWidth="1"/>
    <col min="4097" max="4097" width="10.42578125" customWidth="1"/>
    <col min="4098" max="4098" width="35.42578125" customWidth="1"/>
    <col min="4099" max="4099" width="15.28515625" customWidth="1"/>
    <col min="4100" max="4100" width="10.140625" customWidth="1"/>
    <col min="4101" max="4101" width="10" customWidth="1"/>
    <col min="4102" max="4102" width="10.28515625" customWidth="1"/>
    <col min="4352" max="4352" width="4.28515625" customWidth="1"/>
    <col min="4353" max="4353" width="10.42578125" customWidth="1"/>
    <col min="4354" max="4354" width="35.42578125" customWidth="1"/>
    <col min="4355" max="4355" width="15.28515625" customWidth="1"/>
    <col min="4356" max="4356" width="10.140625" customWidth="1"/>
    <col min="4357" max="4357" width="10" customWidth="1"/>
    <col min="4358" max="4358" width="10.28515625" customWidth="1"/>
    <col min="4608" max="4608" width="4.28515625" customWidth="1"/>
    <col min="4609" max="4609" width="10.42578125" customWidth="1"/>
    <col min="4610" max="4610" width="35.42578125" customWidth="1"/>
    <col min="4611" max="4611" width="15.28515625" customWidth="1"/>
    <col min="4612" max="4612" width="10.140625" customWidth="1"/>
    <col min="4613" max="4613" width="10" customWidth="1"/>
    <col min="4614" max="4614" width="10.28515625" customWidth="1"/>
    <col min="4864" max="4864" width="4.28515625" customWidth="1"/>
    <col min="4865" max="4865" width="10.42578125" customWidth="1"/>
    <col min="4866" max="4866" width="35.42578125" customWidth="1"/>
    <col min="4867" max="4867" width="15.28515625" customWidth="1"/>
    <col min="4868" max="4868" width="10.140625" customWidth="1"/>
    <col min="4869" max="4869" width="10" customWidth="1"/>
    <col min="4870" max="4870" width="10.28515625" customWidth="1"/>
    <col min="5120" max="5120" width="4.28515625" customWidth="1"/>
    <col min="5121" max="5121" width="10.42578125" customWidth="1"/>
    <col min="5122" max="5122" width="35.42578125" customWidth="1"/>
    <col min="5123" max="5123" width="15.28515625" customWidth="1"/>
    <col min="5124" max="5124" width="10.140625" customWidth="1"/>
    <col min="5125" max="5125" width="10" customWidth="1"/>
    <col min="5126" max="5126" width="10.28515625" customWidth="1"/>
    <col min="5376" max="5376" width="4.28515625" customWidth="1"/>
    <col min="5377" max="5377" width="10.42578125" customWidth="1"/>
    <col min="5378" max="5378" width="35.42578125" customWidth="1"/>
    <col min="5379" max="5379" width="15.28515625" customWidth="1"/>
    <col min="5380" max="5380" width="10.140625" customWidth="1"/>
    <col min="5381" max="5381" width="10" customWidth="1"/>
    <col min="5382" max="5382" width="10.28515625" customWidth="1"/>
    <col min="5632" max="5632" width="4.28515625" customWidth="1"/>
    <col min="5633" max="5633" width="10.42578125" customWidth="1"/>
    <col min="5634" max="5634" width="35.42578125" customWidth="1"/>
    <col min="5635" max="5635" width="15.28515625" customWidth="1"/>
    <col min="5636" max="5636" width="10.140625" customWidth="1"/>
    <col min="5637" max="5637" width="10" customWidth="1"/>
    <col min="5638" max="5638" width="10.28515625" customWidth="1"/>
    <col min="5888" max="5888" width="4.28515625" customWidth="1"/>
    <col min="5889" max="5889" width="10.42578125" customWidth="1"/>
    <col min="5890" max="5890" width="35.42578125" customWidth="1"/>
    <col min="5891" max="5891" width="15.28515625" customWidth="1"/>
    <col min="5892" max="5892" width="10.140625" customWidth="1"/>
    <col min="5893" max="5893" width="10" customWidth="1"/>
    <col min="5894" max="5894" width="10.28515625" customWidth="1"/>
    <col min="6144" max="6144" width="4.28515625" customWidth="1"/>
    <col min="6145" max="6145" width="10.42578125" customWidth="1"/>
    <col min="6146" max="6146" width="35.42578125" customWidth="1"/>
    <col min="6147" max="6147" width="15.28515625" customWidth="1"/>
    <col min="6148" max="6148" width="10.140625" customWidth="1"/>
    <col min="6149" max="6149" width="10" customWidth="1"/>
    <col min="6150" max="6150" width="10.28515625" customWidth="1"/>
    <col min="6400" max="6400" width="4.28515625" customWidth="1"/>
    <col min="6401" max="6401" width="10.42578125" customWidth="1"/>
    <col min="6402" max="6402" width="35.42578125" customWidth="1"/>
    <col min="6403" max="6403" width="15.28515625" customWidth="1"/>
    <col min="6404" max="6404" width="10.140625" customWidth="1"/>
    <col min="6405" max="6405" width="10" customWidth="1"/>
    <col min="6406" max="6406" width="10.28515625" customWidth="1"/>
    <col min="6656" max="6656" width="4.28515625" customWidth="1"/>
    <col min="6657" max="6657" width="10.42578125" customWidth="1"/>
    <col min="6658" max="6658" width="35.42578125" customWidth="1"/>
    <col min="6659" max="6659" width="15.28515625" customWidth="1"/>
    <col min="6660" max="6660" width="10.140625" customWidth="1"/>
    <col min="6661" max="6661" width="10" customWidth="1"/>
    <col min="6662" max="6662" width="10.28515625" customWidth="1"/>
    <col min="6912" max="6912" width="4.28515625" customWidth="1"/>
    <col min="6913" max="6913" width="10.42578125" customWidth="1"/>
    <col min="6914" max="6914" width="35.42578125" customWidth="1"/>
    <col min="6915" max="6915" width="15.28515625" customWidth="1"/>
    <col min="6916" max="6916" width="10.140625" customWidth="1"/>
    <col min="6917" max="6917" width="10" customWidth="1"/>
    <col min="6918" max="6918" width="10.28515625" customWidth="1"/>
    <col min="7168" max="7168" width="4.28515625" customWidth="1"/>
    <col min="7169" max="7169" width="10.42578125" customWidth="1"/>
    <col min="7170" max="7170" width="35.42578125" customWidth="1"/>
    <col min="7171" max="7171" width="15.28515625" customWidth="1"/>
    <col min="7172" max="7172" width="10.140625" customWidth="1"/>
    <col min="7173" max="7173" width="10" customWidth="1"/>
    <col min="7174" max="7174" width="10.28515625" customWidth="1"/>
    <col min="7424" max="7424" width="4.28515625" customWidth="1"/>
    <col min="7425" max="7425" width="10.42578125" customWidth="1"/>
    <col min="7426" max="7426" width="35.42578125" customWidth="1"/>
    <col min="7427" max="7427" width="15.28515625" customWidth="1"/>
    <col min="7428" max="7428" width="10.140625" customWidth="1"/>
    <col min="7429" max="7429" width="10" customWidth="1"/>
    <col min="7430" max="7430" width="10.28515625" customWidth="1"/>
    <col min="7680" max="7680" width="4.28515625" customWidth="1"/>
    <col min="7681" max="7681" width="10.42578125" customWidth="1"/>
    <col min="7682" max="7682" width="35.42578125" customWidth="1"/>
    <col min="7683" max="7683" width="15.28515625" customWidth="1"/>
    <col min="7684" max="7684" width="10.140625" customWidth="1"/>
    <col min="7685" max="7685" width="10" customWidth="1"/>
    <col min="7686" max="7686" width="10.28515625" customWidth="1"/>
    <col min="7936" max="7936" width="4.28515625" customWidth="1"/>
    <col min="7937" max="7937" width="10.42578125" customWidth="1"/>
    <col min="7938" max="7938" width="35.42578125" customWidth="1"/>
    <col min="7939" max="7939" width="15.28515625" customWidth="1"/>
    <col min="7940" max="7940" width="10.140625" customWidth="1"/>
    <col min="7941" max="7941" width="10" customWidth="1"/>
    <col min="7942" max="7942" width="10.28515625" customWidth="1"/>
    <col min="8192" max="8192" width="4.28515625" customWidth="1"/>
    <col min="8193" max="8193" width="10.42578125" customWidth="1"/>
    <col min="8194" max="8194" width="35.42578125" customWidth="1"/>
    <col min="8195" max="8195" width="15.28515625" customWidth="1"/>
    <col min="8196" max="8196" width="10.140625" customWidth="1"/>
    <col min="8197" max="8197" width="10" customWidth="1"/>
    <col min="8198" max="8198" width="10.28515625" customWidth="1"/>
    <col min="8448" max="8448" width="4.28515625" customWidth="1"/>
    <col min="8449" max="8449" width="10.42578125" customWidth="1"/>
    <col min="8450" max="8450" width="35.42578125" customWidth="1"/>
    <col min="8451" max="8451" width="15.28515625" customWidth="1"/>
    <col min="8452" max="8452" width="10.140625" customWidth="1"/>
    <col min="8453" max="8453" width="10" customWidth="1"/>
    <col min="8454" max="8454" width="10.28515625" customWidth="1"/>
    <col min="8704" max="8704" width="4.28515625" customWidth="1"/>
    <col min="8705" max="8705" width="10.42578125" customWidth="1"/>
    <col min="8706" max="8706" width="35.42578125" customWidth="1"/>
    <col min="8707" max="8707" width="15.28515625" customWidth="1"/>
    <col min="8708" max="8708" width="10.140625" customWidth="1"/>
    <col min="8709" max="8709" width="10" customWidth="1"/>
    <col min="8710" max="8710" width="10.28515625" customWidth="1"/>
    <col min="8960" max="8960" width="4.28515625" customWidth="1"/>
    <col min="8961" max="8961" width="10.42578125" customWidth="1"/>
    <col min="8962" max="8962" width="35.42578125" customWidth="1"/>
    <col min="8963" max="8963" width="15.28515625" customWidth="1"/>
    <col min="8964" max="8964" width="10.140625" customWidth="1"/>
    <col min="8965" max="8965" width="10" customWidth="1"/>
    <col min="8966" max="8966" width="10.28515625" customWidth="1"/>
    <col min="9216" max="9216" width="4.28515625" customWidth="1"/>
    <col min="9217" max="9217" width="10.42578125" customWidth="1"/>
    <col min="9218" max="9218" width="35.42578125" customWidth="1"/>
    <col min="9219" max="9219" width="15.28515625" customWidth="1"/>
    <col min="9220" max="9220" width="10.140625" customWidth="1"/>
    <col min="9221" max="9221" width="10" customWidth="1"/>
    <col min="9222" max="9222" width="10.28515625" customWidth="1"/>
    <col min="9472" max="9472" width="4.28515625" customWidth="1"/>
    <col min="9473" max="9473" width="10.42578125" customWidth="1"/>
    <col min="9474" max="9474" width="35.42578125" customWidth="1"/>
    <col min="9475" max="9475" width="15.28515625" customWidth="1"/>
    <col min="9476" max="9476" width="10.140625" customWidth="1"/>
    <col min="9477" max="9477" width="10" customWidth="1"/>
    <col min="9478" max="9478" width="10.28515625" customWidth="1"/>
    <col min="9728" max="9728" width="4.28515625" customWidth="1"/>
    <col min="9729" max="9729" width="10.42578125" customWidth="1"/>
    <col min="9730" max="9730" width="35.42578125" customWidth="1"/>
    <col min="9731" max="9731" width="15.28515625" customWidth="1"/>
    <col min="9732" max="9732" width="10.140625" customWidth="1"/>
    <col min="9733" max="9733" width="10" customWidth="1"/>
    <col min="9734" max="9734" width="10.28515625" customWidth="1"/>
    <col min="9984" max="9984" width="4.28515625" customWidth="1"/>
    <col min="9985" max="9985" width="10.42578125" customWidth="1"/>
    <col min="9986" max="9986" width="35.42578125" customWidth="1"/>
    <col min="9987" max="9987" width="15.28515625" customWidth="1"/>
    <col min="9988" max="9988" width="10.140625" customWidth="1"/>
    <col min="9989" max="9989" width="10" customWidth="1"/>
    <col min="9990" max="9990" width="10.28515625" customWidth="1"/>
    <col min="10240" max="10240" width="4.28515625" customWidth="1"/>
    <col min="10241" max="10241" width="10.42578125" customWidth="1"/>
    <col min="10242" max="10242" width="35.42578125" customWidth="1"/>
    <col min="10243" max="10243" width="15.28515625" customWidth="1"/>
    <col min="10244" max="10244" width="10.140625" customWidth="1"/>
    <col min="10245" max="10245" width="10" customWidth="1"/>
    <col min="10246" max="10246" width="10.28515625" customWidth="1"/>
    <col min="10496" max="10496" width="4.28515625" customWidth="1"/>
    <col min="10497" max="10497" width="10.42578125" customWidth="1"/>
    <col min="10498" max="10498" width="35.42578125" customWidth="1"/>
    <col min="10499" max="10499" width="15.28515625" customWidth="1"/>
    <col min="10500" max="10500" width="10.140625" customWidth="1"/>
    <col min="10501" max="10501" width="10" customWidth="1"/>
    <col min="10502" max="10502" width="10.28515625" customWidth="1"/>
    <col min="10752" max="10752" width="4.28515625" customWidth="1"/>
    <col min="10753" max="10753" width="10.42578125" customWidth="1"/>
    <col min="10754" max="10754" width="35.42578125" customWidth="1"/>
    <col min="10755" max="10755" width="15.28515625" customWidth="1"/>
    <col min="10756" max="10756" width="10.140625" customWidth="1"/>
    <col min="10757" max="10757" width="10" customWidth="1"/>
    <col min="10758" max="10758" width="10.28515625" customWidth="1"/>
    <col min="11008" max="11008" width="4.28515625" customWidth="1"/>
    <col min="11009" max="11009" width="10.42578125" customWidth="1"/>
    <col min="11010" max="11010" width="35.42578125" customWidth="1"/>
    <col min="11011" max="11011" width="15.28515625" customWidth="1"/>
    <col min="11012" max="11012" width="10.140625" customWidth="1"/>
    <col min="11013" max="11013" width="10" customWidth="1"/>
    <col min="11014" max="11014" width="10.28515625" customWidth="1"/>
    <col min="11264" max="11264" width="4.28515625" customWidth="1"/>
    <col min="11265" max="11265" width="10.42578125" customWidth="1"/>
    <col min="11266" max="11266" width="35.42578125" customWidth="1"/>
    <col min="11267" max="11267" width="15.28515625" customWidth="1"/>
    <col min="11268" max="11268" width="10.140625" customWidth="1"/>
    <col min="11269" max="11269" width="10" customWidth="1"/>
    <col min="11270" max="11270" width="10.28515625" customWidth="1"/>
    <col min="11520" max="11520" width="4.28515625" customWidth="1"/>
    <col min="11521" max="11521" width="10.42578125" customWidth="1"/>
    <col min="11522" max="11522" width="35.42578125" customWidth="1"/>
    <col min="11523" max="11523" width="15.28515625" customWidth="1"/>
    <col min="11524" max="11524" width="10.140625" customWidth="1"/>
    <col min="11525" max="11525" width="10" customWidth="1"/>
    <col min="11526" max="11526" width="10.28515625" customWidth="1"/>
    <col min="11776" max="11776" width="4.28515625" customWidth="1"/>
    <col min="11777" max="11777" width="10.42578125" customWidth="1"/>
    <col min="11778" max="11778" width="35.42578125" customWidth="1"/>
    <col min="11779" max="11779" width="15.28515625" customWidth="1"/>
    <col min="11780" max="11780" width="10.140625" customWidth="1"/>
    <col min="11781" max="11781" width="10" customWidth="1"/>
    <col min="11782" max="11782" width="10.28515625" customWidth="1"/>
    <col min="12032" max="12032" width="4.28515625" customWidth="1"/>
    <col min="12033" max="12033" width="10.42578125" customWidth="1"/>
    <col min="12034" max="12034" width="35.42578125" customWidth="1"/>
    <col min="12035" max="12035" width="15.28515625" customWidth="1"/>
    <col min="12036" max="12036" width="10.140625" customWidth="1"/>
    <col min="12037" max="12037" width="10" customWidth="1"/>
    <col min="12038" max="12038" width="10.28515625" customWidth="1"/>
    <col min="12288" max="12288" width="4.28515625" customWidth="1"/>
    <col min="12289" max="12289" width="10.42578125" customWidth="1"/>
    <col min="12290" max="12290" width="35.42578125" customWidth="1"/>
    <col min="12291" max="12291" width="15.28515625" customWidth="1"/>
    <col min="12292" max="12292" width="10.140625" customWidth="1"/>
    <col min="12293" max="12293" width="10" customWidth="1"/>
    <col min="12294" max="12294" width="10.28515625" customWidth="1"/>
    <col min="12544" max="12544" width="4.28515625" customWidth="1"/>
    <col min="12545" max="12545" width="10.42578125" customWidth="1"/>
    <col min="12546" max="12546" width="35.42578125" customWidth="1"/>
    <col min="12547" max="12547" width="15.28515625" customWidth="1"/>
    <col min="12548" max="12548" width="10.140625" customWidth="1"/>
    <col min="12549" max="12549" width="10" customWidth="1"/>
    <col min="12550" max="12550" width="10.28515625" customWidth="1"/>
    <col min="12800" max="12800" width="4.28515625" customWidth="1"/>
    <col min="12801" max="12801" width="10.42578125" customWidth="1"/>
    <col min="12802" max="12802" width="35.42578125" customWidth="1"/>
    <col min="12803" max="12803" width="15.28515625" customWidth="1"/>
    <col min="12804" max="12804" width="10.140625" customWidth="1"/>
    <col min="12805" max="12805" width="10" customWidth="1"/>
    <col min="12806" max="12806" width="10.28515625" customWidth="1"/>
    <col min="13056" max="13056" width="4.28515625" customWidth="1"/>
    <col min="13057" max="13057" width="10.42578125" customWidth="1"/>
    <col min="13058" max="13058" width="35.42578125" customWidth="1"/>
    <col min="13059" max="13059" width="15.28515625" customWidth="1"/>
    <col min="13060" max="13060" width="10.140625" customWidth="1"/>
    <col min="13061" max="13061" width="10" customWidth="1"/>
    <col min="13062" max="13062" width="10.28515625" customWidth="1"/>
    <col min="13312" max="13312" width="4.28515625" customWidth="1"/>
    <col min="13313" max="13313" width="10.42578125" customWidth="1"/>
    <col min="13314" max="13314" width="35.42578125" customWidth="1"/>
    <col min="13315" max="13315" width="15.28515625" customWidth="1"/>
    <col min="13316" max="13316" width="10.140625" customWidth="1"/>
    <col min="13317" max="13317" width="10" customWidth="1"/>
    <col min="13318" max="13318" width="10.28515625" customWidth="1"/>
    <col min="13568" max="13568" width="4.28515625" customWidth="1"/>
    <col min="13569" max="13569" width="10.42578125" customWidth="1"/>
    <col min="13570" max="13570" width="35.42578125" customWidth="1"/>
    <col min="13571" max="13571" width="15.28515625" customWidth="1"/>
    <col min="13572" max="13572" width="10.140625" customWidth="1"/>
    <col min="13573" max="13573" width="10" customWidth="1"/>
    <col min="13574" max="13574" width="10.28515625" customWidth="1"/>
    <col min="13824" max="13824" width="4.28515625" customWidth="1"/>
    <col min="13825" max="13825" width="10.42578125" customWidth="1"/>
    <col min="13826" max="13826" width="35.42578125" customWidth="1"/>
    <col min="13827" max="13827" width="15.28515625" customWidth="1"/>
    <col min="13828" max="13828" width="10.140625" customWidth="1"/>
    <col min="13829" max="13829" width="10" customWidth="1"/>
    <col min="13830" max="13830" width="10.28515625" customWidth="1"/>
    <col min="14080" max="14080" width="4.28515625" customWidth="1"/>
    <col min="14081" max="14081" width="10.42578125" customWidth="1"/>
    <col min="14082" max="14082" width="35.42578125" customWidth="1"/>
    <col min="14083" max="14083" width="15.28515625" customWidth="1"/>
    <col min="14084" max="14084" width="10.140625" customWidth="1"/>
    <col min="14085" max="14085" width="10" customWidth="1"/>
    <col min="14086" max="14086" width="10.28515625" customWidth="1"/>
    <col min="14336" max="14336" width="4.28515625" customWidth="1"/>
    <col min="14337" max="14337" width="10.42578125" customWidth="1"/>
    <col min="14338" max="14338" width="35.42578125" customWidth="1"/>
    <col min="14339" max="14339" width="15.28515625" customWidth="1"/>
    <col min="14340" max="14340" width="10.140625" customWidth="1"/>
    <col min="14341" max="14341" width="10" customWidth="1"/>
    <col min="14342" max="14342" width="10.28515625" customWidth="1"/>
    <col min="14592" max="14592" width="4.28515625" customWidth="1"/>
    <col min="14593" max="14593" width="10.42578125" customWidth="1"/>
    <col min="14594" max="14594" width="35.42578125" customWidth="1"/>
    <col min="14595" max="14595" width="15.28515625" customWidth="1"/>
    <col min="14596" max="14596" width="10.140625" customWidth="1"/>
    <col min="14597" max="14597" width="10" customWidth="1"/>
    <col min="14598" max="14598" width="10.28515625" customWidth="1"/>
    <col min="14848" max="14848" width="4.28515625" customWidth="1"/>
    <col min="14849" max="14849" width="10.42578125" customWidth="1"/>
    <col min="14850" max="14850" width="35.42578125" customWidth="1"/>
    <col min="14851" max="14851" width="15.28515625" customWidth="1"/>
    <col min="14852" max="14852" width="10.140625" customWidth="1"/>
    <col min="14853" max="14853" width="10" customWidth="1"/>
    <col min="14854" max="14854" width="10.28515625" customWidth="1"/>
    <col min="15104" max="15104" width="4.28515625" customWidth="1"/>
    <col min="15105" max="15105" width="10.42578125" customWidth="1"/>
    <col min="15106" max="15106" width="35.42578125" customWidth="1"/>
    <col min="15107" max="15107" width="15.28515625" customWidth="1"/>
    <col min="15108" max="15108" width="10.140625" customWidth="1"/>
    <col min="15109" max="15109" width="10" customWidth="1"/>
    <col min="15110" max="15110" width="10.28515625" customWidth="1"/>
    <col min="15360" max="15360" width="4.28515625" customWidth="1"/>
    <col min="15361" max="15361" width="10.42578125" customWidth="1"/>
    <col min="15362" max="15362" width="35.42578125" customWidth="1"/>
    <col min="15363" max="15363" width="15.28515625" customWidth="1"/>
    <col min="15364" max="15364" width="10.140625" customWidth="1"/>
    <col min="15365" max="15365" width="10" customWidth="1"/>
    <col min="15366" max="15366" width="10.28515625" customWidth="1"/>
    <col min="15616" max="15616" width="4.28515625" customWidth="1"/>
    <col min="15617" max="15617" width="10.42578125" customWidth="1"/>
    <col min="15618" max="15618" width="35.42578125" customWidth="1"/>
    <col min="15619" max="15619" width="15.28515625" customWidth="1"/>
    <col min="15620" max="15620" width="10.140625" customWidth="1"/>
    <col min="15621" max="15621" width="10" customWidth="1"/>
    <col min="15622" max="15622" width="10.28515625" customWidth="1"/>
    <col min="15872" max="15872" width="4.28515625" customWidth="1"/>
    <col min="15873" max="15873" width="10.42578125" customWidth="1"/>
    <col min="15874" max="15874" width="35.42578125" customWidth="1"/>
    <col min="15875" max="15875" width="15.28515625" customWidth="1"/>
    <col min="15876" max="15876" width="10.140625" customWidth="1"/>
    <col min="15877" max="15877" width="10" customWidth="1"/>
    <col min="15878" max="15878" width="10.28515625" customWidth="1"/>
    <col min="16128" max="16128" width="4.28515625" customWidth="1"/>
    <col min="16129" max="16129" width="10.42578125" customWidth="1"/>
    <col min="16130" max="16130" width="35.42578125" customWidth="1"/>
    <col min="16131" max="16131" width="15.28515625" customWidth="1"/>
    <col min="16132" max="16132" width="10.140625" customWidth="1"/>
    <col min="16133" max="16133" width="10" customWidth="1"/>
    <col min="16134" max="16134" width="10.28515625" customWidth="1"/>
  </cols>
  <sheetData>
    <row r="1" spans="1:11" ht="15.75">
      <c r="A1" s="354" t="s">
        <v>0</v>
      </c>
      <c r="B1" s="354"/>
      <c r="C1" s="354"/>
      <c r="D1" s="354"/>
      <c r="E1" s="354"/>
      <c r="F1" s="354"/>
      <c r="G1" s="354"/>
    </row>
    <row r="2" spans="1:11">
      <c r="A2" s="355" t="s">
        <v>1</v>
      </c>
      <c r="B2" s="355"/>
      <c r="C2" s="355"/>
      <c r="D2" s="355"/>
      <c r="E2" s="355"/>
      <c r="F2" s="355"/>
      <c r="G2" s="355"/>
    </row>
    <row r="3" spans="1:11">
      <c r="A3" s="355" t="s">
        <v>44</v>
      </c>
      <c r="B3" s="355"/>
      <c r="C3" s="355"/>
      <c r="D3" s="355"/>
      <c r="E3" s="355"/>
      <c r="F3" s="355"/>
      <c r="G3" s="355"/>
    </row>
    <row r="4" spans="1:11">
      <c r="A4" s="355" t="s">
        <v>45</v>
      </c>
      <c r="B4" s="355"/>
      <c r="C4" s="355"/>
      <c r="D4" s="355"/>
      <c r="E4" s="355"/>
      <c r="F4" s="355"/>
      <c r="G4" s="355"/>
    </row>
    <row r="5" spans="1:11">
      <c r="A5" s="355" t="s">
        <v>105</v>
      </c>
      <c r="B5" s="355"/>
      <c r="C5" s="355"/>
      <c r="D5" s="355"/>
      <c r="E5" s="355"/>
      <c r="F5" s="355"/>
      <c r="G5" s="355"/>
    </row>
    <row r="6" spans="1:11" ht="15.75">
      <c r="A6" s="1"/>
      <c r="B6" s="2" t="s">
        <v>1</v>
      </c>
      <c r="C6" s="3"/>
      <c r="D6" s="4"/>
      <c r="E6" s="4"/>
      <c r="F6" s="1"/>
      <c r="G6" s="1"/>
    </row>
    <row r="7" spans="1:11">
      <c r="B7" s="5" t="s">
        <v>2</v>
      </c>
    </row>
    <row r="9" spans="1:11" ht="15.75">
      <c r="A9" s="353" t="s">
        <v>60</v>
      </c>
      <c r="B9" s="353"/>
      <c r="C9" s="353"/>
      <c r="D9" s="353"/>
      <c r="E9" s="353"/>
      <c r="F9" s="353"/>
      <c r="G9" s="353"/>
    </row>
    <row r="10" spans="1:11" ht="31.5" customHeight="1">
      <c r="A10" s="342" t="s">
        <v>57</v>
      </c>
      <c r="B10" s="342"/>
      <c r="C10" s="342"/>
      <c r="D10" s="342"/>
      <c r="E10" s="342"/>
      <c r="F10" s="342"/>
      <c r="G10" s="342"/>
    </row>
    <row r="11" spans="1:11" ht="15.75">
      <c r="A11" s="343"/>
      <c r="B11" s="343"/>
      <c r="C11" s="343"/>
      <c r="D11" s="343"/>
      <c r="E11" s="343"/>
      <c r="F11" s="343"/>
      <c r="G11" s="343"/>
    </row>
    <row r="12" spans="1:11" ht="16.5" thickBot="1">
      <c r="A12" s="6" t="s">
        <v>3</v>
      </c>
      <c r="B12" s="344" t="s">
        <v>4</v>
      </c>
      <c r="C12" s="344"/>
      <c r="D12" s="344"/>
      <c r="E12" s="344"/>
      <c r="F12" s="345" t="s">
        <v>5</v>
      </c>
      <c r="G12" s="345"/>
    </row>
    <row r="13" spans="1:11" ht="57.75" thickBot="1">
      <c r="A13" s="7" t="s">
        <v>6</v>
      </c>
      <c r="B13" s="8" t="s">
        <v>7</v>
      </c>
      <c r="C13" s="8" t="s">
        <v>8</v>
      </c>
      <c r="D13" s="8" t="s">
        <v>9</v>
      </c>
      <c r="E13" s="8" t="s">
        <v>10</v>
      </c>
      <c r="F13" s="8" t="s">
        <v>11</v>
      </c>
      <c r="G13" s="9" t="s">
        <v>12</v>
      </c>
    </row>
    <row r="14" spans="1:11" ht="15.75" thickBot="1">
      <c r="A14" s="7"/>
      <c r="B14" s="8"/>
      <c r="C14" s="8" t="s">
        <v>13</v>
      </c>
      <c r="D14" s="8"/>
      <c r="E14" s="8"/>
      <c r="F14" s="8"/>
      <c r="G14" s="9"/>
    </row>
    <row r="15" spans="1:11">
      <c r="A15" s="10" t="s">
        <v>14</v>
      </c>
      <c r="B15" s="11">
        <v>1100</v>
      </c>
      <c r="C15" s="12" t="s">
        <v>15</v>
      </c>
      <c r="D15" s="13"/>
      <c r="E15" s="13"/>
      <c r="F15" s="13"/>
      <c r="G15" s="14">
        <f>G21+G22</f>
        <v>409.45</v>
      </c>
      <c r="J15" s="15"/>
      <c r="K15" s="15"/>
    </row>
    <row r="16" spans="1:11" s="16" customFormat="1" ht="25.5">
      <c r="A16" s="83"/>
      <c r="B16" s="84"/>
      <c r="C16" s="85" t="s">
        <v>36</v>
      </c>
      <c r="D16" s="86" t="s">
        <v>40</v>
      </c>
      <c r="E16" s="87">
        <v>8.08</v>
      </c>
      <c r="F16" s="88">
        <v>8</v>
      </c>
      <c r="G16" s="89">
        <f>ROUND(E16*F16,2)</f>
        <v>64.64</v>
      </c>
      <c r="J16" s="17"/>
    </row>
    <row r="17" spans="1:11" s="18" customFormat="1" ht="25.5">
      <c r="A17" s="90"/>
      <c r="B17" s="91"/>
      <c r="C17" s="92" t="s">
        <v>50</v>
      </c>
      <c r="D17" s="93" t="s">
        <v>34</v>
      </c>
      <c r="E17" s="111">
        <v>6.29</v>
      </c>
      <c r="F17" s="95">
        <f>0.0833*G36</f>
        <v>30.820999999999998</v>
      </c>
      <c r="G17" s="96">
        <f>ROUND(E17*F17,2)</f>
        <v>193.86</v>
      </c>
      <c r="J17" s="19"/>
      <c r="K17" s="20"/>
    </row>
    <row r="18" spans="1:11" s="18" customFormat="1" ht="25.5">
      <c r="A18" s="90"/>
      <c r="B18" s="91"/>
      <c r="C18" s="92" t="s">
        <v>51</v>
      </c>
      <c r="D18" s="93" t="s">
        <v>34</v>
      </c>
      <c r="E18" s="111">
        <v>6.29</v>
      </c>
      <c r="F18" s="95">
        <f>0.033*G36</f>
        <v>12.21</v>
      </c>
      <c r="G18" s="96">
        <f>ROUND(E18*F18,2)</f>
        <v>76.8</v>
      </c>
      <c r="J18" s="19"/>
      <c r="K18" s="20"/>
    </row>
    <row r="19" spans="1:11" s="18" customFormat="1" ht="25.5">
      <c r="A19" s="90"/>
      <c r="B19" s="91"/>
      <c r="C19" s="92" t="s">
        <v>39</v>
      </c>
      <c r="D19" s="93" t="s">
        <v>34</v>
      </c>
      <c r="E19" s="94">
        <v>6.29</v>
      </c>
      <c r="F19" s="95">
        <f>0.01*G36</f>
        <v>3.7</v>
      </c>
      <c r="G19" s="96">
        <f>ROUND(E19*F19,2)</f>
        <v>23.27</v>
      </c>
      <c r="J19" s="19"/>
      <c r="K19" s="20"/>
    </row>
    <row r="20" spans="1:11" s="18" customFormat="1" ht="39" thickBot="1">
      <c r="A20" s="109"/>
      <c r="B20" s="110"/>
      <c r="C20" s="112" t="s">
        <v>35</v>
      </c>
      <c r="D20" s="113" t="s">
        <v>32</v>
      </c>
      <c r="E20" s="114">
        <v>8.3800000000000008</v>
      </c>
      <c r="F20" s="115">
        <v>2</v>
      </c>
      <c r="G20" s="116">
        <f>ROUND(E20*F20,2)</f>
        <v>16.760000000000002</v>
      </c>
      <c r="J20" s="19"/>
      <c r="K20" s="20"/>
    </row>
    <row r="21" spans="1:11" ht="19.5" customHeight="1" thickBot="1">
      <c r="A21" s="117" t="s">
        <v>16</v>
      </c>
      <c r="B21" s="118">
        <v>1110</v>
      </c>
      <c r="C21" s="59" t="s">
        <v>17</v>
      </c>
      <c r="D21" s="119"/>
      <c r="E21" s="120"/>
      <c r="F21" s="120">
        <f>SUM(F16:F20)</f>
        <v>56.731000000000002</v>
      </c>
      <c r="G21" s="121">
        <f>SUM(G16:G20)</f>
        <v>375.33</v>
      </c>
    </row>
    <row r="22" spans="1:11" ht="16.5" customHeight="1">
      <c r="A22" s="21"/>
      <c r="B22" s="22"/>
      <c r="C22" s="23" t="s">
        <v>18</v>
      </c>
      <c r="D22" s="24"/>
      <c r="E22" s="25"/>
      <c r="F22" s="25"/>
      <c r="G22" s="26">
        <f>ROUND((G21)*0.0909,2)</f>
        <v>34.119999999999997</v>
      </c>
    </row>
    <row r="23" spans="1:11" ht="45">
      <c r="A23" s="27" t="s">
        <v>19</v>
      </c>
      <c r="B23" s="28">
        <v>1200</v>
      </c>
      <c r="C23" s="29" t="s">
        <v>107</v>
      </c>
      <c r="D23" s="30"/>
      <c r="E23" s="31"/>
      <c r="F23" s="31"/>
      <c r="G23" s="32">
        <f>ROUND(G15*0.2359,2)</f>
        <v>96.59</v>
      </c>
    </row>
    <row r="24" spans="1:11" ht="15.75" thickBot="1">
      <c r="A24" s="97"/>
      <c r="B24" s="98"/>
      <c r="C24" s="99" t="s">
        <v>21</v>
      </c>
      <c r="D24" s="100"/>
      <c r="E24" s="101"/>
      <c r="F24" s="101"/>
      <c r="G24" s="102">
        <f>SUM(G21:G23)</f>
        <v>506.03999999999996</v>
      </c>
    </row>
    <row r="25" spans="1:11">
      <c r="A25" s="103"/>
      <c r="B25" s="104">
        <v>1000</v>
      </c>
      <c r="C25" s="105" t="s">
        <v>22</v>
      </c>
      <c r="D25" s="106"/>
      <c r="E25" s="107"/>
      <c r="F25" s="107"/>
      <c r="G25" s="108">
        <f>SUM(G15+G23)</f>
        <v>506.03999999999996</v>
      </c>
    </row>
    <row r="26" spans="1:11" ht="15.75" thickBot="1">
      <c r="A26" s="33"/>
      <c r="B26" s="34">
        <v>2000</v>
      </c>
      <c r="C26" s="35" t="s">
        <v>23</v>
      </c>
      <c r="D26" s="36"/>
      <c r="E26" s="37"/>
      <c r="F26" s="37"/>
      <c r="G26" s="38">
        <v>0</v>
      </c>
    </row>
    <row r="27" spans="1:11">
      <c r="A27" s="21"/>
      <c r="B27" s="39"/>
      <c r="C27" s="40" t="s">
        <v>24</v>
      </c>
      <c r="D27" s="41"/>
      <c r="E27" s="42"/>
      <c r="F27" s="42"/>
      <c r="G27" s="43"/>
    </row>
    <row r="28" spans="1:11">
      <c r="A28" s="44" t="s">
        <v>20</v>
      </c>
      <c r="B28" s="45">
        <v>2200</v>
      </c>
      <c r="C28" s="29" t="s">
        <v>37</v>
      </c>
      <c r="D28" s="30"/>
      <c r="E28" s="31"/>
      <c r="F28" s="31"/>
      <c r="G28" s="32">
        <f>ROUND(G21*0.2437,2)</f>
        <v>91.47</v>
      </c>
    </row>
    <row r="29" spans="1:11">
      <c r="A29" s="44" t="s">
        <v>25</v>
      </c>
      <c r="B29" s="45">
        <v>2300</v>
      </c>
      <c r="C29" s="29" t="s">
        <v>38</v>
      </c>
      <c r="D29" s="30"/>
      <c r="E29" s="31"/>
      <c r="F29" s="31"/>
      <c r="G29" s="32">
        <f>ROUND(G21*0.0866,2)</f>
        <v>32.5</v>
      </c>
    </row>
    <row r="30" spans="1:11" ht="15.75" thickBot="1">
      <c r="A30" s="46"/>
      <c r="B30" s="47"/>
      <c r="C30" s="48" t="s">
        <v>26</v>
      </c>
      <c r="D30" s="49"/>
      <c r="E30" s="50"/>
      <c r="F30" s="50"/>
      <c r="G30" s="51">
        <f>SUM(G28:G29)</f>
        <v>123.97</v>
      </c>
    </row>
    <row r="31" spans="1:11" ht="15.75" thickBot="1">
      <c r="A31" s="60"/>
      <c r="B31" s="61"/>
      <c r="C31" s="62" t="s">
        <v>27</v>
      </c>
      <c r="D31" s="63"/>
      <c r="E31" s="64"/>
      <c r="F31" s="64"/>
      <c r="G31" s="65">
        <f>G24+G30</f>
        <v>630.01</v>
      </c>
      <c r="I31" s="66"/>
    </row>
    <row r="32" spans="1:11" ht="22.5" customHeight="1" thickBot="1">
      <c r="A32" s="52"/>
      <c r="B32" s="53">
        <v>1000</v>
      </c>
      <c r="C32" s="54" t="s">
        <v>22</v>
      </c>
      <c r="D32" s="55"/>
      <c r="E32" s="56"/>
      <c r="F32" s="56"/>
      <c r="G32" s="57">
        <f>G15+G23</f>
        <v>506.03999999999996</v>
      </c>
    </row>
    <row r="33" spans="1:10" ht="21" customHeight="1" thickBot="1">
      <c r="A33" s="67"/>
      <c r="B33" s="58">
        <v>2000</v>
      </c>
      <c r="C33" s="59" t="s">
        <v>23</v>
      </c>
      <c r="D33" s="68"/>
      <c r="E33" s="69"/>
      <c r="F33" s="69"/>
      <c r="G33" s="70">
        <f>G30</f>
        <v>123.97</v>
      </c>
    </row>
    <row r="34" spans="1:10">
      <c r="A34" s="71"/>
      <c r="B34" s="71"/>
      <c r="C34" s="72"/>
      <c r="D34" s="73"/>
      <c r="E34" s="74"/>
    </row>
    <row r="35" spans="1:10">
      <c r="A35" s="71"/>
      <c r="B35" s="71"/>
      <c r="C35" s="75"/>
      <c r="D35" s="75"/>
      <c r="E35" s="75"/>
      <c r="F35" s="76"/>
      <c r="G35" s="76"/>
    </row>
    <row r="36" spans="1:10" ht="15.75">
      <c r="A36" s="71"/>
      <c r="B36" s="346" t="s">
        <v>28</v>
      </c>
      <c r="C36" s="347"/>
      <c r="D36" s="348"/>
      <c r="E36" s="349" t="s">
        <v>56</v>
      </c>
      <c r="F36" s="349"/>
      <c r="G36" s="77">
        <v>370</v>
      </c>
    </row>
    <row r="37" spans="1:10" ht="15.75">
      <c r="A37" s="71"/>
      <c r="B37" s="350" t="s">
        <v>29</v>
      </c>
      <c r="C37" s="351"/>
      <c r="D37" s="352"/>
      <c r="E37" s="349"/>
      <c r="F37" s="349"/>
      <c r="G37" s="78">
        <f>ROUND(G31/G36,2)</f>
        <v>1.7</v>
      </c>
      <c r="I37" s="79"/>
      <c r="J37" s="79"/>
    </row>
    <row r="38" spans="1:10">
      <c r="A38" s="71"/>
      <c r="B38" s="71"/>
      <c r="C38" s="75"/>
      <c r="D38" s="75"/>
      <c r="E38" s="75"/>
      <c r="F38" s="76"/>
      <c r="G38" s="76"/>
    </row>
    <row r="39" spans="1:10">
      <c r="A39" s="73"/>
      <c r="B39" s="73"/>
      <c r="C39" s="75" t="s">
        <v>30</v>
      </c>
      <c r="D39" s="80"/>
      <c r="E39" s="80"/>
      <c r="F39" s="80"/>
    </row>
    <row r="40" spans="1:10">
      <c r="A40" s="73"/>
      <c r="B40" s="73"/>
      <c r="C40" s="122" t="s">
        <v>46</v>
      </c>
      <c r="D40" s="81"/>
      <c r="E40" s="81"/>
      <c r="F40" s="123" t="s">
        <v>47</v>
      </c>
    </row>
    <row r="41" spans="1:10" ht="30" customHeight="1">
      <c r="C41" s="356"/>
      <c r="D41" s="356"/>
      <c r="G41" s="82"/>
    </row>
  </sheetData>
  <mergeCells count="14">
    <mergeCell ref="B36:D36"/>
    <mergeCell ref="E36:F37"/>
    <mergeCell ref="B37:D37"/>
    <mergeCell ref="C41:D41"/>
    <mergeCell ref="A10:G10"/>
    <mergeCell ref="A11:G11"/>
    <mergeCell ref="B12:E12"/>
    <mergeCell ref="F12:G12"/>
    <mergeCell ref="A9:G9"/>
    <mergeCell ref="A1:G1"/>
    <mergeCell ref="A2:G2"/>
    <mergeCell ref="A3:G3"/>
    <mergeCell ref="A4:G4"/>
    <mergeCell ref="A5:G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64A9-5DF5-43C6-BBC1-348DED1C46C4}">
  <dimension ref="A1:K39"/>
  <sheetViews>
    <sheetView topLeftCell="A7" workbookViewId="0">
      <selection activeCell="G21" sqref="G21"/>
    </sheetView>
  </sheetViews>
  <sheetFormatPr defaultRowHeight="15"/>
  <cols>
    <col min="1" max="1" width="4.28515625" customWidth="1"/>
    <col min="2" max="2" width="10.28515625" customWidth="1"/>
    <col min="3" max="3" width="40" customWidth="1"/>
    <col min="4" max="4" width="15.28515625" customWidth="1"/>
    <col min="5" max="5" width="10.140625" customWidth="1"/>
    <col min="6" max="6" width="10" customWidth="1"/>
    <col min="7" max="7" width="11.85546875" customWidth="1"/>
    <col min="11" max="11" width="11.42578125" bestFit="1" customWidth="1"/>
    <col min="257" max="257" width="4.28515625" customWidth="1"/>
    <col min="258" max="258" width="10.28515625" customWidth="1"/>
    <col min="259" max="259" width="40" customWidth="1"/>
    <col min="260" max="260" width="15.28515625" customWidth="1"/>
    <col min="261" max="261" width="10.140625" customWidth="1"/>
    <col min="262" max="262" width="10" customWidth="1"/>
    <col min="263" max="263" width="11.85546875" customWidth="1"/>
    <col min="513" max="513" width="4.28515625" customWidth="1"/>
    <col min="514" max="514" width="10.28515625" customWidth="1"/>
    <col min="515" max="515" width="40" customWidth="1"/>
    <col min="516" max="516" width="15.28515625" customWidth="1"/>
    <col min="517" max="517" width="10.140625" customWidth="1"/>
    <col min="518" max="518" width="10" customWidth="1"/>
    <col min="519" max="519" width="11.85546875" customWidth="1"/>
    <col min="769" max="769" width="4.28515625" customWidth="1"/>
    <col min="770" max="770" width="10.28515625" customWidth="1"/>
    <col min="771" max="771" width="40" customWidth="1"/>
    <col min="772" max="772" width="15.28515625" customWidth="1"/>
    <col min="773" max="773" width="10.140625" customWidth="1"/>
    <col min="774" max="774" width="10" customWidth="1"/>
    <col min="775" max="775" width="11.85546875" customWidth="1"/>
    <col min="1025" max="1025" width="4.28515625" customWidth="1"/>
    <col min="1026" max="1026" width="10.28515625" customWidth="1"/>
    <col min="1027" max="1027" width="40" customWidth="1"/>
    <col min="1028" max="1028" width="15.28515625" customWidth="1"/>
    <col min="1029" max="1029" width="10.140625" customWidth="1"/>
    <col min="1030" max="1030" width="10" customWidth="1"/>
    <col min="1031" max="1031" width="11.85546875" customWidth="1"/>
    <col min="1281" max="1281" width="4.28515625" customWidth="1"/>
    <col min="1282" max="1282" width="10.28515625" customWidth="1"/>
    <col min="1283" max="1283" width="40" customWidth="1"/>
    <col min="1284" max="1284" width="15.28515625" customWidth="1"/>
    <col min="1285" max="1285" width="10.140625" customWidth="1"/>
    <col min="1286" max="1286" width="10" customWidth="1"/>
    <col min="1287" max="1287" width="11.85546875" customWidth="1"/>
    <col min="1537" max="1537" width="4.28515625" customWidth="1"/>
    <col min="1538" max="1538" width="10.28515625" customWidth="1"/>
    <col min="1539" max="1539" width="40" customWidth="1"/>
    <col min="1540" max="1540" width="15.28515625" customWidth="1"/>
    <col min="1541" max="1541" width="10.140625" customWidth="1"/>
    <col min="1542" max="1542" width="10" customWidth="1"/>
    <col min="1543" max="1543" width="11.85546875" customWidth="1"/>
    <col min="1793" max="1793" width="4.28515625" customWidth="1"/>
    <col min="1794" max="1794" width="10.28515625" customWidth="1"/>
    <col min="1795" max="1795" width="40" customWidth="1"/>
    <col min="1796" max="1796" width="15.28515625" customWidth="1"/>
    <col min="1797" max="1797" width="10.140625" customWidth="1"/>
    <col min="1798" max="1798" width="10" customWidth="1"/>
    <col min="1799" max="1799" width="11.85546875" customWidth="1"/>
    <col min="2049" max="2049" width="4.28515625" customWidth="1"/>
    <col min="2050" max="2050" width="10.28515625" customWidth="1"/>
    <col min="2051" max="2051" width="40" customWidth="1"/>
    <col min="2052" max="2052" width="15.28515625" customWidth="1"/>
    <col min="2053" max="2053" width="10.140625" customWidth="1"/>
    <col min="2054" max="2054" width="10" customWidth="1"/>
    <col min="2055" max="2055" width="11.85546875" customWidth="1"/>
    <col min="2305" max="2305" width="4.28515625" customWidth="1"/>
    <col min="2306" max="2306" width="10.28515625" customWidth="1"/>
    <col min="2307" max="2307" width="40" customWidth="1"/>
    <col min="2308" max="2308" width="15.28515625" customWidth="1"/>
    <col min="2309" max="2309" width="10.140625" customWidth="1"/>
    <col min="2310" max="2310" width="10" customWidth="1"/>
    <col min="2311" max="2311" width="11.85546875" customWidth="1"/>
    <col min="2561" max="2561" width="4.28515625" customWidth="1"/>
    <col min="2562" max="2562" width="10.28515625" customWidth="1"/>
    <col min="2563" max="2563" width="40" customWidth="1"/>
    <col min="2564" max="2564" width="15.28515625" customWidth="1"/>
    <col min="2565" max="2565" width="10.140625" customWidth="1"/>
    <col min="2566" max="2566" width="10" customWidth="1"/>
    <col min="2567" max="2567" width="11.85546875" customWidth="1"/>
    <col min="2817" max="2817" width="4.28515625" customWidth="1"/>
    <col min="2818" max="2818" width="10.28515625" customWidth="1"/>
    <col min="2819" max="2819" width="40" customWidth="1"/>
    <col min="2820" max="2820" width="15.28515625" customWidth="1"/>
    <col min="2821" max="2821" width="10.140625" customWidth="1"/>
    <col min="2822" max="2822" width="10" customWidth="1"/>
    <col min="2823" max="2823" width="11.85546875" customWidth="1"/>
    <col min="3073" max="3073" width="4.28515625" customWidth="1"/>
    <col min="3074" max="3074" width="10.28515625" customWidth="1"/>
    <col min="3075" max="3075" width="40" customWidth="1"/>
    <col min="3076" max="3076" width="15.28515625" customWidth="1"/>
    <col min="3077" max="3077" width="10.140625" customWidth="1"/>
    <col min="3078" max="3078" width="10" customWidth="1"/>
    <col min="3079" max="3079" width="11.85546875" customWidth="1"/>
    <col min="3329" max="3329" width="4.28515625" customWidth="1"/>
    <col min="3330" max="3330" width="10.28515625" customWidth="1"/>
    <col min="3331" max="3331" width="40" customWidth="1"/>
    <col min="3332" max="3332" width="15.28515625" customWidth="1"/>
    <col min="3333" max="3333" width="10.140625" customWidth="1"/>
    <col min="3334" max="3334" width="10" customWidth="1"/>
    <col min="3335" max="3335" width="11.85546875" customWidth="1"/>
    <col min="3585" max="3585" width="4.28515625" customWidth="1"/>
    <col min="3586" max="3586" width="10.28515625" customWidth="1"/>
    <col min="3587" max="3587" width="40" customWidth="1"/>
    <col min="3588" max="3588" width="15.28515625" customWidth="1"/>
    <col min="3589" max="3589" width="10.140625" customWidth="1"/>
    <col min="3590" max="3590" width="10" customWidth="1"/>
    <col min="3591" max="3591" width="11.85546875" customWidth="1"/>
    <col min="3841" max="3841" width="4.28515625" customWidth="1"/>
    <col min="3842" max="3842" width="10.28515625" customWidth="1"/>
    <col min="3843" max="3843" width="40" customWidth="1"/>
    <col min="3844" max="3844" width="15.28515625" customWidth="1"/>
    <col min="3845" max="3845" width="10.140625" customWidth="1"/>
    <col min="3846" max="3846" width="10" customWidth="1"/>
    <col min="3847" max="3847" width="11.85546875" customWidth="1"/>
    <col min="4097" max="4097" width="4.28515625" customWidth="1"/>
    <col min="4098" max="4098" width="10.28515625" customWidth="1"/>
    <col min="4099" max="4099" width="40" customWidth="1"/>
    <col min="4100" max="4100" width="15.28515625" customWidth="1"/>
    <col min="4101" max="4101" width="10.140625" customWidth="1"/>
    <col min="4102" max="4102" width="10" customWidth="1"/>
    <col min="4103" max="4103" width="11.85546875" customWidth="1"/>
    <col min="4353" max="4353" width="4.28515625" customWidth="1"/>
    <col min="4354" max="4354" width="10.28515625" customWidth="1"/>
    <col min="4355" max="4355" width="40" customWidth="1"/>
    <col min="4356" max="4356" width="15.28515625" customWidth="1"/>
    <col min="4357" max="4357" width="10.140625" customWidth="1"/>
    <col min="4358" max="4358" width="10" customWidth="1"/>
    <col min="4359" max="4359" width="11.85546875" customWidth="1"/>
    <col min="4609" max="4609" width="4.28515625" customWidth="1"/>
    <col min="4610" max="4610" width="10.28515625" customWidth="1"/>
    <col min="4611" max="4611" width="40" customWidth="1"/>
    <col min="4612" max="4612" width="15.28515625" customWidth="1"/>
    <col min="4613" max="4613" width="10.140625" customWidth="1"/>
    <col min="4614" max="4614" width="10" customWidth="1"/>
    <col min="4615" max="4615" width="11.85546875" customWidth="1"/>
    <col min="4865" max="4865" width="4.28515625" customWidth="1"/>
    <col min="4866" max="4866" width="10.28515625" customWidth="1"/>
    <col min="4867" max="4867" width="40" customWidth="1"/>
    <col min="4868" max="4868" width="15.28515625" customWidth="1"/>
    <col min="4869" max="4869" width="10.140625" customWidth="1"/>
    <col min="4870" max="4870" width="10" customWidth="1"/>
    <col min="4871" max="4871" width="11.85546875" customWidth="1"/>
    <col min="5121" max="5121" width="4.28515625" customWidth="1"/>
    <col min="5122" max="5122" width="10.28515625" customWidth="1"/>
    <col min="5123" max="5123" width="40" customWidth="1"/>
    <col min="5124" max="5124" width="15.28515625" customWidth="1"/>
    <col min="5125" max="5125" width="10.140625" customWidth="1"/>
    <col min="5126" max="5126" width="10" customWidth="1"/>
    <col min="5127" max="5127" width="11.85546875" customWidth="1"/>
    <col min="5377" max="5377" width="4.28515625" customWidth="1"/>
    <col min="5378" max="5378" width="10.28515625" customWidth="1"/>
    <col min="5379" max="5379" width="40" customWidth="1"/>
    <col min="5380" max="5380" width="15.28515625" customWidth="1"/>
    <col min="5381" max="5381" width="10.140625" customWidth="1"/>
    <col min="5382" max="5382" width="10" customWidth="1"/>
    <col min="5383" max="5383" width="11.85546875" customWidth="1"/>
    <col min="5633" max="5633" width="4.28515625" customWidth="1"/>
    <col min="5634" max="5634" width="10.28515625" customWidth="1"/>
    <col min="5635" max="5635" width="40" customWidth="1"/>
    <col min="5636" max="5636" width="15.28515625" customWidth="1"/>
    <col min="5637" max="5637" width="10.140625" customWidth="1"/>
    <col min="5638" max="5638" width="10" customWidth="1"/>
    <col min="5639" max="5639" width="11.85546875" customWidth="1"/>
    <col min="5889" max="5889" width="4.28515625" customWidth="1"/>
    <col min="5890" max="5890" width="10.28515625" customWidth="1"/>
    <col min="5891" max="5891" width="40" customWidth="1"/>
    <col min="5892" max="5892" width="15.28515625" customWidth="1"/>
    <col min="5893" max="5893" width="10.140625" customWidth="1"/>
    <col min="5894" max="5894" width="10" customWidth="1"/>
    <col min="5895" max="5895" width="11.85546875" customWidth="1"/>
    <col min="6145" max="6145" width="4.28515625" customWidth="1"/>
    <col min="6146" max="6146" width="10.28515625" customWidth="1"/>
    <col min="6147" max="6147" width="40" customWidth="1"/>
    <col min="6148" max="6148" width="15.28515625" customWidth="1"/>
    <col min="6149" max="6149" width="10.140625" customWidth="1"/>
    <col min="6150" max="6150" width="10" customWidth="1"/>
    <col min="6151" max="6151" width="11.85546875" customWidth="1"/>
    <col min="6401" max="6401" width="4.28515625" customWidth="1"/>
    <col min="6402" max="6402" width="10.28515625" customWidth="1"/>
    <col min="6403" max="6403" width="40" customWidth="1"/>
    <col min="6404" max="6404" width="15.28515625" customWidth="1"/>
    <col min="6405" max="6405" width="10.140625" customWidth="1"/>
    <col min="6406" max="6406" width="10" customWidth="1"/>
    <col min="6407" max="6407" width="11.85546875" customWidth="1"/>
    <col min="6657" max="6657" width="4.28515625" customWidth="1"/>
    <col min="6658" max="6658" width="10.28515625" customWidth="1"/>
    <col min="6659" max="6659" width="40" customWidth="1"/>
    <col min="6660" max="6660" width="15.28515625" customWidth="1"/>
    <col min="6661" max="6661" width="10.140625" customWidth="1"/>
    <col min="6662" max="6662" width="10" customWidth="1"/>
    <col min="6663" max="6663" width="11.85546875" customWidth="1"/>
    <col min="6913" max="6913" width="4.28515625" customWidth="1"/>
    <col min="6914" max="6914" width="10.28515625" customWidth="1"/>
    <col min="6915" max="6915" width="40" customWidth="1"/>
    <col min="6916" max="6916" width="15.28515625" customWidth="1"/>
    <col min="6917" max="6917" width="10.140625" customWidth="1"/>
    <col min="6918" max="6918" width="10" customWidth="1"/>
    <col min="6919" max="6919" width="11.85546875" customWidth="1"/>
    <col min="7169" max="7169" width="4.28515625" customWidth="1"/>
    <col min="7170" max="7170" width="10.28515625" customWidth="1"/>
    <col min="7171" max="7171" width="40" customWidth="1"/>
    <col min="7172" max="7172" width="15.28515625" customWidth="1"/>
    <col min="7173" max="7173" width="10.140625" customWidth="1"/>
    <col min="7174" max="7174" width="10" customWidth="1"/>
    <col min="7175" max="7175" width="11.85546875" customWidth="1"/>
    <col min="7425" max="7425" width="4.28515625" customWidth="1"/>
    <col min="7426" max="7426" width="10.28515625" customWidth="1"/>
    <col min="7427" max="7427" width="40" customWidth="1"/>
    <col min="7428" max="7428" width="15.28515625" customWidth="1"/>
    <col min="7429" max="7429" width="10.140625" customWidth="1"/>
    <col min="7430" max="7430" width="10" customWidth="1"/>
    <col min="7431" max="7431" width="11.85546875" customWidth="1"/>
    <col min="7681" max="7681" width="4.28515625" customWidth="1"/>
    <col min="7682" max="7682" width="10.28515625" customWidth="1"/>
    <col min="7683" max="7683" width="40" customWidth="1"/>
    <col min="7684" max="7684" width="15.28515625" customWidth="1"/>
    <col min="7685" max="7685" width="10.140625" customWidth="1"/>
    <col min="7686" max="7686" width="10" customWidth="1"/>
    <col min="7687" max="7687" width="11.85546875" customWidth="1"/>
    <col min="7937" max="7937" width="4.28515625" customWidth="1"/>
    <col min="7938" max="7938" width="10.28515625" customWidth="1"/>
    <col min="7939" max="7939" width="40" customWidth="1"/>
    <col min="7940" max="7940" width="15.28515625" customWidth="1"/>
    <col min="7941" max="7941" width="10.140625" customWidth="1"/>
    <col min="7942" max="7942" width="10" customWidth="1"/>
    <col min="7943" max="7943" width="11.85546875" customWidth="1"/>
    <col min="8193" max="8193" width="4.28515625" customWidth="1"/>
    <col min="8194" max="8194" width="10.28515625" customWidth="1"/>
    <col min="8195" max="8195" width="40" customWidth="1"/>
    <col min="8196" max="8196" width="15.28515625" customWidth="1"/>
    <col min="8197" max="8197" width="10.140625" customWidth="1"/>
    <col min="8198" max="8198" width="10" customWidth="1"/>
    <col min="8199" max="8199" width="11.85546875" customWidth="1"/>
    <col min="8449" max="8449" width="4.28515625" customWidth="1"/>
    <col min="8450" max="8450" width="10.28515625" customWidth="1"/>
    <col min="8451" max="8451" width="40" customWidth="1"/>
    <col min="8452" max="8452" width="15.28515625" customWidth="1"/>
    <col min="8453" max="8453" width="10.140625" customWidth="1"/>
    <col min="8454" max="8454" width="10" customWidth="1"/>
    <col min="8455" max="8455" width="11.85546875" customWidth="1"/>
    <col min="8705" max="8705" width="4.28515625" customWidth="1"/>
    <col min="8706" max="8706" width="10.28515625" customWidth="1"/>
    <col min="8707" max="8707" width="40" customWidth="1"/>
    <col min="8708" max="8708" width="15.28515625" customWidth="1"/>
    <col min="8709" max="8709" width="10.140625" customWidth="1"/>
    <col min="8710" max="8710" width="10" customWidth="1"/>
    <col min="8711" max="8711" width="11.85546875" customWidth="1"/>
    <col min="8961" max="8961" width="4.28515625" customWidth="1"/>
    <col min="8962" max="8962" width="10.28515625" customWidth="1"/>
    <col min="8963" max="8963" width="40" customWidth="1"/>
    <col min="8964" max="8964" width="15.28515625" customWidth="1"/>
    <col min="8965" max="8965" width="10.140625" customWidth="1"/>
    <col min="8966" max="8966" width="10" customWidth="1"/>
    <col min="8967" max="8967" width="11.85546875" customWidth="1"/>
    <col min="9217" max="9217" width="4.28515625" customWidth="1"/>
    <col min="9218" max="9218" width="10.28515625" customWidth="1"/>
    <col min="9219" max="9219" width="40" customWidth="1"/>
    <col min="9220" max="9220" width="15.28515625" customWidth="1"/>
    <col min="9221" max="9221" width="10.140625" customWidth="1"/>
    <col min="9222" max="9222" width="10" customWidth="1"/>
    <col min="9223" max="9223" width="11.85546875" customWidth="1"/>
    <col min="9473" max="9473" width="4.28515625" customWidth="1"/>
    <col min="9474" max="9474" width="10.28515625" customWidth="1"/>
    <col min="9475" max="9475" width="40" customWidth="1"/>
    <col min="9476" max="9476" width="15.28515625" customWidth="1"/>
    <col min="9477" max="9477" width="10.140625" customWidth="1"/>
    <col min="9478" max="9478" width="10" customWidth="1"/>
    <col min="9479" max="9479" width="11.85546875" customWidth="1"/>
    <col min="9729" max="9729" width="4.28515625" customWidth="1"/>
    <col min="9730" max="9730" width="10.28515625" customWidth="1"/>
    <col min="9731" max="9731" width="40" customWidth="1"/>
    <col min="9732" max="9732" width="15.28515625" customWidth="1"/>
    <col min="9733" max="9733" width="10.140625" customWidth="1"/>
    <col min="9734" max="9734" width="10" customWidth="1"/>
    <col min="9735" max="9735" width="11.85546875" customWidth="1"/>
    <col min="9985" max="9985" width="4.28515625" customWidth="1"/>
    <col min="9986" max="9986" width="10.28515625" customWidth="1"/>
    <col min="9987" max="9987" width="40" customWidth="1"/>
    <col min="9988" max="9988" width="15.28515625" customWidth="1"/>
    <col min="9989" max="9989" width="10.140625" customWidth="1"/>
    <col min="9990" max="9990" width="10" customWidth="1"/>
    <col min="9991" max="9991" width="11.85546875" customWidth="1"/>
    <col min="10241" max="10241" width="4.28515625" customWidth="1"/>
    <col min="10242" max="10242" width="10.28515625" customWidth="1"/>
    <col min="10243" max="10243" width="40" customWidth="1"/>
    <col min="10244" max="10244" width="15.28515625" customWidth="1"/>
    <col min="10245" max="10245" width="10.140625" customWidth="1"/>
    <col min="10246" max="10246" width="10" customWidth="1"/>
    <col min="10247" max="10247" width="11.85546875" customWidth="1"/>
    <col min="10497" max="10497" width="4.28515625" customWidth="1"/>
    <col min="10498" max="10498" width="10.28515625" customWidth="1"/>
    <col min="10499" max="10499" width="40" customWidth="1"/>
    <col min="10500" max="10500" width="15.28515625" customWidth="1"/>
    <col min="10501" max="10501" width="10.140625" customWidth="1"/>
    <col min="10502" max="10502" width="10" customWidth="1"/>
    <col min="10503" max="10503" width="11.85546875" customWidth="1"/>
    <col min="10753" max="10753" width="4.28515625" customWidth="1"/>
    <col min="10754" max="10754" width="10.28515625" customWidth="1"/>
    <col min="10755" max="10755" width="40" customWidth="1"/>
    <col min="10756" max="10756" width="15.28515625" customWidth="1"/>
    <col min="10757" max="10757" width="10.140625" customWidth="1"/>
    <col min="10758" max="10758" width="10" customWidth="1"/>
    <col min="10759" max="10759" width="11.85546875" customWidth="1"/>
    <col min="11009" max="11009" width="4.28515625" customWidth="1"/>
    <col min="11010" max="11010" width="10.28515625" customWidth="1"/>
    <col min="11011" max="11011" width="40" customWidth="1"/>
    <col min="11012" max="11012" width="15.28515625" customWidth="1"/>
    <col min="11013" max="11013" width="10.140625" customWidth="1"/>
    <col min="11014" max="11014" width="10" customWidth="1"/>
    <col min="11015" max="11015" width="11.85546875" customWidth="1"/>
    <col min="11265" max="11265" width="4.28515625" customWidth="1"/>
    <col min="11266" max="11266" width="10.28515625" customWidth="1"/>
    <col min="11267" max="11267" width="40" customWidth="1"/>
    <col min="11268" max="11268" width="15.28515625" customWidth="1"/>
    <col min="11269" max="11269" width="10.140625" customWidth="1"/>
    <col min="11270" max="11270" width="10" customWidth="1"/>
    <col min="11271" max="11271" width="11.85546875" customWidth="1"/>
    <col min="11521" max="11521" width="4.28515625" customWidth="1"/>
    <col min="11522" max="11522" width="10.28515625" customWidth="1"/>
    <col min="11523" max="11523" width="40" customWidth="1"/>
    <col min="11524" max="11524" width="15.28515625" customWidth="1"/>
    <col min="11525" max="11525" width="10.140625" customWidth="1"/>
    <col min="11526" max="11526" width="10" customWidth="1"/>
    <col min="11527" max="11527" width="11.85546875" customWidth="1"/>
    <col min="11777" max="11777" width="4.28515625" customWidth="1"/>
    <col min="11778" max="11778" width="10.28515625" customWidth="1"/>
    <col min="11779" max="11779" width="40" customWidth="1"/>
    <col min="11780" max="11780" width="15.28515625" customWidth="1"/>
    <col min="11781" max="11781" width="10.140625" customWidth="1"/>
    <col min="11782" max="11782" width="10" customWidth="1"/>
    <col min="11783" max="11783" width="11.85546875" customWidth="1"/>
    <col min="12033" max="12033" width="4.28515625" customWidth="1"/>
    <col min="12034" max="12034" width="10.28515625" customWidth="1"/>
    <col min="12035" max="12035" width="40" customWidth="1"/>
    <col min="12036" max="12036" width="15.28515625" customWidth="1"/>
    <col min="12037" max="12037" width="10.140625" customWidth="1"/>
    <col min="12038" max="12038" width="10" customWidth="1"/>
    <col min="12039" max="12039" width="11.85546875" customWidth="1"/>
    <col min="12289" max="12289" width="4.28515625" customWidth="1"/>
    <col min="12290" max="12290" width="10.28515625" customWidth="1"/>
    <col min="12291" max="12291" width="40" customWidth="1"/>
    <col min="12292" max="12292" width="15.28515625" customWidth="1"/>
    <col min="12293" max="12293" width="10.140625" customWidth="1"/>
    <col min="12294" max="12294" width="10" customWidth="1"/>
    <col min="12295" max="12295" width="11.85546875" customWidth="1"/>
    <col min="12545" max="12545" width="4.28515625" customWidth="1"/>
    <col min="12546" max="12546" width="10.28515625" customWidth="1"/>
    <col min="12547" max="12547" width="40" customWidth="1"/>
    <col min="12548" max="12548" width="15.28515625" customWidth="1"/>
    <col min="12549" max="12549" width="10.140625" customWidth="1"/>
    <col min="12550" max="12550" width="10" customWidth="1"/>
    <col min="12551" max="12551" width="11.85546875" customWidth="1"/>
    <col min="12801" max="12801" width="4.28515625" customWidth="1"/>
    <col min="12802" max="12802" width="10.28515625" customWidth="1"/>
    <col min="12803" max="12803" width="40" customWidth="1"/>
    <col min="12804" max="12804" width="15.28515625" customWidth="1"/>
    <col min="12805" max="12805" width="10.140625" customWidth="1"/>
    <col min="12806" max="12806" width="10" customWidth="1"/>
    <col min="12807" max="12807" width="11.85546875" customWidth="1"/>
    <col min="13057" max="13057" width="4.28515625" customWidth="1"/>
    <col min="13058" max="13058" width="10.28515625" customWidth="1"/>
    <col min="13059" max="13059" width="40" customWidth="1"/>
    <col min="13060" max="13060" width="15.28515625" customWidth="1"/>
    <col min="13061" max="13061" width="10.140625" customWidth="1"/>
    <col min="13062" max="13062" width="10" customWidth="1"/>
    <col min="13063" max="13063" width="11.85546875" customWidth="1"/>
    <col min="13313" max="13313" width="4.28515625" customWidth="1"/>
    <col min="13314" max="13314" width="10.28515625" customWidth="1"/>
    <col min="13315" max="13315" width="40" customWidth="1"/>
    <col min="13316" max="13316" width="15.28515625" customWidth="1"/>
    <col min="13317" max="13317" width="10.140625" customWidth="1"/>
    <col min="13318" max="13318" width="10" customWidth="1"/>
    <col min="13319" max="13319" width="11.85546875" customWidth="1"/>
    <col min="13569" max="13569" width="4.28515625" customWidth="1"/>
    <col min="13570" max="13570" width="10.28515625" customWidth="1"/>
    <col min="13571" max="13571" width="40" customWidth="1"/>
    <col min="13572" max="13572" width="15.28515625" customWidth="1"/>
    <col min="13573" max="13573" width="10.140625" customWidth="1"/>
    <col min="13574" max="13574" width="10" customWidth="1"/>
    <col min="13575" max="13575" width="11.85546875" customWidth="1"/>
    <col min="13825" max="13825" width="4.28515625" customWidth="1"/>
    <col min="13826" max="13826" width="10.28515625" customWidth="1"/>
    <col min="13827" max="13827" width="40" customWidth="1"/>
    <col min="13828" max="13828" width="15.28515625" customWidth="1"/>
    <col min="13829" max="13829" width="10.140625" customWidth="1"/>
    <col min="13830" max="13830" width="10" customWidth="1"/>
    <col min="13831" max="13831" width="11.85546875" customWidth="1"/>
    <col min="14081" max="14081" width="4.28515625" customWidth="1"/>
    <col min="14082" max="14082" width="10.28515625" customWidth="1"/>
    <col min="14083" max="14083" width="40" customWidth="1"/>
    <col min="14084" max="14084" width="15.28515625" customWidth="1"/>
    <col min="14085" max="14085" width="10.140625" customWidth="1"/>
    <col min="14086" max="14086" width="10" customWidth="1"/>
    <col min="14087" max="14087" width="11.85546875" customWidth="1"/>
    <col min="14337" max="14337" width="4.28515625" customWidth="1"/>
    <col min="14338" max="14338" width="10.28515625" customWidth="1"/>
    <col min="14339" max="14339" width="40" customWidth="1"/>
    <col min="14340" max="14340" width="15.28515625" customWidth="1"/>
    <col min="14341" max="14341" width="10.140625" customWidth="1"/>
    <col min="14342" max="14342" width="10" customWidth="1"/>
    <col min="14343" max="14343" width="11.85546875" customWidth="1"/>
    <col min="14593" max="14593" width="4.28515625" customWidth="1"/>
    <col min="14594" max="14594" width="10.28515625" customWidth="1"/>
    <col min="14595" max="14595" width="40" customWidth="1"/>
    <col min="14596" max="14596" width="15.28515625" customWidth="1"/>
    <col min="14597" max="14597" width="10.140625" customWidth="1"/>
    <col min="14598" max="14598" width="10" customWidth="1"/>
    <col min="14599" max="14599" width="11.85546875" customWidth="1"/>
    <col min="14849" max="14849" width="4.28515625" customWidth="1"/>
    <col min="14850" max="14850" width="10.28515625" customWidth="1"/>
    <col min="14851" max="14851" width="40" customWidth="1"/>
    <col min="14852" max="14852" width="15.28515625" customWidth="1"/>
    <col min="14853" max="14853" width="10.140625" customWidth="1"/>
    <col min="14854" max="14854" width="10" customWidth="1"/>
    <col min="14855" max="14855" width="11.85546875" customWidth="1"/>
    <col min="15105" max="15105" width="4.28515625" customWidth="1"/>
    <col min="15106" max="15106" width="10.28515625" customWidth="1"/>
    <col min="15107" max="15107" width="40" customWidth="1"/>
    <col min="15108" max="15108" width="15.28515625" customWidth="1"/>
    <col min="15109" max="15109" width="10.140625" customWidth="1"/>
    <col min="15110" max="15110" width="10" customWidth="1"/>
    <col min="15111" max="15111" width="11.85546875" customWidth="1"/>
    <col min="15361" max="15361" width="4.28515625" customWidth="1"/>
    <col min="15362" max="15362" width="10.28515625" customWidth="1"/>
    <col min="15363" max="15363" width="40" customWidth="1"/>
    <col min="15364" max="15364" width="15.28515625" customWidth="1"/>
    <col min="15365" max="15365" width="10.140625" customWidth="1"/>
    <col min="15366" max="15366" width="10" customWidth="1"/>
    <col min="15367" max="15367" width="11.85546875" customWidth="1"/>
    <col min="15617" max="15617" width="4.28515625" customWidth="1"/>
    <col min="15618" max="15618" width="10.28515625" customWidth="1"/>
    <col min="15619" max="15619" width="40" customWidth="1"/>
    <col min="15620" max="15620" width="15.28515625" customWidth="1"/>
    <col min="15621" max="15621" width="10.140625" customWidth="1"/>
    <col min="15622" max="15622" width="10" customWidth="1"/>
    <col min="15623" max="15623" width="11.85546875" customWidth="1"/>
    <col min="15873" max="15873" width="4.28515625" customWidth="1"/>
    <col min="15874" max="15874" width="10.28515625" customWidth="1"/>
    <col min="15875" max="15875" width="40" customWidth="1"/>
    <col min="15876" max="15876" width="15.28515625" customWidth="1"/>
    <col min="15877" max="15877" width="10.140625" customWidth="1"/>
    <col min="15878" max="15878" width="10" customWidth="1"/>
    <col min="15879" max="15879" width="11.85546875" customWidth="1"/>
    <col min="16129" max="16129" width="4.28515625" customWidth="1"/>
    <col min="16130" max="16130" width="10.28515625" customWidth="1"/>
    <col min="16131" max="16131" width="40" customWidth="1"/>
    <col min="16132" max="16132" width="15.28515625" customWidth="1"/>
    <col min="16133" max="16133" width="10.140625" customWidth="1"/>
    <col min="16134" max="16134" width="10" customWidth="1"/>
    <col min="16135" max="16135" width="11.85546875" customWidth="1"/>
  </cols>
  <sheetData>
    <row r="1" spans="1:11" ht="15.75">
      <c r="A1" s="354" t="s">
        <v>0</v>
      </c>
      <c r="B1" s="354"/>
      <c r="C1" s="354"/>
      <c r="D1" s="354"/>
      <c r="E1" s="354"/>
      <c r="F1" s="354"/>
      <c r="G1" s="354"/>
    </row>
    <row r="2" spans="1:11">
      <c r="A2" s="355" t="s">
        <v>1</v>
      </c>
      <c r="B2" s="355"/>
      <c r="C2" s="355"/>
      <c r="D2" s="355"/>
      <c r="E2" s="355"/>
      <c r="F2" s="355"/>
      <c r="G2" s="355"/>
    </row>
    <row r="3" spans="1:11">
      <c r="A3" s="355" t="s">
        <v>44</v>
      </c>
      <c r="B3" s="355"/>
      <c r="C3" s="355"/>
      <c r="D3" s="355"/>
      <c r="E3" s="355"/>
      <c r="F3" s="355"/>
      <c r="G3" s="355"/>
    </row>
    <row r="4" spans="1:11">
      <c r="A4" s="355" t="s">
        <v>45</v>
      </c>
      <c r="B4" s="355"/>
      <c r="C4" s="355"/>
      <c r="D4" s="355"/>
      <c r="E4" s="355"/>
      <c r="F4" s="355"/>
      <c r="G4" s="355"/>
    </row>
    <row r="5" spans="1:11">
      <c r="A5" s="355" t="s">
        <v>105</v>
      </c>
      <c r="B5" s="355"/>
      <c r="C5" s="355"/>
      <c r="D5" s="355"/>
      <c r="E5" s="355"/>
      <c r="F5" s="355"/>
      <c r="G5" s="355"/>
    </row>
    <row r="6" spans="1:11" ht="15.75">
      <c r="A6" s="1"/>
      <c r="B6" s="2" t="s">
        <v>1</v>
      </c>
      <c r="C6" s="3"/>
      <c r="D6" s="4"/>
      <c r="E6" s="4"/>
      <c r="F6" s="1"/>
      <c r="G6" s="1"/>
    </row>
    <row r="7" spans="1:11">
      <c r="B7" s="5" t="s">
        <v>2</v>
      </c>
    </row>
    <row r="9" spans="1:11" ht="15.75">
      <c r="A9" s="353" t="s">
        <v>101</v>
      </c>
      <c r="B9" s="353"/>
      <c r="C9" s="353"/>
      <c r="D9" s="353"/>
      <c r="E9" s="353"/>
      <c r="F9" s="353"/>
      <c r="G9" s="353"/>
    </row>
    <row r="10" spans="1:11" ht="35.25" customHeight="1">
      <c r="A10" s="342" t="s">
        <v>48</v>
      </c>
      <c r="B10" s="342"/>
      <c r="C10" s="342"/>
      <c r="D10" s="342"/>
      <c r="E10" s="342"/>
      <c r="F10" s="342"/>
      <c r="G10" s="342"/>
    </row>
    <row r="11" spans="1:11" ht="15.75">
      <c r="A11" s="343"/>
      <c r="B11" s="343"/>
      <c r="C11" s="343"/>
      <c r="D11" s="343"/>
      <c r="E11" s="343"/>
      <c r="F11" s="343"/>
      <c r="G11" s="343"/>
    </row>
    <row r="12" spans="1:11" ht="16.5" thickBot="1">
      <c r="A12" s="6" t="s">
        <v>3</v>
      </c>
      <c r="B12" s="344" t="s">
        <v>4</v>
      </c>
      <c r="C12" s="344"/>
      <c r="D12" s="344"/>
      <c r="E12" s="344"/>
      <c r="F12" s="345" t="s">
        <v>5</v>
      </c>
      <c r="G12" s="345"/>
    </row>
    <row r="13" spans="1:11" ht="57.75" thickBot="1">
      <c r="A13" s="7" t="s">
        <v>6</v>
      </c>
      <c r="B13" s="8" t="s">
        <v>7</v>
      </c>
      <c r="C13" s="8" t="s">
        <v>8</v>
      </c>
      <c r="D13" s="8" t="s">
        <v>9</v>
      </c>
      <c r="E13" s="8" t="s">
        <v>10</v>
      </c>
      <c r="F13" s="8" t="s">
        <v>11</v>
      </c>
      <c r="G13" s="9" t="s">
        <v>12</v>
      </c>
    </row>
    <row r="14" spans="1:11" ht="15.75" thickBot="1">
      <c r="A14" s="7"/>
      <c r="B14" s="8"/>
      <c r="C14" s="8" t="s">
        <v>13</v>
      </c>
      <c r="D14" s="8"/>
      <c r="E14" s="8"/>
      <c r="F14" s="8"/>
      <c r="G14" s="9"/>
    </row>
    <row r="15" spans="1:11" ht="15.75" thickBot="1">
      <c r="A15" s="10" t="s">
        <v>14</v>
      </c>
      <c r="B15" s="11">
        <v>1100</v>
      </c>
      <c r="C15" s="12" t="s">
        <v>15</v>
      </c>
      <c r="D15" s="13"/>
      <c r="E15" s="13"/>
      <c r="F15" s="13"/>
      <c r="G15" s="14">
        <f>G19+G20</f>
        <v>1359.83</v>
      </c>
      <c r="J15" s="15"/>
      <c r="K15" s="15"/>
    </row>
    <row r="16" spans="1:11" s="16" customFormat="1" ht="25.5">
      <c r="A16" s="83"/>
      <c r="B16" s="84"/>
      <c r="C16" s="85" t="s">
        <v>36</v>
      </c>
      <c r="D16" s="86" t="s">
        <v>40</v>
      </c>
      <c r="E16" s="87">
        <v>8.08</v>
      </c>
      <c r="F16" s="88">
        <v>10</v>
      </c>
      <c r="G16" s="89">
        <f>ROUND(E16*F16,2)</f>
        <v>80.8</v>
      </c>
      <c r="J16" s="17"/>
    </row>
    <row r="17" spans="1:11" s="18" customFormat="1" ht="25.5">
      <c r="A17" s="90"/>
      <c r="B17" s="91"/>
      <c r="C17" s="92" t="s">
        <v>31</v>
      </c>
      <c r="D17" s="93" t="s">
        <v>34</v>
      </c>
      <c r="E17" s="94">
        <v>6.29</v>
      </c>
      <c r="F17" s="95">
        <f>0.15*G34</f>
        <v>180</v>
      </c>
      <c r="G17" s="96">
        <f>ROUND(E17*F17,2)</f>
        <v>1132.2</v>
      </c>
      <c r="J17" s="19"/>
      <c r="K17" s="20"/>
    </row>
    <row r="18" spans="1:11" s="18" customFormat="1" ht="39" thickBot="1">
      <c r="A18" s="109"/>
      <c r="B18" s="110"/>
      <c r="C18" s="112" t="s">
        <v>35</v>
      </c>
      <c r="D18" s="113" t="s">
        <v>32</v>
      </c>
      <c r="E18" s="114">
        <v>8.3800000000000008</v>
      </c>
      <c r="F18" s="115">
        <v>4</v>
      </c>
      <c r="G18" s="116">
        <f>ROUND(E18*F18,2)</f>
        <v>33.520000000000003</v>
      </c>
      <c r="J18" s="19"/>
    </row>
    <row r="19" spans="1:11" ht="19.5" customHeight="1" thickBot="1">
      <c r="A19" s="117" t="s">
        <v>16</v>
      </c>
      <c r="B19" s="118">
        <v>1110</v>
      </c>
      <c r="C19" s="59" t="s">
        <v>17</v>
      </c>
      <c r="D19" s="119"/>
      <c r="E19" s="120"/>
      <c r="F19" s="120">
        <f>SUM(F16:F18)</f>
        <v>194</v>
      </c>
      <c r="G19" s="121">
        <f>SUM(G16:G18)</f>
        <v>1246.52</v>
      </c>
    </row>
    <row r="20" spans="1:11" ht="16.5" customHeight="1">
      <c r="A20" s="21"/>
      <c r="B20" s="22"/>
      <c r="C20" s="23" t="s">
        <v>18</v>
      </c>
      <c r="D20" s="24"/>
      <c r="E20" s="25"/>
      <c r="F20" s="25"/>
      <c r="G20" s="26">
        <f>ROUND((G19)*0.0909,2)</f>
        <v>113.31</v>
      </c>
    </row>
    <row r="21" spans="1:11" ht="30">
      <c r="A21" s="27" t="s">
        <v>19</v>
      </c>
      <c r="B21" s="28">
        <v>1200</v>
      </c>
      <c r="C21" s="29" t="s">
        <v>107</v>
      </c>
      <c r="D21" s="30"/>
      <c r="E21" s="31"/>
      <c r="F21" s="31"/>
      <c r="G21" s="32">
        <f>ROUND(G15*0.2359,2)</f>
        <v>320.77999999999997</v>
      </c>
    </row>
    <row r="22" spans="1:11" ht="15.75" thickBot="1">
      <c r="A22" s="97"/>
      <c r="B22" s="98"/>
      <c r="C22" s="99" t="s">
        <v>21</v>
      </c>
      <c r="D22" s="100"/>
      <c r="E22" s="101"/>
      <c r="F22" s="101"/>
      <c r="G22" s="102">
        <f>SUM(G19:G21)</f>
        <v>1680.61</v>
      </c>
    </row>
    <row r="23" spans="1:11">
      <c r="A23" s="103"/>
      <c r="B23" s="104">
        <v>1000</v>
      </c>
      <c r="C23" s="105" t="s">
        <v>22</v>
      </c>
      <c r="D23" s="106"/>
      <c r="E23" s="107"/>
      <c r="F23" s="107"/>
      <c r="G23" s="108">
        <f>SUM(G15+G21)</f>
        <v>1680.61</v>
      </c>
    </row>
    <row r="24" spans="1:11" ht="15.75" thickBot="1">
      <c r="A24" s="33"/>
      <c r="B24" s="34">
        <v>2000</v>
      </c>
      <c r="C24" s="35" t="s">
        <v>23</v>
      </c>
      <c r="D24" s="36"/>
      <c r="E24" s="37"/>
      <c r="F24" s="37"/>
      <c r="G24" s="38">
        <v>0</v>
      </c>
    </row>
    <row r="25" spans="1:11">
      <c r="A25" s="21"/>
      <c r="B25" s="39"/>
      <c r="C25" s="40" t="s">
        <v>24</v>
      </c>
      <c r="D25" s="41"/>
      <c r="E25" s="42"/>
      <c r="F25" s="42"/>
      <c r="G25" s="43"/>
    </row>
    <row r="26" spans="1:11">
      <c r="A26" s="44" t="s">
        <v>20</v>
      </c>
      <c r="B26" s="45">
        <v>2200</v>
      </c>
      <c r="C26" s="29" t="s">
        <v>37</v>
      </c>
      <c r="D26" s="30"/>
      <c r="E26" s="31"/>
      <c r="F26" s="31"/>
      <c r="G26" s="32">
        <f>ROUND(G19*0.2437,2)</f>
        <v>303.77999999999997</v>
      </c>
    </row>
    <row r="27" spans="1:11">
      <c r="A27" s="44" t="s">
        <v>25</v>
      </c>
      <c r="B27" s="45">
        <v>2300</v>
      </c>
      <c r="C27" s="29" t="s">
        <v>38</v>
      </c>
      <c r="D27" s="30"/>
      <c r="E27" s="31"/>
      <c r="F27" s="31"/>
      <c r="G27" s="32">
        <f>ROUND(G19*0.0866,2)</f>
        <v>107.95</v>
      </c>
    </row>
    <row r="28" spans="1:11" ht="15.75" thickBot="1">
      <c r="A28" s="46"/>
      <c r="B28" s="47"/>
      <c r="C28" s="48" t="s">
        <v>26</v>
      </c>
      <c r="D28" s="49"/>
      <c r="E28" s="50"/>
      <c r="F28" s="50"/>
      <c r="G28" s="51">
        <f>SUM(G26:G27)</f>
        <v>411.72999999999996</v>
      </c>
    </row>
    <row r="29" spans="1:11" ht="15.75" thickBot="1">
      <c r="A29" s="60"/>
      <c r="B29" s="61"/>
      <c r="C29" s="62" t="s">
        <v>27</v>
      </c>
      <c r="D29" s="63"/>
      <c r="E29" s="64"/>
      <c r="F29" s="64"/>
      <c r="G29" s="65">
        <f>G22+G28</f>
        <v>2092.3399999999997</v>
      </c>
      <c r="I29" s="66"/>
    </row>
    <row r="30" spans="1:11" ht="22.5" customHeight="1" thickBot="1">
      <c r="A30" s="52"/>
      <c r="B30" s="53">
        <v>1000</v>
      </c>
      <c r="C30" s="54" t="s">
        <v>22</v>
      </c>
      <c r="D30" s="55"/>
      <c r="E30" s="56"/>
      <c r="F30" s="56"/>
      <c r="G30" s="57">
        <f>G15+G21</f>
        <v>1680.61</v>
      </c>
    </row>
    <row r="31" spans="1:11" ht="21" customHeight="1" thickBot="1">
      <c r="A31" s="67"/>
      <c r="B31" s="58">
        <v>2000</v>
      </c>
      <c r="C31" s="59" t="s">
        <v>23</v>
      </c>
      <c r="D31" s="68"/>
      <c r="E31" s="69"/>
      <c r="F31" s="69"/>
      <c r="G31" s="70">
        <f>G28</f>
        <v>411.72999999999996</v>
      </c>
    </row>
    <row r="32" spans="1:11">
      <c r="A32" s="71"/>
      <c r="B32" s="71"/>
      <c r="C32" s="72"/>
      <c r="D32" s="73"/>
      <c r="E32" s="74"/>
    </row>
    <row r="33" spans="1:11">
      <c r="A33" s="71"/>
      <c r="B33" s="71"/>
      <c r="C33" s="75"/>
      <c r="D33" s="75"/>
      <c r="E33" s="75"/>
      <c r="F33" s="76"/>
      <c r="G33" s="76"/>
    </row>
    <row r="34" spans="1:11" ht="15.75">
      <c r="A34" s="71"/>
      <c r="B34" s="346" t="s">
        <v>28</v>
      </c>
      <c r="C34" s="347"/>
      <c r="D34" s="348"/>
      <c r="E34" s="349" t="s">
        <v>33</v>
      </c>
      <c r="F34" s="349"/>
      <c r="G34" s="77">
        <v>1200</v>
      </c>
    </row>
    <row r="35" spans="1:11" ht="31.5" customHeight="1">
      <c r="A35" s="71"/>
      <c r="B35" s="350" t="s">
        <v>29</v>
      </c>
      <c r="C35" s="351"/>
      <c r="D35" s="352"/>
      <c r="E35" s="349"/>
      <c r="F35" s="349"/>
      <c r="G35" s="78">
        <f>ROUND(G29/G34,2)</f>
        <v>1.74</v>
      </c>
      <c r="I35" s="79"/>
      <c r="J35" s="79"/>
      <c r="K35" s="124"/>
    </row>
    <row r="36" spans="1:11">
      <c r="A36" s="71"/>
      <c r="B36" s="71"/>
      <c r="C36" s="75"/>
      <c r="D36" s="75"/>
      <c r="E36" s="75"/>
      <c r="F36" s="76"/>
      <c r="G36" s="76"/>
    </row>
    <row r="37" spans="1:11">
      <c r="A37" s="73"/>
      <c r="B37" s="73"/>
      <c r="C37" s="75" t="s">
        <v>30</v>
      </c>
      <c r="D37" s="80"/>
      <c r="E37" s="80"/>
      <c r="F37" s="80"/>
    </row>
    <row r="38" spans="1:11">
      <c r="A38" s="73"/>
      <c r="B38" s="73"/>
      <c r="C38" s="122" t="s">
        <v>46</v>
      </c>
      <c r="D38" s="81"/>
      <c r="E38" s="81"/>
      <c r="F38" s="123" t="s">
        <v>47</v>
      </c>
    </row>
    <row r="39" spans="1:11" ht="30" customHeight="1">
      <c r="C39" s="356"/>
      <c r="D39" s="356"/>
      <c r="G39" s="82"/>
    </row>
  </sheetData>
  <mergeCells count="14">
    <mergeCell ref="C39:D39"/>
    <mergeCell ref="A11:G11"/>
    <mergeCell ref="B12:E12"/>
    <mergeCell ref="F12:G12"/>
    <mergeCell ref="B34:D34"/>
    <mergeCell ref="E34:F35"/>
    <mergeCell ref="B35:D35"/>
    <mergeCell ref="A10:G10"/>
    <mergeCell ref="A9:G9"/>
    <mergeCell ref="A1:G1"/>
    <mergeCell ref="A2:G2"/>
    <mergeCell ref="A3:G3"/>
    <mergeCell ref="A4:G4"/>
    <mergeCell ref="A5:G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2876B-17FB-4A2E-93EF-673EE8233B07}">
  <dimension ref="A1:K39"/>
  <sheetViews>
    <sheetView topLeftCell="A7" workbookViewId="0">
      <selection activeCell="G21" sqref="G21"/>
    </sheetView>
  </sheetViews>
  <sheetFormatPr defaultRowHeight="15"/>
  <cols>
    <col min="1" max="1" width="4.28515625" customWidth="1"/>
    <col min="2" max="2" width="10.28515625" customWidth="1"/>
    <col min="3" max="3" width="40" customWidth="1"/>
    <col min="4" max="4" width="15.28515625" customWidth="1"/>
    <col min="5" max="5" width="10.140625" customWidth="1"/>
    <col min="6" max="6" width="10" customWidth="1"/>
    <col min="7" max="7" width="11.85546875" customWidth="1"/>
    <col min="257" max="257" width="4.28515625" customWidth="1"/>
    <col min="258" max="258" width="10.28515625" customWidth="1"/>
    <col min="259" max="259" width="40" customWidth="1"/>
    <col min="260" max="260" width="15.28515625" customWidth="1"/>
    <col min="261" max="261" width="10.140625" customWidth="1"/>
    <col min="262" max="262" width="10" customWidth="1"/>
    <col min="263" max="263" width="11.85546875" customWidth="1"/>
    <col min="513" max="513" width="4.28515625" customWidth="1"/>
    <col min="514" max="514" width="10.28515625" customWidth="1"/>
    <col min="515" max="515" width="40" customWidth="1"/>
    <col min="516" max="516" width="15.28515625" customWidth="1"/>
    <col min="517" max="517" width="10.140625" customWidth="1"/>
    <col min="518" max="518" width="10" customWidth="1"/>
    <col min="519" max="519" width="11.85546875" customWidth="1"/>
    <col min="769" max="769" width="4.28515625" customWidth="1"/>
    <col min="770" max="770" width="10.28515625" customWidth="1"/>
    <col min="771" max="771" width="40" customWidth="1"/>
    <col min="772" max="772" width="15.28515625" customWidth="1"/>
    <col min="773" max="773" width="10.140625" customWidth="1"/>
    <col min="774" max="774" width="10" customWidth="1"/>
    <col min="775" max="775" width="11.85546875" customWidth="1"/>
    <col min="1025" max="1025" width="4.28515625" customWidth="1"/>
    <col min="1026" max="1026" width="10.28515625" customWidth="1"/>
    <col min="1027" max="1027" width="40" customWidth="1"/>
    <col min="1028" max="1028" width="15.28515625" customWidth="1"/>
    <col min="1029" max="1029" width="10.140625" customWidth="1"/>
    <col min="1030" max="1030" width="10" customWidth="1"/>
    <col min="1031" max="1031" width="11.85546875" customWidth="1"/>
    <col min="1281" max="1281" width="4.28515625" customWidth="1"/>
    <col min="1282" max="1282" width="10.28515625" customWidth="1"/>
    <col min="1283" max="1283" width="40" customWidth="1"/>
    <col min="1284" max="1284" width="15.28515625" customWidth="1"/>
    <col min="1285" max="1285" width="10.140625" customWidth="1"/>
    <col min="1286" max="1286" width="10" customWidth="1"/>
    <col min="1287" max="1287" width="11.85546875" customWidth="1"/>
    <col min="1537" max="1537" width="4.28515625" customWidth="1"/>
    <col min="1538" max="1538" width="10.28515625" customWidth="1"/>
    <col min="1539" max="1539" width="40" customWidth="1"/>
    <col min="1540" max="1540" width="15.28515625" customWidth="1"/>
    <col min="1541" max="1541" width="10.140625" customWidth="1"/>
    <col min="1542" max="1542" width="10" customWidth="1"/>
    <col min="1543" max="1543" width="11.85546875" customWidth="1"/>
    <col min="1793" max="1793" width="4.28515625" customWidth="1"/>
    <col min="1794" max="1794" width="10.28515625" customWidth="1"/>
    <col min="1795" max="1795" width="40" customWidth="1"/>
    <col min="1796" max="1796" width="15.28515625" customWidth="1"/>
    <col min="1797" max="1797" width="10.140625" customWidth="1"/>
    <col min="1798" max="1798" width="10" customWidth="1"/>
    <col min="1799" max="1799" width="11.85546875" customWidth="1"/>
    <col min="2049" max="2049" width="4.28515625" customWidth="1"/>
    <col min="2050" max="2050" width="10.28515625" customWidth="1"/>
    <col min="2051" max="2051" width="40" customWidth="1"/>
    <col min="2052" max="2052" width="15.28515625" customWidth="1"/>
    <col min="2053" max="2053" width="10.140625" customWidth="1"/>
    <col min="2054" max="2054" width="10" customWidth="1"/>
    <col min="2055" max="2055" width="11.85546875" customWidth="1"/>
    <col min="2305" max="2305" width="4.28515625" customWidth="1"/>
    <col min="2306" max="2306" width="10.28515625" customWidth="1"/>
    <col min="2307" max="2307" width="40" customWidth="1"/>
    <col min="2308" max="2308" width="15.28515625" customWidth="1"/>
    <col min="2309" max="2309" width="10.140625" customWidth="1"/>
    <col min="2310" max="2310" width="10" customWidth="1"/>
    <col min="2311" max="2311" width="11.85546875" customWidth="1"/>
    <col min="2561" max="2561" width="4.28515625" customWidth="1"/>
    <col min="2562" max="2562" width="10.28515625" customWidth="1"/>
    <col min="2563" max="2563" width="40" customWidth="1"/>
    <col min="2564" max="2564" width="15.28515625" customWidth="1"/>
    <col min="2565" max="2565" width="10.140625" customWidth="1"/>
    <col min="2566" max="2566" width="10" customWidth="1"/>
    <col min="2567" max="2567" width="11.85546875" customWidth="1"/>
    <col min="2817" max="2817" width="4.28515625" customWidth="1"/>
    <col min="2818" max="2818" width="10.28515625" customWidth="1"/>
    <col min="2819" max="2819" width="40" customWidth="1"/>
    <col min="2820" max="2820" width="15.28515625" customWidth="1"/>
    <col min="2821" max="2821" width="10.140625" customWidth="1"/>
    <col min="2822" max="2822" width="10" customWidth="1"/>
    <col min="2823" max="2823" width="11.85546875" customWidth="1"/>
    <col min="3073" max="3073" width="4.28515625" customWidth="1"/>
    <col min="3074" max="3074" width="10.28515625" customWidth="1"/>
    <col min="3075" max="3075" width="40" customWidth="1"/>
    <col min="3076" max="3076" width="15.28515625" customWidth="1"/>
    <col min="3077" max="3077" width="10.140625" customWidth="1"/>
    <col min="3078" max="3078" width="10" customWidth="1"/>
    <col min="3079" max="3079" width="11.85546875" customWidth="1"/>
    <col min="3329" max="3329" width="4.28515625" customWidth="1"/>
    <col min="3330" max="3330" width="10.28515625" customWidth="1"/>
    <col min="3331" max="3331" width="40" customWidth="1"/>
    <col min="3332" max="3332" width="15.28515625" customWidth="1"/>
    <col min="3333" max="3333" width="10.140625" customWidth="1"/>
    <col min="3334" max="3334" width="10" customWidth="1"/>
    <col min="3335" max="3335" width="11.85546875" customWidth="1"/>
    <col min="3585" max="3585" width="4.28515625" customWidth="1"/>
    <col min="3586" max="3586" width="10.28515625" customWidth="1"/>
    <col min="3587" max="3587" width="40" customWidth="1"/>
    <col min="3588" max="3588" width="15.28515625" customWidth="1"/>
    <col min="3589" max="3589" width="10.140625" customWidth="1"/>
    <col min="3590" max="3590" width="10" customWidth="1"/>
    <col min="3591" max="3591" width="11.85546875" customWidth="1"/>
    <col min="3841" max="3841" width="4.28515625" customWidth="1"/>
    <col min="3842" max="3842" width="10.28515625" customWidth="1"/>
    <col min="3843" max="3843" width="40" customWidth="1"/>
    <col min="3844" max="3844" width="15.28515625" customWidth="1"/>
    <col min="3845" max="3845" width="10.140625" customWidth="1"/>
    <col min="3846" max="3846" width="10" customWidth="1"/>
    <col min="3847" max="3847" width="11.85546875" customWidth="1"/>
    <col min="4097" max="4097" width="4.28515625" customWidth="1"/>
    <col min="4098" max="4098" width="10.28515625" customWidth="1"/>
    <col min="4099" max="4099" width="40" customWidth="1"/>
    <col min="4100" max="4100" width="15.28515625" customWidth="1"/>
    <col min="4101" max="4101" width="10.140625" customWidth="1"/>
    <col min="4102" max="4102" width="10" customWidth="1"/>
    <col min="4103" max="4103" width="11.85546875" customWidth="1"/>
    <col min="4353" max="4353" width="4.28515625" customWidth="1"/>
    <col min="4354" max="4354" width="10.28515625" customWidth="1"/>
    <col min="4355" max="4355" width="40" customWidth="1"/>
    <col min="4356" max="4356" width="15.28515625" customWidth="1"/>
    <col min="4357" max="4357" width="10.140625" customWidth="1"/>
    <col min="4358" max="4358" width="10" customWidth="1"/>
    <col min="4359" max="4359" width="11.85546875" customWidth="1"/>
    <col min="4609" max="4609" width="4.28515625" customWidth="1"/>
    <col min="4610" max="4610" width="10.28515625" customWidth="1"/>
    <col min="4611" max="4611" width="40" customWidth="1"/>
    <col min="4612" max="4612" width="15.28515625" customWidth="1"/>
    <col min="4613" max="4613" width="10.140625" customWidth="1"/>
    <col min="4614" max="4614" width="10" customWidth="1"/>
    <col min="4615" max="4615" width="11.85546875" customWidth="1"/>
    <col min="4865" max="4865" width="4.28515625" customWidth="1"/>
    <col min="4866" max="4866" width="10.28515625" customWidth="1"/>
    <col min="4867" max="4867" width="40" customWidth="1"/>
    <col min="4868" max="4868" width="15.28515625" customWidth="1"/>
    <col min="4869" max="4869" width="10.140625" customWidth="1"/>
    <col min="4870" max="4870" width="10" customWidth="1"/>
    <col min="4871" max="4871" width="11.85546875" customWidth="1"/>
    <col min="5121" max="5121" width="4.28515625" customWidth="1"/>
    <col min="5122" max="5122" width="10.28515625" customWidth="1"/>
    <col min="5123" max="5123" width="40" customWidth="1"/>
    <col min="5124" max="5124" width="15.28515625" customWidth="1"/>
    <col min="5125" max="5125" width="10.140625" customWidth="1"/>
    <col min="5126" max="5126" width="10" customWidth="1"/>
    <col min="5127" max="5127" width="11.85546875" customWidth="1"/>
    <col min="5377" max="5377" width="4.28515625" customWidth="1"/>
    <col min="5378" max="5378" width="10.28515625" customWidth="1"/>
    <col min="5379" max="5379" width="40" customWidth="1"/>
    <col min="5380" max="5380" width="15.28515625" customWidth="1"/>
    <col min="5381" max="5381" width="10.140625" customWidth="1"/>
    <col min="5382" max="5382" width="10" customWidth="1"/>
    <col min="5383" max="5383" width="11.85546875" customWidth="1"/>
    <col min="5633" max="5633" width="4.28515625" customWidth="1"/>
    <col min="5634" max="5634" width="10.28515625" customWidth="1"/>
    <col min="5635" max="5635" width="40" customWidth="1"/>
    <col min="5636" max="5636" width="15.28515625" customWidth="1"/>
    <col min="5637" max="5637" width="10.140625" customWidth="1"/>
    <col min="5638" max="5638" width="10" customWidth="1"/>
    <col min="5639" max="5639" width="11.85546875" customWidth="1"/>
    <col min="5889" max="5889" width="4.28515625" customWidth="1"/>
    <col min="5890" max="5890" width="10.28515625" customWidth="1"/>
    <col min="5891" max="5891" width="40" customWidth="1"/>
    <col min="5892" max="5892" width="15.28515625" customWidth="1"/>
    <col min="5893" max="5893" width="10.140625" customWidth="1"/>
    <col min="5894" max="5894" width="10" customWidth="1"/>
    <col min="5895" max="5895" width="11.85546875" customWidth="1"/>
    <col min="6145" max="6145" width="4.28515625" customWidth="1"/>
    <col min="6146" max="6146" width="10.28515625" customWidth="1"/>
    <col min="6147" max="6147" width="40" customWidth="1"/>
    <col min="6148" max="6148" width="15.28515625" customWidth="1"/>
    <col min="6149" max="6149" width="10.140625" customWidth="1"/>
    <col min="6150" max="6150" width="10" customWidth="1"/>
    <col min="6151" max="6151" width="11.85546875" customWidth="1"/>
    <col min="6401" max="6401" width="4.28515625" customWidth="1"/>
    <col min="6402" max="6402" width="10.28515625" customWidth="1"/>
    <col min="6403" max="6403" width="40" customWidth="1"/>
    <col min="6404" max="6404" width="15.28515625" customWidth="1"/>
    <col min="6405" max="6405" width="10.140625" customWidth="1"/>
    <col min="6406" max="6406" width="10" customWidth="1"/>
    <col min="6407" max="6407" width="11.85546875" customWidth="1"/>
    <col min="6657" max="6657" width="4.28515625" customWidth="1"/>
    <col min="6658" max="6658" width="10.28515625" customWidth="1"/>
    <col min="6659" max="6659" width="40" customWidth="1"/>
    <col min="6660" max="6660" width="15.28515625" customWidth="1"/>
    <col min="6661" max="6661" width="10.140625" customWidth="1"/>
    <col min="6662" max="6662" width="10" customWidth="1"/>
    <col min="6663" max="6663" width="11.85546875" customWidth="1"/>
    <col min="6913" max="6913" width="4.28515625" customWidth="1"/>
    <col min="6914" max="6914" width="10.28515625" customWidth="1"/>
    <col min="6915" max="6915" width="40" customWidth="1"/>
    <col min="6916" max="6916" width="15.28515625" customWidth="1"/>
    <col min="6917" max="6917" width="10.140625" customWidth="1"/>
    <col min="6918" max="6918" width="10" customWidth="1"/>
    <col min="6919" max="6919" width="11.85546875" customWidth="1"/>
    <col min="7169" max="7169" width="4.28515625" customWidth="1"/>
    <col min="7170" max="7170" width="10.28515625" customWidth="1"/>
    <col min="7171" max="7171" width="40" customWidth="1"/>
    <col min="7172" max="7172" width="15.28515625" customWidth="1"/>
    <col min="7173" max="7173" width="10.140625" customWidth="1"/>
    <col min="7174" max="7174" width="10" customWidth="1"/>
    <col min="7175" max="7175" width="11.85546875" customWidth="1"/>
    <col min="7425" max="7425" width="4.28515625" customWidth="1"/>
    <col min="7426" max="7426" width="10.28515625" customWidth="1"/>
    <col min="7427" max="7427" width="40" customWidth="1"/>
    <col min="7428" max="7428" width="15.28515625" customWidth="1"/>
    <col min="7429" max="7429" width="10.140625" customWidth="1"/>
    <col min="7430" max="7430" width="10" customWidth="1"/>
    <col min="7431" max="7431" width="11.85546875" customWidth="1"/>
    <col min="7681" max="7681" width="4.28515625" customWidth="1"/>
    <col min="7682" max="7682" width="10.28515625" customWidth="1"/>
    <col min="7683" max="7683" width="40" customWidth="1"/>
    <col min="7684" max="7684" width="15.28515625" customWidth="1"/>
    <col min="7685" max="7685" width="10.140625" customWidth="1"/>
    <col min="7686" max="7686" width="10" customWidth="1"/>
    <col min="7687" max="7687" width="11.85546875" customWidth="1"/>
    <col min="7937" max="7937" width="4.28515625" customWidth="1"/>
    <col min="7938" max="7938" width="10.28515625" customWidth="1"/>
    <col min="7939" max="7939" width="40" customWidth="1"/>
    <col min="7940" max="7940" width="15.28515625" customWidth="1"/>
    <col min="7941" max="7941" width="10.140625" customWidth="1"/>
    <col min="7942" max="7942" width="10" customWidth="1"/>
    <col min="7943" max="7943" width="11.85546875" customWidth="1"/>
    <col min="8193" max="8193" width="4.28515625" customWidth="1"/>
    <col min="8194" max="8194" width="10.28515625" customWidth="1"/>
    <col min="8195" max="8195" width="40" customWidth="1"/>
    <col min="8196" max="8196" width="15.28515625" customWidth="1"/>
    <col min="8197" max="8197" width="10.140625" customWidth="1"/>
    <col min="8198" max="8198" width="10" customWidth="1"/>
    <col min="8199" max="8199" width="11.85546875" customWidth="1"/>
    <col min="8449" max="8449" width="4.28515625" customWidth="1"/>
    <col min="8450" max="8450" width="10.28515625" customWidth="1"/>
    <col min="8451" max="8451" width="40" customWidth="1"/>
    <col min="8452" max="8452" width="15.28515625" customWidth="1"/>
    <col min="8453" max="8453" width="10.140625" customWidth="1"/>
    <col min="8454" max="8454" width="10" customWidth="1"/>
    <col min="8455" max="8455" width="11.85546875" customWidth="1"/>
    <col min="8705" max="8705" width="4.28515625" customWidth="1"/>
    <col min="8706" max="8706" width="10.28515625" customWidth="1"/>
    <col min="8707" max="8707" width="40" customWidth="1"/>
    <col min="8708" max="8708" width="15.28515625" customWidth="1"/>
    <col min="8709" max="8709" width="10.140625" customWidth="1"/>
    <col min="8710" max="8710" width="10" customWidth="1"/>
    <col min="8711" max="8711" width="11.85546875" customWidth="1"/>
    <col min="8961" max="8961" width="4.28515625" customWidth="1"/>
    <col min="8962" max="8962" width="10.28515625" customWidth="1"/>
    <col min="8963" max="8963" width="40" customWidth="1"/>
    <col min="8964" max="8964" width="15.28515625" customWidth="1"/>
    <col min="8965" max="8965" width="10.140625" customWidth="1"/>
    <col min="8966" max="8966" width="10" customWidth="1"/>
    <col min="8967" max="8967" width="11.85546875" customWidth="1"/>
    <col min="9217" max="9217" width="4.28515625" customWidth="1"/>
    <col min="9218" max="9218" width="10.28515625" customWidth="1"/>
    <col min="9219" max="9219" width="40" customWidth="1"/>
    <col min="9220" max="9220" width="15.28515625" customWidth="1"/>
    <col min="9221" max="9221" width="10.140625" customWidth="1"/>
    <col min="9222" max="9222" width="10" customWidth="1"/>
    <col min="9223" max="9223" width="11.85546875" customWidth="1"/>
    <col min="9473" max="9473" width="4.28515625" customWidth="1"/>
    <col min="9474" max="9474" width="10.28515625" customWidth="1"/>
    <col min="9475" max="9475" width="40" customWidth="1"/>
    <col min="9476" max="9476" width="15.28515625" customWidth="1"/>
    <col min="9477" max="9477" width="10.140625" customWidth="1"/>
    <col min="9478" max="9478" width="10" customWidth="1"/>
    <col min="9479" max="9479" width="11.85546875" customWidth="1"/>
    <col min="9729" max="9729" width="4.28515625" customWidth="1"/>
    <col min="9730" max="9730" width="10.28515625" customWidth="1"/>
    <col min="9731" max="9731" width="40" customWidth="1"/>
    <col min="9732" max="9732" width="15.28515625" customWidth="1"/>
    <col min="9733" max="9733" width="10.140625" customWidth="1"/>
    <col min="9734" max="9734" width="10" customWidth="1"/>
    <col min="9735" max="9735" width="11.85546875" customWidth="1"/>
    <col min="9985" max="9985" width="4.28515625" customWidth="1"/>
    <col min="9986" max="9986" width="10.28515625" customWidth="1"/>
    <col min="9987" max="9987" width="40" customWidth="1"/>
    <col min="9988" max="9988" width="15.28515625" customWidth="1"/>
    <col min="9989" max="9989" width="10.140625" customWidth="1"/>
    <col min="9990" max="9990" width="10" customWidth="1"/>
    <col min="9991" max="9991" width="11.85546875" customWidth="1"/>
    <col min="10241" max="10241" width="4.28515625" customWidth="1"/>
    <col min="10242" max="10242" width="10.28515625" customWidth="1"/>
    <col min="10243" max="10243" width="40" customWidth="1"/>
    <col min="10244" max="10244" width="15.28515625" customWidth="1"/>
    <col min="10245" max="10245" width="10.140625" customWidth="1"/>
    <col min="10246" max="10246" width="10" customWidth="1"/>
    <col min="10247" max="10247" width="11.85546875" customWidth="1"/>
    <col min="10497" max="10497" width="4.28515625" customWidth="1"/>
    <col min="10498" max="10498" width="10.28515625" customWidth="1"/>
    <col min="10499" max="10499" width="40" customWidth="1"/>
    <col min="10500" max="10500" width="15.28515625" customWidth="1"/>
    <col min="10501" max="10501" width="10.140625" customWidth="1"/>
    <col min="10502" max="10502" width="10" customWidth="1"/>
    <col min="10503" max="10503" width="11.85546875" customWidth="1"/>
    <col min="10753" max="10753" width="4.28515625" customWidth="1"/>
    <col min="10754" max="10754" width="10.28515625" customWidth="1"/>
    <col min="10755" max="10755" width="40" customWidth="1"/>
    <col min="10756" max="10756" width="15.28515625" customWidth="1"/>
    <col min="10757" max="10757" width="10.140625" customWidth="1"/>
    <col min="10758" max="10758" width="10" customWidth="1"/>
    <col min="10759" max="10759" width="11.85546875" customWidth="1"/>
    <col min="11009" max="11009" width="4.28515625" customWidth="1"/>
    <col min="11010" max="11010" width="10.28515625" customWidth="1"/>
    <col min="11011" max="11011" width="40" customWidth="1"/>
    <col min="11012" max="11012" width="15.28515625" customWidth="1"/>
    <col min="11013" max="11013" width="10.140625" customWidth="1"/>
    <col min="11014" max="11014" width="10" customWidth="1"/>
    <col min="11015" max="11015" width="11.85546875" customWidth="1"/>
    <col min="11265" max="11265" width="4.28515625" customWidth="1"/>
    <col min="11266" max="11266" width="10.28515625" customWidth="1"/>
    <col min="11267" max="11267" width="40" customWidth="1"/>
    <col min="11268" max="11268" width="15.28515625" customWidth="1"/>
    <col min="11269" max="11269" width="10.140625" customWidth="1"/>
    <col min="11270" max="11270" width="10" customWidth="1"/>
    <col min="11271" max="11271" width="11.85546875" customWidth="1"/>
    <col min="11521" max="11521" width="4.28515625" customWidth="1"/>
    <col min="11522" max="11522" width="10.28515625" customWidth="1"/>
    <col min="11523" max="11523" width="40" customWidth="1"/>
    <col min="11524" max="11524" width="15.28515625" customWidth="1"/>
    <col min="11525" max="11525" width="10.140625" customWidth="1"/>
    <col min="11526" max="11526" width="10" customWidth="1"/>
    <col min="11527" max="11527" width="11.85546875" customWidth="1"/>
    <col min="11777" max="11777" width="4.28515625" customWidth="1"/>
    <col min="11778" max="11778" width="10.28515625" customWidth="1"/>
    <col min="11779" max="11779" width="40" customWidth="1"/>
    <col min="11780" max="11780" width="15.28515625" customWidth="1"/>
    <col min="11781" max="11781" width="10.140625" customWidth="1"/>
    <col min="11782" max="11782" width="10" customWidth="1"/>
    <col min="11783" max="11783" width="11.85546875" customWidth="1"/>
    <col min="12033" max="12033" width="4.28515625" customWidth="1"/>
    <col min="12034" max="12034" width="10.28515625" customWidth="1"/>
    <col min="12035" max="12035" width="40" customWidth="1"/>
    <col min="12036" max="12036" width="15.28515625" customWidth="1"/>
    <col min="12037" max="12037" width="10.140625" customWidth="1"/>
    <col min="12038" max="12038" width="10" customWidth="1"/>
    <col min="12039" max="12039" width="11.85546875" customWidth="1"/>
    <col min="12289" max="12289" width="4.28515625" customWidth="1"/>
    <col min="12290" max="12290" width="10.28515625" customWidth="1"/>
    <col min="12291" max="12291" width="40" customWidth="1"/>
    <col min="12292" max="12292" width="15.28515625" customWidth="1"/>
    <col min="12293" max="12293" width="10.140625" customWidth="1"/>
    <col min="12294" max="12294" width="10" customWidth="1"/>
    <col min="12295" max="12295" width="11.85546875" customWidth="1"/>
    <col min="12545" max="12545" width="4.28515625" customWidth="1"/>
    <col min="12546" max="12546" width="10.28515625" customWidth="1"/>
    <col min="12547" max="12547" width="40" customWidth="1"/>
    <col min="12548" max="12548" width="15.28515625" customWidth="1"/>
    <col min="12549" max="12549" width="10.140625" customWidth="1"/>
    <col min="12550" max="12550" width="10" customWidth="1"/>
    <col min="12551" max="12551" width="11.85546875" customWidth="1"/>
    <col min="12801" max="12801" width="4.28515625" customWidth="1"/>
    <col min="12802" max="12802" width="10.28515625" customWidth="1"/>
    <col min="12803" max="12803" width="40" customWidth="1"/>
    <col min="12804" max="12804" width="15.28515625" customWidth="1"/>
    <col min="12805" max="12805" width="10.140625" customWidth="1"/>
    <col min="12806" max="12806" width="10" customWidth="1"/>
    <col min="12807" max="12807" width="11.85546875" customWidth="1"/>
    <col min="13057" max="13057" width="4.28515625" customWidth="1"/>
    <col min="13058" max="13058" width="10.28515625" customWidth="1"/>
    <col min="13059" max="13059" width="40" customWidth="1"/>
    <col min="13060" max="13060" width="15.28515625" customWidth="1"/>
    <col min="13061" max="13061" width="10.140625" customWidth="1"/>
    <col min="13062" max="13062" width="10" customWidth="1"/>
    <col min="13063" max="13063" width="11.85546875" customWidth="1"/>
    <col min="13313" max="13313" width="4.28515625" customWidth="1"/>
    <col min="13314" max="13314" width="10.28515625" customWidth="1"/>
    <col min="13315" max="13315" width="40" customWidth="1"/>
    <col min="13316" max="13316" width="15.28515625" customWidth="1"/>
    <col min="13317" max="13317" width="10.140625" customWidth="1"/>
    <col min="13318" max="13318" width="10" customWidth="1"/>
    <col min="13319" max="13319" width="11.85546875" customWidth="1"/>
    <col min="13569" max="13569" width="4.28515625" customWidth="1"/>
    <col min="13570" max="13570" width="10.28515625" customWidth="1"/>
    <col min="13571" max="13571" width="40" customWidth="1"/>
    <col min="13572" max="13572" width="15.28515625" customWidth="1"/>
    <col min="13573" max="13573" width="10.140625" customWidth="1"/>
    <col min="13574" max="13574" width="10" customWidth="1"/>
    <col min="13575" max="13575" width="11.85546875" customWidth="1"/>
    <col min="13825" max="13825" width="4.28515625" customWidth="1"/>
    <col min="13826" max="13826" width="10.28515625" customWidth="1"/>
    <col min="13827" max="13827" width="40" customWidth="1"/>
    <col min="13828" max="13828" width="15.28515625" customWidth="1"/>
    <col min="13829" max="13829" width="10.140625" customWidth="1"/>
    <col min="13830" max="13830" width="10" customWidth="1"/>
    <col min="13831" max="13831" width="11.85546875" customWidth="1"/>
    <col min="14081" max="14081" width="4.28515625" customWidth="1"/>
    <col min="14082" max="14082" width="10.28515625" customWidth="1"/>
    <col min="14083" max="14083" width="40" customWidth="1"/>
    <col min="14084" max="14084" width="15.28515625" customWidth="1"/>
    <col min="14085" max="14085" width="10.140625" customWidth="1"/>
    <col min="14086" max="14086" width="10" customWidth="1"/>
    <col min="14087" max="14087" width="11.85546875" customWidth="1"/>
    <col min="14337" max="14337" width="4.28515625" customWidth="1"/>
    <col min="14338" max="14338" width="10.28515625" customWidth="1"/>
    <col min="14339" max="14339" width="40" customWidth="1"/>
    <col min="14340" max="14340" width="15.28515625" customWidth="1"/>
    <col min="14341" max="14341" width="10.140625" customWidth="1"/>
    <col min="14342" max="14342" width="10" customWidth="1"/>
    <col min="14343" max="14343" width="11.85546875" customWidth="1"/>
    <col min="14593" max="14593" width="4.28515625" customWidth="1"/>
    <col min="14594" max="14594" width="10.28515625" customWidth="1"/>
    <col min="14595" max="14595" width="40" customWidth="1"/>
    <col min="14596" max="14596" width="15.28515625" customWidth="1"/>
    <col min="14597" max="14597" width="10.140625" customWidth="1"/>
    <col min="14598" max="14598" width="10" customWidth="1"/>
    <col min="14599" max="14599" width="11.85546875" customWidth="1"/>
    <col min="14849" max="14849" width="4.28515625" customWidth="1"/>
    <col min="14850" max="14850" width="10.28515625" customWidth="1"/>
    <col min="14851" max="14851" width="40" customWidth="1"/>
    <col min="14852" max="14852" width="15.28515625" customWidth="1"/>
    <col min="14853" max="14853" width="10.140625" customWidth="1"/>
    <col min="14854" max="14854" width="10" customWidth="1"/>
    <col min="14855" max="14855" width="11.85546875" customWidth="1"/>
    <col min="15105" max="15105" width="4.28515625" customWidth="1"/>
    <col min="15106" max="15106" width="10.28515625" customWidth="1"/>
    <col min="15107" max="15107" width="40" customWidth="1"/>
    <col min="15108" max="15108" width="15.28515625" customWidth="1"/>
    <col min="15109" max="15109" width="10.140625" customWidth="1"/>
    <col min="15110" max="15110" width="10" customWidth="1"/>
    <col min="15111" max="15111" width="11.85546875" customWidth="1"/>
    <col min="15361" max="15361" width="4.28515625" customWidth="1"/>
    <col min="15362" max="15362" width="10.28515625" customWidth="1"/>
    <col min="15363" max="15363" width="40" customWidth="1"/>
    <col min="15364" max="15364" width="15.28515625" customWidth="1"/>
    <col min="15365" max="15365" width="10.140625" customWidth="1"/>
    <col min="15366" max="15366" width="10" customWidth="1"/>
    <col min="15367" max="15367" width="11.85546875" customWidth="1"/>
    <col min="15617" max="15617" width="4.28515625" customWidth="1"/>
    <col min="15618" max="15618" width="10.28515625" customWidth="1"/>
    <col min="15619" max="15619" width="40" customWidth="1"/>
    <col min="15620" max="15620" width="15.28515625" customWidth="1"/>
    <col min="15621" max="15621" width="10.140625" customWidth="1"/>
    <col min="15622" max="15622" width="10" customWidth="1"/>
    <col min="15623" max="15623" width="11.85546875" customWidth="1"/>
    <col min="15873" max="15873" width="4.28515625" customWidth="1"/>
    <col min="15874" max="15874" width="10.28515625" customWidth="1"/>
    <col min="15875" max="15875" width="40" customWidth="1"/>
    <col min="15876" max="15876" width="15.28515625" customWidth="1"/>
    <col min="15877" max="15877" width="10.140625" customWidth="1"/>
    <col min="15878" max="15878" width="10" customWidth="1"/>
    <col min="15879" max="15879" width="11.85546875" customWidth="1"/>
    <col min="16129" max="16129" width="4.28515625" customWidth="1"/>
    <col min="16130" max="16130" width="10.28515625" customWidth="1"/>
    <col min="16131" max="16131" width="40" customWidth="1"/>
    <col min="16132" max="16132" width="15.28515625" customWidth="1"/>
    <col min="16133" max="16133" width="10.140625" customWidth="1"/>
    <col min="16134" max="16134" width="10" customWidth="1"/>
    <col min="16135" max="16135" width="11.85546875" customWidth="1"/>
  </cols>
  <sheetData>
    <row r="1" spans="1:11" ht="15.75">
      <c r="A1" s="354" t="s">
        <v>0</v>
      </c>
      <c r="B1" s="354"/>
      <c r="C1" s="354"/>
      <c r="D1" s="354"/>
      <c r="E1" s="354"/>
      <c r="F1" s="354"/>
      <c r="G1" s="354"/>
    </row>
    <row r="2" spans="1:11">
      <c r="A2" s="355" t="s">
        <v>1</v>
      </c>
      <c r="B2" s="355"/>
      <c r="C2" s="355"/>
      <c r="D2" s="355"/>
      <c r="E2" s="355"/>
      <c r="F2" s="355"/>
      <c r="G2" s="355"/>
    </row>
    <row r="3" spans="1:11">
      <c r="A3" s="355" t="s">
        <v>44</v>
      </c>
      <c r="B3" s="355"/>
      <c r="C3" s="355"/>
      <c r="D3" s="355"/>
      <c r="E3" s="355"/>
      <c r="F3" s="355"/>
      <c r="G3" s="355"/>
    </row>
    <row r="4" spans="1:11">
      <c r="A4" s="355" t="s">
        <v>45</v>
      </c>
      <c r="B4" s="355"/>
      <c r="C4" s="355"/>
      <c r="D4" s="355"/>
      <c r="E4" s="355"/>
      <c r="F4" s="355"/>
      <c r="G4" s="355"/>
    </row>
    <row r="5" spans="1:11">
      <c r="A5" s="355" t="s">
        <v>105</v>
      </c>
      <c r="B5" s="355"/>
      <c r="C5" s="355"/>
      <c r="D5" s="355"/>
      <c r="E5" s="355"/>
      <c r="F5" s="355"/>
      <c r="G5" s="355"/>
    </row>
    <row r="6" spans="1:11" ht="15.75">
      <c r="A6" s="1"/>
      <c r="B6" s="2" t="s">
        <v>1</v>
      </c>
      <c r="C6" s="3"/>
      <c r="D6" s="4"/>
      <c r="E6" s="4"/>
      <c r="F6" s="1"/>
      <c r="G6" s="1"/>
    </row>
    <row r="7" spans="1:11">
      <c r="B7" s="5" t="s">
        <v>2</v>
      </c>
    </row>
    <row r="9" spans="1:11" ht="15.75">
      <c r="A9" s="353" t="s">
        <v>62</v>
      </c>
      <c r="B9" s="353"/>
      <c r="C9" s="353"/>
      <c r="D9" s="353"/>
      <c r="E9" s="353"/>
      <c r="F9" s="353"/>
      <c r="G9" s="353"/>
    </row>
    <row r="10" spans="1:11" ht="45" customHeight="1">
      <c r="A10" s="342" t="s">
        <v>61</v>
      </c>
      <c r="B10" s="342"/>
      <c r="C10" s="342"/>
      <c r="D10" s="342"/>
      <c r="E10" s="342"/>
      <c r="F10" s="342"/>
      <c r="G10" s="342"/>
    </row>
    <row r="11" spans="1:11" ht="15.75">
      <c r="A11" s="343"/>
      <c r="B11" s="343"/>
      <c r="C11" s="343"/>
      <c r="D11" s="343"/>
      <c r="E11" s="343"/>
      <c r="F11" s="343"/>
      <c r="G11" s="343"/>
    </row>
    <row r="12" spans="1:11" ht="16.5" thickBot="1">
      <c r="A12" s="6" t="s">
        <v>3</v>
      </c>
      <c r="B12" s="344" t="s">
        <v>4</v>
      </c>
      <c r="C12" s="344"/>
      <c r="D12" s="344"/>
      <c r="E12" s="344"/>
      <c r="F12" s="345" t="s">
        <v>5</v>
      </c>
      <c r="G12" s="345"/>
    </row>
    <row r="13" spans="1:11" ht="57.75" thickBot="1">
      <c r="A13" s="7" t="s">
        <v>6</v>
      </c>
      <c r="B13" s="8" t="s">
        <v>7</v>
      </c>
      <c r="C13" s="8" t="s">
        <v>8</v>
      </c>
      <c r="D13" s="8" t="s">
        <v>9</v>
      </c>
      <c r="E13" s="8" t="s">
        <v>10</v>
      </c>
      <c r="F13" s="8" t="s">
        <v>11</v>
      </c>
      <c r="G13" s="9" t="s">
        <v>12</v>
      </c>
    </row>
    <row r="14" spans="1:11" ht="15.75" thickBot="1">
      <c r="A14" s="7"/>
      <c r="B14" s="8"/>
      <c r="C14" s="8" t="s">
        <v>13</v>
      </c>
      <c r="D14" s="8"/>
      <c r="E14" s="8"/>
      <c r="F14" s="8"/>
      <c r="G14" s="9"/>
    </row>
    <row r="15" spans="1:11" ht="15.75" thickBot="1">
      <c r="A15" s="10" t="s">
        <v>14</v>
      </c>
      <c r="B15" s="11">
        <v>1100</v>
      </c>
      <c r="C15" s="12" t="s">
        <v>15</v>
      </c>
      <c r="D15" s="13"/>
      <c r="E15" s="13"/>
      <c r="F15" s="13"/>
      <c r="G15" s="14">
        <f>G19+G20</f>
        <v>657.16</v>
      </c>
      <c r="J15" s="15"/>
      <c r="K15" s="15"/>
    </row>
    <row r="16" spans="1:11" s="16" customFormat="1" ht="25.5">
      <c r="A16" s="83"/>
      <c r="B16" s="84"/>
      <c r="C16" s="85" t="s">
        <v>36</v>
      </c>
      <c r="D16" s="86" t="s">
        <v>40</v>
      </c>
      <c r="E16" s="87">
        <v>8.08</v>
      </c>
      <c r="F16" s="88">
        <v>8</v>
      </c>
      <c r="G16" s="89">
        <f>ROUND(E16*F16,2)</f>
        <v>64.64</v>
      </c>
      <c r="J16" s="17"/>
    </row>
    <row r="17" spans="1:11" s="18" customFormat="1" ht="25.5">
      <c r="A17" s="90"/>
      <c r="B17" s="91"/>
      <c r="C17" s="92" t="s">
        <v>31</v>
      </c>
      <c r="D17" s="93" t="s">
        <v>34</v>
      </c>
      <c r="E17" s="94">
        <v>6.29</v>
      </c>
      <c r="F17" s="95">
        <f>0.25*G34</f>
        <v>77.5</v>
      </c>
      <c r="G17" s="96">
        <f>ROUND(E17*F17,2)</f>
        <v>487.48</v>
      </c>
      <c r="J17" s="19"/>
      <c r="K17" s="20"/>
    </row>
    <row r="18" spans="1:11" s="18" customFormat="1" ht="39" thickBot="1">
      <c r="A18" s="109"/>
      <c r="B18" s="110"/>
      <c r="C18" s="112" t="s">
        <v>35</v>
      </c>
      <c r="D18" s="113" t="s">
        <v>32</v>
      </c>
      <c r="E18" s="114">
        <v>8.3800000000000008</v>
      </c>
      <c r="F18" s="115">
        <v>6</v>
      </c>
      <c r="G18" s="116">
        <f>ROUND(E18*F18,2)</f>
        <v>50.28</v>
      </c>
      <c r="J18" s="19"/>
      <c r="K18" s="20"/>
    </row>
    <row r="19" spans="1:11" ht="19.5" customHeight="1" thickBot="1">
      <c r="A19" s="117" t="s">
        <v>16</v>
      </c>
      <c r="B19" s="118">
        <v>1110</v>
      </c>
      <c r="C19" s="59" t="s">
        <v>17</v>
      </c>
      <c r="D19" s="119"/>
      <c r="E19" s="120"/>
      <c r="F19" s="120">
        <f>SUM(F16:F18)</f>
        <v>91.5</v>
      </c>
      <c r="G19" s="121">
        <f>SUM(G16:G18)</f>
        <v>602.4</v>
      </c>
    </row>
    <row r="20" spans="1:11" ht="16.5" customHeight="1">
      <c r="A20" s="21"/>
      <c r="B20" s="22"/>
      <c r="C20" s="23" t="s">
        <v>18</v>
      </c>
      <c r="D20" s="24"/>
      <c r="E20" s="25"/>
      <c r="F20" s="25"/>
      <c r="G20" s="26">
        <f>ROUND((G19)*0.0909,2)</f>
        <v>54.76</v>
      </c>
    </row>
    <row r="21" spans="1:11" ht="30">
      <c r="A21" s="27" t="s">
        <v>19</v>
      </c>
      <c r="B21" s="28">
        <v>1200</v>
      </c>
      <c r="C21" s="29" t="s">
        <v>107</v>
      </c>
      <c r="D21" s="30"/>
      <c r="E21" s="31"/>
      <c r="F21" s="31"/>
      <c r="G21" s="32">
        <f>ROUND(G15*0.2359,2)</f>
        <v>155.02000000000001</v>
      </c>
    </row>
    <row r="22" spans="1:11" ht="15.75" thickBot="1">
      <c r="A22" s="97"/>
      <c r="B22" s="98"/>
      <c r="C22" s="99" t="s">
        <v>21</v>
      </c>
      <c r="D22" s="100"/>
      <c r="E22" s="101"/>
      <c r="F22" s="101"/>
      <c r="G22" s="102">
        <f>SUM(G19:G21)</f>
        <v>812.18</v>
      </c>
    </row>
    <row r="23" spans="1:11">
      <c r="A23" s="103"/>
      <c r="B23" s="104">
        <v>1000</v>
      </c>
      <c r="C23" s="105" t="s">
        <v>22</v>
      </c>
      <c r="D23" s="106"/>
      <c r="E23" s="107"/>
      <c r="F23" s="107"/>
      <c r="G23" s="108">
        <f>SUM(G15+G21)</f>
        <v>812.18</v>
      </c>
    </row>
    <row r="24" spans="1:11" ht="15.75" thickBot="1">
      <c r="A24" s="33"/>
      <c r="B24" s="34">
        <v>2000</v>
      </c>
      <c r="C24" s="35" t="s">
        <v>23</v>
      </c>
      <c r="D24" s="36"/>
      <c r="E24" s="37"/>
      <c r="F24" s="37"/>
      <c r="G24" s="38">
        <v>0</v>
      </c>
    </row>
    <row r="25" spans="1:11">
      <c r="A25" s="21"/>
      <c r="B25" s="39"/>
      <c r="C25" s="40" t="s">
        <v>24</v>
      </c>
      <c r="D25" s="41"/>
      <c r="E25" s="42"/>
      <c r="F25" s="42"/>
      <c r="G25" s="43"/>
    </row>
    <row r="26" spans="1:11">
      <c r="A26" s="44" t="s">
        <v>20</v>
      </c>
      <c r="B26" s="45">
        <v>2200</v>
      </c>
      <c r="C26" s="29" t="s">
        <v>37</v>
      </c>
      <c r="D26" s="30"/>
      <c r="E26" s="31"/>
      <c r="F26" s="31"/>
      <c r="G26" s="32">
        <f>ROUND(G19*0.2437,2)</f>
        <v>146.80000000000001</v>
      </c>
    </row>
    <row r="27" spans="1:11">
      <c r="A27" s="44" t="s">
        <v>25</v>
      </c>
      <c r="B27" s="45">
        <v>2300</v>
      </c>
      <c r="C27" s="29" t="s">
        <v>38</v>
      </c>
      <c r="D27" s="30"/>
      <c r="E27" s="31"/>
      <c r="F27" s="31"/>
      <c r="G27" s="32">
        <f>ROUND(G19*0.0866,2)</f>
        <v>52.17</v>
      </c>
    </row>
    <row r="28" spans="1:11" ht="15.75" thickBot="1">
      <c r="A28" s="46"/>
      <c r="B28" s="47"/>
      <c r="C28" s="48" t="s">
        <v>26</v>
      </c>
      <c r="D28" s="49"/>
      <c r="E28" s="50"/>
      <c r="F28" s="50"/>
      <c r="G28" s="51">
        <f>SUM(G26:G27)</f>
        <v>198.97000000000003</v>
      </c>
    </row>
    <row r="29" spans="1:11" ht="15.75" thickBot="1">
      <c r="A29" s="60"/>
      <c r="B29" s="61"/>
      <c r="C29" s="62" t="s">
        <v>27</v>
      </c>
      <c r="D29" s="63"/>
      <c r="E29" s="64"/>
      <c r="F29" s="64"/>
      <c r="G29" s="65">
        <f>G22+G28</f>
        <v>1011.15</v>
      </c>
      <c r="I29" s="66"/>
    </row>
    <row r="30" spans="1:11" ht="22.5" customHeight="1" thickBot="1">
      <c r="A30" s="52"/>
      <c r="B30" s="53">
        <v>1000</v>
      </c>
      <c r="C30" s="54" t="s">
        <v>22</v>
      </c>
      <c r="D30" s="55"/>
      <c r="E30" s="56"/>
      <c r="F30" s="56"/>
      <c r="G30" s="57">
        <f>G15+G21</f>
        <v>812.18</v>
      </c>
    </row>
    <row r="31" spans="1:11" ht="21" customHeight="1" thickBot="1">
      <c r="A31" s="67"/>
      <c r="B31" s="58">
        <v>2000</v>
      </c>
      <c r="C31" s="59" t="s">
        <v>23</v>
      </c>
      <c r="D31" s="68"/>
      <c r="E31" s="69"/>
      <c r="F31" s="69"/>
      <c r="G31" s="70">
        <f>G28</f>
        <v>198.97000000000003</v>
      </c>
    </row>
    <row r="32" spans="1:11">
      <c r="A32" s="71"/>
      <c r="B32" s="71"/>
      <c r="C32" s="72"/>
      <c r="D32" s="73"/>
      <c r="E32" s="74"/>
    </row>
    <row r="33" spans="1:10">
      <c r="A33" s="71"/>
      <c r="B33" s="71"/>
      <c r="C33" s="75"/>
      <c r="D33" s="75"/>
      <c r="E33" s="75"/>
      <c r="F33" s="76"/>
      <c r="G33" s="76"/>
    </row>
    <row r="34" spans="1:10" ht="15.75">
      <c r="A34" s="71"/>
      <c r="B34" s="346" t="s">
        <v>28</v>
      </c>
      <c r="C34" s="347"/>
      <c r="D34" s="348"/>
      <c r="E34" s="349" t="s">
        <v>33</v>
      </c>
      <c r="F34" s="349"/>
      <c r="G34" s="77">
        <v>310</v>
      </c>
    </row>
    <row r="35" spans="1:10" ht="31.5" customHeight="1">
      <c r="A35" s="71"/>
      <c r="B35" s="350" t="s">
        <v>29</v>
      </c>
      <c r="C35" s="351"/>
      <c r="D35" s="352"/>
      <c r="E35" s="349"/>
      <c r="F35" s="349"/>
      <c r="G35" s="78">
        <f>ROUND(G29/G34,2)</f>
        <v>3.26</v>
      </c>
      <c r="I35" s="79"/>
      <c r="J35" s="79"/>
    </row>
    <row r="36" spans="1:10">
      <c r="A36" s="71"/>
      <c r="B36" s="71"/>
      <c r="C36" s="75"/>
      <c r="D36" s="75"/>
      <c r="E36" s="75"/>
      <c r="F36" s="76"/>
      <c r="G36" s="76"/>
    </row>
    <row r="37" spans="1:10">
      <c r="A37" s="73"/>
      <c r="B37" s="73"/>
      <c r="C37" s="75" t="s">
        <v>30</v>
      </c>
      <c r="D37" s="80"/>
      <c r="E37" s="80"/>
      <c r="F37" s="80"/>
    </row>
    <row r="38" spans="1:10">
      <c r="A38" s="73"/>
      <c r="B38" s="73"/>
      <c r="C38" s="122" t="s">
        <v>46</v>
      </c>
      <c r="D38" s="81"/>
      <c r="E38" s="81"/>
      <c r="F38" s="123" t="s">
        <v>47</v>
      </c>
    </row>
    <row r="39" spans="1:10" ht="30" customHeight="1">
      <c r="C39" s="356"/>
      <c r="D39" s="356"/>
      <c r="G39" s="82"/>
    </row>
  </sheetData>
  <mergeCells count="14">
    <mergeCell ref="C39:D39"/>
    <mergeCell ref="A11:G11"/>
    <mergeCell ref="B12:E12"/>
    <mergeCell ref="F12:G12"/>
    <mergeCell ref="B34:D34"/>
    <mergeCell ref="E34:F35"/>
    <mergeCell ref="B35:D35"/>
    <mergeCell ref="A10:G10"/>
    <mergeCell ref="A9:G9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43"/>
  <sheetViews>
    <sheetView topLeftCell="A13" workbookViewId="0">
      <selection activeCell="G25" sqref="G25"/>
    </sheetView>
  </sheetViews>
  <sheetFormatPr defaultRowHeight="15"/>
  <cols>
    <col min="1" max="1" width="4.28515625" customWidth="1"/>
    <col min="2" max="2" width="10.42578125" customWidth="1"/>
    <col min="3" max="3" width="38.5703125" customWidth="1"/>
    <col min="4" max="4" width="15.28515625" customWidth="1"/>
    <col min="5" max="5" width="10.140625" customWidth="1"/>
    <col min="6" max="6" width="10" customWidth="1"/>
    <col min="7" max="7" width="10.28515625" customWidth="1"/>
    <col min="256" max="256" width="4.28515625" customWidth="1"/>
    <col min="257" max="257" width="10.42578125" customWidth="1"/>
    <col min="258" max="258" width="35.42578125" customWidth="1"/>
    <col min="259" max="259" width="15.28515625" customWidth="1"/>
    <col min="260" max="260" width="10.140625" customWidth="1"/>
    <col min="261" max="261" width="10" customWidth="1"/>
    <col min="262" max="262" width="10.28515625" customWidth="1"/>
    <col min="512" max="512" width="4.28515625" customWidth="1"/>
    <col min="513" max="513" width="10.42578125" customWidth="1"/>
    <col min="514" max="514" width="35.42578125" customWidth="1"/>
    <col min="515" max="515" width="15.28515625" customWidth="1"/>
    <col min="516" max="516" width="10.140625" customWidth="1"/>
    <col min="517" max="517" width="10" customWidth="1"/>
    <col min="518" max="518" width="10.28515625" customWidth="1"/>
    <col min="768" max="768" width="4.28515625" customWidth="1"/>
    <col min="769" max="769" width="10.42578125" customWidth="1"/>
    <col min="770" max="770" width="35.42578125" customWidth="1"/>
    <col min="771" max="771" width="15.28515625" customWidth="1"/>
    <col min="772" max="772" width="10.140625" customWidth="1"/>
    <col min="773" max="773" width="10" customWidth="1"/>
    <col min="774" max="774" width="10.28515625" customWidth="1"/>
    <col min="1024" max="1024" width="4.28515625" customWidth="1"/>
    <col min="1025" max="1025" width="10.42578125" customWidth="1"/>
    <col min="1026" max="1026" width="35.42578125" customWidth="1"/>
    <col min="1027" max="1027" width="15.28515625" customWidth="1"/>
    <col min="1028" max="1028" width="10.140625" customWidth="1"/>
    <col min="1029" max="1029" width="10" customWidth="1"/>
    <col min="1030" max="1030" width="10.28515625" customWidth="1"/>
    <col min="1280" max="1280" width="4.28515625" customWidth="1"/>
    <col min="1281" max="1281" width="10.42578125" customWidth="1"/>
    <col min="1282" max="1282" width="35.42578125" customWidth="1"/>
    <col min="1283" max="1283" width="15.28515625" customWidth="1"/>
    <col min="1284" max="1284" width="10.140625" customWidth="1"/>
    <col min="1285" max="1285" width="10" customWidth="1"/>
    <col min="1286" max="1286" width="10.28515625" customWidth="1"/>
    <col min="1536" max="1536" width="4.28515625" customWidth="1"/>
    <col min="1537" max="1537" width="10.42578125" customWidth="1"/>
    <col min="1538" max="1538" width="35.42578125" customWidth="1"/>
    <col min="1539" max="1539" width="15.28515625" customWidth="1"/>
    <col min="1540" max="1540" width="10.140625" customWidth="1"/>
    <col min="1541" max="1541" width="10" customWidth="1"/>
    <col min="1542" max="1542" width="10.28515625" customWidth="1"/>
    <col min="1792" max="1792" width="4.28515625" customWidth="1"/>
    <col min="1793" max="1793" width="10.42578125" customWidth="1"/>
    <col min="1794" max="1794" width="35.42578125" customWidth="1"/>
    <col min="1795" max="1795" width="15.28515625" customWidth="1"/>
    <col min="1796" max="1796" width="10.140625" customWidth="1"/>
    <col min="1797" max="1797" width="10" customWidth="1"/>
    <col min="1798" max="1798" width="10.28515625" customWidth="1"/>
    <col min="2048" max="2048" width="4.28515625" customWidth="1"/>
    <col min="2049" max="2049" width="10.42578125" customWidth="1"/>
    <col min="2050" max="2050" width="35.42578125" customWidth="1"/>
    <col min="2051" max="2051" width="15.28515625" customWidth="1"/>
    <col min="2052" max="2052" width="10.140625" customWidth="1"/>
    <col min="2053" max="2053" width="10" customWidth="1"/>
    <col min="2054" max="2054" width="10.28515625" customWidth="1"/>
    <col min="2304" max="2304" width="4.28515625" customWidth="1"/>
    <col min="2305" max="2305" width="10.42578125" customWidth="1"/>
    <col min="2306" max="2306" width="35.42578125" customWidth="1"/>
    <col min="2307" max="2307" width="15.28515625" customWidth="1"/>
    <col min="2308" max="2308" width="10.140625" customWidth="1"/>
    <col min="2309" max="2309" width="10" customWidth="1"/>
    <col min="2310" max="2310" width="10.28515625" customWidth="1"/>
    <col min="2560" max="2560" width="4.28515625" customWidth="1"/>
    <col min="2561" max="2561" width="10.42578125" customWidth="1"/>
    <col min="2562" max="2562" width="35.42578125" customWidth="1"/>
    <col min="2563" max="2563" width="15.28515625" customWidth="1"/>
    <col min="2564" max="2564" width="10.140625" customWidth="1"/>
    <col min="2565" max="2565" width="10" customWidth="1"/>
    <col min="2566" max="2566" width="10.28515625" customWidth="1"/>
    <col min="2816" max="2816" width="4.28515625" customWidth="1"/>
    <col min="2817" max="2817" width="10.42578125" customWidth="1"/>
    <col min="2818" max="2818" width="35.42578125" customWidth="1"/>
    <col min="2819" max="2819" width="15.28515625" customWidth="1"/>
    <col min="2820" max="2820" width="10.140625" customWidth="1"/>
    <col min="2821" max="2821" width="10" customWidth="1"/>
    <col min="2822" max="2822" width="10.28515625" customWidth="1"/>
    <col min="3072" max="3072" width="4.28515625" customWidth="1"/>
    <col min="3073" max="3073" width="10.42578125" customWidth="1"/>
    <col min="3074" max="3074" width="35.42578125" customWidth="1"/>
    <col min="3075" max="3075" width="15.28515625" customWidth="1"/>
    <col min="3076" max="3076" width="10.140625" customWidth="1"/>
    <col min="3077" max="3077" width="10" customWidth="1"/>
    <col min="3078" max="3078" width="10.28515625" customWidth="1"/>
    <col min="3328" max="3328" width="4.28515625" customWidth="1"/>
    <col min="3329" max="3329" width="10.42578125" customWidth="1"/>
    <col min="3330" max="3330" width="35.42578125" customWidth="1"/>
    <col min="3331" max="3331" width="15.28515625" customWidth="1"/>
    <col min="3332" max="3332" width="10.140625" customWidth="1"/>
    <col min="3333" max="3333" width="10" customWidth="1"/>
    <col min="3334" max="3334" width="10.28515625" customWidth="1"/>
    <col min="3584" max="3584" width="4.28515625" customWidth="1"/>
    <col min="3585" max="3585" width="10.42578125" customWidth="1"/>
    <col min="3586" max="3586" width="35.42578125" customWidth="1"/>
    <col min="3587" max="3587" width="15.28515625" customWidth="1"/>
    <col min="3588" max="3588" width="10.140625" customWidth="1"/>
    <col min="3589" max="3589" width="10" customWidth="1"/>
    <col min="3590" max="3590" width="10.28515625" customWidth="1"/>
    <col min="3840" max="3840" width="4.28515625" customWidth="1"/>
    <col min="3841" max="3841" width="10.42578125" customWidth="1"/>
    <col min="3842" max="3842" width="35.42578125" customWidth="1"/>
    <col min="3843" max="3843" width="15.28515625" customWidth="1"/>
    <col min="3844" max="3844" width="10.140625" customWidth="1"/>
    <col min="3845" max="3845" width="10" customWidth="1"/>
    <col min="3846" max="3846" width="10.28515625" customWidth="1"/>
    <col min="4096" max="4096" width="4.28515625" customWidth="1"/>
    <col min="4097" max="4097" width="10.42578125" customWidth="1"/>
    <col min="4098" max="4098" width="35.42578125" customWidth="1"/>
    <col min="4099" max="4099" width="15.28515625" customWidth="1"/>
    <col min="4100" max="4100" width="10.140625" customWidth="1"/>
    <col min="4101" max="4101" width="10" customWidth="1"/>
    <col min="4102" max="4102" width="10.28515625" customWidth="1"/>
    <col min="4352" max="4352" width="4.28515625" customWidth="1"/>
    <col min="4353" max="4353" width="10.42578125" customWidth="1"/>
    <col min="4354" max="4354" width="35.42578125" customWidth="1"/>
    <col min="4355" max="4355" width="15.28515625" customWidth="1"/>
    <col min="4356" max="4356" width="10.140625" customWidth="1"/>
    <col min="4357" max="4357" width="10" customWidth="1"/>
    <col min="4358" max="4358" width="10.28515625" customWidth="1"/>
    <col min="4608" max="4608" width="4.28515625" customWidth="1"/>
    <col min="4609" max="4609" width="10.42578125" customWidth="1"/>
    <col min="4610" max="4610" width="35.42578125" customWidth="1"/>
    <col min="4611" max="4611" width="15.28515625" customWidth="1"/>
    <col min="4612" max="4612" width="10.140625" customWidth="1"/>
    <col min="4613" max="4613" width="10" customWidth="1"/>
    <col min="4614" max="4614" width="10.28515625" customWidth="1"/>
    <col min="4864" max="4864" width="4.28515625" customWidth="1"/>
    <col min="4865" max="4865" width="10.42578125" customWidth="1"/>
    <col min="4866" max="4866" width="35.42578125" customWidth="1"/>
    <col min="4867" max="4867" width="15.28515625" customWidth="1"/>
    <col min="4868" max="4868" width="10.140625" customWidth="1"/>
    <col min="4869" max="4869" width="10" customWidth="1"/>
    <col min="4870" max="4870" width="10.28515625" customWidth="1"/>
    <col min="5120" max="5120" width="4.28515625" customWidth="1"/>
    <col min="5121" max="5121" width="10.42578125" customWidth="1"/>
    <col min="5122" max="5122" width="35.42578125" customWidth="1"/>
    <col min="5123" max="5123" width="15.28515625" customWidth="1"/>
    <col min="5124" max="5124" width="10.140625" customWidth="1"/>
    <col min="5125" max="5125" width="10" customWidth="1"/>
    <col min="5126" max="5126" width="10.28515625" customWidth="1"/>
    <col min="5376" max="5376" width="4.28515625" customWidth="1"/>
    <col min="5377" max="5377" width="10.42578125" customWidth="1"/>
    <col min="5378" max="5378" width="35.42578125" customWidth="1"/>
    <col min="5379" max="5379" width="15.28515625" customWidth="1"/>
    <col min="5380" max="5380" width="10.140625" customWidth="1"/>
    <col min="5381" max="5381" width="10" customWidth="1"/>
    <col min="5382" max="5382" width="10.28515625" customWidth="1"/>
    <col min="5632" max="5632" width="4.28515625" customWidth="1"/>
    <col min="5633" max="5633" width="10.42578125" customWidth="1"/>
    <col min="5634" max="5634" width="35.42578125" customWidth="1"/>
    <col min="5635" max="5635" width="15.28515625" customWidth="1"/>
    <col min="5636" max="5636" width="10.140625" customWidth="1"/>
    <col min="5637" max="5637" width="10" customWidth="1"/>
    <col min="5638" max="5638" width="10.28515625" customWidth="1"/>
    <col min="5888" max="5888" width="4.28515625" customWidth="1"/>
    <col min="5889" max="5889" width="10.42578125" customWidth="1"/>
    <col min="5890" max="5890" width="35.42578125" customWidth="1"/>
    <col min="5891" max="5891" width="15.28515625" customWidth="1"/>
    <col min="5892" max="5892" width="10.140625" customWidth="1"/>
    <col min="5893" max="5893" width="10" customWidth="1"/>
    <col min="5894" max="5894" width="10.28515625" customWidth="1"/>
    <col min="6144" max="6144" width="4.28515625" customWidth="1"/>
    <col min="6145" max="6145" width="10.42578125" customWidth="1"/>
    <col min="6146" max="6146" width="35.42578125" customWidth="1"/>
    <col min="6147" max="6147" width="15.28515625" customWidth="1"/>
    <col min="6148" max="6148" width="10.140625" customWidth="1"/>
    <col min="6149" max="6149" width="10" customWidth="1"/>
    <col min="6150" max="6150" width="10.28515625" customWidth="1"/>
    <col min="6400" max="6400" width="4.28515625" customWidth="1"/>
    <col min="6401" max="6401" width="10.42578125" customWidth="1"/>
    <col min="6402" max="6402" width="35.42578125" customWidth="1"/>
    <col min="6403" max="6403" width="15.28515625" customWidth="1"/>
    <col min="6404" max="6404" width="10.140625" customWidth="1"/>
    <col min="6405" max="6405" width="10" customWidth="1"/>
    <col min="6406" max="6406" width="10.28515625" customWidth="1"/>
    <col min="6656" max="6656" width="4.28515625" customWidth="1"/>
    <col min="6657" max="6657" width="10.42578125" customWidth="1"/>
    <col min="6658" max="6658" width="35.42578125" customWidth="1"/>
    <col min="6659" max="6659" width="15.28515625" customWidth="1"/>
    <col min="6660" max="6660" width="10.140625" customWidth="1"/>
    <col min="6661" max="6661" width="10" customWidth="1"/>
    <col min="6662" max="6662" width="10.28515625" customWidth="1"/>
    <col min="6912" max="6912" width="4.28515625" customWidth="1"/>
    <col min="6913" max="6913" width="10.42578125" customWidth="1"/>
    <col min="6914" max="6914" width="35.42578125" customWidth="1"/>
    <col min="6915" max="6915" width="15.28515625" customWidth="1"/>
    <col min="6916" max="6916" width="10.140625" customWidth="1"/>
    <col min="6917" max="6917" width="10" customWidth="1"/>
    <col min="6918" max="6918" width="10.28515625" customWidth="1"/>
    <col min="7168" max="7168" width="4.28515625" customWidth="1"/>
    <col min="7169" max="7169" width="10.42578125" customWidth="1"/>
    <col min="7170" max="7170" width="35.42578125" customWidth="1"/>
    <col min="7171" max="7171" width="15.28515625" customWidth="1"/>
    <col min="7172" max="7172" width="10.140625" customWidth="1"/>
    <col min="7173" max="7173" width="10" customWidth="1"/>
    <col min="7174" max="7174" width="10.28515625" customWidth="1"/>
    <col min="7424" max="7424" width="4.28515625" customWidth="1"/>
    <col min="7425" max="7425" width="10.42578125" customWidth="1"/>
    <col min="7426" max="7426" width="35.42578125" customWidth="1"/>
    <col min="7427" max="7427" width="15.28515625" customWidth="1"/>
    <col min="7428" max="7428" width="10.140625" customWidth="1"/>
    <col min="7429" max="7429" width="10" customWidth="1"/>
    <col min="7430" max="7430" width="10.28515625" customWidth="1"/>
    <col min="7680" max="7680" width="4.28515625" customWidth="1"/>
    <col min="7681" max="7681" width="10.42578125" customWidth="1"/>
    <col min="7682" max="7682" width="35.42578125" customWidth="1"/>
    <col min="7683" max="7683" width="15.28515625" customWidth="1"/>
    <col min="7684" max="7684" width="10.140625" customWidth="1"/>
    <col min="7685" max="7685" width="10" customWidth="1"/>
    <col min="7686" max="7686" width="10.28515625" customWidth="1"/>
    <col min="7936" max="7936" width="4.28515625" customWidth="1"/>
    <col min="7937" max="7937" width="10.42578125" customWidth="1"/>
    <col min="7938" max="7938" width="35.42578125" customWidth="1"/>
    <col min="7939" max="7939" width="15.28515625" customWidth="1"/>
    <col min="7940" max="7940" width="10.140625" customWidth="1"/>
    <col min="7941" max="7941" width="10" customWidth="1"/>
    <col min="7942" max="7942" width="10.28515625" customWidth="1"/>
    <col min="8192" max="8192" width="4.28515625" customWidth="1"/>
    <col min="8193" max="8193" width="10.42578125" customWidth="1"/>
    <col min="8194" max="8194" width="35.42578125" customWidth="1"/>
    <col min="8195" max="8195" width="15.28515625" customWidth="1"/>
    <col min="8196" max="8196" width="10.140625" customWidth="1"/>
    <col min="8197" max="8197" width="10" customWidth="1"/>
    <col min="8198" max="8198" width="10.28515625" customWidth="1"/>
    <col min="8448" max="8448" width="4.28515625" customWidth="1"/>
    <col min="8449" max="8449" width="10.42578125" customWidth="1"/>
    <col min="8450" max="8450" width="35.42578125" customWidth="1"/>
    <col min="8451" max="8451" width="15.28515625" customWidth="1"/>
    <col min="8452" max="8452" width="10.140625" customWidth="1"/>
    <col min="8453" max="8453" width="10" customWidth="1"/>
    <col min="8454" max="8454" width="10.28515625" customWidth="1"/>
    <col min="8704" max="8704" width="4.28515625" customWidth="1"/>
    <col min="8705" max="8705" width="10.42578125" customWidth="1"/>
    <col min="8706" max="8706" width="35.42578125" customWidth="1"/>
    <col min="8707" max="8707" width="15.28515625" customWidth="1"/>
    <col min="8708" max="8708" width="10.140625" customWidth="1"/>
    <col min="8709" max="8709" width="10" customWidth="1"/>
    <col min="8710" max="8710" width="10.28515625" customWidth="1"/>
    <col min="8960" max="8960" width="4.28515625" customWidth="1"/>
    <col min="8961" max="8961" width="10.42578125" customWidth="1"/>
    <col min="8962" max="8962" width="35.42578125" customWidth="1"/>
    <col min="8963" max="8963" width="15.28515625" customWidth="1"/>
    <col min="8964" max="8964" width="10.140625" customWidth="1"/>
    <col min="8965" max="8965" width="10" customWidth="1"/>
    <col min="8966" max="8966" width="10.28515625" customWidth="1"/>
    <col min="9216" max="9216" width="4.28515625" customWidth="1"/>
    <col min="9217" max="9217" width="10.42578125" customWidth="1"/>
    <col min="9218" max="9218" width="35.42578125" customWidth="1"/>
    <col min="9219" max="9219" width="15.28515625" customWidth="1"/>
    <col min="9220" max="9220" width="10.140625" customWidth="1"/>
    <col min="9221" max="9221" width="10" customWidth="1"/>
    <col min="9222" max="9222" width="10.28515625" customWidth="1"/>
    <col min="9472" max="9472" width="4.28515625" customWidth="1"/>
    <col min="9473" max="9473" width="10.42578125" customWidth="1"/>
    <col min="9474" max="9474" width="35.42578125" customWidth="1"/>
    <col min="9475" max="9475" width="15.28515625" customWidth="1"/>
    <col min="9476" max="9476" width="10.140625" customWidth="1"/>
    <col min="9477" max="9477" width="10" customWidth="1"/>
    <col min="9478" max="9478" width="10.28515625" customWidth="1"/>
    <col min="9728" max="9728" width="4.28515625" customWidth="1"/>
    <col min="9729" max="9729" width="10.42578125" customWidth="1"/>
    <col min="9730" max="9730" width="35.42578125" customWidth="1"/>
    <col min="9731" max="9731" width="15.28515625" customWidth="1"/>
    <col min="9732" max="9732" width="10.140625" customWidth="1"/>
    <col min="9733" max="9733" width="10" customWidth="1"/>
    <col min="9734" max="9734" width="10.28515625" customWidth="1"/>
    <col min="9984" max="9984" width="4.28515625" customWidth="1"/>
    <col min="9985" max="9985" width="10.42578125" customWidth="1"/>
    <col min="9986" max="9986" width="35.42578125" customWidth="1"/>
    <col min="9987" max="9987" width="15.28515625" customWidth="1"/>
    <col min="9988" max="9988" width="10.140625" customWidth="1"/>
    <col min="9989" max="9989" width="10" customWidth="1"/>
    <col min="9990" max="9990" width="10.28515625" customWidth="1"/>
    <col min="10240" max="10240" width="4.28515625" customWidth="1"/>
    <col min="10241" max="10241" width="10.42578125" customWidth="1"/>
    <col min="10242" max="10242" width="35.42578125" customWidth="1"/>
    <col min="10243" max="10243" width="15.28515625" customWidth="1"/>
    <col min="10244" max="10244" width="10.140625" customWidth="1"/>
    <col min="10245" max="10245" width="10" customWidth="1"/>
    <col min="10246" max="10246" width="10.28515625" customWidth="1"/>
    <col min="10496" max="10496" width="4.28515625" customWidth="1"/>
    <col min="10497" max="10497" width="10.42578125" customWidth="1"/>
    <col min="10498" max="10498" width="35.42578125" customWidth="1"/>
    <col min="10499" max="10499" width="15.28515625" customWidth="1"/>
    <col min="10500" max="10500" width="10.140625" customWidth="1"/>
    <col min="10501" max="10501" width="10" customWidth="1"/>
    <col min="10502" max="10502" width="10.28515625" customWidth="1"/>
    <col min="10752" max="10752" width="4.28515625" customWidth="1"/>
    <col min="10753" max="10753" width="10.42578125" customWidth="1"/>
    <col min="10754" max="10754" width="35.42578125" customWidth="1"/>
    <col min="10755" max="10755" width="15.28515625" customWidth="1"/>
    <col min="10756" max="10756" width="10.140625" customWidth="1"/>
    <col min="10757" max="10757" width="10" customWidth="1"/>
    <col min="10758" max="10758" width="10.28515625" customWidth="1"/>
    <col min="11008" max="11008" width="4.28515625" customWidth="1"/>
    <col min="11009" max="11009" width="10.42578125" customWidth="1"/>
    <col min="11010" max="11010" width="35.42578125" customWidth="1"/>
    <col min="11011" max="11011" width="15.28515625" customWidth="1"/>
    <col min="11012" max="11012" width="10.140625" customWidth="1"/>
    <col min="11013" max="11013" width="10" customWidth="1"/>
    <col min="11014" max="11014" width="10.28515625" customWidth="1"/>
    <col min="11264" max="11264" width="4.28515625" customWidth="1"/>
    <col min="11265" max="11265" width="10.42578125" customWidth="1"/>
    <col min="11266" max="11266" width="35.42578125" customWidth="1"/>
    <col min="11267" max="11267" width="15.28515625" customWidth="1"/>
    <col min="11268" max="11268" width="10.140625" customWidth="1"/>
    <col min="11269" max="11269" width="10" customWidth="1"/>
    <col min="11270" max="11270" width="10.28515625" customWidth="1"/>
    <col min="11520" max="11520" width="4.28515625" customWidth="1"/>
    <col min="11521" max="11521" width="10.42578125" customWidth="1"/>
    <col min="11522" max="11522" width="35.42578125" customWidth="1"/>
    <col min="11523" max="11523" width="15.28515625" customWidth="1"/>
    <col min="11524" max="11524" width="10.140625" customWidth="1"/>
    <col min="11525" max="11525" width="10" customWidth="1"/>
    <col min="11526" max="11526" width="10.28515625" customWidth="1"/>
    <col min="11776" max="11776" width="4.28515625" customWidth="1"/>
    <col min="11777" max="11777" width="10.42578125" customWidth="1"/>
    <col min="11778" max="11778" width="35.42578125" customWidth="1"/>
    <col min="11779" max="11779" width="15.28515625" customWidth="1"/>
    <col min="11780" max="11780" width="10.140625" customWidth="1"/>
    <col min="11781" max="11781" width="10" customWidth="1"/>
    <col min="11782" max="11782" width="10.28515625" customWidth="1"/>
    <col min="12032" max="12032" width="4.28515625" customWidth="1"/>
    <col min="12033" max="12033" width="10.42578125" customWidth="1"/>
    <col min="12034" max="12034" width="35.42578125" customWidth="1"/>
    <col min="12035" max="12035" width="15.28515625" customWidth="1"/>
    <col min="12036" max="12036" width="10.140625" customWidth="1"/>
    <col min="12037" max="12037" width="10" customWidth="1"/>
    <col min="12038" max="12038" width="10.28515625" customWidth="1"/>
    <col min="12288" max="12288" width="4.28515625" customWidth="1"/>
    <col min="12289" max="12289" width="10.42578125" customWidth="1"/>
    <col min="12290" max="12290" width="35.42578125" customWidth="1"/>
    <col min="12291" max="12291" width="15.28515625" customWidth="1"/>
    <col min="12292" max="12292" width="10.140625" customWidth="1"/>
    <col min="12293" max="12293" width="10" customWidth="1"/>
    <col min="12294" max="12294" width="10.28515625" customWidth="1"/>
    <col min="12544" max="12544" width="4.28515625" customWidth="1"/>
    <col min="12545" max="12545" width="10.42578125" customWidth="1"/>
    <col min="12546" max="12546" width="35.42578125" customWidth="1"/>
    <col min="12547" max="12547" width="15.28515625" customWidth="1"/>
    <col min="12548" max="12548" width="10.140625" customWidth="1"/>
    <col min="12549" max="12549" width="10" customWidth="1"/>
    <col min="12550" max="12550" width="10.28515625" customWidth="1"/>
    <col min="12800" max="12800" width="4.28515625" customWidth="1"/>
    <col min="12801" max="12801" width="10.42578125" customWidth="1"/>
    <col min="12802" max="12802" width="35.42578125" customWidth="1"/>
    <col min="12803" max="12803" width="15.28515625" customWidth="1"/>
    <col min="12804" max="12804" width="10.140625" customWidth="1"/>
    <col min="12805" max="12805" width="10" customWidth="1"/>
    <col min="12806" max="12806" width="10.28515625" customWidth="1"/>
    <col min="13056" max="13056" width="4.28515625" customWidth="1"/>
    <col min="13057" max="13057" width="10.42578125" customWidth="1"/>
    <col min="13058" max="13058" width="35.42578125" customWidth="1"/>
    <col min="13059" max="13059" width="15.28515625" customWidth="1"/>
    <col min="13060" max="13060" width="10.140625" customWidth="1"/>
    <col min="13061" max="13061" width="10" customWidth="1"/>
    <col min="13062" max="13062" width="10.28515625" customWidth="1"/>
    <col min="13312" max="13312" width="4.28515625" customWidth="1"/>
    <col min="13313" max="13313" width="10.42578125" customWidth="1"/>
    <col min="13314" max="13314" width="35.42578125" customWidth="1"/>
    <col min="13315" max="13315" width="15.28515625" customWidth="1"/>
    <col min="13316" max="13316" width="10.140625" customWidth="1"/>
    <col min="13317" max="13317" width="10" customWidth="1"/>
    <col min="13318" max="13318" width="10.28515625" customWidth="1"/>
    <col min="13568" max="13568" width="4.28515625" customWidth="1"/>
    <col min="13569" max="13569" width="10.42578125" customWidth="1"/>
    <col min="13570" max="13570" width="35.42578125" customWidth="1"/>
    <col min="13571" max="13571" width="15.28515625" customWidth="1"/>
    <col min="13572" max="13572" width="10.140625" customWidth="1"/>
    <col min="13573" max="13573" width="10" customWidth="1"/>
    <col min="13574" max="13574" width="10.28515625" customWidth="1"/>
    <col min="13824" max="13824" width="4.28515625" customWidth="1"/>
    <col min="13825" max="13825" width="10.42578125" customWidth="1"/>
    <col min="13826" max="13826" width="35.42578125" customWidth="1"/>
    <col min="13827" max="13827" width="15.28515625" customWidth="1"/>
    <col min="13828" max="13828" width="10.140625" customWidth="1"/>
    <col min="13829" max="13829" width="10" customWidth="1"/>
    <col min="13830" max="13830" width="10.28515625" customWidth="1"/>
    <col min="14080" max="14080" width="4.28515625" customWidth="1"/>
    <col min="14081" max="14081" width="10.42578125" customWidth="1"/>
    <col min="14082" max="14082" width="35.42578125" customWidth="1"/>
    <col min="14083" max="14083" width="15.28515625" customWidth="1"/>
    <col min="14084" max="14084" width="10.140625" customWidth="1"/>
    <col min="14085" max="14085" width="10" customWidth="1"/>
    <col min="14086" max="14086" width="10.28515625" customWidth="1"/>
    <col min="14336" max="14336" width="4.28515625" customWidth="1"/>
    <col min="14337" max="14337" width="10.42578125" customWidth="1"/>
    <col min="14338" max="14338" width="35.42578125" customWidth="1"/>
    <col min="14339" max="14339" width="15.28515625" customWidth="1"/>
    <col min="14340" max="14340" width="10.140625" customWidth="1"/>
    <col min="14341" max="14341" width="10" customWidth="1"/>
    <col min="14342" max="14342" width="10.28515625" customWidth="1"/>
    <col min="14592" max="14592" width="4.28515625" customWidth="1"/>
    <col min="14593" max="14593" width="10.42578125" customWidth="1"/>
    <col min="14594" max="14594" width="35.42578125" customWidth="1"/>
    <col min="14595" max="14595" width="15.28515625" customWidth="1"/>
    <col min="14596" max="14596" width="10.140625" customWidth="1"/>
    <col min="14597" max="14597" width="10" customWidth="1"/>
    <col min="14598" max="14598" width="10.28515625" customWidth="1"/>
    <col min="14848" max="14848" width="4.28515625" customWidth="1"/>
    <col min="14849" max="14849" width="10.42578125" customWidth="1"/>
    <col min="14850" max="14850" width="35.42578125" customWidth="1"/>
    <col min="14851" max="14851" width="15.28515625" customWidth="1"/>
    <col min="14852" max="14852" width="10.140625" customWidth="1"/>
    <col min="14853" max="14853" width="10" customWidth="1"/>
    <col min="14854" max="14854" width="10.28515625" customWidth="1"/>
    <col min="15104" max="15104" width="4.28515625" customWidth="1"/>
    <col min="15105" max="15105" width="10.42578125" customWidth="1"/>
    <col min="15106" max="15106" width="35.42578125" customWidth="1"/>
    <col min="15107" max="15107" width="15.28515625" customWidth="1"/>
    <col min="15108" max="15108" width="10.140625" customWidth="1"/>
    <col min="15109" max="15109" width="10" customWidth="1"/>
    <col min="15110" max="15110" width="10.28515625" customWidth="1"/>
    <col min="15360" max="15360" width="4.28515625" customWidth="1"/>
    <col min="15361" max="15361" width="10.42578125" customWidth="1"/>
    <col min="15362" max="15362" width="35.42578125" customWidth="1"/>
    <col min="15363" max="15363" width="15.28515625" customWidth="1"/>
    <col min="15364" max="15364" width="10.140625" customWidth="1"/>
    <col min="15365" max="15365" width="10" customWidth="1"/>
    <col min="15366" max="15366" width="10.28515625" customWidth="1"/>
    <col min="15616" max="15616" width="4.28515625" customWidth="1"/>
    <col min="15617" max="15617" width="10.42578125" customWidth="1"/>
    <col min="15618" max="15618" width="35.42578125" customWidth="1"/>
    <col min="15619" max="15619" width="15.28515625" customWidth="1"/>
    <col min="15620" max="15620" width="10.140625" customWidth="1"/>
    <col min="15621" max="15621" width="10" customWidth="1"/>
    <col min="15622" max="15622" width="10.28515625" customWidth="1"/>
    <col min="15872" max="15872" width="4.28515625" customWidth="1"/>
    <col min="15873" max="15873" width="10.42578125" customWidth="1"/>
    <col min="15874" max="15874" width="35.42578125" customWidth="1"/>
    <col min="15875" max="15875" width="15.28515625" customWidth="1"/>
    <col min="15876" max="15876" width="10.140625" customWidth="1"/>
    <col min="15877" max="15877" width="10" customWidth="1"/>
    <col min="15878" max="15878" width="10.28515625" customWidth="1"/>
    <col min="16128" max="16128" width="4.28515625" customWidth="1"/>
    <col min="16129" max="16129" width="10.42578125" customWidth="1"/>
    <col min="16130" max="16130" width="35.42578125" customWidth="1"/>
    <col min="16131" max="16131" width="15.28515625" customWidth="1"/>
    <col min="16132" max="16132" width="10.140625" customWidth="1"/>
    <col min="16133" max="16133" width="10" customWidth="1"/>
    <col min="16134" max="16134" width="10.28515625" customWidth="1"/>
  </cols>
  <sheetData>
    <row r="1" spans="1:7" ht="15.75">
      <c r="A1" s="354" t="s">
        <v>0</v>
      </c>
      <c r="B1" s="354"/>
      <c r="C1" s="354"/>
      <c r="D1" s="354"/>
      <c r="E1" s="354"/>
      <c r="F1" s="354"/>
      <c r="G1" s="354"/>
    </row>
    <row r="2" spans="1:7">
      <c r="A2" s="355" t="s">
        <v>1</v>
      </c>
      <c r="B2" s="355"/>
      <c r="C2" s="355"/>
      <c r="D2" s="355"/>
      <c r="E2" s="355"/>
      <c r="F2" s="355"/>
      <c r="G2" s="355"/>
    </row>
    <row r="3" spans="1:7">
      <c r="A3" s="355" t="s">
        <v>44</v>
      </c>
      <c r="B3" s="355"/>
      <c r="C3" s="355"/>
      <c r="D3" s="355"/>
      <c r="E3" s="355"/>
      <c r="F3" s="355"/>
      <c r="G3" s="355"/>
    </row>
    <row r="4" spans="1:7">
      <c r="A4" s="355" t="s">
        <v>45</v>
      </c>
      <c r="B4" s="355"/>
      <c r="C4" s="355"/>
      <c r="D4" s="355"/>
      <c r="E4" s="355"/>
      <c r="F4" s="355"/>
      <c r="G4" s="355"/>
    </row>
    <row r="5" spans="1:7">
      <c r="A5" s="355" t="s">
        <v>105</v>
      </c>
      <c r="B5" s="355"/>
      <c r="C5" s="355"/>
      <c r="D5" s="355"/>
      <c r="E5" s="355"/>
      <c r="F5" s="355"/>
      <c r="G5" s="355"/>
    </row>
    <row r="6" spans="1:7" ht="15.75">
      <c r="A6" s="1"/>
      <c r="B6" s="2" t="s">
        <v>1</v>
      </c>
      <c r="C6" s="3"/>
      <c r="D6" s="4"/>
      <c r="E6" s="4"/>
      <c r="F6" s="1"/>
      <c r="G6" s="1"/>
    </row>
    <row r="7" spans="1:7">
      <c r="B7" s="5" t="s">
        <v>2</v>
      </c>
    </row>
    <row r="9" spans="1:7" ht="15.75">
      <c r="A9" s="353" t="s">
        <v>63</v>
      </c>
      <c r="B9" s="353"/>
      <c r="C9" s="353"/>
      <c r="D9" s="353"/>
      <c r="E9" s="353"/>
      <c r="F9" s="353"/>
      <c r="G9" s="353"/>
    </row>
    <row r="10" spans="1:7" ht="31.5" customHeight="1">
      <c r="A10" s="342" t="s">
        <v>41</v>
      </c>
      <c r="B10" s="342"/>
      <c r="C10" s="342"/>
      <c r="D10" s="342"/>
      <c r="E10" s="342"/>
      <c r="F10" s="342"/>
      <c r="G10" s="342"/>
    </row>
    <row r="11" spans="1:7" ht="31.5" customHeight="1">
      <c r="A11" s="342" t="s">
        <v>42</v>
      </c>
      <c r="B11" s="342"/>
      <c r="C11" s="342"/>
      <c r="D11" s="342"/>
      <c r="E11" s="342"/>
      <c r="F11" s="342"/>
      <c r="G11" s="342"/>
    </row>
    <row r="12" spans="1:7" ht="31.5" customHeight="1">
      <c r="A12" s="342" t="s">
        <v>43</v>
      </c>
      <c r="B12" s="342"/>
      <c r="C12" s="342"/>
      <c r="D12" s="342"/>
      <c r="E12" s="342"/>
      <c r="F12" s="342"/>
      <c r="G12" s="342"/>
    </row>
    <row r="13" spans="1:7" ht="15.75">
      <c r="A13" s="343"/>
      <c r="B13" s="343"/>
      <c r="C13" s="343"/>
      <c r="D13" s="343"/>
      <c r="E13" s="343"/>
      <c r="F13" s="343"/>
      <c r="G13" s="343"/>
    </row>
    <row r="14" spans="1:7" ht="16.5" thickBot="1">
      <c r="A14" s="6" t="s">
        <v>3</v>
      </c>
      <c r="B14" s="344" t="s">
        <v>4</v>
      </c>
      <c r="C14" s="344"/>
      <c r="D14" s="344"/>
      <c r="E14" s="344"/>
      <c r="F14" s="345" t="s">
        <v>5</v>
      </c>
      <c r="G14" s="345"/>
    </row>
    <row r="15" spans="1:7" ht="57.75" thickBot="1">
      <c r="A15" s="7" t="s">
        <v>6</v>
      </c>
      <c r="B15" s="8" t="s">
        <v>7</v>
      </c>
      <c r="C15" s="8" t="s">
        <v>8</v>
      </c>
      <c r="D15" s="8" t="s">
        <v>9</v>
      </c>
      <c r="E15" s="8" t="s">
        <v>10</v>
      </c>
      <c r="F15" s="8" t="s">
        <v>11</v>
      </c>
      <c r="G15" s="9" t="s">
        <v>12</v>
      </c>
    </row>
    <row r="16" spans="1:7" ht="15.75" thickBot="1">
      <c r="A16" s="7"/>
      <c r="B16" s="8"/>
      <c r="C16" s="8" t="s">
        <v>13</v>
      </c>
      <c r="D16" s="8"/>
      <c r="E16" s="8"/>
      <c r="F16" s="8"/>
      <c r="G16" s="9"/>
    </row>
    <row r="17" spans="1:11" ht="15.75" thickBot="1">
      <c r="A17" s="10" t="s">
        <v>14</v>
      </c>
      <c r="B17" s="11">
        <v>1100</v>
      </c>
      <c r="C17" s="12" t="s">
        <v>15</v>
      </c>
      <c r="D17" s="13"/>
      <c r="E17" s="13"/>
      <c r="F17" s="13"/>
      <c r="G17" s="14">
        <f>G23+G24</f>
        <v>526.6</v>
      </c>
      <c r="J17" s="15"/>
      <c r="K17" s="15"/>
    </row>
    <row r="18" spans="1:11" s="16" customFormat="1" ht="25.5">
      <c r="A18" s="83"/>
      <c r="B18" s="84"/>
      <c r="C18" s="85" t="s">
        <v>36</v>
      </c>
      <c r="D18" s="86" t="s">
        <v>40</v>
      </c>
      <c r="E18" s="87">
        <v>8.08</v>
      </c>
      <c r="F18" s="88">
        <v>12</v>
      </c>
      <c r="G18" s="89">
        <f>ROUND(E18*F18,2)</f>
        <v>96.96</v>
      </c>
      <c r="J18" s="17"/>
    </row>
    <row r="19" spans="1:11" s="18" customFormat="1" ht="25.5">
      <c r="A19" s="90"/>
      <c r="B19" s="91"/>
      <c r="C19" s="92" t="s">
        <v>50</v>
      </c>
      <c r="D19" s="93" t="s">
        <v>34</v>
      </c>
      <c r="E19" s="111">
        <v>6.29</v>
      </c>
      <c r="F19" s="95">
        <f>0.2*G38</f>
        <v>32</v>
      </c>
      <c r="G19" s="96">
        <f>ROUND(E19*F19,2)</f>
        <v>201.28</v>
      </c>
      <c r="J19" s="19"/>
      <c r="K19" s="20"/>
    </row>
    <row r="20" spans="1:11" s="18" customFormat="1" ht="25.5">
      <c r="A20" s="90"/>
      <c r="B20" s="91"/>
      <c r="C20" s="92" t="s">
        <v>51</v>
      </c>
      <c r="D20" s="93" t="s">
        <v>34</v>
      </c>
      <c r="E20" s="111">
        <v>6.29</v>
      </c>
      <c r="F20" s="95">
        <f>0.1*G38</f>
        <v>16</v>
      </c>
      <c r="G20" s="96">
        <f>ROUND(E20*F20,2)</f>
        <v>100.64</v>
      </c>
      <c r="J20" s="19"/>
      <c r="K20" s="20"/>
    </row>
    <row r="21" spans="1:11" s="18" customFormat="1" ht="25.5">
      <c r="A21" s="90"/>
      <c r="B21" s="91"/>
      <c r="C21" s="92" t="s">
        <v>39</v>
      </c>
      <c r="D21" s="93" t="s">
        <v>34</v>
      </c>
      <c r="E21" s="94">
        <v>6.29</v>
      </c>
      <c r="F21" s="95">
        <f>0.05*G38</f>
        <v>8</v>
      </c>
      <c r="G21" s="96">
        <f>ROUND(E21*F21,2)</f>
        <v>50.32</v>
      </c>
      <c r="J21" s="19"/>
      <c r="K21" s="20"/>
    </row>
    <row r="22" spans="1:11" s="18" customFormat="1" ht="39" thickBot="1">
      <c r="A22" s="109"/>
      <c r="B22" s="110"/>
      <c r="C22" s="112" t="s">
        <v>35</v>
      </c>
      <c r="D22" s="113" t="s">
        <v>32</v>
      </c>
      <c r="E22" s="114">
        <v>8.3800000000000008</v>
      </c>
      <c r="F22" s="115">
        <v>4</v>
      </c>
      <c r="G22" s="116">
        <f>ROUND(E22*F22,2)</f>
        <v>33.520000000000003</v>
      </c>
      <c r="J22" s="19"/>
      <c r="K22" s="20"/>
    </row>
    <row r="23" spans="1:11" ht="19.5" customHeight="1" thickBot="1">
      <c r="A23" s="117" t="s">
        <v>16</v>
      </c>
      <c r="B23" s="118">
        <v>1110</v>
      </c>
      <c r="C23" s="59" t="s">
        <v>17</v>
      </c>
      <c r="D23" s="119"/>
      <c r="E23" s="120"/>
      <c r="F23" s="120">
        <f>SUM(F18:F22)</f>
        <v>72</v>
      </c>
      <c r="G23" s="121">
        <f>SUM(G18:G22)</f>
        <v>482.71999999999997</v>
      </c>
    </row>
    <row r="24" spans="1:11" ht="16.5" customHeight="1">
      <c r="A24" s="21"/>
      <c r="B24" s="22"/>
      <c r="C24" s="23" t="s">
        <v>18</v>
      </c>
      <c r="D24" s="24"/>
      <c r="E24" s="25"/>
      <c r="F24" s="25"/>
      <c r="G24" s="26">
        <f>ROUND((G23)*0.0909,2)</f>
        <v>43.88</v>
      </c>
    </row>
    <row r="25" spans="1:11" ht="45">
      <c r="A25" s="27" t="s">
        <v>19</v>
      </c>
      <c r="B25" s="28">
        <v>1200</v>
      </c>
      <c r="C25" s="29" t="s">
        <v>107</v>
      </c>
      <c r="D25" s="30"/>
      <c r="E25" s="31"/>
      <c r="F25" s="31"/>
      <c r="G25" s="32">
        <f>ROUND(G17*0.2359,2)</f>
        <v>124.22</v>
      </c>
    </row>
    <row r="26" spans="1:11" ht="15.75" thickBot="1">
      <c r="A26" s="97"/>
      <c r="B26" s="98"/>
      <c r="C26" s="99" t="s">
        <v>21</v>
      </c>
      <c r="D26" s="100"/>
      <c r="E26" s="101"/>
      <c r="F26" s="101"/>
      <c r="G26" s="102">
        <f>SUM(G23:G25)</f>
        <v>650.82000000000005</v>
      </c>
    </row>
    <row r="27" spans="1:11">
      <c r="A27" s="103"/>
      <c r="B27" s="104">
        <v>1000</v>
      </c>
      <c r="C27" s="105" t="s">
        <v>22</v>
      </c>
      <c r="D27" s="106"/>
      <c r="E27" s="107"/>
      <c r="F27" s="107"/>
      <c r="G27" s="108">
        <f>SUM(G17+G25)</f>
        <v>650.82000000000005</v>
      </c>
    </row>
    <row r="28" spans="1:11" ht="15.75" thickBot="1">
      <c r="A28" s="33"/>
      <c r="B28" s="34">
        <v>2000</v>
      </c>
      <c r="C28" s="35" t="s">
        <v>23</v>
      </c>
      <c r="D28" s="36"/>
      <c r="E28" s="37"/>
      <c r="F28" s="37"/>
      <c r="G28" s="38">
        <v>0</v>
      </c>
    </row>
    <row r="29" spans="1:11">
      <c r="A29" s="21"/>
      <c r="B29" s="39"/>
      <c r="C29" s="40" t="s">
        <v>24</v>
      </c>
      <c r="D29" s="41"/>
      <c r="E29" s="42"/>
      <c r="F29" s="42"/>
      <c r="G29" s="43"/>
    </row>
    <row r="30" spans="1:11">
      <c r="A30" s="44" t="s">
        <v>20</v>
      </c>
      <c r="B30" s="45">
        <v>2200</v>
      </c>
      <c r="C30" s="29" t="s">
        <v>37</v>
      </c>
      <c r="D30" s="30"/>
      <c r="E30" s="31"/>
      <c r="F30" s="31"/>
      <c r="G30" s="32">
        <f>ROUND(G23*0.2437,2)</f>
        <v>117.64</v>
      </c>
    </row>
    <row r="31" spans="1:11">
      <c r="A31" s="44" t="s">
        <v>25</v>
      </c>
      <c r="B31" s="45">
        <v>2300</v>
      </c>
      <c r="C31" s="29" t="s">
        <v>38</v>
      </c>
      <c r="D31" s="30"/>
      <c r="E31" s="31"/>
      <c r="F31" s="31"/>
      <c r="G31" s="32">
        <f>ROUND(G23*0.0866,2)</f>
        <v>41.8</v>
      </c>
    </row>
    <row r="32" spans="1:11" ht="15.75" thickBot="1">
      <c r="A32" s="46"/>
      <c r="B32" s="47"/>
      <c r="C32" s="48" t="s">
        <v>26</v>
      </c>
      <c r="D32" s="49"/>
      <c r="E32" s="50"/>
      <c r="F32" s="50"/>
      <c r="G32" s="51">
        <f>SUM(G30:G31)</f>
        <v>159.44</v>
      </c>
    </row>
    <row r="33" spans="1:10" ht="15.75" thickBot="1">
      <c r="A33" s="60"/>
      <c r="B33" s="61"/>
      <c r="C33" s="62" t="s">
        <v>27</v>
      </c>
      <c r="D33" s="63"/>
      <c r="E33" s="64"/>
      <c r="F33" s="64"/>
      <c r="G33" s="65">
        <f>G26+G32</f>
        <v>810.26</v>
      </c>
      <c r="I33" s="66"/>
    </row>
    <row r="34" spans="1:10" ht="22.5" customHeight="1" thickBot="1">
      <c r="A34" s="52"/>
      <c r="B34" s="53">
        <v>1000</v>
      </c>
      <c r="C34" s="54" t="s">
        <v>22</v>
      </c>
      <c r="D34" s="55"/>
      <c r="E34" s="56"/>
      <c r="F34" s="56"/>
      <c r="G34" s="57">
        <f>G17+G25</f>
        <v>650.82000000000005</v>
      </c>
    </row>
    <row r="35" spans="1:10" ht="21" customHeight="1" thickBot="1">
      <c r="A35" s="67"/>
      <c r="B35" s="58">
        <v>2000</v>
      </c>
      <c r="C35" s="59" t="s">
        <v>23</v>
      </c>
      <c r="D35" s="68"/>
      <c r="E35" s="69"/>
      <c r="F35" s="69"/>
      <c r="G35" s="70">
        <f>G32</f>
        <v>159.44</v>
      </c>
    </row>
    <row r="36" spans="1:10">
      <c r="A36" s="71"/>
      <c r="B36" s="71"/>
      <c r="C36" s="72"/>
      <c r="D36" s="73"/>
      <c r="E36" s="74"/>
    </row>
    <row r="37" spans="1:10">
      <c r="A37" s="71"/>
      <c r="B37" s="71"/>
      <c r="C37" s="75"/>
      <c r="D37" s="75"/>
      <c r="E37" s="75"/>
      <c r="F37" s="76"/>
      <c r="G37" s="76"/>
    </row>
    <row r="38" spans="1:10" ht="15.75">
      <c r="A38" s="71"/>
      <c r="B38" s="346" t="s">
        <v>28</v>
      </c>
      <c r="C38" s="347"/>
      <c r="D38" s="348"/>
      <c r="E38" s="349" t="s">
        <v>49</v>
      </c>
      <c r="F38" s="349"/>
      <c r="G38" s="77">
        <v>160</v>
      </c>
    </row>
    <row r="39" spans="1:10" ht="15.75">
      <c r="A39" s="71"/>
      <c r="B39" s="350" t="s">
        <v>29</v>
      </c>
      <c r="C39" s="351"/>
      <c r="D39" s="352"/>
      <c r="E39" s="349"/>
      <c r="F39" s="349"/>
      <c r="G39" s="78">
        <f>ROUND(G33/G38,2)</f>
        <v>5.0599999999999996</v>
      </c>
      <c r="I39" s="79"/>
      <c r="J39" s="79"/>
    </row>
    <row r="40" spans="1:10">
      <c r="A40" s="71"/>
      <c r="B40" s="71"/>
      <c r="C40" s="75"/>
      <c r="D40" s="75"/>
      <c r="E40" s="75"/>
      <c r="F40" s="76"/>
      <c r="G40" s="76"/>
    </row>
    <row r="41" spans="1:10">
      <c r="A41" s="73"/>
      <c r="B41" s="73"/>
      <c r="C41" s="75" t="s">
        <v>30</v>
      </c>
      <c r="D41" s="80"/>
      <c r="E41" s="80"/>
      <c r="F41" s="80"/>
    </row>
    <row r="42" spans="1:10">
      <c r="A42" s="73"/>
      <c r="B42" s="73"/>
      <c r="C42" s="122" t="s">
        <v>46</v>
      </c>
      <c r="D42" s="81"/>
      <c r="E42" s="81"/>
      <c r="F42" s="123" t="s">
        <v>47</v>
      </c>
    </row>
    <row r="43" spans="1:10" ht="30" customHeight="1">
      <c r="C43" s="356"/>
      <c r="D43" s="356"/>
      <c r="G43" s="82"/>
    </row>
  </sheetData>
  <mergeCells count="16">
    <mergeCell ref="C43:D43"/>
    <mergeCell ref="A11:G11"/>
    <mergeCell ref="A13:G13"/>
    <mergeCell ref="B14:E14"/>
    <mergeCell ref="F14:G14"/>
    <mergeCell ref="B38:D38"/>
    <mergeCell ref="E38:F39"/>
    <mergeCell ref="B39:D39"/>
    <mergeCell ref="A10:G10"/>
    <mergeCell ref="A12:G12"/>
    <mergeCell ref="A1:G1"/>
    <mergeCell ref="A2:G2"/>
    <mergeCell ref="A3:G3"/>
    <mergeCell ref="A4:G4"/>
    <mergeCell ref="A9:G9"/>
    <mergeCell ref="A5:G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8C4BC-3016-4CBB-89C7-4407BF95637A}">
  <dimension ref="A1:K43"/>
  <sheetViews>
    <sheetView topLeftCell="A19" workbookViewId="0">
      <selection activeCell="G25" sqref="G25"/>
    </sheetView>
  </sheetViews>
  <sheetFormatPr defaultRowHeight="15"/>
  <cols>
    <col min="1" max="1" width="4.28515625" customWidth="1"/>
    <col min="2" max="2" width="10.42578125" customWidth="1"/>
    <col min="3" max="3" width="38.5703125" customWidth="1"/>
    <col min="4" max="4" width="15.28515625" customWidth="1"/>
    <col min="5" max="5" width="10.140625" customWidth="1"/>
    <col min="6" max="6" width="10" customWidth="1"/>
    <col min="7" max="7" width="10.28515625" customWidth="1"/>
    <col min="256" max="256" width="4.28515625" customWidth="1"/>
    <col min="257" max="257" width="10.42578125" customWidth="1"/>
    <col min="258" max="258" width="35.42578125" customWidth="1"/>
    <col min="259" max="259" width="15.28515625" customWidth="1"/>
    <col min="260" max="260" width="10.140625" customWidth="1"/>
    <col min="261" max="261" width="10" customWidth="1"/>
    <col min="262" max="262" width="10.28515625" customWidth="1"/>
    <col min="512" max="512" width="4.28515625" customWidth="1"/>
    <col min="513" max="513" width="10.42578125" customWidth="1"/>
    <col min="514" max="514" width="35.42578125" customWidth="1"/>
    <col min="515" max="515" width="15.28515625" customWidth="1"/>
    <col min="516" max="516" width="10.140625" customWidth="1"/>
    <col min="517" max="517" width="10" customWidth="1"/>
    <col min="518" max="518" width="10.28515625" customWidth="1"/>
    <col min="768" max="768" width="4.28515625" customWidth="1"/>
    <col min="769" max="769" width="10.42578125" customWidth="1"/>
    <col min="770" max="770" width="35.42578125" customWidth="1"/>
    <col min="771" max="771" width="15.28515625" customWidth="1"/>
    <col min="772" max="772" width="10.140625" customWidth="1"/>
    <col min="773" max="773" width="10" customWidth="1"/>
    <col min="774" max="774" width="10.28515625" customWidth="1"/>
    <col min="1024" max="1024" width="4.28515625" customWidth="1"/>
    <col min="1025" max="1025" width="10.42578125" customWidth="1"/>
    <col min="1026" max="1026" width="35.42578125" customWidth="1"/>
    <col min="1027" max="1027" width="15.28515625" customWidth="1"/>
    <col min="1028" max="1028" width="10.140625" customWidth="1"/>
    <col min="1029" max="1029" width="10" customWidth="1"/>
    <col min="1030" max="1030" width="10.28515625" customWidth="1"/>
    <col min="1280" max="1280" width="4.28515625" customWidth="1"/>
    <col min="1281" max="1281" width="10.42578125" customWidth="1"/>
    <col min="1282" max="1282" width="35.42578125" customWidth="1"/>
    <col min="1283" max="1283" width="15.28515625" customWidth="1"/>
    <col min="1284" max="1284" width="10.140625" customWidth="1"/>
    <col min="1285" max="1285" width="10" customWidth="1"/>
    <col min="1286" max="1286" width="10.28515625" customWidth="1"/>
    <col min="1536" max="1536" width="4.28515625" customWidth="1"/>
    <col min="1537" max="1537" width="10.42578125" customWidth="1"/>
    <col min="1538" max="1538" width="35.42578125" customWidth="1"/>
    <col min="1539" max="1539" width="15.28515625" customWidth="1"/>
    <col min="1540" max="1540" width="10.140625" customWidth="1"/>
    <col min="1541" max="1541" width="10" customWidth="1"/>
    <col min="1542" max="1542" width="10.28515625" customWidth="1"/>
    <col min="1792" max="1792" width="4.28515625" customWidth="1"/>
    <col min="1793" max="1793" width="10.42578125" customWidth="1"/>
    <col min="1794" max="1794" width="35.42578125" customWidth="1"/>
    <col min="1795" max="1795" width="15.28515625" customWidth="1"/>
    <col min="1796" max="1796" width="10.140625" customWidth="1"/>
    <col min="1797" max="1797" width="10" customWidth="1"/>
    <col min="1798" max="1798" width="10.28515625" customWidth="1"/>
    <col min="2048" max="2048" width="4.28515625" customWidth="1"/>
    <col min="2049" max="2049" width="10.42578125" customWidth="1"/>
    <col min="2050" max="2050" width="35.42578125" customWidth="1"/>
    <col min="2051" max="2051" width="15.28515625" customWidth="1"/>
    <col min="2052" max="2052" width="10.140625" customWidth="1"/>
    <col min="2053" max="2053" width="10" customWidth="1"/>
    <col min="2054" max="2054" width="10.28515625" customWidth="1"/>
    <col min="2304" max="2304" width="4.28515625" customWidth="1"/>
    <col min="2305" max="2305" width="10.42578125" customWidth="1"/>
    <col min="2306" max="2306" width="35.42578125" customWidth="1"/>
    <col min="2307" max="2307" width="15.28515625" customWidth="1"/>
    <col min="2308" max="2308" width="10.140625" customWidth="1"/>
    <col min="2309" max="2309" width="10" customWidth="1"/>
    <col min="2310" max="2310" width="10.28515625" customWidth="1"/>
    <col min="2560" max="2560" width="4.28515625" customWidth="1"/>
    <col min="2561" max="2561" width="10.42578125" customWidth="1"/>
    <col min="2562" max="2562" width="35.42578125" customWidth="1"/>
    <col min="2563" max="2563" width="15.28515625" customWidth="1"/>
    <col min="2564" max="2564" width="10.140625" customWidth="1"/>
    <col min="2565" max="2565" width="10" customWidth="1"/>
    <col min="2566" max="2566" width="10.28515625" customWidth="1"/>
    <col min="2816" max="2816" width="4.28515625" customWidth="1"/>
    <col min="2817" max="2817" width="10.42578125" customWidth="1"/>
    <col min="2818" max="2818" width="35.42578125" customWidth="1"/>
    <col min="2819" max="2819" width="15.28515625" customWidth="1"/>
    <col min="2820" max="2820" width="10.140625" customWidth="1"/>
    <col min="2821" max="2821" width="10" customWidth="1"/>
    <col min="2822" max="2822" width="10.28515625" customWidth="1"/>
    <col min="3072" max="3072" width="4.28515625" customWidth="1"/>
    <col min="3073" max="3073" width="10.42578125" customWidth="1"/>
    <col min="3074" max="3074" width="35.42578125" customWidth="1"/>
    <col min="3075" max="3075" width="15.28515625" customWidth="1"/>
    <col min="3076" max="3076" width="10.140625" customWidth="1"/>
    <col min="3077" max="3077" width="10" customWidth="1"/>
    <col min="3078" max="3078" width="10.28515625" customWidth="1"/>
    <col min="3328" max="3328" width="4.28515625" customWidth="1"/>
    <col min="3329" max="3329" width="10.42578125" customWidth="1"/>
    <col min="3330" max="3330" width="35.42578125" customWidth="1"/>
    <col min="3331" max="3331" width="15.28515625" customWidth="1"/>
    <col min="3332" max="3332" width="10.140625" customWidth="1"/>
    <col min="3333" max="3333" width="10" customWidth="1"/>
    <col min="3334" max="3334" width="10.28515625" customWidth="1"/>
    <col min="3584" max="3584" width="4.28515625" customWidth="1"/>
    <col min="3585" max="3585" width="10.42578125" customWidth="1"/>
    <col min="3586" max="3586" width="35.42578125" customWidth="1"/>
    <col min="3587" max="3587" width="15.28515625" customWidth="1"/>
    <col min="3588" max="3588" width="10.140625" customWidth="1"/>
    <col min="3589" max="3589" width="10" customWidth="1"/>
    <col min="3590" max="3590" width="10.28515625" customWidth="1"/>
    <col min="3840" max="3840" width="4.28515625" customWidth="1"/>
    <col min="3841" max="3841" width="10.42578125" customWidth="1"/>
    <col min="3842" max="3842" width="35.42578125" customWidth="1"/>
    <col min="3843" max="3843" width="15.28515625" customWidth="1"/>
    <col min="3844" max="3844" width="10.140625" customWidth="1"/>
    <col min="3845" max="3845" width="10" customWidth="1"/>
    <col min="3846" max="3846" width="10.28515625" customWidth="1"/>
    <col min="4096" max="4096" width="4.28515625" customWidth="1"/>
    <col min="4097" max="4097" width="10.42578125" customWidth="1"/>
    <col min="4098" max="4098" width="35.42578125" customWidth="1"/>
    <col min="4099" max="4099" width="15.28515625" customWidth="1"/>
    <col min="4100" max="4100" width="10.140625" customWidth="1"/>
    <col min="4101" max="4101" width="10" customWidth="1"/>
    <col min="4102" max="4102" width="10.28515625" customWidth="1"/>
    <col min="4352" max="4352" width="4.28515625" customWidth="1"/>
    <col min="4353" max="4353" width="10.42578125" customWidth="1"/>
    <col min="4354" max="4354" width="35.42578125" customWidth="1"/>
    <col min="4355" max="4355" width="15.28515625" customWidth="1"/>
    <col min="4356" max="4356" width="10.140625" customWidth="1"/>
    <col min="4357" max="4357" width="10" customWidth="1"/>
    <col min="4358" max="4358" width="10.28515625" customWidth="1"/>
    <col min="4608" max="4608" width="4.28515625" customWidth="1"/>
    <col min="4609" max="4609" width="10.42578125" customWidth="1"/>
    <col min="4610" max="4610" width="35.42578125" customWidth="1"/>
    <col min="4611" max="4611" width="15.28515625" customWidth="1"/>
    <col min="4612" max="4612" width="10.140625" customWidth="1"/>
    <col min="4613" max="4613" width="10" customWidth="1"/>
    <col min="4614" max="4614" width="10.28515625" customWidth="1"/>
    <col min="4864" max="4864" width="4.28515625" customWidth="1"/>
    <col min="4865" max="4865" width="10.42578125" customWidth="1"/>
    <col min="4866" max="4866" width="35.42578125" customWidth="1"/>
    <col min="4867" max="4867" width="15.28515625" customWidth="1"/>
    <col min="4868" max="4868" width="10.140625" customWidth="1"/>
    <col min="4869" max="4869" width="10" customWidth="1"/>
    <col min="4870" max="4870" width="10.28515625" customWidth="1"/>
    <col min="5120" max="5120" width="4.28515625" customWidth="1"/>
    <col min="5121" max="5121" width="10.42578125" customWidth="1"/>
    <col min="5122" max="5122" width="35.42578125" customWidth="1"/>
    <col min="5123" max="5123" width="15.28515625" customWidth="1"/>
    <col min="5124" max="5124" width="10.140625" customWidth="1"/>
    <col min="5125" max="5125" width="10" customWidth="1"/>
    <col min="5126" max="5126" width="10.28515625" customWidth="1"/>
    <col min="5376" max="5376" width="4.28515625" customWidth="1"/>
    <col min="5377" max="5377" width="10.42578125" customWidth="1"/>
    <col min="5378" max="5378" width="35.42578125" customWidth="1"/>
    <col min="5379" max="5379" width="15.28515625" customWidth="1"/>
    <col min="5380" max="5380" width="10.140625" customWidth="1"/>
    <col min="5381" max="5381" width="10" customWidth="1"/>
    <col min="5382" max="5382" width="10.28515625" customWidth="1"/>
    <col min="5632" max="5632" width="4.28515625" customWidth="1"/>
    <col min="5633" max="5633" width="10.42578125" customWidth="1"/>
    <col min="5634" max="5634" width="35.42578125" customWidth="1"/>
    <col min="5635" max="5635" width="15.28515625" customWidth="1"/>
    <col min="5636" max="5636" width="10.140625" customWidth="1"/>
    <col min="5637" max="5637" width="10" customWidth="1"/>
    <col min="5638" max="5638" width="10.28515625" customWidth="1"/>
    <col min="5888" max="5888" width="4.28515625" customWidth="1"/>
    <col min="5889" max="5889" width="10.42578125" customWidth="1"/>
    <col min="5890" max="5890" width="35.42578125" customWidth="1"/>
    <col min="5891" max="5891" width="15.28515625" customWidth="1"/>
    <col min="5892" max="5892" width="10.140625" customWidth="1"/>
    <col min="5893" max="5893" width="10" customWidth="1"/>
    <col min="5894" max="5894" width="10.28515625" customWidth="1"/>
    <col min="6144" max="6144" width="4.28515625" customWidth="1"/>
    <col min="6145" max="6145" width="10.42578125" customWidth="1"/>
    <col min="6146" max="6146" width="35.42578125" customWidth="1"/>
    <col min="6147" max="6147" width="15.28515625" customWidth="1"/>
    <col min="6148" max="6148" width="10.140625" customWidth="1"/>
    <col min="6149" max="6149" width="10" customWidth="1"/>
    <col min="6150" max="6150" width="10.28515625" customWidth="1"/>
    <col min="6400" max="6400" width="4.28515625" customWidth="1"/>
    <col min="6401" max="6401" width="10.42578125" customWidth="1"/>
    <col min="6402" max="6402" width="35.42578125" customWidth="1"/>
    <col min="6403" max="6403" width="15.28515625" customWidth="1"/>
    <col min="6404" max="6404" width="10.140625" customWidth="1"/>
    <col min="6405" max="6405" width="10" customWidth="1"/>
    <col min="6406" max="6406" width="10.28515625" customWidth="1"/>
    <col min="6656" max="6656" width="4.28515625" customWidth="1"/>
    <col min="6657" max="6657" width="10.42578125" customWidth="1"/>
    <col min="6658" max="6658" width="35.42578125" customWidth="1"/>
    <col min="6659" max="6659" width="15.28515625" customWidth="1"/>
    <col min="6660" max="6660" width="10.140625" customWidth="1"/>
    <col min="6661" max="6661" width="10" customWidth="1"/>
    <col min="6662" max="6662" width="10.28515625" customWidth="1"/>
    <col min="6912" max="6912" width="4.28515625" customWidth="1"/>
    <col min="6913" max="6913" width="10.42578125" customWidth="1"/>
    <col min="6914" max="6914" width="35.42578125" customWidth="1"/>
    <col min="6915" max="6915" width="15.28515625" customWidth="1"/>
    <col min="6916" max="6916" width="10.140625" customWidth="1"/>
    <col min="6917" max="6917" width="10" customWidth="1"/>
    <col min="6918" max="6918" width="10.28515625" customWidth="1"/>
    <col min="7168" max="7168" width="4.28515625" customWidth="1"/>
    <col min="7169" max="7169" width="10.42578125" customWidth="1"/>
    <col min="7170" max="7170" width="35.42578125" customWidth="1"/>
    <col min="7171" max="7171" width="15.28515625" customWidth="1"/>
    <col min="7172" max="7172" width="10.140625" customWidth="1"/>
    <col min="7173" max="7173" width="10" customWidth="1"/>
    <col min="7174" max="7174" width="10.28515625" customWidth="1"/>
    <col min="7424" max="7424" width="4.28515625" customWidth="1"/>
    <col min="7425" max="7425" width="10.42578125" customWidth="1"/>
    <col min="7426" max="7426" width="35.42578125" customWidth="1"/>
    <col min="7427" max="7427" width="15.28515625" customWidth="1"/>
    <col min="7428" max="7428" width="10.140625" customWidth="1"/>
    <col min="7429" max="7429" width="10" customWidth="1"/>
    <col min="7430" max="7430" width="10.28515625" customWidth="1"/>
    <col min="7680" max="7680" width="4.28515625" customWidth="1"/>
    <col min="7681" max="7681" width="10.42578125" customWidth="1"/>
    <col min="7682" max="7682" width="35.42578125" customWidth="1"/>
    <col min="7683" max="7683" width="15.28515625" customWidth="1"/>
    <col min="7684" max="7684" width="10.140625" customWidth="1"/>
    <col min="7685" max="7685" width="10" customWidth="1"/>
    <col min="7686" max="7686" width="10.28515625" customWidth="1"/>
    <col min="7936" max="7936" width="4.28515625" customWidth="1"/>
    <col min="7937" max="7937" width="10.42578125" customWidth="1"/>
    <col min="7938" max="7938" width="35.42578125" customWidth="1"/>
    <col min="7939" max="7939" width="15.28515625" customWidth="1"/>
    <col min="7940" max="7940" width="10.140625" customWidth="1"/>
    <col min="7941" max="7941" width="10" customWidth="1"/>
    <col min="7942" max="7942" width="10.28515625" customWidth="1"/>
    <col min="8192" max="8192" width="4.28515625" customWidth="1"/>
    <col min="8193" max="8193" width="10.42578125" customWidth="1"/>
    <col min="8194" max="8194" width="35.42578125" customWidth="1"/>
    <col min="8195" max="8195" width="15.28515625" customWidth="1"/>
    <col min="8196" max="8196" width="10.140625" customWidth="1"/>
    <col min="8197" max="8197" width="10" customWidth="1"/>
    <col min="8198" max="8198" width="10.28515625" customWidth="1"/>
    <col min="8448" max="8448" width="4.28515625" customWidth="1"/>
    <col min="8449" max="8449" width="10.42578125" customWidth="1"/>
    <col min="8450" max="8450" width="35.42578125" customWidth="1"/>
    <col min="8451" max="8451" width="15.28515625" customWidth="1"/>
    <col min="8452" max="8452" width="10.140625" customWidth="1"/>
    <col min="8453" max="8453" width="10" customWidth="1"/>
    <col min="8454" max="8454" width="10.28515625" customWidth="1"/>
    <col min="8704" max="8704" width="4.28515625" customWidth="1"/>
    <col min="8705" max="8705" width="10.42578125" customWidth="1"/>
    <col min="8706" max="8706" width="35.42578125" customWidth="1"/>
    <col min="8707" max="8707" width="15.28515625" customWidth="1"/>
    <col min="8708" max="8708" width="10.140625" customWidth="1"/>
    <col min="8709" max="8709" width="10" customWidth="1"/>
    <col min="8710" max="8710" width="10.28515625" customWidth="1"/>
    <col min="8960" max="8960" width="4.28515625" customWidth="1"/>
    <col min="8961" max="8961" width="10.42578125" customWidth="1"/>
    <col min="8962" max="8962" width="35.42578125" customWidth="1"/>
    <col min="8963" max="8963" width="15.28515625" customWidth="1"/>
    <col min="8964" max="8964" width="10.140625" customWidth="1"/>
    <col min="8965" max="8965" width="10" customWidth="1"/>
    <col min="8966" max="8966" width="10.28515625" customWidth="1"/>
    <col min="9216" max="9216" width="4.28515625" customWidth="1"/>
    <col min="9217" max="9217" width="10.42578125" customWidth="1"/>
    <col min="9218" max="9218" width="35.42578125" customWidth="1"/>
    <col min="9219" max="9219" width="15.28515625" customWidth="1"/>
    <col min="9220" max="9220" width="10.140625" customWidth="1"/>
    <col min="9221" max="9221" width="10" customWidth="1"/>
    <col min="9222" max="9222" width="10.28515625" customWidth="1"/>
    <col min="9472" max="9472" width="4.28515625" customWidth="1"/>
    <col min="9473" max="9473" width="10.42578125" customWidth="1"/>
    <col min="9474" max="9474" width="35.42578125" customWidth="1"/>
    <col min="9475" max="9475" width="15.28515625" customWidth="1"/>
    <col min="9476" max="9476" width="10.140625" customWidth="1"/>
    <col min="9477" max="9477" width="10" customWidth="1"/>
    <col min="9478" max="9478" width="10.28515625" customWidth="1"/>
    <col min="9728" max="9728" width="4.28515625" customWidth="1"/>
    <col min="9729" max="9729" width="10.42578125" customWidth="1"/>
    <col min="9730" max="9730" width="35.42578125" customWidth="1"/>
    <col min="9731" max="9731" width="15.28515625" customWidth="1"/>
    <col min="9732" max="9732" width="10.140625" customWidth="1"/>
    <col min="9733" max="9733" width="10" customWidth="1"/>
    <col min="9734" max="9734" width="10.28515625" customWidth="1"/>
    <col min="9984" max="9984" width="4.28515625" customWidth="1"/>
    <col min="9985" max="9985" width="10.42578125" customWidth="1"/>
    <col min="9986" max="9986" width="35.42578125" customWidth="1"/>
    <col min="9987" max="9987" width="15.28515625" customWidth="1"/>
    <col min="9988" max="9988" width="10.140625" customWidth="1"/>
    <col min="9989" max="9989" width="10" customWidth="1"/>
    <col min="9990" max="9990" width="10.28515625" customWidth="1"/>
    <col min="10240" max="10240" width="4.28515625" customWidth="1"/>
    <col min="10241" max="10241" width="10.42578125" customWidth="1"/>
    <col min="10242" max="10242" width="35.42578125" customWidth="1"/>
    <col min="10243" max="10243" width="15.28515625" customWidth="1"/>
    <col min="10244" max="10244" width="10.140625" customWidth="1"/>
    <col min="10245" max="10245" width="10" customWidth="1"/>
    <col min="10246" max="10246" width="10.28515625" customWidth="1"/>
    <col min="10496" max="10496" width="4.28515625" customWidth="1"/>
    <col min="10497" max="10497" width="10.42578125" customWidth="1"/>
    <col min="10498" max="10498" width="35.42578125" customWidth="1"/>
    <col min="10499" max="10499" width="15.28515625" customWidth="1"/>
    <col min="10500" max="10500" width="10.140625" customWidth="1"/>
    <col min="10501" max="10501" width="10" customWidth="1"/>
    <col min="10502" max="10502" width="10.28515625" customWidth="1"/>
    <col min="10752" max="10752" width="4.28515625" customWidth="1"/>
    <col min="10753" max="10753" width="10.42578125" customWidth="1"/>
    <col min="10754" max="10754" width="35.42578125" customWidth="1"/>
    <col min="10755" max="10755" width="15.28515625" customWidth="1"/>
    <col min="10756" max="10756" width="10.140625" customWidth="1"/>
    <col min="10757" max="10757" width="10" customWidth="1"/>
    <col min="10758" max="10758" width="10.28515625" customWidth="1"/>
    <col min="11008" max="11008" width="4.28515625" customWidth="1"/>
    <col min="11009" max="11009" width="10.42578125" customWidth="1"/>
    <col min="11010" max="11010" width="35.42578125" customWidth="1"/>
    <col min="11011" max="11011" width="15.28515625" customWidth="1"/>
    <col min="11012" max="11012" width="10.140625" customWidth="1"/>
    <col min="11013" max="11013" width="10" customWidth="1"/>
    <col min="11014" max="11014" width="10.28515625" customWidth="1"/>
    <col min="11264" max="11264" width="4.28515625" customWidth="1"/>
    <col min="11265" max="11265" width="10.42578125" customWidth="1"/>
    <col min="11266" max="11266" width="35.42578125" customWidth="1"/>
    <col min="11267" max="11267" width="15.28515625" customWidth="1"/>
    <col min="11268" max="11268" width="10.140625" customWidth="1"/>
    <col min="11269" max="11269" width="10" customWidth="1"/>
    <col min="11270" max="11270" width="10.28515625" customWidth="1"/>
    <col min="11520" max="11520" width="4.28515625" customWidth="1"/>
    <col min="11521" max="11521" width="10.42578125" customWidth="1"/>
    <col min="11522" max="11522" width="35.42578125" customWidth="1"/>
    <col min="11523" max="11523" width="15.28515625" customWidth="1"/>
    <col min="11524" max="11524" width="10.140625" customWidth="1"/>
    <col min="11525" max="11525" width="10" customWidth="1"/>
    <col min="11526" max="11526" width="10.28515625" customWidth="1"/>
    <col min="11776" max="11776" width="4.28515625" customWidth="1"/>
    <col min="11777" max="11777" width="10.42578125" customWidth="1"/>
    <col min="11778" max="11778" width="35.42578125" customWidth="1"/>
    <col min="11779" max="11779" width="15.28515625" customWidth="1"/>
    <col min="11780" max="11780" width="10.140625" customWidth="1"/>
    <col min="11781" max="11781" width="10" customWidth="1"/>
    <col min="11782" max="11782" width="10.28515625" customWidth="1"/>
    <col min="12032" max="12032" width="4.28515625" customWidth="1"/>
    <col min="12033" max="12033" width="10.42578125" customWidth="1"/>
    <col min="12034" max="12034" width="35.42578125" customWidth="1"/>
    <col min="12035" max="12035" width="15.28515625" customWidth="1"/>
    <col min="12036" max="12036" width="10.140625" customWidth="1"/>
    <col min="12037" max="12037" width="10" customWidth="1"/>
    <col min="12038" max="12038" width="10.28515625" customWidth="1"/>
    <col min="12288" max="12288" width="4.28515625" customWidth="1"/>
    <col min="12289" max="12289" width="10.42578125" customWidth="1"/>
    <col min="12290" max="12290" width="35.42578125" customWidth="1"/>
    <col min="12291" max="12291" width="15.28515625" customWidth="1"/>
    <col min="12292" max="12292" width="10.140625" customWidth="1"/>
    <col min="12293" max="12293" width="10" customWidth="1"/>
    <col min="12294" max="12294" width="10.28515625" customWidth="1"/>
    <col min="12544" max="12544" width="4.28515625" customWidth="1"/>
    <col min="12545" max="12545" width="10.42578125" customWidth="1"/>
    <col min="12546" max="12546" width="35.42578125" customWidth="1"/>
    <col min="12547" max="12547" width="15.28515625" customWidth="1"/>
    <col min="12548" max="12548" width="10.140625" customWidth="1"/>
    <col min="12549" max="12549" width="10" customWidth="1"/>
    <col min="12550" max="12550" width="10.28515625" customWidth="1"/>
    <col min="12800" max="12800" width="4.28515625" customWidth="1"/>
    <col min="12801" max="12801" width="10.42578125" customWidth="1"/>
    <col min="12802" max="12802" width="35.42578125" customWidth="1"/>
    <col min="12803" max="12803" width="15.28515625" customWidth="1"/>
    <col min="12804" max="12804" width="10.140625" customWidth="1"/>
    <col min="12805" max="12805" width="10" customWidth="1"/>
    <col min="12806" max="12806" width="10.28515625" customWidth="1"/>
    <col min="13056" max="13056" width="4.28515625" customWidth="1"/>
    <col min="13057" max="13057" width="10.42578125" customWidth="1"/>
    <col min="13058" max="13058" width="35.42578125" customWidth="1"/>
    <col min="13059" max="13059" width="15.28515625" customWidth="1"/>
    <col min="13060" max="13060" width="10.140625" customWidth="1"/>
    <col min="13061" max="13061" width="10" customWidth="1"/>
    <col min="13062" max="13062" width="10.28515625" customWidth="1"/>
    <col min="13312" max="13312" width="4.28515625" customWidth="1"/>
    <col min="13313" max="13313" width="10.42578125" customWidth="1"/>
    <col min="13314" max="13314" width="35.42578125" customWidth="1"/>
    <col min="13315" max="13315" width="15.28515625" customWidth="1"/>
    <col min="13316" max="13316" width="10.140625" customWidth="1"/>
    <col min="13317" max="13317" width="10" customWidth="1"/>
    <col min="13318" max="13318" width="10.28515625" customWidth="1"/>
    <col min="13568" max="13568" width="4.28515625" customWidth="1"/>
    <col min="13569" max="13569" width="10.42578125" customWidth="1"/>
    <col min="13570" max="13570" width="35.42578125" customWidth="1"/>
    <col min="13571" max="13571" width="15.28515625" customWidth="1"/>
    <col min="13572" max="13572" width="10.140625" customWidth="1"/>
    <col min="13573" max="13573" width="10" customWidth="1"/>
    <col min="13574" max="13574" width="10.28515625" customWidth="1"/>
    <col min="13824" max="13824" width="4.28515625" customWidth="1"/>
    <col min="13825" max="13825" width="10.42578125" customWidth="1"/>
    <col min="13826" max="13826" width="35.42578125" customWidth="1"/>
    <col min="13827" max="13827" width="15.28515625" customWidth="1"/>
    <col min="13828" max="13828" width="10.140625" customWidth="1"/>
    <col min="13829" max="13829" width="10" customWidth="1"/>
    <col min="13830" max="13830" width="10.28515625" customWidth="1"/>
    <col min="14080" max="14080" width="4.28515625" customWidth="1"/>
    <col min="14081" max="14081" width="10.42578125" customWidth="1"/>
    <col min="14082" max="14082" width="35.42578125" customWidth="1"/>
    <col min="14083" max="14083" width="15.28515625" customWidth="1"/>
    <col min="14084" max="14084" width="10.140625" customWidth="1"/>
    <col min="14085" max="14085" width="10" customWidth="1"/>
    <col min="14086" max="14086" width="10.28515625" customWidth="1"/>
    <col min="14336" max="14336" width="4.28515625" customWidth="1"/>
    <col min="14337" max="14337" width="10.42578125" customWidth="1"/>
    <col min="14338" max="14338" width="35.42578125" customWidth="1"/>
    <col min="14339" max="14339" width="15.28515625" customWidth="1"/>
    <col min="14340" max="14340" width="10.140625" customWidth="1"/>
    <col min="14341" max="14341" width="10" customWidth="1"/>
    <col min="14342" max="14342" width="10.28515625" customWidth="1"/>
    <col min="14592" max="14592" width="4.28515625" customWidth="1"/>
    <col min="14593" max="14593" width="10.42578125" customWidth="1"/>
    <col min="14594" max="14594" width="35.42578125" customWidth="1"/>
    <col min="14595" max="14595" width="15.28515625" customWidth="1"/>
    <col min="14596" max="14596" width="10.140625" customWidth="1"/>
    <col min="14597" max="14597" width="10" customWidth="1"/>
    <col min="14598" max="14598" width="10.28515625" customWidth="1"/>
    <col min="14848" max="14848" width="4.28515625" customWidth="1"/>
    <col min="14849" max="14849" width="10.42578125" customWidth="1"/>
    <col min="14850" max="14850" width="35.42578125" customWidth="1"/>
    <col min="14851" max="14851" width="15.28515625" customWidth="1"/>
    <col min="14852" max="14852" width="10.140625" customWidth="1"/>
    <col min="14853" max="14853" width="10" customWidth="1"/>
    <col min="14854" max="14854" width="10.28515625" customWidth="1"/>
    <col min="15104" max="15104" width="4.28515625" customWidth="1"/>
    <col min="15105" max="15105" width="10.42578125" customWidth="1"/>
    <col min="15106" max="15106" width="35.42578125" customWidth="1"/>
    <col min="15107" max="15107" width="15.28515625" customWidth="1"/>
    <col min="15108" max="15108" width="10.140625" customWidth="1"/>
    <col min="15109" max="15109" width="10" customWidth="1"/>
    <col min="15110" max="15110" width="10.28515625" customWidth="1"/>
    <col min="15360" max="15360" width="4.28515625" customWidth="1"/>
    <col min="15361" max="15361" width="10.42578125" customWidth="1"/>
    <col min="15362" max="15362" width="35.42578125" customWidth="1"/>
    <col min="15363" max="15363" width="15.28515625" customWidth="1"/>
    <col min="15364" max="15364" width="10.140625" customWidth="1"/>
    <col min="15365" max="15365" width="10" customWidth="1"/>
    <col min="15366" max="15366" width="10.28515625" customWidth="1"/>
    <col min="15616" max="15616" width="4.28515625" customWidth="1"/>
    <col min="15617" max="15617" width="10.42578125" customWidth="1"/>
    <col min="15618" max="15618" width="35.42578125" customWidth="1"/>
    <col min="15619" max="15619" width="15.28515625" customWidth="1"/>
    <col min="15620" max="15620" width="10.140625" customWidth="1"/>
    <col min="15621" max="15621" width="10" customWidth="1"/>
    <col min="15622" max="15622" width="10.28515625" customWidth="1"/>
    <col min="15872" max="15872" width="4.28515625" customWidth="1"/>
    <col min="15873" max="15873" width="10.42578125" customWidth="1"/>
    <col min="15874" max="15874" width="35.42578125" customWidth="1"/>
    <col min="15875" max="15875" width="15.28515625" customWidth="1"/>
    <col min="15876" max="15876" width="10.140625" customWidth="1"/>
    <col min="15877" max="15877" width="10" customWidth="1"/>
    <col min="15878" max="15878" width="10.28515625" customWidth="1"/>
    <col min="16128" max="16128" width="4.28515625" customWidth="1"/>
    <col min="16129" max="16129" width="10.42578125" customWidth="1"/>
    <col min="16130" max="16130" width="35.42578125" customWidth="1"/>
    <col min="16131" max="16131" width="15.28515625" customWidth="1"/>
    <col min="16132" max="16132" width="10.140625" customWidth="1"/>
    <col min="16133" max="16133" width="10" customWidth="1"/>
    <col min="16134" max="16134" width="10.28515625" customWidth="1"/>
  </cols>
  <sheetData>
    <row r="1" spans="1:7" ht="15.75">
      <c r="A1" s="354" t="s">
        <v>0</v>
      </c>
      <c r="B1" s="354"/>
      <c r="C1" s="354"/>
      <c r="D1" s="354"/>
      <c r="E1" s="354"/>
      <c r="F1" s="354"/>
      <c r="G1" s="354"/>
    </row>
    <row r="2" spans="1:7">
      <c r="A2" s="355" t="s">
        <v>1</v>
      </c>
      <c r="B2" s="355"/>
      <c r="C2" s="355"/>
      <c r="D2" s="355"/>
      <c r="E2" s="355"/>
      <c r="F2" s="355"/>
      <c r="G2" s="355"/>
    </row>
    <row r="3" spans="1:7">
      <c r="A3" s="355" t="s">
        <v>44</v>
      </c>
      <c r="B3" s="355"/>
      <c r="C3" s="355"/>
      <c r="D3" s="355"/>
      <c r="E3" s="355"/>
      <c r="F3" s="355"/>
      <c r="G3" s="355"/>
    </row>
    <row r="4" spans="1:7">
      <c r="A4" s="355" t="s">
        <v>45</v>
      </c>
      <c r="B4" s="355"/>
      <c r="C4" s="355"/>
      <c r="D4" s="355"/>
      <c r="E4" s="355"/>
      <c r="F4" s="355"/>
      <c r="G4" s="355"/>
    </row>
    <row r="5" spans="1:7">
      <c r="A5" s="355" t="s">
        <v>105</v>
      </c>
      <c r="B5" s="355"/>
      <c r="C5" s="355"/>
      <c r="D5" s="355"/>
      <c r="E5" s="355"/>
      <c r="F5" s="355"/>
      <c r="G5" s="355"/>
    </row>
    <row r="6" spans="1:7" ht="15.75">
      <c r="A6" s="1"/>
      <c r="B6" s="2" t="s">
        <v>1</v>
      </c>
      <c r="C6" s="3"/>
      <c r="D6" s="4"/>
      <c r="E6" s="4"/>
      <c r="F6" s="1"/>
      <c r="G6" s="1"/>
    </row>
    <row r="7" spans="1:7">
      <c r="B7" s="5" t="s">
        <v>2</v>
      </c>
    </row>
    <row r="9" spans="1:7" ht="15.75">
      <c r="A9" s="353" t="s">
        <v>64</v>
      </c>
      <c r="B9" s="353"/>
      <c r="C9" s="353"/>
      <c r="D9" s="353"/>
      <c r="E9" s="353"/>
      <c r="F9" s="353"/>
      <c r="G9" s="353"/>
    </row>
    <row r="10" spans="1:7" ht="31.5" customHeight="1">
      <c r="A10" s="342" t="s">
        <v>52</v>
      </c>
      <c r="B10" s="342"/>
      <c r="C10" s="342"/>
      <c r="D10" s="342"/>
      <c r="E10" s="342"/>
      <c r="F10" s="342"/>
      <c r="G10" s="342"/>
    </row>
    <row r="11" spans="1:7" ht="31.5" customHeight="1">
      <c r="A11" s="342" t="s">
        <v>53</v>
      </c>
      <c r="B11" s="342"/>
      <c r="C11" s="342"/>
      <c r="D11" s="342"/>
      <c r="E11" s="342"/>
      <c r="F11" s="342"/>
      <c r="G11" s="342"/>
    </row>
    <row r="12" spans="1:7" ht="31.5" customHeight="1">
      <c r="A12" s="342" t="s">
        <v>54</v>
      </c>
      <c r="B12" s="342"/>
      <c r="C12" s="342"/>
      <c r="D12" s="342"/>
      <c r="E12" s="342"/>
      <c r="F12" s="342"/>
      <c r="G12" s="342"/>
    </row>
    <row r="13" spans="1:7" ht="15.75">
      <c r="A13" s="343"/>
      <c r="B13" s="343"/>
      <c r="C13" s="343"/>
      <c r="D13" s="343"/>
      <c r="E13" s="343"/>
      <c r="F13" s="343"/>
      <c r="G13" s="343"/>
    </row>
    <row r="14" spans="1:7" ht="16.5" thickBot="1">
      <c r="A14" s="6" t="s">
        <v>3</v>
      </c>
      <c r="B14" s="344" t="s">
        <v>4</v>
      </c>
      <c r="C14" s="344"/>
      <c r="D14" s="344"/>
      <c r="E14" s="344"/>
      <c r="F14" s="345" t="s">
        <v>5</v>
      </c>
      <c r="G14" s="345"/>
    </row>
    <row r="15" spans="1:7" ht="57.75" thickBot="1">
      <c r="A15" s="7" t="s">
        <v>6</v>
      </c>
      <c r="B15" s="8" t="s">
        <v>7</v>
      </c>
      <c r="C15" s="8" t="s">
        <v>8</v>
      </c>
      <c r="D15" s="8" t="s">
        <v>9</v>
      </c>
      <c r="E15" s="8" t="s">
        <v>10</v>
      </c>
      <c r="F15" s="8" t="s">
        <v>11</v>
      </c>
      <c r="G15" s="9" t="s">
        <v>12</v>
      </c>
    </row>
    <row r="16" spans="1:7" ht="15.75" thickBot="1">
      <c r="A16" s="7"/>
      <c r="B16" s="8"/>
      <c r="C16" s="8" t="s">
        <v>13</v>
      </c>
      <c r="D16" s="8"/>
      <c r="E16" s="8"/>
      <c r="F16" s="8"/>
      <c r="G16" s="9"/>
    </row>
    <row r="17" spans="1:11" ht="15.75" thickBot="1">
      <c r="A17" s="10" t="s">
        <v>14</v>
      </c>
      <c r="B17" s="11">
        <v>1100</v>
      </c>
      <c r="C17" s="12" t="s">
        <v>15</v>
      </c>
      <c r="D17" s="13"/>
      <c r="E17" s="13"/>
      <c r="F17" s="13"/>
      <c r="G17" s="14">
        <f>G23+G24</f>
        <v>202.49</v>
      </c>
      <c r="J17" s="15"/>
      <c r="K17" s="15"/>
    </row>
    <row r="18" spans="1:11" s="16" customFormat="1" ht="25.5">
      <c r="A18" s="83"/>
      <c r="B18" s="84"/>
      <c r="C18" s="85" t="s">
        <v>36</v>
      </c>
      <c r="D18" s="86" t="s">
        <v>40</v>
      </c>
      <c r="E18" s="87">
        <v>8.08</v>
      </c>
      <c r="F18" s="88">
        <v>10</v>
      </c>
      <c r="G18" s="89">
        <f>ROUND(E18*F18,2)</f>
        <v>80.8</v>
      </c>
      <c r="J18" s="17"/>
    </row>
    <row r="19" spans="1:11" s="18" customFormat="1" ht="25.5">
      <c r="A19" s="90"/>
      <c r="B19" s="91"/>
      <c r="C19" s="92" t="s">
        <v>50</v>
      </c>
      <c r="D19" s="93" t="s">
        <v>34</v>
      </c>
      <c r="E19" s="111">
        <v>6.29</v>
      </c>
      <c r="F19" s="95">
        <f>0.2*G38</f>
        <v>8</v>
      </c>
      <c r="G19" s="96">
        <f>ROUND(E19*F19,2)</f>
        <v>50.32</v>
      </c>
      <c r="J19" s="19"/>
      <c r="K19" s="20"/>
    </row>
    <row r="20" spans="1:11" s="18" customFormat="1" ht="25.5">
      <c r="A20" s="90"/>
      <c r="B20" s="91"/>
      <c r="C20" s="92" t="s">
        <v>51</v>
      </c>
      <c r="D20" s="93" t="s">
        <v>34</v>
      </c>
      <c r="E20" s="111">
        <v>6.29</v>
      </c>
      <c r="F20" s="95">
        <f>0.1*G38</f>
        <v>4</v>
      </c>
      <c r="G20" s="96">
        <f>ROUND(E20*F20,2)</f>
        <v>25.16</v>
      </c>
      <c r="J20" s="19"/>
      <c r="K20" s="20"/>
    </row>
    <row r="21" spans="1:11" s="18" customFormat="1" ht="25.5">
      <c r="A21" s="90"/>
      <c r="B21" s="91"/>
      <c r="C21" s="92" t="s">
        <v>39</v>
      </c>
      <c r="D21" s="93" t="s">
        <v>34</v>
      </c>
      <c r="E21" s="94">
        <v>6.29</v>
      </c>
      <c r="F21" s="95">
        <f>0.05*G38</f>
        <v>2</v>
      </c>
      <c r="G21" s="96">
        <f>ROUND(E21*F21,2)</f>
        <v>12.58</v>
      </c>
      <c r="J21" s="19"/>
      <c r="K21" s="20"/>
    </row>
    <row r="22" spans="1:11" s="18" customFormat="1" ht="39" thickBot="1">
      <c r="A22" s="109"/>
      <c r="B22" s="110"/>
      <c r="C22" s="112" t="s">
        <v>35</v>
      </c>
      <c r="D22" s="113" t="s">
        <v>32</v>
      </c>
      <c r="E22" s="114">
        <v>8.3800000000000008</v>
      </c>
      <c r="F22" s="115">
        <v>2</v>
      </c>
      <c r="G22" s="116">
        <f>ROUND(E22*F22,2)</f>
        <v>16.760000000000002</v>
      </c>
      <c r="J22" s="19"/>
      <c r="K22" s="20"/>
    </row>
    <row r="23" spans="1:11" ht="19.5" customHeight="1" thickBot="1">
      <c r="A23" s="117" t="s">
        <v>16</v>
      </c>
      <c r="B23" s="118">
        <v>1110</v>
      </c>
      <c r="C23" s="59" t="s">
        <v>17</v>
      </c>
      <c r="D23" s="119"/>
      <c r="E23" s="120"/>
      <c r="F23" s="120">
        <f>SUM(F18:F22)</f>
        <v>26</v>
      </c>
      <c r="G23" s="121">
        <f>SUM(G18:G22)</f>
        <v>185.62</v>
      </c>
    </row>
    <row r="24" spans="1:11" ht="16.5" customHeight="1">
      <c r="A24" s="21"/>
      <c r="B24" s="22"/>
      <c r="C24" s="23" t="s">
        <v>18</v>
      </c>
      <c r="D24" s="24"/>
      <c r="E24" s="25"/>
      <c r="F24" s="25"/>
      <c r="G24" s="26">
        <f>ROUND((G23)*0.0909,2)</f>
        <v>16.87</v>
      </c>
    </row>
    <row r="25" spans="1:11" ht="45">
      <c r="A25" s="27" t="s">
        <v>19</v>
      </c>
      <c r="B25" s="28">
        <v>1200</v>
      </c>
      <c r="C25" s="29" t="s">
        <v>107</v>
      </c>
      <c r="D25" s="30"/>
      <c r="E25" s="31"/>
      <c r="F25" s="31"/>
      <c r="G25" s="32">
        <f>ROUND(G17*0.2359,2)</f>
        <v>47.77</v>
      </c>
    </row>
    <row r="26" spans="1:11" ht="15.75" thickBot="1">
      <c r="A26" s="97"/>
      <c r="B26" s="98"/>
      <c r="C26" s="99" t="s">
        <v>21</v>
      </c>
      <c r="D26" s="100"/>
      <c r="E26" s="101"/>
      <c r="F26" s="101"/>
      <c r="G26" s="102">
        <f>SUM(G23:G25)</f>
        <v>250.26000000000002</v>
      </c>
    </row>
    <row r="27" spans="1:11">
      <c r="A27" s="103"/>
      <c r="B27" s="104">
        <v>1000</v>
      </c>
      <c r="C27" s="105" t="s">
        <v>22</v>
      </c>
      <c r="D27" s="106"/>
      <c r="E27" s="107"/>
      <c r="F27" s="107"/>
      <c r="G27" s="108">
        <f>SUM(G17+G25)</f>
        <v>250.26000000000002</v>
      </c>
    </row>
    <row r="28" spans="1:11" ht="15.75" thickBot="1">
      <c r="A28" s="33"/>
      <c r="B28" s="34">
        <v>2000</v>
      </c>
      <c r="C28" s="35" t="s">
        <v>23</v>
      </c>
      <c r="D28" s="36"/>
      <c r="E28" s="37"/>
      <c r="F28" s="37"/>
      <c r="G28" s="38">
        <v>0</v>
      </c>
    </row>
    <row r="29" spans="1:11">
      <c r="A29" s="21"/>
      <c r="B29" s="39"/>
      <c r="C29" s="40" t="s">
        <v>24</v>
      </c>
      <c r="D29" s="41"/>
      <c r="E29" s="42"/>
      <c r="F29" s="42"/>
      <c r="G29" s="43"/>
    </row>
    <row r="30" spans="1:11">
      <c r="A30" s="44" t="s">
        <v>20</v>
      </c>
      <c r="B30" s="45">
        <v>2200</v>
      </c>
      <c r="C30" s="29" t="s">
        <v>37</v>
      </c>
      <c r="D30" s="30"/>
      <c r="E30" s="31"/>
      <c r="F30" s="31"/>
      <c r="G30" s="32">
        <f>ROUND(G23*0.2437,2)</f>
        <v>45.24</v>
      </c>
    </row>
    <row r="31" spans="1:11">
      <c r="A31" s="44" t="s">
        <v>25</v>
      </c>
      <c r="B31" s="45">
        <v>2300</v>
      </c>
      <c r="C31" s="29" t="s">
        <v>38</v>
      </c>
      <c r="D31" s="30"/>
      <c r="E31" s="31"/>
      <c r="F31" s="31"/>
      <c r="G31" s="32">
        <f>ROUND(G23*0.0866,2)</f>
        <v>16.07</v>
      </c>
    </row>
    <row r="32" spans="1:11" ht="15.75" thickBot="1">
      <c r="A32" s="46"/>
      <c r="B32" s="47"/>
      <c r="C32" s="48" t="s">
        <v>26</v>
      </c>
      <c r="D32" s="49"/>
      <c r="E32" s="50"/>
      <c r="F32" s="50"/>
      <c r="G32" s="51">
        <f>SUM(G30:G31)</f>
        <v>61.31</v>
      </c>
    </row>
    <row r="33" spans="1:10" ht="15.75" thickBot="1">
      <c r="A33" s="60"/>
      <c r="B33" s="61"/>
      <c r="C33" s="62" t="s">
        <v>27</v>
      </c>
      <c r="D33" s="63"/>
      <c r="E33" s="64"/>
      <c r="F33" s="64"/>
      <c r="G33" s="65">
        <f>G26+G32</f>
        <v>311.57000000000005</v>
      </c>
      <c r="I33" s="66"/>
    </row>
    <row r="34" spans="1:10" ht="22.5" customHeight="1" thickBot="1">
      <c r="A34" s="52"/>
      <c r="B34" s="53">
        <v>1000</v>
      </c>
      <c r="C34" s="54" t="s">
        <v>22</v>
      </c>
      <c r="D34" s="55"/>
      <c r="E34" s="56"/>
      <c r="F34" s="56"/>
      <c r="G34" s="57">
        <f>G17+G25</f>
        <v>250.26000000000002</v>
      </c>
    </row>
    <row r="35" spans="1:10" ht="21" customHeight="1" thickBot="1">
      <c r="A35" s="67"/>
      <c r="B35" s="58">
        <v>2000</v>
      </c>
      <c r="C35" s="59" t="s">
        <v>23</v>
      </c>
      <c r="D35" s="68"/>
      <c r="E35" s="69"/>
      <c r="F35" s="69"/>
      <c r="G35" s="70">
        <f>G32</f>
        <v>61.31</v>
      </c>
    </row>
    <row r="36" spans="1:10">
      <c r="A36" s="71"/>
      <c r="B36" s="71"/>
      <c r="C36" s="72"/>
      <c r="D36" s="73"/>
      <c r="E36" s="74"/>
    </row>
    <row r="37" spans="1:10">
      <c r="A37" s="71"/>
      <c r="B37" s="71"/>
      <c r="C37" s="75"/>
      <c r="D37" s="75"/>
      <c r="E37" s="75"/>
      <c r="F37" s="76"/>
      <c r="G37" s="76"/>
    </row>
    <row r="38" spans="1:10" ht="15.75">
      <c r="A38" s="71"/>
      <c r="B38" s="346" t="s">
        <v>28</v>
      </c>
      <c r="C38" s="347"/>
      <c r="D38" s="348"/>
      <c r="E38" s="349" t="s">
        <v>49</v>
      </c>
      <c r="F38" s="349"/>
      <c r="G38" s="77">
        <v>40</v>
      </c>
    </row>
    <row r="39" spans="1:10" ht="15.75">
      <c r="A39" s="71"/>
      <c r="B39" s="350" t="s">
        <v>29</v>
      </c>
      <c r="C39" s="351"/>
      <c r="D39" s="352"/>
      <c r="E39" s="349"/>
      <c r="F39" s="349"/>
      <c r="G39" s="78">
        <f>ROUND(G33/G38,2)</f>
        <v>7.79</v>
      </c>
      <c r="I39" s="79"/>
      <c r="J39" s="79"/>
    </row>
    <row r="40" spans="1:10">
      <c r="A40" s="71"/>
      <c r="B40" s="71"/>
      <c r="C40" s="75"/>
      <c r="D40" s="75"/>
      <c r="E40" s="75"/>
      <c r="F40" s="76"/>
      <c r="G40" s="76"/>
    </row>
    <row r="41" spans="1:10">
      <c r="A41" s="73"/>
      <c r="B41" s="73"/>
      <c r="C41" s="75" t="s">
        <v>30</v>
      </c>
      <c r="D41" s="80"/>
      <c r="E41" s="80"/>
      <c r="F41" s="80"/>
    </row>
    <row r="42" spans="1:10">
      <c r="A42" s="73"/>
      <c r="B42" s="73"/>
      <c r="C42" s="122" t="s">
        <v>46</v>
      </c>
      <c r="D42" s="81"/>
      <c r="E42" s="81"/>
      <c r="F42" s="123" t="s">
        <v>47</v>
      </c>
    </row>
    <row r="43" spans="1:10" ht="30" customHeight="1">
      <c r="C43" s="356"/>
      <c r="D43" s="356"/>
      <c r="G43" s="82"/>
    </row>
  </sheetData>
  <mergeCells count="16">
    <mergeCell ref="B38:D38"/>
    <mergeCell ref="E38:F39"/>
    <mergeCell ref="B39:D39"/>
    <mergeCell ref="C43:D43"/>
    <mergeCell ref="A10:G10"/>
    <mergeCell ref="A11:G11"/>
    <mergeCell ref="A12:G12"/>
    <mergeCell ref="A13:G13"/>
    <mergeCell ref="B14:E14"/>
    <mergeCell ref="F14:G14"/>
    <mergeCell ref="A9:G9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F0974-8FCF-4A8E-9E4F-DB763746785A}">
  <dimension ref="A1:G52"/>
  <sheetViews>
    <sheetView tabSelected="1" topLeftCell="A37" workbookViewId="0">
      <selection activeCell="L22" sqref="L22"/>
    </sheetView>
  </sheetViews>
  <sheetFormatPr defaultRowHeight="15"/>
  <cols>
    <col min="1" max="1" width="4.28515625" customWidth="1"/>
    <col min="2" max="2" width="9.28515625" customWidth="1"/>
    <col min="3" max="3" width="37.7109375" customWidth="1"/>
    <col min="4" max="4" width="14.7109375" customWidth="1"/>
    <col min="5" max="5" width="8.7109375" customWidth="1"/>
    <col min="6" max="6" width="10.5703125" customWidth="1"/>
    <col min="7" max="7" width="17.28515625" customWidth="1"/>
  </cols>
  <sheetData>
    <row r="1" spans="1:7" ht="15.75">
      <c r="A1" s="354" t="s">
        <v>65</v>
      </c>
      <c r="B1" s="354"/>
      <c r="C1" s="354"/>
      <c r="D1" s="354"/>
      <c r="E1" s="354"/>
      <c r="F1" s="354"/>
      <c r="G1" s="354"/>
    </row>
    <row r="2" spans="1:7" ht="15.75">
      <c r="A2" s="358" t="s">
        <v>1</v>
      </c>
      <c r="B2" s="358"/>
      <c r="C2" s="358"/>
      <c r="D2" s="358"/>
      <c r="E2" s="358"/>
      <c r="F2" s="358"/>
      <c r="G2" s="358"/>
    </row>
    <row r="3" spans="1:7" ht="15.75">
      <c r="A3" s="358" t="s">
        <v>44</v>
      </c>
      <c r="B3" s="358"/>
      <c r="C3" s="358"/>
      <c r="D3" s="358"/>
      <c r="E3" s="358"/>
      <c r="F3" s="358"/>
      <c r="G3" s="358"/>
    </row>
    <row r="4" spans="1:7" ht="15.75">
      <c r="A4" s="358" t="s">
        <v>45</v>
      </c>
      <c r="B4" s="358"/>
      <c r="C4" s="358"/>
      <c r="D4" s="358"/>
      <c r="E4" s="358"/>
      <c r="F4" s="358"/>
      <c r="G4" s="358"/>
    </row>
    <row r="5" spans="1:7" ht="15.75">
      <c r="A5" s="358" t="s">
        <v>105</v>
      </c>
      <c r="B5" s="358"/>
      <c r="C5" s="358"/>
      <c r="D5" s="358"/>
      <c r="E5" s="358"/>
      <c r="F5" s="358"/>
      <c r="G5" s="358"/>
    </row>
    <row r="6" spans="1:7" ht="15.75">
      <c r="A6" s="125"/>
      <c r="B6" s="125"/>
      <c r="C6" s="125"/>
      <c r="D6" s="125"/>
      <c r="E6" s="125"/>
      <c r="F6" s="125"/>
      <c r="G6" s="125"/>
    </row>
    <row r="7" spans="1:7" ht="15.75">
      <c r="A7" s="1"/>
      <c r="B7" s="357" t="s">
        <v>1</v>
      </c>
      <c r="C7" s="357"/>
      <c r="D7" s="357"/>
      <c r="E7" s="357"/>
      <c r="F7" s="357"/>
      <c r="G7" s="357"/>
    </row>
    <row r="8" spans="1:7">
      <c r="B8" s="359" t="s">
        <v>66</v>
      </c>
      <c r="C8" s="359"/>
      <c r="D8" s="359"/>
      <c r="E8" s="359"/>
      <c r="F8" s="359"/>
      <c r="G8" s="359"/>
    </row>
    <row r="10" spans="1:7" ht="15.75">
      <c r="A10" s="353" t="s">
        <v>106</v>
      </c>
      <c r="B10" s="353"/>
      <c r="C10" s="353"/>
      <c r="D10" s="353"/>
      <c r="E10" s="353"/>
      <c r="F10" s="353"/>
      <c r="G10" s="353"/>
    </row>
    <row r="11" spans="1:7" ht="15.75">
      <c r="A11" s="125"/>
      <c r="B11" s="125"/>
      <c r="C11" s="125"/>
      <c r="D11" s="125"/>
      <c r="E11" s="125"/>
      <c r="F11" s="125"/>
      <c r="G11" s="125"/>
    </row>
    <row r="12" spans="1:7" ht="15.75">
      <c r="A12" s="126"/>
      <c r="B12" s="360" t="s">
        <v>78</v>
      </c>
      <c r="C12" s="361"/>
      <c r="D12" s="361"/>
      <c r="E12" s="361"/>
      <c r="F12" s="361"/>
      <c r="G12" s="361"/>
    </row>
    <row r="13" spans="1:7">
      <c r="A13" s="127"/>
      <c r="B13" s="362" t="s">
        <v>67</v>
      </c>
      <c r="C13" s="362"/>
      <c r="D13" s="362"/>
      <c r="E13" s="362"/>
      <c r="F13" s="362"/>
      <c r="G13" s="362"/>
    </row>
    <row r="14" spans="1:7">
      <c r="A14" s="127"/>
      <c r="B14" s="137"/>
      <c r="C14" s="137"/>
      <c r="D14" s="137"/>
      <c r="E14" s="364" t="s">
        <v>92</v>
      </c>
      <c r="F14" s="364"/>
      <c r="G14" s="137" t="s">
        <v>90</v>
      </c>
    </row>
    <row r="15" spans="1:7" ht="18.75" thickBot="1">
      <c r="A15" s="128" t="s">
        <v>3</v>
      </c>
      <c r="B15" s="363" t="s">
        <v>91</v>
      </c>
      <c r="C15" s="363"/>
      <c r="D15" s="363"/>
      <c r="E15" s="363"/>
      <c r="F15" s="363"/>
      <c r="G15" s="363"/>
    </row>
    <row r="16" spans="1:7" ht="57.75" thickBot="1">
      <c r="A16" s="7" t="s">
        <v>6</v>
      </c>
      <c r="B16" s="8" t="s">
        <v>68</v>
      </c>
      <c r="C16" s="8" t="s">
        <v>8</v>
      </c>
      <c r="D16" s="8" t="s">
        <v>9</v>
      </c>
      <c r="E16" s="8" t="s">
        <v>11</v>
      </c>
      <c r="F16" s="8" t="s">
        <v>10</v>
      </c>
      <c r="G16" s="9" t="s">
        <v>12</v>
      </c>
    </row>
    <row r="17" spans="1:7">
      <c r="A17" s="225"/>
      <c r="B17" s="226"/>
      <c r="C17" s="226" t="s">
        <v>13</v>
      </c>
      <c r="D17" s="226"/>
      <c r="E17" s="226"/>
      <c r="F17" s="226"/>
      <c r="G17" s="227"/>
    </row>
    <row r="18" spans="1:7">
      <c r="A18" s="228" t="s">
        <v>14</v>
      </c>
      <c r="B18" s="229">
        <v>1100</v>
      </c>
      <c r="C18" s="230" t="s">
        <v>15</v>
      </c>
      <c r="D18" s="231"/>
      <c r="E18" s="231"/>
      <c r="F18" s="231"/>
      <c r="G18" s="232">
        <f>G20+G21</f>
        <v>1.0845</v>
      </c>
    </row>
    <row r="19" spans="1:7" s="129" customFormat="1" ht="45">
      <c r="A19" s="138"/>
      <c r="B19" s="143"/>
      <c r="C19" s="144" t="s">
        <v>79</v>
      </c>
      <c r="D19" s="145" t="s">
        <v>80</v>
      </c>
      <c r="E19" s="146">
        <v>0.15</v>
      </c>
      <c r="F19" s="147">
        <v>6.63</v>
      </c>
      <c r="G19" s="148">
        <f>F19*E19</f>
        <v>0.99449999999999994</v>
      </c>
    </row>
    <row r="20" spans="1:7">
      <c r="A20" s="228" t="s">
        <v>16</v>
      </c>
      <c r="B20" s="233">
        <v>1110</v>
      </c>
      <c r="C20" s="234" t="s">
        <v>17</v>
      </c>
      <c r="D20" s="235"/>
      <c r="E20" s="236">
        <f>SUM(E19:E19)</f>
        <v>0.15</v>
      </c>
      <c r="F20" s="236"/>
      <c r="G20" s="237">
        <f>SUM(G19:G19)</f>
        <v>0.99449999999999994</v>
      </c>
    </row>
    <row r="21" spans="1:7" ht="16.5" customHeight="1">
      <c r="A21" s="139" t="s">
        <v>19</v>
      </c>
      <c r="B21" s="149"/>
      <c r="C21" s="152" t="s">
        <v>18</v>
      </c>
      <c r="D21" s="150"/>
      <c r="E21" s="151"/>
      <c r="F21" s="151"/>
      <c r="G21" s="153">
        <f>ROUND((G20)*0.0909,2)</f>
        <v>0.09</v>
      </c>
    </row>
    <row r="22" spans="1:7" ht="45">
      <c r="A22" s="139" t="s">
        <v>20</v>
      </c>
      <c r="B22" s="149">
        <v>1200</v>
      </c>
      <c r="C22" s="154" t="s">
        <v>107</v>
      </c>
      <c r="D22" s="150"/>
      <c r="E22" s="151"/>
      <c r="F22" s="151"/>
      <c r="G22" s="153">
        <f>ROUND((G18)*0.2359,2)</f>
        <v>0.26</v>
      </c>
    </row>
    <row r="23" spans="1:7" ht="15.75" thickBot="1">
      <c r="A23" s="158" t="s">
        <v>25</v>
      </c>
      <c r="B23" s="159">
        <v>2300</v>
      </c>
      <c r="C23" s="160" t="s">
        <v>81</v>
      </c>
      <c r="D23" s="161"/>
      <c r="E23" s="162"/>
      <c r="F23" s="162"/>
      <c r="G23" s="163">
        <v>1.1499999999999999</v>
      </c>
    </row>
    <row r="24" spans="1:7" ht="15.75" thickBot="1">
      <c r="A24" s="164"/>
      <c r="B24" s="165"/>
      <c r="C24" s="166" t="s">
        <v>82</v>
      </c>
      <c r="D24" s="167"/>
      <c r="E24" s="167"/>
      <c r="F24" s="167"/>
      <c r="G24" s="168">
        <f>SUM(G20:G23)</f>
        <v>2.4944999999999999</v>
      </c>
    </row>
    <row r="25" spans="1:7" ht="15.75" thickBot="1">
      <c r="A25" s="238" t="s">
        <v>70</v>
      </c>
      <c r="B25" s="239">
        <v>1000</v>
      </c>
      <c r="C25" s="240" t="s">
        <v>22</v>
      </c>
      <c r="D25" s="241"/>
      <c r="E25" s="242"/>
      <c r="F25" s="242"/>
      <c r="G25" s="243">
        <f>G20+G21+G22</f>
        <v>1.3445</v>
      </c>
    </row>
    <row r="26" spans="1:7" ht="15.75" thickBot="1">
      <c r="A26" s="238" t="s">
        <v>71</v>
      </c>
      <c r="B26" s="239">
        <v>2000</v>
      </c>
      <c r="C26" s="240" t="s">
        <v>23</v>
      </c>
      <c r="D26" s="241"/>
      <c r="E26" s="242"/>
      <c r="F26" s="242"/>
      <c r="G26" s="243">
        <f>G23</f>
        <v>1.1499999999999999</v>
      </c>
    </row>
    <row r="27" spans="1:7" ht="20.25" customHeight="1">
      <c r="A27" s="174"/>
      <c r="B27" s="169"/>
      <c r="C27" s="170" t="s">
        <v>69</v>
      </c>
      <c r="D27" s="171"/>
      <c r="E27" s="172"/>
      <c r="F27" s="172"/>
      <c r="G27" s="173"/>
    </row>
    <row r="28" spans="1:7" ht="30">
      <c r="A28" s="140" t="s">
        <v>72</v>
      </c>
      <c r="B28" s="141">
        <v>1100</v>
      </c>
      <c r="C28" s="142" t="s">
        <v>83</v>
      </c>
      <c r="D28" s="155"/>
      <c r="E28" s="156"/>
      <c r="F28" s="156"/>
      <c r="G28" s="157">
        <f>ROUND(G18*0.2849,2)</f>
        <v>0.31</v>
      </c>
    </row>
    <row r="29" spans="1:7" ht="45.75" thickBot="1">
      <c r="A29" s="158" t="s">
        <v>73</v>
      </c>
      <c r="B29" s="175">
        <v>1200</v>
      </c>
      <c r="C29" s="176" t="s">
        <v>108</v>
      </c>
      <c r="D29" s="177"/>
      <c r="E29" s="178"/>
      <c r="F29" s="178"/>
      <c r="G29" s="179">
        <f>ROUND(G28*0.2359,2)</f>
        <v>7.0000000000000007E-2</v>
      </c>
    </row>
    <row r="30" spans="1:7" ht="24" customHeight="1" thickBot="1">
      <c r="A30" s="244" t="s">
        <v>74</v>
      </c>
      <c r="B30" s="245"/>
      <c r="C30" s="246" t="s">
        <v>95</v>
      </c>
      <c r="D30" s="247"/>
      <c r="E30" s="248"/>
      <c r="F30" s="248"/>
      <c r="G30" s="249">
        <f>SUM(G28:G29)</f>
        <v>0.38</v>
      </c>
    </row>
    <row r="31" spans="1:7" ht="30">
      <c r="A31" s="180" t="s">
        <v>75</v>
      </c>
      <c r="B31" s="181" t="s">
        <v>96</v>
      </c>
      <c r="C31" s="182" t="s">
        <v>85</v>
      </c>
      <c r="D31" s="183"/>
      <c r="E31" s="184"/>
      <c r="F31" s="184"/>
      <c r="G31" s="185">
        <f>ROUND((G25+G30)*0.3725,2)</f>
        <v>0.64</v>
      </c>
    </row>
    <row r="32" spans="1:7" ht="15.75" thickBot="1">
      <c r="A32" s="158" t="s">
        <v>84</v>
      </c>
      <c r="B32" s="186">
        <v>5000</v>
      </c>
      <c r="C32" s="176" t="s">
        <v>86</v>
      </c>
      <c r="D32" s="177"/>
      <c r="E32" s="178"/>
      <c r="F32" s="187"/>
      <c r="G32" s="179">
        <f>4.9*E20</f>
        <v>0.73499999999999999</v>
      </c>
    </row>
    <row r="33" spans="1:7" ht="18" customHeight="1" thickBot="1">
      <c r="A33" s="188"/>
      <c r="B33" s="189"/>
      <c r="C33" s="190" t="s">
        <v>76</v>
      </c>
      <c r="D33" s="191"/>
      <c r="E33" s="192"/>
      <c r="F33" s="192"/>
      <c r="G33" s="193">
        <f>SUM(G30:G32)</f>
        <v>1.7549999999999999</v>
      </c>
    </row>
    <row r="34" spans="1:7" ht="15.75" thickBot="1">
      <c r="A34" s="250"/>
      <c r="B34" s="251">
        <v>1000</v>
      </c>
      <c r="C34" s="252" t="s">
        <v>22</v>
      </c>
      <c r="D34" s="253"/>
      <c r="E34" s="254"/>
      <c r="F34" s="254"/>
      <c r="G34" s="255">
        <f>G30</f>
        <v>0.38</v>
      </c>
    </row>
    <row r="35" spans="1:7" ht="15.75" thickBot="1">
      <c r="A35" s="256"/>
      <c r="B35" s="239">
        <v>2000</v>
      </c>
      <c r="C35" s="257" t="s">
        <v>23</v>
      </c>
      <c r="D35" s="241"/>
      <c r="E35" s="242"/>
      <c r="F35" s="242"/>
      <c r="G35" s="243">
        <f>G31</f>
        <v>0.64</v>
      </c>
    </row>
    <row r="36" spans="1:7" ht="15.75" thickBot="1">
      <c r="A36" s="258"/>
      <c r="B36" s="259">
        <v>5000</v>
      </c>
      <c r="C36" s="260" t="s">
        <v>86</v>
      </c>
      <c r="D36" s="261"/>
      <c r="E36" s="262"/>
      <c r="F36" s="262"/>
      <c r="G36" s="263">
        <f>G32</f>
        <v>0.73499999999999999</v>
      </c>
    </row>
    <row r="37" spans="1:7" ht="15.75" thickBot="1">
      <c r="A37" s="194"/>
      <c r="B37" s="195"/>
      <c r="C37" s="196" t="s">
        <v>87</v>
      </c>
      <c r="D37" s="197"/>
      <c r="E37" s="198"/>
      <c r="F37" s="199"/>
      <c r="G37" s="224">
        <f>G24+G33</f>
        <v>4.2494999999999994</v>
      </c>
    </row>
    <row r="38" spans="1:7" ht="15.75" thickBot="1">
      <c r="A38" s="200"/>
      <c r="B38" s="215">
        <v>1000</v>
      </c>
      <c r="C38" s="212" t="s">
        <v>97</v>
      </c>
      <c r="D38" s="201"/>
      <c r="E38" s="202"/>
      <c r="F38" s="203"/>
      <c r="G38" s="221">
        <f>G25+G34</f>
        <v>1.7244999999999999</v>
      </c>
    </row>
    <row r="39" spans="1:7" ht="15.75" thickBot="1">
      <c r="A39" s="208"/>
      <c r="B39" s="216">
        <v>2000</v>
      </c>
      <c r="C39" s="213" t="s">
        <v>23</v>
      </c>
      <c r="D39" s="209"/>
      <c r="E39" s="210"/>
      <c r="F39" s="211"/>
      <c r="G39" s="222">
        <f>G26+G35</f>
        <v>1.79</v>
      </c>
    </row>
    <row r="40" spans="1:7" ht="15.75" thickBot="1">
      <c r="A40" s="204"/>
      <c r="B40" s="217">
        <v>5000</v>
      </c>
      <c r="C40" s="214" t="s">
        <v>86</v>
      </c>
      <c r="D40" s="205"/>
      <c r="E40" s="206"/>
      <c r="F40" s="207"/>
      <c r="G40" s="223">
        <f>G36</f>
        <v>0.73499999999999999</v>
      </c>
    </row>
    <row r="41" spans="1:7">
      <c r="A41" s="76"/>
      <c r="B41" s="76"/>
      <c r="C41" s="130"/>
      <c r="D41" s="131"/>
      <c r="E41" s="132"/>
      <c r="F41" s="130"/>
      <c r="G41" s="133"/>
    </row>
    <row r="42" spans="1:7" ht="15.75" thickBot="1">
      <c r="A42" s="76"/>
      <c r="B42" s="76"/>
      <c r="C42" s="130"/>
      <c r="D42" s="131"/>
      <c r="E42" s="132"/>
      <c r="F42" s="130"/>
      <c r="G42" s="133"/>
    </row>
    <row r="43" spans="1:7">
      <c r="A43" s="76"/>
      <c r="B43" s="368" t="s">
        <v>28</v>
      </c>
      <c r="C43" s="369"/>
      <c r="D43" s="369"/>
      <c r="E43" s="369"/>
      <c r="F43" s="369"/>
      <c r="G43" s="219">
        <v>66</v>
      </c>
    </row>
    <row r="44" spans="1:7">
      <c r="A44" s="76"/>
      <c r="B44" s="366" t="s">
        <v>93</v>
      </c>
      <c r="C44" s="367"/>
      <c r="D44" s="367"/>
      <c r="E44" s="367"/>
      <c r="F44" s="367"/>
      <c r="G44" s="220">
        <f>G43*E20</f>
        <v>9.9</v>
      </c>
    </row>
    <row r="45" spans="1:7">
      <c r="A45" s="76"/>
      <c r="B45" s="366" t="s">
        <v>94</v>
      </c>
      <c r="C45" s="367"/>
      <c r="D45" s="367"/>
      <c r="E45" s="367"/>
      <c r="F45" s="367"/>
      <c r="G45" s="220">
        <f>G37*G43</f>
        <v>280.46699999999998</v>
      </c>
    </row>
    <row r="46" spans="1:7" ht="30.75" customHeight="1" thickBot="1">
      <c r="A46" s="76"/>
      <c r="B46" s="370" t="s">
        <v>89</v>
      </c>
      <c r="C46" s="371"/>
      <c r="D46" s="371"/>
      <c r="E46" s="365" t="s">
        <v>88</v>
      </c>
      <c r="F46" s="365"/>
      <c r="G46" s="218">
        <f>G37</f>
        <v>4.2494999999999994</v>
      </c>
    </row>
    <row r="47" spans="1:7">
      <c r="A47" s="76"/>
      <c r="B47" s="76"/>
      <c r="C47" s="130"/>
      <c r="D47" s="131"/>
      <c r="E47" s="132"/>
      <c r="F47" s="130"/>
      <c r="G47" s="133"/>
    </row>
    <row r="48" spans="1:7">
      <c r="A48" s="76"/>
      <c r="B48" s="76"/>
      <c r="C48" s="130"/>
      <c r="D48" s="131"/>
      <c r="E48" s="132"/>
      <c r="F48" s="130"/>
      <c r="G48" s="133"/>
    </row>
    <row r="49" spans="1:7">
      <c r="A49" s="76"/>
      <c r="B49" s="76"/>
      <c r="C49" s="130"/>
      <c r="D49" s="131"/>
      <c r="E49" s="132"/>
      <c r="F49" s="130"/>
      <c r="G49" s="133"/>
    </row>
    <row r="50" spans="1:7">
      <c r="A50" s="76"/>
      <c r="B50" s="76"/>
      <c r="C50" s="134" t="s">
        <v>77</v>
      </c>
      <c r="D50" s="80"/>
      <c r="E50" s="80"/>
      <c r="F50" s="80"/>
    </row>
    <row r="51" spans="1:7">
      <c r="A51" s="131"/>
      <c r="B51" s="131"/>
      <c r="C51" s="135" t="s">
        <v>46</v>
      </c>
      <c r="D51" s="5"/>
      <c r="E51" s="5"/>
      <c r="F51" s="123" t="s">
        <v>47</v>
      </c>
      <c r="G51" s="131"/>
    </row>
    <row r="52" spans="1:7">
      <c r="C52" s="123"/>
      <c r="D52" s="136"/>
      <c r="E52" s="136"/>
      <c r="F52" s="123"/>
    </row>
  </sheetData>
  <mergeCells count="17">
    <mergeCell ref="E46:F46"/>
    <mergeCell ref="B44:F44"/>
    <mergeCell ref="B43:F43"/>
    <mergeCell ref="B45:F45"/>
    <mergeCell ref="B46:D46"/>
    <mergeCell ref="B8:G8"/>
    <mergeCell ref="A10:G10"/>
    <mergeCell ref="B12:G12"/>
    <mergeCell ref="B13:G13"/>
    <mergeCell ref="B15:G15"/>
    <mergeCell ref="E14:F14"/>
    <mergeCell ref="B7:G7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Lidar 1m _2.3.6;2.3.7;23,8</vt:lpstr>
      <vt:lpstr>buvju slana 3D vektordati_2.1.5</vt:lpstr>
      <vt:lpstr>orto_augst det_2.2.5.</vt:lpstr>
      <vt:lpstr>ORTO 3D_2.2.6.</vt:lpstr>
      <vt:lpstr>LIDAR_25p_2.3.11</vt:lpstr>
      <vt:lpstr>LIDAR 6p_2.3.12.</vt:lpstr>
      <vt:lpstr>DTM, DSM, nDTM 1m_1km2 </vt:lpstr>
      <vt:lpstr>DTM, DSM, nDTM 0.5m 1km2</vt:lpstr>
      <vt:lpstr>polig_dig lielf dru maz par50%_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Evija Strautiņa</dc:creator>
  <cp:lastModifiedBy>Evija Strautiņa</cp:lastModifiedBy>
  <cp:lastPrinted>2020-03-31T07:14:43Z</cp:lastPrinted>
  <dcterms:created xsi:type="dcterms:W3CDTF">2019-06-20T10:10:53Z</dcterms:created>
  <dcterms:modified xsi:type="dcterms:W3CDTF">2022-09-16T10:45:23Z</dcterms:modified>
</cp:coreProperties>
</file>