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\\izm-s-foxtrot.izm.resors\Departamenti\ID\Statistika_un_planosana\MKN\LNG_rikojumi\202208xx_xxx_LNG_ua_privatie\"/>
    </mc:Choice>
  </mc:AlternateContent>
  <xr:revisionPtr revIDLastSave="0" documentId="8_{EBA6BAF2-E04B-4E2B-BC62-9BED08BDAA55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ibinātājs" sheetId="1" r:id="rId1"/>
    <sheet name="aprēķins pedag. darba samaksai" sheetId="2" r:id="rId2"/>
  </sheet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R16" i="2" l="1"/>
  <c r="D15" i="1" s="1"/>
  <c r="Q16" i="2"/>
  <c r="C15" i="1" s="1"/>
  <c r="Q15" i="2"/>
  <c r="C14" i="1" s="1"/>
  <c r="O15" i="2"/>
  <c r="R15" i="2" s="1"/>
  <c r="D14" i="1" s="1"/>
  <c r="O14" i="2"/>
  <c r="R14" i="2" s="1"/>
  <c r="D13" i="1" s="1"/>
  <c r="N14" i="2"/>
  <c r="Q14" i="2" s="1"/>
  <c r="C13" i="1" s="1"/>
  <c r="R13" i="2"/>
  <c r="D12" i="1" s="1"/>
  <c r="Q13" i="2"/>
  <c r="C12" i="1" s="1"/>
  <c r="Q12" i="2"/>
  <c r="C11" i="1" s="1"/>
  <c r="I12" i="2"/>
  <c r="R12" i="2" s="1"/>
  <c r="D11" i="1" s="1"/>
  <c r="R11" i="2"/>
  <c r="D10" i="1" s="1"/>
  <c r="Q11" i="2"/>
  <c r="C10" i="1" s="1"/>
  <c r="R10" i="2"/>
  <c r="D9" i="1" s="1"/>
  <c r="Q10" i="2"/>
  <c r="C9" i="1" s="1"/>
  <c r="K18" i="2" l="1"/>
  <c r="H18" i="2"/>
  <c r="F18" i="2"/>
  <c r="E18" i="2"/>
  <c r="R17" i="2"/>
  <c r="D16" i="1" s="1"/>
  <c r="Q17" i="2"/>
  <c r="C16" i="1" s="1"/>
  <c r="N10" i="1"/>
  <c r="N11" i="1"/>
  <c r="N12" i="1"/>
  <c r="N13" i="1"/>
  <c r="N14" i="1"/>
  <c r="N15" i="1"/>
  <c r="N16" i="1"/>
  <c r="N9" i="1"/>
  <c r="M8" i="1"/>
  <c r="I8" i="1"/>
  <c r="F8" i="1"/>
  <c r="N18" i="2" l="1"/>
  <c r="N8" i="1"/>
  <c r="I18" i="2"/>
  <c r="L18" i="2"/>
  <c r="Q18" i="2"/>
  <c r="O18" i="2"/>
  <c r="R18" i="2" l="1"/>
  <c r="N5" i="2" l="1"/>
  <c r="K5" i="2"/>
  <c r="H5" i="2"/>
  <c r="E5" i="2"/>
  <c r="G15" i="2" l="1"/>
  <c r="G13" i="2"/>
  <c r="G12" i="2"/>
  <c r="G16" i="2"/>
  <c r="G14" i="2"/>
  <c r="G11" i="2"/>
  <c r="M10" i="2"/>
  <c r="M16" i="2"/>
  <c r="M14" i="2"/>
  <c r="M12" i="2"/>
  <c r="M11" i="2"/>
  <c r="M15" i="2"/>
  <c r="M13" i="2"/>
  <c r="J10" i="2"/>
  <c r="J13" i="2"/>
  <c r="J16" i="2"/>
  <c r="J14" i="2"/>
  <c r="J15" i="2"/>
  <c r="J11" i="2"/>
  <c r="J12" i="2"/>
  <c r="P10" i="2"/>
  <c r="P12" i="2"/>
  <c r="P11" i="2"/>
  <c r="P13" i="2"/>
  <c r="P16" i="2"/>
  <c r="P15" i="2"/>
  <c r="P14" i="2"/>
  <c r="G10" i="2"/>
  <c r="S10" i="2" s="1"/>
  <c r="J17" i="2"/>
  <c r="M17" i="2"/>
  <c r="G17" i="2"/>
  <c r="P17" i="2"/>
  <c r="D8" i="1"/>
  <c r="C8" i="1"/>
  <c r="K8" i="1"/>
  <c r="J8" i="1"/>
  <c r="L10" i="1"/>
  <c r="L11" i="1"/>
  <c r="L12" i="1"/>
  <c r="L13" i="1"/>
  <c r="L14" i="1"/>
  <c r="L15" i="1"/>
  <c r="L16" i="1"/>
  <c r="L9" i="1"/>
  <c r="G8" i="1"/>
  <c r="H10" i="1"/>
  <c r="H11" i="1"/>
  <c r="H12" i="1"/>
  <c r="H13" i="1"/>
  <c r="H14" i="1"/>
  <c r="H15" i="1"/>
  <c r="H16" i="1"/>
  <c r="H9" i="1"/>
  <c r="E9" i="1" l="1"/>
  <c r="S16" i="2"/>
  <c r="E15" i="1" s="1"/>
  <c r="S12" i="2"/>
  <c r="E11" i="1" s="1"/>
  <c r="S15" i="2"/>
  <c r="E14" i="1" s="1"/>
  <c r="S11" i="2"/>
  <c r="E10" i="1" s="1"/>
  <c r="S13" i="2"/>
  <c r="E12" i="1" s="1"/>
  <c r="S14" i="2"/>
  <c r="E13" i="1" s="1"/>
  <c r="L8" i="1"/>
  <c r="M18" i="2"/>
  <c r="S17" i="2"/>
  <c r="E16" i="1" s="1"/>
  <c r="P18" i="2"/>
  <c r="G18" i="2"/>
  <c r="J18" i="2"/>
  <c r="H8" i="1"/>
  <c r="E8" i="1" l="1"/>
  <c r="S18" i="2"/>
</calcChain>
</file>

<file path=xl/sharedStrings.xml><?xml version="1.0" encoding="utf-8"?>
<sst xmlns="http://schemas.openxmlformats.org/spreadsheetml/2006/main" count="92" uniqueCount="63">
  <si>
    <t>Pedagogu darba samaksa</t>
  </si>
  <si>
    <t>Mācību līdzekļu nodrošināšana</t>
  </si>
  <si>
    <t>Ukrainas civiliedzīvotāju ēdināšanas pakalpojumi izglītojamajiem, kuri izglītības iestādēs klātienē apgūst pamatizglītības programmas 1., 2., 3. un 4. klasē, laikposmā no 2022. gada 23. maija līdz 2022. gada 31. maijam</t>
  </si>
  <si>
    <t>KOPĀ</t>
  </si>
  <si>
    <t>Biedrība "Rīgas Starptautiskā skola"</t>
  </si>
  <si>
    <t>Nr.p.k.</t>
  </si>
  <si>
    <t>Unikālais izglītojamo skaits pārskata mēnesī  ar VIIS reģistrēto apakšstatusu "Ukrainas civiliedzīvotājs"</t>
  </si>
  <si>
    <t>Kopējais summētais darba dienu skaits pārskata mēnesī izglītojamiem ar VIIS reģistrēto apakšstatusu "Ukrainas civiliedzīvotājs"
(cilvēkdienas)</t>
  </si>
  <si>
    <t>Faktiskie izdevumi pedagogu darba samaksai pārskata mēnesī</t>
  </si>
  <si>
    <t>Pirmreizēji VIIS reģistrēto izglītojamo skaits pārskata mēnesī ar apakšstatusu "Ukrainas civiliedzīvotājs"</t>
  </si>
  <si>
    <t>Maksimālais iespējamais izdevumu kompensācijas apmērs mācību līdzekļu iegādei</t>
  </si>
  <si>
    <t>Faktiskie izdevumi mācību līdzekļu iegādei pārskata mēnesī</t>
  </si>
  <si>
    <t>Izglītojamo skaits pārskata mēnesī  ar VIIS reģistrēto apakšstatusu "Ukrainas civiliedzīvotājs," 
kurš izmitināts pie privātpersonām</t>
  </si>
  <si>
    <t>Kopējais summētais darba dienu skaits pārskata mēnesī izglītojamiem ar VIIS reģistrēto apakšstatusu "Ukrainas civiliedzīvotājs" (cilvēkdienas)</t>
  </si>
  <si>
    <t xml:space="preserve">Maksimālais iespējamais izdevumu kompensācijas apmērs izglītojamo ēdināšanai 
</t>
  </si>
  <si>
    <t>Dibinātājs</t>
  </si>
  <si>
    <t xml:space="preserve">Maksimālais iespējamais izdevumu kompensācijas apmērs </t>
  </si>
  <si>
    <t xml:space="preserve"> Kopējie faktiskie izdevumi, kas attiecināmi uz pārskata mēnesi
</t>
  </si>
  <si>
    <t>Privāto izglītības iestāžu pārskats par finansējuma pieprasījumu  Ukrainas civiliedzīvotāju izglītības nodrošināšanai no 28.03.2022. līdz 30.06.2022.</t>
  </si>
  <si>
    <t>Faktiskie ēdināšanas pakalpojumi  pārskata mēnesī</t>
  </si>
  <si>
    <t>UA izglītojamo skaits 1.-12.klasēs privātajās izglītības iestādēs, maijs - jūnijs</t>
  </si>
  <si>
    <t>MARTS</t>
  </si>
  <si>
    <t>APRĪLIS</t>
  </si>
  <si>
    <t>MAIJS</t>
  </si>
  <si>
    <t>JŪNIJS</t>
  </si>
  <si>
    <t>Novads/Republikas pilsēta</t>
  </si>
  <si>
    <t>Iestādes reģistrācijas Nr.</t>
  </si>
  <si>
    <t>Iestādes nosaukums</t>
  </si>
  <si>
    <t>Izglītojamo skaits</t>
  </si>
  <si>
    <t>LIEPĀJA</t>
  </si>
  <si>
    <t>3011800081</t>
  </si>
  <si>
    <t>Privātsākumskola "Varavīksne"</t>
  </si>
  <si>
    <t>OGRES NOVADS</t>
  </si>
  <si>
    <t>4412803292</t>
  </si>
  <si>
    <t>Pamatskola "Ikšķiles Brīvā skola"</t>
  </si>
  <si>
    <t>RĪGA</t>
  </si>
  <si>
    <t>3513802582</t>
  </si>
  <si>
    <t>Privātā vidusskola "Patnis"</t>
  </si>
  <si>
    <t>3613801984</t>
  </si>
  <si>
    <t>Privātā vidusskola "Norma"</t>
  </si>
  <si>
    <t>3713801461</t>
  </si>
  <si>
    <t>Privātā vidusskola "Laisma"</t>
  </si>
  <si>
    <t>3713803152</t>
  </si>
  <si>
    <t>Privātā vidusskola "Citruss"</t>
  </si>
  <si>
    <t>3813801134</t>
  </si>
  <si>
    <t>Rīgas Katoļu ģimnāzija</t>
  </si>
  <si>
    <t>3813803052</t>
  </si>
  <si>
    <t>Rīgas Starptautiskā skola</t>
  </si>
  <si>
    <t>Nodibinājums "Rīgas Romas katoļu ģimnāzija"</t>
  </si>
  <si>
    <t>"Citrum" SIA</t>
  </si>
  <si>
    <t>"ALINVEST" SIA</t>
  </si>
  <si>
    <t>"PATNIS" SIA</t>
  </si>
  <si>
    <t>"Privātsākumskola" SIA</t>
  </si>
  <si>
    <t>"TMKA" SIA</t>
  </si>
  <si>
    <t>Biedrība "Ikšķiles Brīvā skola"</t>
  </si>
  <si>
    <t>Vienas darba dienas izmaksa</t>
  </si>
  <si>
    <t>Darba dienu skaits visā mēnesī</t>
  </si>
  <si>
    <t>līdz 14.jūnijam – 10 darba dienas</t>
  </si>
  <si>
    <t>Fakt.
apmeklējuma dienu skaits visiem izglītojamajiem</t>
  </si>
  <si>
    <t>Vienam izglītojamajam mēnesī</t>
  </si>
  <si>
    <t>no 26.marta – 4 darba dienas</t>
  </si>
  <si>
    <t>19 darba dienas</t>
  </si>
  <si>
    <t>21 darba diena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</si>
</sst>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\ &quot;€&quot;"/>
    <numFmt numFmtId="165" formatCode="#,##0.00\ &quot;€&quot;"/>
    <numFmt numFmtId="166" formatCode="0.0000"/>
  </numFmts>
  <fonts count="8" x14ac:knownFonts="1"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b/>
      <sz val="14"/>
      <name val="Times New Roman"/>
      <family val="1"/>
      <charset val="186"/>
    </font>
    <font>
      <b/>
      <sz val="12"/>
      <color rgb="FF0000FF"/>
      <name val="Times New Roman"/>
      <family val="1"/>
      <charset val="186"/>
    </font>
    <font>
      <b/>
      <sz val="9"/>
      <color theme="1"/>
      <name val="Arial"/>
      <family val="2"/>
      <charset val="186"/>
    </font>
    <font>
      <sz val="9"/>
      <color theme="1"/>
      <name val="Arial"/>
      <family val="2"/>
      <charset val="186"/>
    </font>
    <font>
      <i/>
      <sz val="9"/>
      <color theme="1"/>
      <name val="Arial"/>
      <family val="2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2" fillId="0" borderId="0" xfId="0" applyNumberFormat="1" applyFont="1" applyAlignment="1">
      <alignment horizontal="left" vertical="center"/>
    </xf>
    <xf numFmtId="0" fontId="2" fillId="0" borderId="0" xfId="0" applyNumberFormat="1" applyFont="1" applyAlignment="1">
      <alignment vertical="center"/>
    </xf>
    <xf numFmtId="0" fontId="1" fillId="0" borderId="0" xfId="0" applyNumberFormat="1" applyFont="1" applyAlignment="1">
      <alignment vertical="center" wrapText="1"/>
    </xf>
    <xf numFmtId="0" fontId="2" fillId="0" borderId="1" xfId="0" applyNumberFormat="1" applyFont="1" applyBorder="1" applyAlignment="1">
      <alignment horizontal="left" vertical="center" indent="1"/>
    </xf>
    <xf numFmtId="0" fontId="1" fillId="0" borderId="1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left" vertical="center" wrapText="1" indent="1"/>
    </xf>
    <xf numFmtId="4" fontId="2" fillId="0" borderId="1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Continuous" vertical="center"/>
    </xf>
    <xf numFmtId="0" fontId="2" fillId="0" borderId="0" xfId="0" applyNumberFormat="1" applyFont="1" applyAlignment="1">
      <alignment horizontal="centerContinuous" vertical="center"/>
    </xf>
    <xf numFmtId="3" fontId="2" fillId="0" borderId="1" xfId="0" applyNumberFormat="1" applyFont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165" fontId="4" fillId="0" borderId="2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left" vertical="center" indent="1"/>
    </xf>
    <xf numFmtId="4" fontId="2" fillId="0" borderId="4" xfId="0" applyNumberFormat="1" applyFont="1" applyBorder="1" applyAlignment="1">
      <alignment horizontal="center" vertical="center"/>
    </xf>
    <xf numFmtId="3" fontId="2" fillId="0" borderId="4" xfId="0" applyNumberFormat="1" applyFont="1" applyBorder="1" applyAlignment="1">
      <alignment horizontal="center" vertical="center"/>
    </xf>
    <xf numFmtId="0" fontId="2" fillId="0" borderId="8" xfId="0" applyNumberFormat="1" applyFont="1" applyBorder="1" applyAlignment="1">
      <alignment vertical="center"/>
    </xf>
    <xf numFmtId="0" fontId="1" fillId="0" borderId="8" xfId="0" applyNumberFormat="1" applyFont="1" applyBorder="1" applyAlignment="1">
      <alignment horizontal="right" vertical="center"/>
    </xf>
    <xf numFmtId="0" fontId="1" fillId="0" borderId="8" xfId="0" applyNumberFormat="1" applyFont="1" applyBorder="1" applyAlignment="1">
      <alignment horizontal="center" vertical="center"/>
    </xf>
    <xf numFmtId="4" fontId="1" fillId="0" borderId="8" xfId="0" applyNumberFormat="1" applyFont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Continuous"/>
    </xf>
    <xf numFmtId="0" fontId="6" fillId="0" borderId="0" xfId="0" applyFont="1" applyAlignment="1">
      <alignment horizontal="right"/>
    </xf>
    <xf numFmtId="4" fontId="6" fillId="0" borderId="0" xfId="0" applyNumberFormat="1" applyFont="1"/>
    <xf numFmtId="4" fontId="1" fillId="2" borderId="8" xfId="0" applyNumberFormat="1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horizontal="center" vertical="center"/>
    </xf>
    <xf numFmtId="3" fontId="1" fillId="0" borderId="8" xfId="0" applyNumberFormat="1" applyFont="1" applyBorder="1" applyAlignment="1">
      <alignment horizontal="center" vertical="center"/>
    </xf>
    <xf numFmtId="3" fontId="1" fillId="2" borderId="8" xfId="0" applyNumberFormat="1" applyFont="1" applyFill="1" applyBorder="1" applyAlignment="1">
      <alignment horizontal="center" vertical="center"/>
    </xf>
    <xf numFmtId="0" fontId="2" fillId="2" borderId="4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4" fontId="1" fillId="3" borderId="8" xfId="0" applyNumberFormat="1" applyFont="1" applyFill="1" applyBorder="1" applyAlignment="1">
      <alignment horizontal="center" vertical="center"/>
    </xf>
    <xf numFmtId="4" fontId="2" fillId="3" borderId="4" xfId="0" applyNumberFormat="1" applyFont="1" applyFill="1" applyBorder="1" applyAlignment="1">
      <alignment horizontal="center" vertical="center"/>
    </xf>
    <xf numFmtId="2" fontId="2" fillId="0" borderId="0" xfId="0" applyNumberFormat="1" applyFont="1" applyAlignment="1">
      <alignment vertical="center"/>
    </xf>
    <xf numFmtId="166" fontId="6" fillId="0" borderId="0" xfId="0" applyNumberFormat="1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Continuous"/>
    </xf>
    <xf numFmtId="0" fontId="5" fillId="0" borderId="4" xfId="0" applyFont="1" applyBorder="1"/>
    <xf numFmtId="4" fontId="5" fillId="0" borderId="4" xfId="0" applyNumberFormat="1" applyFont="1" applyBorder="1"/>
    <xf numFmtId="0" fontId="6" fillId="0" borderId="9" xfId="0" applyFont="1" applyBorder="1"/>
    <xf numFmtId="0" fontId="6" fillId="0" borderId="9" xfId="0" applyFont="1" applyFill="1" applyBorder="1"/>
    <xf numFmtId="4" fontId="6" fillId="0" borderId="9" xfId="0" applyNumberFormat="1" applyFont="1" applyFill="1" applyBorder="1"/>
    <xf numFmtId="0" fontId="6" fillId="0" borderId="10" xfId="0" applyFont="1" applyBorder="1"/>
    <xf numFmtId="0" fontId="6" fillId="0" borderId="10" xfId="0" applyFont="1" applyFill="1" applyBorder="1"/>
    <xf numFmtId="4" fontId="6" fillId="0" borderId="10" xfId="0" applyNumberFormat="1" applyFont="1" applyFill="1" applyBorder="1"/>
    <xf numFmtId="0" fontId="6" fillId="0" borderId="11" xfId="0" applyFont="1" applyBorder="1"/>
    <xf numFmtId="0" fontId="6" fillId="0" borderId="11" xfId="0" applyFont="1" applyFill="1" applyBorder="1"/>
    <xf numFmtId="4" fontId="6" fillId="0" borderId="11" xfId="0" applyNumberFormat="1" applyFont="1" applyFill="1" applyBorder="1"/>
    <xf numFmtId="4" fontId="2" fillId="0" borderId="0" xfId="0" applyNumberFormat="1" applyFont="1" applyAlignment="1">
      <alignment vertical="center"/>
    </xf>
    <xf numFmtId="0" fontId="1" fillId="3" borderId="2" xfId="0" applyNumberFormat="1" applyFont="1" applyFill="1" applyBorder="1" applyAlignment="1">
      <alignment horizontal="center" vertical="center" wrapText="1"/>
    </xf>
    <xf numFmtId="0" fontId="1" fillId="3" borderId="3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1" fillId="0" borderId="7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/>
    </xf>
    <xf numFmtId="0" fontId="1" fillId="0" borderId="7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 wrapText="1"/>
    </xf>
    <xf numFmtId="0" fontId="1" fillId="2" borderId="3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3:P34"/>
  <sheetViews>
    <sheetView showGridLines="0" tabSelected="1" zoomScale="77" zoomScaleNormal="77" workbookViewId="0">
      <selection activeCell="A5" sqref="A5:A6"/>
    </sheetView>
  </sheetViews>
  <sheetFormatPr defaultColWidth="9.140625" defaultRowHeight="15.75" x14ac:dyDescent="0.2"/>
  <cols>
    <col min="1" max="1" width="9.140625" style="2"/>
    <col min="2" max="2" width="46.5703125" style="1" bestFit="1" customWidth="1"/>
    <col min="3" max="3" width="17.140625" style="2" customWidth="1"/>
    <col min="4" max="4" width="17" style="2" customWidth="1"/>
    <col min="5" max="6" width="15.28515625" style="2" customWidth="1"/>
    <col min="7" max="14" width="18" style="2" customWidth="1"/>
    <col min="15" max="15" width="17.42578125" style="2" customWidth="1"/>
    <col min="16" max="16384" width="9.140625" style="2"/>
  </cols>
  <sheetData>
    <row r="3" spans="1:16" ht="18.75" x14ac:dyDescent="0.2">
      <c r="A3" s="9" t="s">
        <v>18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</row>
    <row r="5" spans="1:16" ht="60" customHeight="1" x14ac:dyDescent="0.2">
      <c r="A5" s="58" t="s">
        <v>5</v>
      </c>
      <c r="B5" s="58" t="s">
        <v>15</v>
      </c>
      <c r="C5" s="65" t="s">
        <v>0</v>
      </c>
      <c r="D5" s="63"/>
      <c r="E5" s="63"/>
      <c r="F5" s="64"/>
      <c r="G5" s="60" t="s">
        <v>1</v>
      </c>
      <c r="H5" s="63"/>
      <c r="I5" s="64"/>
      <c r="J5" s="60" t="s">
        <v>2</v>
      </c>
      <c r="K5" s="61"/>
      <c r="L5" s="61"/>
      <c r="M5" s="62"/>
      <c r="N5" s="56" t="s">
        <v>17</v>
      </c>
    </row>
    <row r="6" spans="1:16" s="3" customFormat="1" ht="156" customHeight="1" x14ac:dyDescent="0.2">
      <c r="A6" s="59"/>
      <c r="B6" s="59"/>
      <c r="C6" s="58" t="s">
        <v>6</v>
      </c>
      <c r="D6" s="58" t="s">
        <v>7</v>
      </c>
      <c r="E6" s="58" t="s">
        <v>16</v>
      </c>
      <c r="F6" s="66" t="s">
        <v>8</v>
      </c>
      <c r="G6" s="58" t="s">
        <v>9</v>
      </c>
      <c r="H6" s="5" t="s">
        <v>10</v>
      </c>
      <c r="I6" s="66" t="s">
        <v>11</v>
      </c>
      <c r="J6" s="58" t="s">
        <v>12</v>
      </c>
      <c r="K6" s="58" t="s">
        <v>13</v>
      </c>
      <c r="L6" s="5" t="s">
        <v>14</v>
      </c>
      <c r="M6" s="66" t="s">
        <v>19</v>
      </c>
      <c r="N6" s="57"/>
    </row>
    <row r="7" spans="1:16" s="3" customFormat="1" ht="16.5" thickBot="1" x14ac:dyDescent="0.25">
      <c r="A7" s="12"/>
      <c r="B7" s="12"/>
      <c r="C7" s="59"/>
      <c r="D7" s="59"/>
      <c r="E7" s="59"/>
      <c r="F7" s="67"/>
      <c r="G7" s="59"/>
      <c r="H7" s="13">
        <v>50</v>
      </c>
      <c r="I7" s="67"/>
      <c r="J7" s="59"/>
      <c r="K7" s="59"/>
      <c r="L7" s="14">
        <v>1.42</v>
      </c>
      <c r="M7" s="67"/>
      <c r="N7" s="57"/>
    </row>
    <row r="8" spans="1:16" ht="17.25" thickTop="1" thickBot="1" x14ac:dyDescent="0.25">
      <c r="A8" s="19"/>
      <c r="B8" s="20" t="s">
        <v>3</v>
      </c>
      <c r="C8" s="21">
        <f>SUM(C9:C16)</f>
        <v>66</v>
      </c>
      <c r="D8" s="21">
        <f>SUM(D9:D16)</f>
        <v>788</v>
      </c>
      <c r="E8" s="22">
        <f>SUM(E9:E16)</f>
        <v>10022.15</v>
      </c>
      <c r="F8" s="29">
        <f>SUM(F9:F16)</f>
        <v>10022.15</v>
      </c>
      <c r="G8" s="21">
        <f t="shared" ref="G8:K8" si="0">SUM(G9:G16)</f>
        <v>13</v>
      </c>
      <c r="H8" s="32">
        <f>SUM(H9:H16)</f>
        <v>650</v>
      </c>
      <c r="I8" s="33">
        <f>SUM(I9:I16)</f>
        <v>600</v>
      </c>
      <c r="J8" s="21">
        <f t="shared" si="0"/>
        <v>1</v>
      </c>
      <c r="K8" s="21">
        <f t="shared" si="0"/>
        <v>7</v>
      </c>
      <c r="L8" s="22">
        <f>SUM(L9:L16)</f>
        <v>9.94</v>
      </c>
      <c r="M8" s="29">
        <f>SUM(M9:M16)</f>
        <v>9.94</v>
      </c>
      <c r="N8" s="36">
        <f>SUM(N9:N16)</f>
        <v>10632.09</v>
      </c>
      <c r="O8" s="38"/>
      <c r="P8" s="38"/>
    </row>
    <row r="9" spans="1:16" ht="16.5" thickTop="1" x14ac:dyDescent="0.2">
      <c r="A9" s="15">
        <v>1</v>
      </c>
      <c r="B9" s="16" t="s">
        <v>50</v>
      </c>
      <c r="C9" s="15">
        <f>+'aprēķins pedag. darba samaksai'!Q10</f>
        <v>8</v>
      </c>
      <c r="D9" s="15">
        <f>+'aprēķins pedag. darba samaksai'!R10</f>
        <v>108</v>
      </c>
      <c r="E9" s="17">
        <f>+'aprēķins pedag. darba samaksai'!S10</f>
        <v>1374.39</v>
      </c>
      <c r="F9" s="30">
        <v>1374.39</v>
      </c>
      <c r="G9" s="15">
        <v>2</v>
      </c>
      <c r="H9" s="18">
        <f>+G9*$H$7</f>
        <v>100</v>
      </c>
      <c r="I9" s="34">
        <v>100</v>
      </c>
      <c r="J9" s="15">
        <v>0</v>
      </c>
      <c r="K9" s="15">
        <v>0</v>
      </c>
      <c r="L9" s="17">
        <f>+K9*$L$7</f>
        <v>0</v>
      </c>
      <c r="M9" s="34">
        <v>0</v>
      </c>
      <c r="N9" s="37">
        <f>+M9+I9+F9</f>
        <v>1474.39</v>
      </c>
      <c r="O9" s="38"/>
      <c r="P9" s="38"/>
    </row>
    <row r="10" spans="1:16" x14ac:dyDescent="0.2">
      <c r="A10" s="6">
        <v>2</v>
      </c>
      <c r="B10" s="4" t="s">
        <v>4</v>
      </c>
      <c r="C10" s="15">
        <f>+'aprēķins pedag. darba samaksai'!Q11</f>
        <v>8</v>
      </c>
      <c r="D10" s="15">
        <f>+'aprēķins pedag. darba samaksai'!R11</f>
        <v>100</v>
      </c>
      <c r="E10" s="17">
        <f>+'aprēķins pedag. darba samaksai'!S11</f>
        <v>1268.6300000000001</v>
      </c>
      <c r="F10" s="31">
        <v>1268.6300000000001</v>
      </c>
      <c r="G10" s="6">
        <v>3</v>
      </c>
      <c r="H10" s="11">
        <f t="shared" ref="H10:H16" si="1">+G10*$H$7</f>
        <v>150</v>
      </c>
      <c r="I10" s="35">
        <v>150</v>
      </c>
      <c r="J10" s="6">
        <v>0</v>
      </c>
      <c r="K10" s="6">
        <v>0</v>
      </c>
      <c r="L10" s="8">
        <f t="shared" ref="L10:L16" si="2">+K10*$L$7</f>
        <v>0</v>
      </c>
      <c r="M10" s="35">
        <v>0</v>
      </c>
      <c r="N10" s="37">
        <f t="shared" ref="N10:N16" si="3">+M10+I10+F10</f>
        <v>1418.63</v>
      </c>
      <c r="O10" s="38"/>
      <c r="P10" s="38"/>
    </row>
    <row r="11" spans="1:16" x14ac:dyDescent="0.2">
      <c r="A11" s="6">
        <v>3</v>
      </c>
      <c r="B11" s="4" t="s">
        <v>49</v>
      </c>
      <c r="C11" s="15">
        <f>+'aprēķins pedag. darba samaksai'!Q12</f>
        <v>11</v>
      </c>
      <c r="D11" s="15">
        <f>+'aprēķins pedag. darba samaksai'!R12</f>
        <v>158</v>
      </c>
      <c r="E11" s="17">
        <f>+'aprēķins pedag. darba samaksai'!S12</f>
        <v>2016.89</v>
      </c>
      <c r="F11" s="31">
        <v>2016.89</v>
      </c>
      <c r="G11" s="6">
        <v>3</v>
      </c>
      <c r="H11" s="11">
        <f t="shared" si="1"/>
        <v>150</v>
      </c>
      <c r="I11" s="35">
        <v>150</v>
      </c>
      <c r="J11" s="6">
        <v>0</v>
      </c>
      <c r="K11" s="6">
        <v>0</v>
      </c>
      <c r="L11" s="8">
        <f t="shared" si="2"/>
        <v>0</v>
      </c>
      <c r="M11" s="35">
        <v>0</v>
      </c>
      <c r="N11" s="37">
        <f t="shared" si="3"/>
        <v>2166.89</v>
      </c>
      <c r="O11" s="38"/>
      <c r="P11" s="38"/>
    </row>
    <row r="12" spans="1:16" x14ac:dyDescent="0.2">
      <c r="A12" s="6">
        <v>4</v>
      </c>
      <c r="B12" s="4" t="s">
        <v>54</v>
      </c>
      <c r="C12" s="15">
        <f>+'aprēķins pedag. darba samaksai'!Q13</f>
        <v>6</v>
      </c>
      <c r="D12" s="15">
        <f>+'aprēķins pedag. darba samaksai'!R13</f>
        <v>70</v>
      </c>
      <c r="E12" s="17">
        <f>+'aprēķins pedag. darba samaksai'!S13</f>
        <v>890.19</v>
      </c>
      <c r="F12" s="31">
        <v>890.19</v>
      </c>
      <c r="G12" s="6">
        <v>0</v>
      </c>
      <c r="H12" s="11">
        <f t="shared" si="1"/>
        <v>0</v>
      </c>
      <c r="I12" s="35">
        <v>0</v>
      </c>
      <c r="J12" s="6">
        <v>0</v>
      </c>
      <c r="K12" s="6">
        <v>0</v>
      </c>
      <c r="L12" s="8">
        <f t="shared" si="2"/>
        <v>0</v>
      </c>
      <c r="M12" s="35">
        <v>0</v>
      </c>
      <c r="N12" s="37">
        <f t="shared" si="3"/>
        <v>890.19</v>
      </c>
      <c r="O12" s="38"/>
      <c r="P12" s="38"/>
    </row>
    <row r="13" spans="1:16" x14ac:dyDescent="0.2">
      <c r="A13" s="6">
        <v>5</v>
      </c>
      <c r="B13" s="4" t="s">
        <v>51</v>
      </c>
      <c r="C13" s="15">
        <f>+'aprēķins pedag. darba samaksai'!Q14</f>
        <v>9</v>
      </c>
      <c r="D13" s="15">
        <f>+'aprēķins pedag. darba samaksai'!R14</f>
        <v>132</v>
      </c>
      <c r="E13" s="17">
        <f>+'aprēķins pedag. darba samaksai'!S14</f>
        <v>1676.09</v>
      </c>
      <c r="F13" s="31">
        <v>1676.09</v>
      </c>
      <c r="G13" s="6">
        <v>3</v>
      </c>
      <c r="H13" s="11">
        <f t="shared" si="1"/>
        <v>150</v>
      </c>
      <c r="I13" s="35">
        <v>150</v>
      </c>
      <c r="J13" s="6">
        <v>0</v>
      </c>
      <c r="K13" s="6">
        <v>0</v>
      </c>
      <c r="L13" s="8">
        <f t="shared" si="2"/>
        <v>0</v>
      </c>
      <c r="M13" s="35">
        <v>0</v>
      </c>
      <c r="N13" s="37">
        <f t="shared" si="3"/>
        <v>1826.09</v>
      </c>
      <c r="O13" s="38"/>
      <c r="P13" s="38"/>
    </row>
    <row r="14" spans="1:16" x14ac:dyDescent="0.2">
      <c r="A14" s="6">
        <v>6</v>
      </c>
      <c r="B14" s="4" t="s">
        <v>52</v>
      </c>
      <c r="C14" s="15">
        <f>+'aprēķins pedag. darba samaksai'!Q15</f>
        <v>4</v>
      </c>
      <c r="D14" s="15">
        <f>+'aprēķins pedag. darba samaksai'!R15</f>
        <v>44</v>
      </c>
      <c r="E14" s="17">
        <f>+'aprēķins pedag. darba samaksai'!S15</f>
        <v>558.70000000000005</v>
      </c>
      <c r="F14" s="31">
        <v>558.70000000000005</v>
      </c>
      <c r="G14" s="6">
        <v>1</v>
      </c>
      <c r="H14" s="11">
        <f t="shared" si="1"/>
        <v>50</v>
      </c>
      <c r="I14" s="35">
        <v>0</v>
      </c>
      <c r="J14" s="6">
        <v>1</v>
      </c>
      <c r="K14" s="6">
        <v>7</v>
      </c>
      <c r="L14" s="8">
        <f t="shared" si="2"/>
        <v>9.94</v>
      </c>
      <c r="M14" s="35">
        <v>9.94</v>
      </c>
      <c r="N14" s="37">
        <f t="shared" si="3"/>
        <v>568.64</v>
      </c>
      <c r="O14" s="38"/>
      <c r="P14" s="38"/>
    </row>
    <row r="15" spans="1:16" x14ac:dyDescent="0.2">
      <c r="A15" s="6">
        <v>7</v>
      </c>
      <c r="B15" s="7" t="s">
        <v>48</v>
      </c>
      <c r="C15" s="15">
        <f>+'aprēķins pedag. darba samaksai'!Q16</f>
        <v>16</v>
      </c>
      <c r="D15" s="15">
        <f>+'aprēķins pedag. darba samaksai'!R16</f>
        <v>125</v>
      </c>
      <c r="E15" s="17">
        <f>+'aprēķins pedag. darba samaksai'!S16</f>
        <v>1583.59</v>
      </c>
      <c r="F15" s="31">
        <v>1583.59</v>
      </c>
      <c r="G15" s="6">
        <v>0</v>
      </c>
      <c r="H15" s="11">
        <f t="shared" si="1"/>
        <v>0</v>
      </c>
      <c r="I15" s="35">
        <v>0</v>
      </c>
      <c r="J15" s="6">
        <v>0</v>
      </c>
      <c r="K15" s="6">
        <v>0</v>
      </c>
      <c r="L15" s="8">
        <f t="shared" si="2"/>
        <v>0</v>
      </c>
      <c r="M15" s="35">
        <v>0</v>
      </c>
      <c r="N15" s="37">
        <f t="shared" si="3"/>
        <v>1583.59</v>
      </c>
      <c r="O15" s="38"/>
      <c r="P15" s="38"/>
    </row>
    <row r="16" spans="1:16" x14ac:dyDescent="0.2">
      <c r="A16" s="6">
        <v>8</v>
      </c>
      <c r="B16" s="4" t="s">
        <v>53</v>
      </c>
      <c r="C16" s="15">
        <f>+'aprēķins pedag. darba samaksai'!Q17</f>
        <v>4</v>
      </c>
      <c r="D16" s="15">
        <f>+'aprēķins pedag. darba samaksai'!R17</f>
        <v>51</v>
      </c>
      <c r="E16" s="17">
        <f>+'aprēķins pedag. darba samaksai'!S17</f>
        <v>653.66999999999996</v>
      </c>
      <c r="F16" s="31">
        <v>653.66999999999996</v>
      </c>
      <c r="G16" s="6">
        <v>1</v>
      </c>
      <c r="H16" s="11">
        <f t="shared" si="1"/>
        <v>50</v>
      </c>
      <c r="I16" s="35">
        <v>50</v>
      </c>
      <c r="J16" s="6">
        <v>0</v>
      </c>
      <c r="K16" s="6">
        <v>0</v>
      </c>
      <c r="L16" s="8">
        <f t="shared" si="2"/>
        <v>0</v>
      </c>
      <c r="M16" s="35">
        <v>0</v>
      </c>
      <c r="N16" s="37">
        <f t="shared" si="3"/>
        <v>703.67</v>
      </c>
      <c r="O16" s="38"/>
      <c r="P16" s="38"/>
    </row>
    <row r="17" spans="5:16" x14ac:dyDescent="0.2">
      <c r="F17" s="55"/>
      <c r="P17" s="38"/>
    </row>
    <row r="18" spans="5:16" x14ac:dyDescent="0.2">
      <c r="F18" s="55"/>
    </row>
    <row r="19" spans="5:16" x14ac:dyDescent="0.2">
      <c r="F19" s="55"/>
    </row>
    <row r="20" spans="5:16" x14ac:dyDescent="0.2">
      <c r="F20" s="55"/>
    </row>
    <row r="21" spans="5:16" x14ac:dyDescent="0.2">
      <c r="F21" s="55"/>
    </row>
    <row r="22" spans="5:16" x14ac:dyDescent="0.2">
      <c r="F22" s="55"/>
    </row>
    <row r="23" spans="5:16" x14ac:dyDescent="0.2">
      <c r="F23" s="55"/>
    </row>
    <row r="24" spans="5:16" x14ac:dyDescent="0.2">
      <c r="F24" s="55"/>
    </row>
    <row r="25" spans="5:16" x14ac:dyDescent="0.2">
      <c r="F25" s="55"/>
    </row>
    <row r="26" spans="5:16" x14ac:dyDescent="0.2">
      <c r="F26" s="55"/>
    </row>
    <row r="27" spans="5:16" x14ac:dyDescent="0.2">
      <c r="E27" s="38"/>
    </row>
    <row r="28" spans="5:16" x14ac:dyDescent="0.2">
      <c r="E28" s="38"/>
    </row>
    <row r="29" spans="5:16" x14ac:dyDescent="0.2">
      <c r="E29" s="38"/>
    </row>
    <row r="30" spans="5:16" x14ac:dyDescent="0.2">
      <c r="E30" s="38"/>
    </row>
    <row r="31" spans="5:16" x14ac:dyDescent="0.2">
      <c r="E31" s="38"/>
    </row>
    <row r="32" spans="5:16" x14ac:dyDescent="0.2">
      <c r="E32" s="38"/>
    </row>
    <row r="33" spans="5:5" x14ac:dyDescent="0.2">
      <c r="E33" s="38"/>
    </row>
    <row r="34" spans="5:5" x14ac:dyDescent="0.2">
      <c r="E34" s="38"/>
    </row>
  </sheetData>
  <sheetProtection selectLockedCells="1" selectUnlockedCells="1"/>
  <mergeCells count="15">
    <mergeCell ref="N5:N7"/>
    <mergeCell ref="B5:B6"/>
    <mergeCell ref="A5:A6"/>
    <mergeCell ref="J5:M5"/>
    <mergeCell ref="G5:I5"/>
    <mergeCell ref="C5:F5"/>
    <mergeCell ref="G6:G7"/>
    <mergeCell ref="I6:I7"/>
    <mergeCell ref="J6:J7"/>
    <mergeCell ref="E6:E7"/>
    <mergeCell ref="F6:F7"/>
    <mergeCell ref="K6:K7"/>
    <mergeCell ref="M6:M7"/>
    <mergeCell ref="C6:C7"/>
    <mergeCell ref="D6:D7"/>
  </mergeCells>
  <pageMargins left="0.23622047244094499" right="0.23622047244094499" top="0.35433070866141703" bottom="0.35433070866141703" header="0.511811023622047" footer="0.196850393700787"/>
  <pageSetup paperSize="9" scale="55" firstPageNumber="0" orientation="landscape" horizontalDpi="300" verticalDpi="300" r:id="rId1"/>
  <headerFooter alignWithMargins="0">
    <oddFooter>&amp;C &amp;P. lapa no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X19"/>
  <sheetViews>
    <sheetView showGridLines="0" topLeftCell="C1" workbookViewId="0">
      <selection activeCell="C7" sqref="C7:C9"/>
    </sheetView>
  </sheetViews>
  <sheetFormatPr defaultColWidth="8.85546875" defaultRowHeight="12" x14ac:dyDescent="0.2"/>
  <cols>
    <col min="1" max="1" width="22.7109375" style="24" hidden="1" customWidth="1"/>
    <col min="2" max="2" width="21.140625" style="24" hidden="1" customWidth="1"/>
    <col min="3" max="3" width="24.7109375" style="24" bestFit="1" customWidth="1"/>
    <col min="4" max="4" width="34.5703125" style="24" customWidth="1"/>
    <col min="5" max="5" width="8.7109375" style="24" customWidth="1"/>
    <col min="6" max="7" width="12.28515625" style="24" customWidth="1"/>
    <col min="8" max="8" width="8.7109375" style="24" customWidth="1"/>
    <col min="9" max="9" width="11.7109375" style="24" customWidth="1"/>
    <col min="10" max="10" width="12" style="24" customWidth="1"/>
    <col min="11" max="11" width="8.7109375" style="24" customWidth="1"/>
    <col min="12" max="13" width="12" style="24" customWidth="1"/>
    <col min="14" max="14" width="8.7109375" style="24" customWidth="1"/>
    <col min="15" max="15" width="11.7109375" style="24" customWidth="1"/>
    <col min="16" max="16" width="12" style="24" customWidth="1"/>
    <col min="17" max="17" width="8.7109375" style="24" customWidth="1"/>
    <col min="18" max="18" width="11.5703125" style="24" customWidth="1"/>
    <col min="19" max="19" width="12" style="24" customWidth="1"/>
    <col min="20" max="20" width="4.7109375" style="24" customWidth="1"/>
    <col min="21" max="22" width="3.42578125" style="24" customWidth="1"/>
    <col min="23" max="23" width="6.28515625" style="24" bestFit="1" customWidth="1"/>
    <col min="24" max="16384" width="8.85546875" style="24"/>
  </cols>
  <sheetData>
    <row r="1" spans="1:24" x14ac:dyDescent="0.2">
      <c r="C1" s="23" t="s">
        <v>20</v>
      </c>
    </row>
    <row r="2" spans="1:24" x14ac:dyDescent="0.2">
      <c r="P2" s="28"/>
    </row>
    <row r="3" spans="1:24" x14ac:dyDescent="0.2">
      <c r="D3" s="27" t="s">
        <v>59</v>
      </c>
      <c r="E3" s="24">
        <v>257</v>
      </c>
      <c r="H3" s="24">
        <v>257</v>
      </c>
      <c r="K3" s="24">
        <v>257</v>
      </c>
      <c r="N3" s="24">
        <v>257</v>
      </c>
    </row>
    <row r="4" spans="1:24" x14ac:dyDescent="0.2">
      <c r="D4" s="27" t="s">
        <v>56</v>
      </c>
      <c r="E4" s="24">
        <v>23</v>
      </c>
      <c r="H4" s="24">
        <v>19</v>
      </c>
      <c r="K4" s="24">
        <v>21</v>
      </c>
      <c r="N4" s="24">
        <v>20</v>
      </c>
    </row>
    <row r="5" spans="1:24" x14ac:dyDescent="0.2">
      <c r="D5" s="27" t="s">
        <v>55</v>
      </c>
      <c r="E5" s="39">
        <f>+E3/E4</f>
        <v>11.1739</v>
      </c>
      <c r="H5" s="39">
        <f>+H3/H4</f>
        <v>13.526300000000001</v>
      </c>
      <c r="I5" s="39"/>
      <c r="J5" s="39"/>
      <c r="K5" s="39">
        <f>+K3/K4</f>
        <v>12.238099999999999</v>
      </c>
      <c r="L5" s="39"/>
      <c r="M5" s="39"/>
      <c r="N5" s="39">
        <f>+N3/N4</f>
        <v>12.85</v>
      </c>
    </row>
    <row r="7" spans="1:24" s="40" customFormat="1" ht="18.600000000000001" customHeight="1" x14ac:dyDescent="0.2">
      <c r="C7" s="68" t="s">
        <v>27</v>
      </c>
      <c r="D7" s="68" t="s">
        <v>15</v>
      </c>
      <c r="E7" s="71" t="s">
        <v>60</v>
      </c>
      <c r="F7" s="71"/>
      <c r="G7" s="71"/>
      <c r="H7" s="71" t="s">
        <v>61</v>
      </c>
      <c r="I7" s="71"/>
      <c r="J7" s="71"/>
      <c r="K7" s="71" t="s">
        <v>62</v>
      </c>
      <c r="L7" s="71"/>
      <c r="M7" s="71"/>
      <c r="N7" s="71" t="s">
        <v>57</v>
      </c>
      <c r="O7" s="71"/>
      <c r="P7" s="71"/>
      <c r="Q7" s="70" t="s">
        <v>3</v>
      </c>
      <c r="R7" s="70"/>
      <c r="S7" s="70"/>
    </row>
    <row r="8" spans="1:24" s="40" customFormat="1" x14ac:dyDescent="0.2">
      <c r="C8" s="68"/>
      <c r="D8" s="68"/>
      <c r="E8" s="72" t="s">
        <v>21</v>
      </c>
      <c r="F8" s="73"/>
      <c r="G8" s="74"/>
      <c r="H8" s="72" t="s">
        <v>22</v>
      </c>
      <c r="I8" s="73"/>
      <c r="J8" s="74"/>
      <c r="K8" s="72" t="s">
        <v>23</v>
      </c>
      <c r="L8" s="73"/>
      <c r="M8" s="74"/>
      <c r="N8" s="70" t="s">
        <v>24</v>
      </c>
      <c r="O8" s="70"/>
      <c r="P8" s="70"/>
      <c r="Q8" s="70"/>
      <c r="R8" s="70"/>
      <c r="S8" s="70"/>
    </row>
    <row r="9" spans="1:24" s="41" customFormat="1" ht="72" x14ac:dyDescent="0.2">
      <c r="A9" s="25" t="s">
        <v>25</v>
      </c>
      <c r="B9" s="25" t="s">
        <v>26</v>
      </c>
      <c r="C9" s="69"/>
      <c r="D9" s="69"/>
      <c r="E9" s="42" t="s">
        <v>28</v>
      </c>
      <c r="F9" s="42" t="s">
        <v>58</v>
      </c>
      <c r="G9" s="42" t="s">
        <v>16</v>
      </c>
      <c r="H9" s="42" t="s">
        <v>28</v>
      </c>
      <c r="I9" s="42" t="s">
        <v>58</v>
      </c>
      <c r="J9" s="42" t="s">
        <v>16</v>
      </c>
      <c r="K9" s="42" t="s">
        <v>28</v>
      </c>
      <c r="L9" s="42" t="s">
        <v>58</v>
      </c>
      <c r="M9" s="42" t="s">
        <v>16</v>
      </c>
      <c r="N9" s="42" t="s">
        <v>28</v>
      </c>
      <c r="O9" s="42" t="s">
        <v>58</v>
      </c>
      <c r="P9" s="42" t="s">
        <v>16</v>
      </c>
      <c r="Q9" s="42" t="s">
        <v>28</v>
      </c>
      <c r="R9" s="42" t="s">
        <v>58</v>
      </c>
      <c r="S9" s="42" t="s">
        <v>16</v>
      </c>
    </row>
    <row r="10" spans="1:24" x14ac:dyDescent="0.2">
      <c r="A10" s="24" t="s">
        <v>35</v>
      </c>
      <c r="B10" s="24" t="s">
        <v>40</v>
      </c>
      <c r="C10" s="46" t="s">
        <v>41</v>
      </c>
      <c r="D10" s="47" t="s">
        <v>50</v>
      </c>
      <c r="E10" s="47">
        <v>2</v>
      </c>
      <c r="F10" s="47">
        <v>8</v>
      </c>
      <c r="G10" s="48">
        <f t="shared" ref="G10:G14" si="0">+F10*$E$5</f>
        <v>89.39</v>
      </c>
      <c r="H10" s="47">
        <v>2</v>
      </c>
      <c r="I10" s="47">
        <v>38</v>
      </c>
      <c r="J10" s="48">
        <f t="shared" ref="J10:J14" si="1">+I10*$H$5</f>
        <v>514</v>
      </c>
      <c r="K10" s="47">
        <v>2</v>
      </c>
      <c r="L10" s="47">
        <v>42</v>
      </c>
      <c r="M10" s="48">
        <f t="shared" ref="M10:M14" si="2">+L10*$K$5</f>
        <v>514</v>
      </c>
      <c r="N10" s="47">
        <v>2</v>
      </c>
      <c r="O10" s="47">
        <v>20</v>
      </c>
      <c r="P10" s="48">
        <f t="shared" ref="P10:P14" si="3">+O10*$N$5</f>
        <v>257</v>
      </c>
      <c r="Q10" s="46">
        <f t="shared" ref="Q10:S17" si="4">+E10+H10+K10+N10</f>
        <v>8</v>
      </c>
      <c r="R10" s="47">
        <f t="shared" si="4"/>
        <v>108</v>
      </c>
      <c r="S10" s="48">
        <f t="shared" si="4"/>
        <v>1374.39</v>
      </c>
      <c r="U10" s="41"/>
      <c r="V10" s="41"/>
      <c r="W10" s="41"/>
      <c r="X10" s="41"/>
    </row>
    <row r="11" spans="1:24" x14ac:dyDescent="0.2">
      <c r="A11" s="24" t="s">
        <v>35</v>
      </c>
      <c r="B11" s="24" t="s">
        <v>46</v>
      </c>
      <c r="C11" s="49" t="s">
        <v>47</v>
      </c>
      <c r="D11" s="50" t="s">
        <v>4</v>
      </c>
      <c r="E11" s="50">
        <v>2</v>
      </c>
      <c r="F11" s="50">
        <v>8</v>
      </c>
      <c r="G11" s="51">
        <f t="shared" si="0"/>
        <v>89.39</v>
      </c>
      <c r="H11" s="50">
        <v>2</v>
      </c>
      <c r="I11" s="50">
        <v>30</v>
      </c>
      <c r="J11" s="51">
        <f t="shared" si="1"/>
        <v>405.79</v>
      </c>
      <c r="K11" s="50">
        <v>2</v>
      </c>
      <c r="L11" s="50">
        <v>38</v>
      </c>
      <c r="M11" s="51">
        <f t="shared" si="2"/>
        <v>465.05</v>
      </c>
      <c r="N11" s="50">
        <v>2</v>
      </c>
      <c r="O11" s="50">
        <v>24</v>
      </c>
      <c r="P11" s="51">
        <f t="shared" si="3"/>
        <v>308.39999999999998</v>
      </c>
      <c r="Q11" s="49">
        <f t="shared" si="4"/>
        <v>8</v>
      </c>
      <c r="R11" s="50">
        <f t="shared" si="4"/>
        <v>100</v>
      </c>
      <c r="S11" s="51">
        <f t="shared" si="4"/>
        <v>1268.6300000000001</v>
      </c>
      <c r="U11" s="41"/>
      <c r="V11" s="41"/>
      <c r="W11" s="41"/>
      <c r="X11" s="41"/>
    </row>
    <row r="12" spans="1:24" x14ac:dyDescent="0.2">
      <c r="A12" s="24" t="s">
        <v>35</v>
      </c>
      <c r="B12" s="24" t="s">
        <v>42</v>
      </c>
      <c r="C12" s="49" t="s">
        <v>43</v>
      </c>
      <c r="D12" s="50" t="s">
        <v>49</v>
      </c>
      <c r="E12" s="50">
        <v>2</v>
      </c>
      <c r="F12" s="50">
        <v>8</v>
      </c>
      <c r="G12" s="51">
        <f t="shared" si="0"/>
        <v>89.39</v>
      </c>
      <c r="H12" s="50">
        <v>3</v>
      </c>
      <c r="I12" s="50">
        <f>51+6</f>
        <v>57</v>
      </c>
      <c r="J12" s="51">
        <f t="shared" si="1"/>
        <v>771</v>
      </c>
      <c r="K12" s="50">
        <v>3</v>
      </c>
      <c r="L12" s="50">
        <v>63</v>
      </c>
      <c r="M12" s="51">
        <f t="shared" si="2"/>
        <v>771</v>
      </c>
      <c r="N12" s="50">
        <v>3</v>
      </c>
      <c r="O12" s="50">
        <v>30</v>
      </c>
      <c r="P12" s="51">
        <f t="shared" si="3"/>
        <v>385.5</v>
      </c>
      <c r="Q12" s="49">
        <f t="shared" si="4"/>
        <v>11</v>
      </c>
      <c r="R12" s="50">
        <f t="shared" si="4"/>
        <v>158</v>
      </c>
      <c r="S12" s="51">
        <f t="shared" si="4"/>
        <v>2016.89</v>
      </c>
      <c r="U12" s="41"/>
      <c r="V12" s="41"/>
      <c r="W12" s="41"/>
      <c r="X12" s="41"/>
    </row>
    <row r="13" spans="1:24" x14ac:dyDescent="0.2">
      <c r="A13" s="24" t="s">
        <v>32</v>
      </c>
      <c r="B13" s="24" t="s">
        <v>33</v>
      </c>
      <c r="C13" s="49" t="s">
        <v>34</v>
      </c>
      <c r="D13" s="50" t="s">
        <v>54</v>
      </c>
      <c r="E13" s="50">
        <v>1</v>
      </c>
      <c r="F13" s="50">
        <v>3</v>
      </c>
      <c r="G13" s="51">
        <f t="shared" si="0"/>
        <v>33.520000000000003</v>
      </c>
      <c r="H13" s="50">
        <v>1</v>
      </c>
      <c r="I13" s="50">
        <v>19</v>
      </c>
      <c r="J13" s="51">
        <f t="shared" si="1"/>
        <v>257</v>
      </c>
      <c r="K13" s="50">
        <v>2</v>
      </c>
      <c r="L13" s="50">
        <v>28</v>
      </c>
      <c r="M13" s="51">
        <f t="shared" si="2"/>
        <v>342.67</v>
      </c>
      <c r="N13" s="50">
        <v>2</v>
      </c>
      <c r="O13" s="50">
        <v>20</v>
      </c>
      <c r="P13" s="51">
        <f t="shared" si="3"/>
        <v>257</v>
      </c>
      <c r="Q13" s="49">
        <f t="shared" si="4"/>
        <v>6</v>
      </c>
      <c r="R13" s="50">
        <f t="shared" si="4"/>
        <v>70</v>
      </c>
      <c r="S13" s="51">
        <f t="shared" si="4"/>
        <v>890.19</v>
      </c>
      <c r="U13" s="41"/>
      <c r="V13" s="41"/>
      <c r="W13" s="41"/>
      <c r="X13" s="41"/>
    </row>
    <row r="14" spans="1:24" x14ac:dyDescent="0.2">
      <c r="A14" s="24" t="s">
        <v>35</v>
      </c>
      <c r="B14" s="24" t="s">
        <v>36</v>
      </c>
      <c r="C14" s="49" t="s">
        <v>37</v>
      </c>
      <c r="D14" s="50" t="s">
        <v>51</v>
      </c>
      <c r="E14" s="50">
        <v>3</v>
      </c>
      <c r="F14" s="50">
        <v>12</v>
      </c>
      <c r="G14" s="51">
        <f t="shared" si="0"/>
        <v>134.09</v>
      </c>
      <c r="H14" s="50">
        <v>3</v>
      </c>
      <c r="I14" s="50">
        <v>57</v>
      </c>
      <c r="J14" s="51">
        <f t="shared" si="1"/>
        <v>771</v>
      </c>
      <c r="K14" s="50">
        <v>3</v>
      </c>
      <c r="L14" s="50">
        <v>63</v>
      </c>
      <c r="M14" s="51">
        <f t="shared" si="2"/>
        <v>771</v>
      </c>
      <c r="N14" s="50">
        <f>3-3</f>
        <v>0</v>
      </c>
      <c r="O14" s="50">
        <f>30-30</f>
        <v>0</v>
      </c>
      <c r="P14" s="51">
        <f t="shared" si="3"/>
        <v>0</v>
      </c>
      <c r="Q14" s="49">
        <f t="shared" si="4"/>
        <v>9</v>
      </c>
      <c r="R14" s="50">
        <f t="shared" si="4"/>
        <v>132</v>
      </c>
      <c r="S14" s="51">
        <f t="shared" si="4"/>
        <v>1676.09</v>
      </c>
      <c r="U14" s="41"/>
      <c r="V14" s="41"/>
      <c r="W14" s="41"/>
      <c r="X14" s="41"/>
    </row>
    <row r="15" spans="1:24" x14ac:dyDescent="0.2">
      <c r="A15" s="24" t="s">
        <v>29</v>
      </c>
      <c r="B15" s="24" t="s">
        <v>30</v>
      </c>
      <c r="C15" s="49" t="s">
        <v>31</v>
      </c>
      <c r="D15" s="50" t="s">
        <v>52</v>
      </c>
      <c r="E15" s="50">
        <v>1</v>
      </c>
      <c r="F15" s="50">
        <v>4</v>
      </c>
      <c r="G15" s="51">
        <f>+F15*$E$5</f>
        <v>44.7</v>
      </c>
      <c r="H15" s="50">
        <v>1</v>
      </c>
      <c r="I15" s="50">
        <v>19</v>
      </c>
      <c r="J15" s="51">
        <f>+I15*$H$5</f>
        <v>257</v>
      </c>
      <c r="K15" s="50">
        <v>1</v>
      </c>
      <c r="L15" s="50">
        <v>21</v>
      </c>
      <c r="M15" s="51">
        <f>+L15*$K$5</f>
        <v>257</v>
      </c>
      <c r="N15" s="50">
        <v>1</v>
      </c>
      <c r="O15" s="50">
        <f>10-10</f>
        <v>0</v>
      </c>
      <c r="P15" s="51">
        <f>+O15*$N$5</f>
        <v>0</v>
      </c>
      <c r="Q15" s="49">
        <f t="shared" si="4"/>
        <v>4</v>
      </c>
      <c r="R15" s="50">
        <f t="shared" si="4"/>
        <v>44</v>
      </c>
      <c r="S15" s="51">
        <f t="shared" si="4"/>
        <v>558.70000000000005</v>
      </c>
      <c r="U15" s="41"/>
      <c r="V15" s="41"/>
      <c r="W15" s="41"/>
      <c r="X15" s="41"/>
    </row>
    <row r="16" spans="1:24" x14ac:dyDescent="0.2">
      <c r="A16" s="24" t="s">
        <v>35</v>
      </c>
      <c r="B16" s="24" t="s">
        <v>44</v>
      </c>
      <c r="C16" s="49" t="s">
        <v>45</v>
      </c>
      <c r="D16" s="50" t="s">
        <v>48</v>
      </c>
      <c r="E16" s="50">
        <v>5</v>
      </c>
      <c r="F16" s="50">
        <v>16</v>
      </c>
      <c r="G16" s="51">
        <f t="shared" ref="G16" si="5">+F16*$E$5</f>
        <v>178.78</v>
      </c>
      <c r="H16" s="50">
        <v>5</v>
      </c>
      <c r="I16" s="50">
        <v>55</v>
      </c>
      <c r="J16" s="51">
        <f t="shared" ref="J16" si="6">+I16*$H$5</f>
        <v>743.95</v>
      </c>
      <c r="K16" s="50">
        <v>3</v>
      </c>
      <c r="L16" s="50">
        <v>54</v>
      </c>
      <c r="M16" s="51">
        <f t="shared" ref="M16" si="7">+L16*$K$5</f>
        <v>660.86</v>
      </c>
      <c r="N16" s="50">
        <v>3</v>
      </c>
      <c r="O16" s="50">
        <v>0</v>
      </c>
      <c r="P16" s="51">
        <f t="shared" ref="P16" si="8">+O16*$N$5</f>
        <v>0</v>
      </c>
      <c r="Q16" s="49">
        <f t="shared" si="4"/>
        <v>16</v>
      </c>
      <c r="R16" s="50">
        <f t="shared" si="4"/>
        <v>125</v>
      </c>
      <c r="S16" s="51">
        <f t="shared" si="4"/>
        <v>1583.59</v>
      </c>
      <c r="U16" s="41"/>
      <c r="V16" s="41"/>
      <c r="W16" s="41"/>
      <c r="X16" s="41"/>
    </row>
    <row r="17" spans="1:24" x14ac:dyDescent="0.2">
      <c r="A17" s="24" t="s">
        <v>35</v>
      </c>
      <c r="B17" s="24" t="s">
        <v>38</v>
      </c>
      <c r="C17" s="52" t="s">
        <v>39</v>
      </c>
      <c r="D17" s="53" t="s">
        <v>53</v>
      </c>
      <c r="E17" s="53">
        <v>1</v>
      </c>
      <c r="F17" s="53">
        <v>1</v>
      </c>
      <c r="G17" s="54">
        <f t="shared" ref="G17" si="9">+F17*$E$5</f>
        <v>11.17</v>
      </c>
      <c r="H17" s="53">
        <v>1</v>
      </c>
      <c r="I17" s="53">
        <v>19</v>
      </c>
      <c r="J17" s="54">
        <f t="shared" ref="J17" si="10">+I17*$H$5</f>
        <v>257</v>
      </c>
      <c r="K17" s="53">
        <v>1</v>
      </c>
      <c r="L17" s="53">
        <v>21</v>
      </c>
      <c r="M17" s="54">
        <f t="shared" ref="M17" si="11">+L17*$K$5</f>
        <v>257</v>
      </c>
      <c r="N17" s="53">
        <v>1</v>
      </c>
      <c r="O17" s="53">
        <v>10</v>
      </c>
      <c r="P17" s="54">
        <f t="shared" ref="P17" si="12">+O17*$N$5</f>
        <v>128.5</v>
      </c>
      <c r="Q17" s="52">
        <f t="shared" si="4"/>
        <v>4</v>
      </c>
      <c r="R17" s="53">
        <f t="shared" si="4"/>
        <v>51</v>
      </c>
      <c r="S17" s="54">
        <f t="shared" si="4"/>
        <v>653.66999999999996</v>
      </c>
      <c r="U17" s="41"/>
      <c r="V17" s="41"/>
      <c r="W17" s="41"/>
      <c r="X17" s="41"/>
    </row>
    <row r="18" spans="1:24" s="23" customFormat="1" x14ac:dyDescent="0.2">
      <c r="A18" s="26" t="s">
        <v>3</v>
      </c>
      <c r="B18" s="26"/>
      <c r="C18" s="43"/>
      <c r="D18" s="43"/>
      <c r="E18" s="44">
        <f t="shared" ref="E18:S18" si="13">SUM(E10:E17)</f>
        <v>17</v>
      </c>
      <c r="F18" s="44">
        <f t="shared" si="13"/>
        <v>60</v>
      </c>
      <c r="G18" s="45">
        <f t="shared" si="13"/>
        <v>670.43</v>
      </c>
      <c r="H18" s="44">
        <f t="shared" si="13"/>
        <v>18</v>
      </c>
      <c r="I18" s="44">
        <f t="shared" si="13"/>
        <v>294</v>
      </c>
      <c r="J18" s="45">
        <f t="shared" si="13"/>
        <v>3976.74</v>
      </c>
      <c r="K18" s="44">
        <f t="shared" si="13"/>
        <v>17</v>
      </c>
      <c r="L18" s="44">
        <f t="shared" si="13"/>
        <v>330</v>
      </c>
      <c r="M18" s="45">
        <f t="shared" si="13"/>
        <v>4038.58</v>
      </c>
      <c r="N18" s="44">
        <f t="shared" si="13"/>
        <v>14</v>
      </c>
      <c r="O18" s="44">
        <f t="shared" si="13"/>
        <v>104</v>
      </c>
      <c r="P18" s="45">
        <f t="shared" si="13"/>
        <v>1336.4</v>
      </c>
      <c r="Q18" s="44">
        <f t="shared" si="13"/>
        <v>66</v>
      </c>
      <c r="R18" s="44">
        <f t="shared" si="13"/>
        <v>788</v>
      </c>
      <c r="S18" s="45">
        <f t="shared" si="13"/>
        <v>10022.15</v>
      </c>
      <c r="U18" s="41"/>
      <c r="V18" s="41"/>
      <c r="W18" s="41"/>
      <c r="X18" s="41"/>
    </row>
    <row r="19" spans="1:24" x14ac:dyDescent="0.2">
      <c r="P19" s="28"/>
    </row>
  </sheetData>
  <mergeCells count="11">
    <mergeCell ref="D7:D9"/>
    <mergeCell ref="C7:C9"/>
    <mergeCell ref="Q7:S8"/>
    <mergeCell ref="E7:G7"/>
    <mergeCell ref="H7:J7"/>
    <mergeCell ref="K7:M7"/>
    <mergeCell ref="N7:P7"/>
    <mergeCell ref="E8:G8"/>
    <mergeCell ref="H8:J8"/>
    <mergeCell ref="K8:M8"/>
    <mergeCell ref="N8:P8"/>
  </mergeCells>
  <pageMargins left="0.7" right="0.7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Dibinātājs</vt:lpstr>
      <vt:lpstr>aprēķins pedag. darba samaksai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Ieva Pētersone</dc:creator>
  <cp:lastModifiedBy>Dace Kalsone</cp:lastModifiedBy>
  <cp:lastPrinted>2022-08-25T18:43:02Z</cp:lastPrinted>
  <dcterms:created xsi:type="dcterms:W3CDTF">2022-08-09T08:07:12Z</dcterms:created>
  <dcterms:modified xsi:type="dcterms:W3CDTF">2022-08-25T18:45:49Z</dcterms:modified>
</cp:coreProperties>
</file>