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mc:AlternateContent xmlns:mc="http://schemas.openxmlformats.org/markup-compatibility/2006">
    <mc:Choice Requires="x15">
      <x15ac:absPath xmlns:x15ac="http://schemas.microsoft.com/office/spreadsheetml/2010/11/ac" url="C:\Users\agnese.strautina\Desktop\Rob_ piemaksas 01.07.-31.07\2. saskaņošana\"/>
    </mc:Choice>
  </mc:AlternateContent>
  <xr:revisionPtr revIDLastSave="0" documentId="13_ncr:1_{5A8972EE-A2BD-4EB4-9453-F862AFD8F973}" xr6:coauthVersionLast="36" xr6:coauthVersionMax="47" xr10:uidLastSave="{00000000-0000-0000-0000-000000000000}"/>
  <bookViews>
    <workbookView xWindow="-120" yWindow="-120" windowWidth="29040" windowHeight="15720" tabRatio="597" xr2:uid="{00000000-000D-0000-FFFF-FFFF00000000}"/>
  </bookViews>
  <sheets>
    <sheet name="VP jūlijs" sheetId="12" r:id="rId1"/>
    <sheet name="1.tabula" sheetId="20" r:id="rId2"/>
    <sheet name="2. tabula" sheetId="31" r:id="rId3"/>
    <sheet name="3.tabula" sheetId="33" r:id="rId4"/>
    <sheet name="4.tabula" sheetId="34" r:id="rId5"/>
    <sheet name="5. tabula" sheetId="35" r:id="rId6"/>
    <sheet name=" 2.tabula" sheetId="28" state="hidden" r:id="rId7"/>
    <sheet name="6.tabula" sheetId="30" state="hidden" r:id="rId8"/>
  </sheets>
  <definedNames>
    <definedName name="_xlnm._FilterDatabase" localSheetId="6" hidden="1">' 2.tabula'!$L$6:$M$608</definedName>
    <definedName name="_xlnm._FilterDatabase" localSheetId="1" hidden="1">'1.tabula'!$A$5:$L$5</definedName>
    <definedName name="_xlnm._FilterDatabase" localSheetId="2" hidden="1">'2. tabula'!$L$6:$M$8</definedName>
    <definedName name="_xlnm._FilterDatabase" localSheetId="3" hidden="1">'3.tabula'!$A$1:$K$367</definedName>
    <definedName name="_xlnm._FilterDatabase" localSheetId="4" hidden="1">'4.tabula'!$A$5:$G$32</definedName>
    <definedName name="_xlnm._FilterDatabase" localSheetId="7" hidden="1">'6.tabula'!$A$5:$G$32</definedName>
    <definedName name="_xlnm.Print_Area" localSheetId="6">' 2.tabula'!$A$1:$I$7</definedName>
    <definedName name="_xlnm.Print_Area" localSheetId="1">'1.tabula'!$A$1:$I$219</definedName>
    <definedName name="_xlnm.Print_Area" localSheetId="2">'2. tabula'!$A$1:$I$7</definedName>
    <definedName name="_xlnm.Print_Area" localSheetId="3">'3.tabula'!$A$1:$J$367</definedName>
    <definedName name="_xlnm.Print_Area" localSheetId="4">'4.tabula'!$A$1:$G$32</definedName>
    <definedName name="_xlnm.Print_Area" localSheetId="7">'6.tabula'!$A$1:$G$32</definedName>
    <definedName name="_xlnm.Print_Titles" localSheetId="6">' 2.tabula'!$5:$5</definedName>
    <definedName name="_xlnm.Print_Titles" localSheetId="1">'1.tabula'!$5:$5</definedName>
    <definedName name="_xlnm.Print_Titles" localSheetId="2">'2. tabula'!$5:$5</definedName>
    <definedName name="_xlnm.Print_Titles" localSheetId="3">'3.tabula'!$6:$6</definedName>
    <definedName name="_xlnm.Print_Titles" localSheetId="4">'4.tabula'!$5:$5</definedName>
    <definedName name="_xlnm.Print_Titles" localSheetId="5">'5. tabula'!$5:$5</definedName>
    <definedName name="_xlnm.Print_Titles" localSheetId="7">'6.tabula'!$5:$5</definedName>
    <definedName name="_xlnm.Print_Titles" localSheetId="0">'VP jūlijs'!$10:$10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1" i="12" l="1"/>
  <c r="D32" i="12"/>
  <c r="D34" i="12" l="1"/>
  <c r="D33" i="12"/>
  <c r="I121" i="33" l="1"/>
  <c r="I89" i="33"/>
  <c r="I55" i="33"/>
  <c r="I43" i="33"/>
  <c r="I28" i="33"/>
  <c r="I24" i="33"/>
  <c r="I18" i="33"/>
  <c r="I12" i="33"/>
  <c r="I154" i="33"/>
  <c r="I309" i="33"/>
  <c r="I281" i="33"/>
  <c r="I237" i="33"/>
  <c r="I230" i="33"/>
  <c r="I225" i="33"/>
  <c r="I217" i="33"/>
  <c r="I216" i="33"/>
  <c r="I215" i="33"/>
  <c r="I214" i="33"/>
  <c r="I193" i="33"/>
  <c r="I187" i="33"/>
  <c r="I117" i="33"/>
  <c r="I112" i="33"/>
  <c r="I101" i="33"/>
  <c r="I74" i="33"/>
  <c r="I73" i="33"/>
  <c r="I72" i="33"/>
  <c r="I71" i="33"/>
  <c r="I70" i="33"/>
  <c r="I69" i="33"/>
  <c r="I58" i="33"/>
  <c r="I56" i="33"/>
  <c r="I52" i="33"/>
  <c r="I46" i="33"/>
  <c r="I26" i="33"/>
  <c r="I20" i="33"/>
  <c r="I9" i="33"/>
  <c r="I8" i="33"/>
  <c r="F9" i="33"/>
  <c r="F10" i="33"/>
  <c r="F11" i="33"/>
  <c r="F12" i="33"/>
  <c r="F13" i="33"/>
  <c r="F14" i="33"/>
  <c r="F15" i="33"/>
  <c r="F16" i="33"/>
  <c r="F17" i="33"/>
  <c r="F18" i="33"/>
  <c r="F19" i="33"/>
  <c r="F20" i="33"/>
  <c r="F21" i="33"/>
  <c r="F22" i="33"/>
  <c r="F23" i="33"/>
  <c r="F24" i="33"/>
  <c r="F25" i="33"/>
  <c r="F26" i="33"/>
  <c r="F27" i="33"/>
  <c r="F28" i="33"/>
  <c r="F29" i="33"/>
  <c r="F30" i="33"/>
  <c r="F31" i="33"/>
  <c r="F32" i="33"/>
  <c r="F33" i="33"/>
  <c r="F34" i="33"/>
  <c r="F35" i="33"/>
  <c r="F36" i="33"/>
  <c r="F37" i="33"/>
  <c r="F38" i="33"/>
  <c r="F39" i="33"/>
  <c r="F40" i="33"/>
  <c r="F41" i="33"/>
  <c r="F42" i="33"/>
  <c r="F43" i="33"/>
  <c r="F44" i="33"/>
  <c r="F45" i="33"/>
  <c r="F46" i="33"/>
  <c r="F47" i="33"/>
  <c r="F48" i="33"/>
  <c r="F49" i="33"/>
  <c r="F50" i="33"/>
  <c r="F51" i="33"/>
  <c r="F52" i="33"/>
  <c r="F53" i="33"/>
  <c r="F54" i="33"/>
  <c r="F55" i="33"/>
  <c r="F56" i="33"/>
  <c r="F57" i="33"/>
  <c r="F58" i="33"/>
  <c r="F59" i="33"/>
  <c r="F60" i="33"/>
  <c r="F61" i="33"/>
  <c r="F62" i="33"/>
  <c r="F63" i="33"/>
  <c r="F64" i="33"/>
  <c r="F65" i="33"/>
  <c r="F66" i="33"/>
  <c r="F67" i="33"/>
  <c r="F68" i="33"/>
  <c r="F69" i="33"/>
  <c r="F70" i="33"/>
  <c r="F71" i="33"/>
  <c r="F72" i="33"/>
  <c r="F73" i="33"/>
  <c r="F74" i="33"/>
  <c r="F75" i="33"/>
  <c r="F76" i="33"/>
  <c r="F77" i="33"/>
  <c r="F78" i="33"/>
  <c r="F79" i="33"/>
  <c r="F80" i="33"/>
  <c r="F81" i="33"/>
  <c r="F82" i="33"/>
  <c r="F83" i="33"/>
  <c r="F84" i="33"/>
  <c r="F85" i="33"/>
  <c r="F86" i="33"/>
  <c r="F87" i="33"/>
  <c r="F88" i="33"/>
  <c r="F89" i="33"/>
  <c r="F90" i="33"/>
  <c r="F91" i="33"/>
  <c r="F92" i="33"/>
  <c r="F93" i="33"/>
  <c r="F94" i="33"/>
  <c r="F95" i="33"/>
  <c r="F96" i="33"/>
  <c r="F97" i="33"/>
  <c r="F98" i="33"/>
  <c r="F99" i="33"/>
  <c r="F100" i="33"/>
  <c r="F101" i="33"/>
  <c r="F102" i="33"/>
  <c r="F103" i="33"/>
  <c r="F104" i="33"/>
  <c r="F105" i="33"/>
  <c r="F106" i="33"/>
  <c r="F107" i="33"/>
  <c r="F108" i="33"/>
  <c r="F109" i="33"/>
  <c r="F110" i="33"/>
  <c r="F111" i="33"/>
  <c r="F112" i="33"/>
  <c r="F113" i="33"/>
  <c r="F114" i="33"/>
  <c r="F115" i="33"/>
  <c r="F116" i="33"/>
  <c r="F117" i="33"/>
  <c r="F118" i="33"/>
  <c r="F119" i="33"/>
  <c r="F120" i="33"/>
  <c r="F121" i="33"/>
  <c r="F122" i="33"/>
  <c r="F123" i="33"/>
  <c r="F124" i="33"/>
  <c r="F125" i="33"/>
  <c r="F126" i="33"/>
  <c r="F127" i="33"/>
  <c r="F128" i="33"/>
  <c r="F129" i="33"/>
  <c r="F130" i="33"/>
  <c r="F131" i="33"/>
  <c r="F132" i="33"/>
  <c r="F133" i="33"/>
  <c r="F134" i="33"/>
  <c r="F135" i="33"/>
  <c r="F136" i="33"/>
  <c r="F137" i="33"/>
  <c r="F138" i="33"/>
  <c r="F139" i="33"/>
  <c r="F140" i="33"/>
  <c r="F141" i="33"/>
  <c r="F142" i="33"/>
  <c r="F143" i="33"/>
  <c r="F144" i="33"/>
  <c r="F145" i="33"/>
  <c r="F146" i="33"/>
  <c r="F147" i="33"/>
  <c r="F148" i="33"/>
  <c r="F149" i="33"/>
  <c r="F150" i="33"/>
  <c r="F151" i="33"/>
  <c r="F152" i="33"/>
  <c r="F153" i="33"/>
  <c r="F154" i="33"/>
  <c r="F155" i="33"/>
  <c r="F156" i="33"/>
  <c r="F157" i="33"/>
  <c r="F158" i="33"/>
  <c r="F159" i="33"/>
  <c r="F160" i="33"/>
  <c r="F161" i="33"/>
  <c r="F162" i="33"/>
  <c r="F163" i="33"/>
  <c r="F164" i="33"/>
  <c r="F165" i="33"/>
  <c r="F166" i="33"/>
  <c r="F167" i="33"/>
  <c r="F168" i="33"/>
  <c r="F169" i="33"/>
  <c r="F170" i="33"/>
  <c r="F171" i="33"/>
  <c r="F172" i="33"/>
  <c r="F173" i="33"/>
  <c r="F174" i="33"/>
  <c r="F175" i="33"/>
  <c r="F176" i="33"/>
  <c r="F177" i="33"/>
  <c r="F178" i="33"/>
  <c r="F179" i="33"/>
  <c r="F180" i="33"/>
  <c r="F181" i="33"/>
  <c r="F182" i="33"/>
  <c r="F183" i="33"/>
  <c r="F184" i="33"/>
  <c r="F185" i="33"/>
  <c r="F186" i="33"/>
  <c r="F187" i="33"/>
  <c r="F188" i="33"/>
  <c r="F189" i="33"/>
  <c r="F190" i="33"/>
  <c r="F191" i="33"/>
  <c r="F192" i="33"/>
  <c r="F193" i="33"/>
  <c r="F194" i="33"/>
  <c r="F195" i="33"/>
  <c r="F196" i="33"/>
  <c r="F197" i="33"/>
  <c r="F198" i="33"/>
  <c r="F199" i="33"/>
  <c r="F200" i="33"/>
  <c r="F201" i="33"/>
  <c r="F202" i="33"/>
  <c r="F203" i="33"/>
  <c r="F204" i="33"/>
  <c r="F205" i="33"/>
  <c r="F206" i="33"/>
  <c r="F207" i="33"/>
  <c r="F208" i="33"/>
  <c r="F209" i="33"/>
  <c r="F210" i="33"/>
  <c r="F211" i="33"/>
  <c r="F212" i="33"/>
  <c r="F213" i="33"/>
  <c r="F214" i="33"/>
  <c r="F215" i="33"/>
  <c r="F216" i="33"/>
  <c r="F217" i="33"/>
  <c r="F218" i="33"/>
  <c r="F219" i="33"/>
  <c r="F220" i="33"/>
  <c r="F221" i="33"/>
  <c r="F222" i="33"/>
  <c r="F223" i="33"/>
  <c r="F224" i="33"/>
  <c r="F225" i="33"/>
  <c r="F226" i="33"/>
  <c r="F227" i="33"/>
  <c r="F228" i="33"/>
  <c r="F229" i="33"/>
  <c r="F230" i="33"/>
  <c r="F231" i="33"/>
  <c r="F232" i="33"/>
  <c r="F233" i="33"/>
  <c r="F234" i="33"/>
  <c r="F235" i="33"/>
  <c r="F236" i="33"/>
  <c r="F237" i="33"/>
  <c r="F238" i="33"/>
  <c r="F239" i="33"/>
  <c r="F240" i="33"/>
  <c r="F241" i="33"/>
  <c r="F242" i="33"/>
  <c r="F243" i="33"/>
  <c r="F244" i="33"/>
  <c r="F245" i="33"/>
  <c r="F246" i="33"/>
  <c r="F247" i="33"/>
  <c r="F248" i="33"/>
  <c r="F249" i="33"/>
  <c r="F250" i="33"/>
  <c r="F251" i="33"/>
  <c r="F252" i="33"/>
  <c r="F253" i="33"/>
  <c r="F254" i="33"/>
  <c r="F255" i="33"/>
  <c r="F256" i="33"/>
  <c r="F257" i="33"/>
  <c r="F258" i="33"/>
  <c r="F259" i="33"/>
  <c r="F260" i="33"/>
  <c r="F261" i="33"/>
  <c r="F262" i="33"/>
  <c r="F263" i="33"/>
  <c r="F264" i="33"/>
  <c r="F265" i="33"/>
  <c r="F266" i="33"/>
  <c r="F267" i="33"/>
  <c r="F268" i="33"/>
  <c r="F269" i="33"/>
  <c r="F270" i="33"/>
  <c r="F271" i="33"/>
  <c r="F272" i="33"/>
  <c r="F273" i="33"/>
  <c r="F274" i="33"/>
  <c r="F275" i="33"/>
  <c r="F276" i="33"/>
  <c r="F277" i="33"/>
  <c r="F278" i="33"/>
  <c r="F279" i="33"/>
  <c r="F280" i="33"/>
  <c r="F281" i="33"/>
  <c r="F282" i="33"/>
  <c r="F283" i="33"/>
  <c r="F284" i="33"/>
  <c r="F285" i="33"/>
  <c r="F286" i="33"/>
  <c r="F287" i="33"/>
  <c r="F288" i="33"/>
  <c r="F289" i="33"/>
  <c r="F290" i="33"/>
  <c r="F291" i="33"/>
  <c r="F292" i="33"/>
  <c r="F293" i="33"/>
  <c r="F294" i="33"/>
  <c r="F295" i="33"/>
  <c r="F296" i="33"/>
  <c r="F297" i="33"/>
  <c r="F298" i="33"/>
  <c r="F299" i="33"/>
  <c r="F300" i="33"/>
  <c r="F301" i="33"/>
  <c r="F302" i="33"/>
  <c r="F303" i="33"/>
  <c r="F304" i="33"/>
  <c r="F305" i="33"/>
  <c r="F306" i="33"/>
  <c r="F307" i="33"/>
  <c r="F308" i="33"/>
  <c r="F309" i="33"/>
  <c r="F310" i="33"/>
  <c r="F311" i="33"/>
  <c r="F312" i="33"/>
  <c r="F313" i="33"/>
  <c r="F314" i="33"/>
  <c r="F315" i="33"/>
  <c r="F316" i="33"/>
  <c r="F317" i="33"/>
  <c r="F318" i="33"/>
  <c r="F319" i="33"/>
  <c r="F320" i="33"/>
  <c r="F321" i="33"/>
  <c r="F322" i="33"/>
  <c r="F323" i="33"/>
  <c r="F324" i="33"/>
  <c r="F325" i="33"/>
  <c r="F326" i="33"/>
  <c r="F327" i="33"/>
  <c r="F328" i="33"/>
  <c r="F329" i="33"/>
  <c r="F330" i="33"/>
  <c r="F331" i="33"/>
  <c r="F332" i="33"/>
  <c r="F333" i="33"/>
  <c r="F334" i="33"/>
  <c r="F335" i="33"/>
  <c r="F336" i="33"/>
  <c r="F337" i="33"/>
  <c r="F338" i="33"/>
  <c r="F339" i="33"/>
  <c r="F340" i="33"/>
  <c r="F341" i="33"/>
  <c r="F342" i="33"/>
  <c r="F343" i="33"/>
  <c r="F344" i="33"/>
  <c r="F345" i="33"/>
  <c r="F346" i="33"/>
  <c r="F347" i="33"/>
  <c r="F348" i="33"/>
  <c r="F349" i="33"/>
  <c r="F350" i="33"/>
  <c r="F351" i="33"/>
  <c r="F352" i="33"/>
  <c r="F353" i="33"/>
  <c r="F354" i="33"/>
  <c r="F355" i="33"/>
  <c r="F356" i="33"/>
  <c r="F357" i="33"/>
  <c r="F358" i="33"/>
  <c r="F359" i="33"/>
  <c r="F360" i="33"/>
  <c r="F361" i="33"/>
  <c r="F362" i="33"/>
  <c r="F363" i="33"/>
  <c r="F364" i="33"/>
  <c r="F365" i="33"/>
  <c r="F366" i="33"/>
  <c r="F367" i="33"/>
  <c r="H7" i="31"/>
  <c r="H8" i="20"/>
  <c r="H9" i="20"/>
  <c r="H10" i="20"/>
  <c r="H11" i="20"/>
  <c r="H12" i="20"/>
  <c r="H13" i="20"/>
  <c r="H14" i="20"/>
  <c r="H15" i="20"/>
  <c r="H16" i="20"/>
  <c r="H17" i="20"/>
  <c r="H18" i="20"/>
  <c r="H19" i="20"/>
  <c r="H20" i="20"/>
  <c r="H21" i="20"/>
  <c r="H22" i="20"/>
  <c r="H23" i="20"/>
  <c r="H24" i="20"/>
  <c r="H25" i="20"/>
  <c r="H26" i="20"/>
  <c r="H27" i="20"/>
  <c r="H28" i="20"/>
  <c r="H29" i="20"/>
  <c r="H30" i="20"/>
  <c r="H31" i="20"/>
  <c r="H32" i="20"/>
  <c r="H33" i="20"/>
  <c r="H34" i="20"/>
  <c r="H35" i="20"/>
  <c r="H36" i="20"/>
  <c r="H37" i="20"/>
  <c r="H38" i="20"/>
  <c r="H39" i="20"/>
  <c r="H40" i="20"/>
  <c r="H41" i="20"/>
  <c r="H42" i="20"/>
  <c r="H43" i="20"/>
  <c r="H44" i="20"/>
  <c r="H45" i="20"/>
  <c r="H46" i="20"/>
  <c r="H47" i="20"/>
  <c r="H48" i="20"/>
  <c r="H49" i="20"/>
  <c r="H50" i="20"/>
  <c r="H51" i="20"/>
  <c r="H52" i="20"/>
  <c r="H53" i="20"/>
  <c r="H54" i="20"/>
  <c r="H55" i="20"/>
  <c r="H56" i="20"/>
  <c r="H57" i="20"/>
  <c r="H58" i="20"/>
  <c r="H59" i="20"/>
  <c r="H60" i="20"/>
  <c r="H61" i="20"/>
  <c r="H62" i="20"/>
  <c r="H63" i="20"/>
  <c r="H64" i="20"/>
  <c r="H65" i="20"/>
  <c r="H66" i="20"/>
  <c r="H67" i="20"/>
  <c r="H68" i="20"/>
  <c r="H69" i="20"/>
  <c r="H70" i="20"/>
  <c r="H71" i="20"/>
  <c r="H72" i="20"/>
  <c r="H73" i="20"/>
  <c r="H74" i="20"/>
  <c r="H75" i="20"/>
  <c r="H76" i="20"/>
  <c r="H77" i="20"/>
  <c r="H78" i="20"/>
  <c r="H79" i="20"/>
  <c r="H80" i="20"/>
  <c r="H81" i="20"/>
  <c r="H82" i="20"/>
  <c r="H83" i="20"/>
  <c r="H84" i="20"/>
  <c r="H85" i="20"/>
  <c r="H86" i="20"/>
  <c r="H87" i="20"/>
  <c r="H88" i="20"/>
  <c r="H89" i="20"/>
  <c r="H90" i="20"/>
  <c r="H91" i="20"/>
  <c r="H92" i="20"/>
  <c r="H93" i="20"/>
  <c r="H94" i="20"/>
  <c r="H95" i="20"/>
  <c r="H96" i="20"/>
  <c r="H97" i="20"/>
  <c r="H98" i="20"/>
  <c r="H99" i="20"/>
  <c r="H100" i="20"/>
  <c r="H101" i="20"/>
  <c r="H102" i="20"/>
  <c r="H103" i="20"/>
  <c r="H104" i="20"/>
  <c r="H105" i="20"/>
  <c r="H106" i="20"/>
  <c r="H107" i="20"/>
  <c r="H108" i="20"/>
  <c r="H109" i="20"/>
  <c r="H110" i="20"/>
  <c r="H111" i="20"/>
  <c r="H112" i="20"/>
  <c r="H113" i="20"/>
  <c r="H114" i="20"/>
  <c r="H115" i="20"/>
  <c r="H116" i="20"/>
  <c r="H117" i="20"/>
  <c r="H118" i="20"/>
  <c r="H119" i="20"/>
  <c r="H120" i="20"/>
  <c r="H121" i="20"/>
  <c r="H122" i="20"/>
  <c r="H123" i="20"/>
  <c r="H124" i="20"/>
  <c r="H125" i="20"/>
  <c r="H126" i="20"/>
  <c r="H127" i="20"/>
  <c r="H128" i="20"/>
  <c r="H129" i="20"/>
  <c r="H130" i="20"/>
  <c r="H131" i="20"/>
  <c r="H132" i="20"/>
  <c r="H133" i="20"/>
  <c r="H134" i="20"/>
  <c r="H135" i="20"/>
  <c r="H136" i="20"/>
  <c r="H137" i="20"/>
  <c r="H138" i="20"/>
  <c r="H139" i="20"/>
  <c r="H140" i="20"/>
  <c r="H141" i="20"/>
  <c r="H142" i="20"/>
  <c r="H143" i="20"/>
  <c r="H144" i="20"/>
  <c r="H145" i="20"/>
  <c r="H146" i="20"/>
  <c r="H147" i="20"/>
  <c r="H148" i="20"/>
  <c r="H149" i="20"/>
  <c r="H150" i="20"/>
  <c r="H151" i="20"/>
  <c r="H152" i="20"/>
  <c r="H153" i="20"/>
  <c r="H154" i="20"/>
  <c r="H155" i="20"/>
  <c r="H156" i="20"/>
  <c r="H157" i="20"/>
  <c r="H158" i="20"/>
  <c r="H159" i="20"/>
  <c r="H160" i="20"/>
  <c r="H161" i="20"/>
  <c r="H162" i="20"/>
  <c r="H163" i="20"/>
  <c r="H164" i="20"/>
  <c r="H165" i="20"/>
  <c r="H166" i="20"/>
  <c r="H167" i="20"/>
  <c r="H168" i="20"/>
  <c r="H169" i="20"/>
  <c r="H170" i="20"/>
  <c r="H171" i="20"/>
  <c r="H172" i="20"/>
  <c r="H173" i="20"/>
  <c r="H174" i="20"/>
  <c r="H175" i="20"/>
  <c r="H176" i="20"/>
  <c r="H177" i="20"/>
  <c r="H178" i="20"/>
  <c r="H179" i="20"/>
  <c r="H180" i="20"/>
  <c r="H181" i="20"/>
  <c r="H182" i="20"/>
  <c r="H183" i="20"/>
  <c r="H184" i="20"/>
  <c r="H185" i="20"/>
  <c r="H186" i="20"/>
  <c r="H187" i="20"/>
  <c r="H188" i="20"/>
  <c r="H189" i="20"/>
  <c r="H190" i="20"/>
  <c r="H191" i="20"/>
  <c r="H192" i="20"/>
  <c r="H193" i="20"/>
  <c r="H194" i="20"/>
  <c r="H195" i="20"/>
  <c r="H196" i="20"/>
  <c r="H197" i="20"/>
  <c r="H198" i="20"/>
  <c r="H199" i="20"/>
  <c r="H200" i="20"/>
  <c r="H201" i="20"/>
  <c r="H202" i="20"/>
  <c r="H203" i="20"/>
  <c r="H204" i="20"/>
  <c r="H205" i="20"/>
  <c r="H206" i="20"/>
  <c r="H207" i="20"/>
  <c r="H208" i="20"/>
  <c r="H209" i="20"/>
  <c r="H210" i="20"/>
  <c r="H211" i="20"/>
  <c r="H212" i="20"/>
  <c r="H213" i="20"/>
  <c r="H214" i="20"/>
  <c r="H215" i="20"/>
  <c r="H216" i="20"/>
  <c r="H217" i="20"/>
  <c r="H218" i="20"/>
  <c r="H219" i="20"/>
  <c r="E219" i="20"/>
  <c r="E218" i="20"/>
  <c r="E217" i="20"/>
  <c r="E216" i="20"/>
  <c r="E215" i="20"/>
  <c r="E214" i="20"/>
  <c r="E213" i="20"/>
  <c r="E212" i="20"/>
  <c r="E211" i="20"/>
  <c r="E210" i="20"/>
  <c r="E209" i="20"/>
  <c r="E208" i="20"/>
  <c r="E207" i="20"/>
  <c r="E206" i="20"/>
  <c r="E205" i="20"/>
  <c r="E204" i="20"/>
  <c r="E203" i="20"/>
  <c r="E202" i="20"/>
  <c r="E201" i="20"/>
  <c r="E200" i="20"/>
  <c r="E199" i="20"/>
  <c r="E198" i="20"/>
  <c r="E197" i="20"/>
  <c r="E196" i="20"/>
  <c r="E195" i="20"/>
  <c r="E194" i="20"/>
  <c r="E193" i="20"/>
  <c r="E192" i="20"/>
  <c r="E191" i="20"/>
  <c r="E190" i="20"/>
  <c r="E189" i="20"/>
  <c r="E188" i="20"/>
  <c r="E187" i="20"/>
  <c r="E186" i="20"/>
  <c r="E185" i="20"/>
  <c r="E184" i="20"/>
  <c r="E183" i="20"/>
  <c r="E182" i="20"/>
  <c r="E181" i="20"/>
  <c r="E180" i="20"/>
  <c r="E179" i="20"/>
  <c r="E178" i="20"/>
  <c r="E177" i="20"/>
  <c r="E176" i="20"/>
  <c r="E175" i="20"/>
  <c r="E174" i="20"/>
  <c r="E173" i="20"/>
  <c r="E172" i="20"/>
  <c r="E171" i="20"/>
  <c r="E170" i="20"/>
  <c r="E169" i="20"/>
  <c r="E168" i="20"/>
  <c r="E167" i="20"/>
  <c r="E166" i="20"/>
  <c r="E165" i="20"/>
  <c r="E164" i="20"/>
  <c r="E163" i="20"/>
  <c r="E162" i="20"/>
  <c r="E161" i="20"/>
  <c r="E160" i="20"/>
  <c r="E159" i="20"/>
  <c r="E158" i="20"/>
  <c r="E157" i="20"/>
  <c r="E156" i="20"/>
  <c r="E155" i="20"/>
  <c r="E154" i="20"/>
  <c r="E153" i="20"/>
  <c r="E152" i="20"/>
  <c r="E151" i="20"/>
  <c r="E150" i="20"/>
  <c r="E149" i="20"/>
  <c r="E148" i="20"/>
  <c r="E147" i="20"/>
  <c r="E146" i="20"/>
  <c r="E145" i="20"/>
  <c r="E144" i="20"/>
  <c r="E143" i="20"/>
  <c r="E142" i="20"/>
  <c r="E141" i="20"/>
  <c r="E140" i="20"/>
  <c r="E139" i="20"/>
  <c r="E138" i="20"/>
  <c r="E137" i="20"/>
  <c r="E136" i="20"/>
  <c r="E135" i="20"/>
  <c r="E134" i="20"/>
  <c r="E133" i="20"/>
  <c r="E132" i="20"/>
  <c r="E131" i="20"/>
  <c r="E130" i="20"/>
  <c r="E129" i="20"/>
  <c r="E128" i="20"/>
  <c r="E127" i="20"/>
  <c r="E126" i="20"/>
  <c r="E125" i="20"/>
  <c r="E124" i="20"/>
  <c r="E123" i="20"/>
  <c r="E122" i="20"/>
  <c r="E121" i="20"/>
  <c r="E120" i="20"/>
  <c r="E119" i="20"/>
  <c r="E118" i="20"/>
  <c r="E117" i="20"/>
  <c r="E116" i="20"/>
  <c r="E115" i="20"/>
  <c r="E114" i="20"/>
  <c r="E113" i="20"/>
  <c r="E112" i="20"/>
  <c r="E111" i="20"/>
  <c r="E110" i="20"/>
  <c r="E109" i="20"/>
  <c r="E108" i="20"/>
  <c r="E107" i="20"/>
  <c r="E106" i="20"/>
  <c r="E105" i="20"/>
  <c r="E104" i="20"/>
  <c r="E103" i="20"/>
  <c r="E102" i="20"/>
  <c r="E101" i="20"/>
  <c r="E100" i="20"/>
  <c r="E99" i="20"/>
  <c r="E98" i="20"/>
  <c r="E97" i="20"/>
  <c r="E96" i="20"/>
  <c r="E95" i="20"/>
  <c r="E94" i="20"/>
  <c r="E93" i="20"/>
  <c r="E92" i="20"/>
  <c r="E91" i="20"/>
  <c r="E90" i="20"/>
  <c r="E89" i="20"/>
  <c r="E88" i="20"/>
  <c r="E87" i="20"/>
  <c r="E86" i="20"/>
  <c r="E85" i="20"/>
  <c r="E84" i="20"/>
  <c r="E83" i="20"/>
  <c r="E82" i="20"/>
  <c r="E81" i="20"/>
  <c r="E80" i="20"/>
  <c r="E79" i="20"/>
  <c r="E78" i="20"/>
  <c r="E77" i="20"/>
  <c r="E76" i="20"/>
  <c r="E75" i="20"/>
  <c r="E74" i="20"/>
  <c r="E73" i="20"/>
  <c r="E72" i="20"/>
  <c r="E71" i="20"/>
  <c r="E70" i="20"/>
  <c r="E69" i="20"/>
  <c r="E68" i="20"/>
  <c r="E67" i="20"/>
  <c r="E66" i="20"/>
  <c r="E65" i="20"/>
  <c r="E64" i="20"/>
  <c r="E63" i="20"/>
  <c r="E62" i="20"/>
  <c r="E61" i="20"/>
  <c r="E60" i="20"/>
  <c r="E59" i="20"/>
  <c r="E58" i="20"/>
  <c r="E57" i="20"/>
  <c r="E56" i="20"/>
  <c r="E55" i="20"/>
  <c r="E54" i="20"/>
  <c r="E53" i="20"/>
  <c r="E52" i="20"/>
  <c r="E51" i="20"/>
  <c r="E50" i="20"/>
  <c r="E49" i="20"/>
  <c r="E48" i="20"/>
  <c r="E47" i="20"/>
  <c r="E46" i="20"/>
  <c r="E45" i="20"/>
  <c r="E44" i="20"/>
  <c r="E43" i="20"/>
  <c r="E42" i="20"/>
  <c r="E41" i="20"/>
  <c r="E40" i="20"/>
  <c r="E39" i="20"/>
  <c r="E38" i="20"/>
  <c r="E37" i="20"/>
  <c r="E36" i="20"/>
  <c r="E35" i="20"/>
  <c r="E34" i="20"/>
  <c r="E33" i="20"/>
  <c r="E32" i="20"/>
  <c r="E31" i="20"/>
  <c r="E30" i="20"/>
  <c r="E29" i="20"/>
  <c r="E28" i="20"/>
  <c r="E27" i="20"/>
  <c r="E26" i="20"/>
  <c r="E25" i="20"/>
  <c r="E24" i="20"/>
  <c r="E23" i="20"/>
  <c r="E22" i="20"/>
  <c r="E21" i="20"/>
  <c r="E20" i="20"/>
  <c r="E19" i="20"/>
  <c r="E18" i="20"/>
  <c r="E17" i="20"/>
  <c r="E16" i="20"/>
  <c r="E15" i="20"/>
  <c r="E14" i="20"/>
  <c r="E13" i="20"/>
  <c r="E12" i="20"/>
  <c r="E11" i="20"/>
  <c r="E10" i="20"/>
  <c r="E9" i="20"/>
  <c r="E8" i="20"/>
  <c r="E7" i="20"/>
  <c r="A17" i="35" l="1"/>
  <c r="A18" i="35" s="1"/>
  <c r="A19" i="35" s="1"/>
  <c r="A20" i="35" s="1"/>
  <c r="A21" i="35" s="1"/>
  <c r="A22" i="35" s="1"/>
  <c r="A23" i="35" s="1"/>
  <c r="A24" i="35" s="1"/>
  <c r="A25" i="35" s="1"/>
  <c r="A26" i="35" s="1"/>
  <c r="A27" i="35" s="1"/>
  <c r="A28" i="35" s="1"/>
  <c r="A29" i="35" s="1"/>
  <c r="A30" i="35" s="1"/>
  <c r="A31" i="35" s="1"/>
  <c r="A32" i="35" s="1"/>
  <c r="A33" i="35" s="1"/>
  <c r="A34" i="35" s="1"/>
  <c r="A35" i="35" s="1"/>
  <c r="A36" i="35" s="1"/>
  <c r="F6" i="35"/>
  <c r="D30" i="12" s="1"/>
  <c r="E6" i="35"/>
  <c r="D6" i="35"/>
  <c r="C6" i="35"/>
  <c r="G54" i="34"/>
  <c r="G53" i="34"/>
  <c r="G52" i="34"/>
  <c r="G51" i="34"/>
  <c r="G50" i="34"/>
  <c r="G49" i="34"/>
  <c r="G48" i="34"/>
  <c r="G47" i="34"/>
  <c r="G46" i="34"/>
  <c r="G45" i="34"/>
  <c r="G44" i="34"/>
  <c r="G43" i="34"/>
  <c r="G42" i="34"/>
  <c r="G41" i="34"/>
  <c r="G40" i="34"/>
  <c r="G39" i="34"/>
  <c r="G38" i="34"/>
  <c r="G37" i="34"/>
  <c r="G36" i="34"/>
  <c r="G35" i="34"/>
  <c r="G34" i="34"/>
  <c r="G33" i="34"/>
  <c r="G32" i="34"/>
  <c r="G31" i="34"/>
  <c r="G30" i="34"/>
  <c r="G29" i="34"/>
  <c r="G28" i="34"/>
  <c r="G27" i="34"/>
  <c r="G26" i="34"/>
  <c r="G25" i="34"/>
  <c r="G24" i="34"/>
  <c r="G23" i="34"/>
  <c r="G22" i="34"/>
  <c r="G21" i="34"/>
  <c r="G20" i="34"/>
  <c r="G19" i="34"/>
  <c r="G18" i="34"/>
  <c r="G17" i="34"/>
  <c r="G16" i="34"/>
  <c r="G15" i="34"/>
  <c r="G14" i="34"/>
  <c r="G13" i="34"/>
  <c r="G12" i="34"/>
  <c r="G11" i="34"/>
  <c r="G10" i="34"/>
  <c r="G9" i="34"/>
  <c r="G8" i="34"/>
  <c r="G7" i="34"/>
  <c r="I367" i="33"/>
  <c r="J367" i="33" s="1"/>
  <c r="I366" i="33"/>
  <c r="J366" i="33" s="1"/>
  <c r="I365" i="33"/>
  <c r="J365" i="33" s="1"/>
  <c r="I364" i="33"/>
  <c r="J364" i="33" s="1"/>
  <c r="I363" i="33"/>
  <c r="J363" i="33" s="1"/>
  <c r="I362" i="33"/>
  <c r="J362" i="33" s="1"/>
  <c r="I361" i="33"/>
  <c r="J361" i="33" s="1"/>
  <c r="I360" i="33"/>
  <c r="J360" i="33" s="1"/>
  <c r="I359" i="33"/>
  <c r="J359" i="33" s="1"/>
  <c r="I358" i="33"/>
  <c r="J358" i="33" s="1"/>
  <c r="I357" i="33"/>
  <c r="J357" i="33" s="1"/>
  <c r="I356" i="33"/>
  <c r="J356" i="33" s="1"/>
  <c r="I355" i="33"/>
  <c r="J355" i="33" s="1"/>
  <c r="I354" i="33"/>
  <c r="J354" i="33" s="1"/>
  <c r="I353" i="33"/>
  <c r="J353" i="33" s="1"/>
  <c r="I352" i="33"/>
  <c r="J352" i="33" s="1"/>
  <c r="I351" i="33"/>
  <c r="J351" i="33" s="1"/>
  <c r="I350" i="33"/>
  <c r="J350" i="33" s="1"/>
  <c r="I349" i="33"/>
  <c r="J349" i="33" s="1"/>
  <c r="I348" i="33"/>
  <c r="J348" i="33" s="1"/>
  <c r="I347" i="33"/>
  <c r="J347" i="33" s="1"/>
  <c r="I346" i="33"/>
  <c r="J346" i="33" s="1"/>
  <c r="I345" i="33"/>
  <c r="J345" i="33" s="1"/>
  <c r="I344" i="33"/>
  <c r="J344" i="33" s="1"/>
  <c r="I343" i="33"/>
  <c r="J343" i="33" s="1"/>
  <c r="I342" i="33"/>
  <c r="J342" i="33" s="1"/>
  <c r="I341" i="33"/>
  <c r="J341" i="33" s="1"/>
  <c r="I340" i="33"/>
  <c r="J340" i="33" s="1"/>
  <c r="I339" i="33"/>
  <c r="J339" i="33" s="1"/>
  <c r="I338" i="33"/>
  <c r="J338" i="33" s="1"/>
  <c r="I337" i="33"/>
  <c r="J337" i="33" s="1"/>
  <c r="I336" i="33"/>
  <c r="J336" i="33" s="1"/>
  <c r="I335" i="33"/>
  <c r="J335" i="33" s="1"/>
  <c r="I334" i="33"/>
  <c r="J334" i="33" s="1"/>
  <c r="I333" i="33"/>
  <c r="J333" i="33" s="1"/>
  <c r="I332" i="33"/>
  <c r="J332" i="33" s="1"/>
  <c r="I331" i="33"/>
  <c r="J331" i="33" s="1"/>
  <c r="I330" i="33"/>
  <c r="J330" i="33" s="1"/>
  <c r="I329" i="33"/>
  <c r="J329" i="33" s="1"/>
  <c r="I328" i="33"/>
  <c r="J328" i="33" s="1"/>
  <c r="I327" i="33"/>
  <c r="J327" i="33" s="1"/>
  <c r="I326" i="33"/>
  <c r="J326" i="33" s="1"/>
  <c r="I325" i="33"/>
  <c r="J325" i="33" s="1"/>
  <c r="I324" i="33"/>
  <c r="J324" i="33" s="1"/>
  <c r="I323" i="33"/>
  <c r="J323" i="33" s="1"/>
  <c r="I322" i="33"/>
  <c r="J322" i="33" s="1"/>
  <c r="I321" i="33"/>
  <c r="J321" i="33" s="1"/>
  <c r="I320" i="33"/>
  <c r="J320" i="33" s="1"/>
  <c r="I319" i="33"/>
  <c r="J319" i="33" s="1"/>
  <c r="I318" i="33"/>
  <c r="J318" i="33" s="1"/>
  <c r="I317" i="33"/>
  <c r="J317" i="33" s="1"/>
  <c r="I316" i="33"/>
  <c r="J316" i="33" s="1"/>
  <c r="I315" i="33"/>
  <c r="J315" i="33" s="1"/>
  <c r="I314" i="33"/>
  <c r="J314" i="33" s="1"/>
  <c r="I313" i="33"/>
  <c r="J313" i="33" s="1"/>
  <c r="I312" i="33"/>
  <c r="J312" i="33" s="1"/>
  <c r="I311" i="33"/>
  <c r="J311" i="33" s="1"/>
  <c r="I310" i="33"/>
  <c r="J310" i="33" s="1"/>
  <c r="J309" i="33"/>
  <c r="I308" i="33"/>
  <c r="J308" i="33" s="1"/>
  <c r="I307" i="33"/>
  <c r="J307" i="33" s="1"/>
  <c r="I306" i="33"/>
  <c r="J306" i="33" s="1"/>
  <c r="I305" i="33"/>
  <c r="J305" i="33" s="1"/>
  <c r="I304" i="33"/>
  <c r="J304" i="33" s="1"/>
  <c r="I303" i="33"/>
  <c r="J303" i="33" s="1"/>
  <c r="I302" i="33"/>
  <c r="J302" i="33" s="1"/>
  <c r="I301" i="33"/>
  <c r="J301" i="33" s="1"/>
  <c r="I300" i="33"/>
  <c r="J300" i="33" s="1"/>
  <c r="I299" i="33"/>
  <c r="J299" i="33" s="1"/>
  <c r="I298" i="33"/>
  <c r="J298" i="33" s="1"/>
  <c r="I297" i="33"/>
  <c r="J297" i="33" s="1"/>
  <c r="I296" i="33"/>
  <c r="J296" i="33" s="1"/>
  <c r="I295" i="33"/>
  <c r="J295" i="33" s="1"/>
  <c r="I294" i="33"/>
  <c r="J294" i="33" s="1"/>
  <c r="I293" i="33"/>
  <c r="J293" i="33" s="1"/>
  <c r="I292" i="33"/>
  <c r="J292" i="33" s="1"/>
  <c r="I291" i="33"/>
  <c r="J291" i="33" s="1"/>
  <c r="I290" i="33"/>
  <c r="J290" i="33" s="1"/>
  <c r="I289" i="33"/>
  <c r="J289" i="33" s="1"/>
  <c r="I288" i="33"/>
  <c r="J288" i="33" s="1"/>
  <c r="I287" i="33"/>
  <c r="J287" i="33" s="1"/>
  <c r="I286" i="33"/>
  <c r="J286" i="33" s="1"/>
  <c r="I285" i="33"/>
  <c r="J285" i="33" s="1"/>
  <c r="I284" i="33"/>
  <c r="J284" i="33" s="1"/>
  <c r="I283" i="33"/>
  <c r="J283" i="33" s="1"/>
  <c r="I282" i="33"/>
  <c r="J282" i="33" s="1"/>
  <c r="J281" i="33"/>
  <c r="I280" i="33"/>
  <c r="J280" i="33" s="1"/>
  <c r="I279" i="33"/>
  <c r="J279" i="33" s="1"/>
  <c r="I278" i="33"/>
  <c r="J278" i="33" s="1"/>
  <c r="I277" i="33"/>
  <c r="J277" i="33" s="1"/>
  <c r="I276" i="33"/>
  <c r="J276" i="33" s="1"/>
  <c r="I275" i="33"/>
  <c r="J275" i="33" s="1"/>
  <c r="I274" i="33"/>
  <c r="J274" i="33" s="1"/>
  <c r="I273" i="33"/>
  <c r="J273" i="33" s="1"/>
  <c r="I272" i="33"/>
  <c r="J272" i="33" s="1"/>
  <c r="I271" i="33"/>
  <c r="J271" i="33" s="1"/>
  <c r="I270" i="33"/>
  <c r="J270" i="33" s="1"/>
  <c r="I269" i="33"/>
  <c r="J269" i="33" s="1"/>
  <c r="I268" i="33"/>
  <c r="J268" i="33" s="1"/>
  <c r="I267" i="33"/>
  <c r="J267" i="33" s="1"/>
  <c r="I266" i="33"/>
  <c r="J266" i="33" s="1"/>
  <c r="I265" i="33"/>
  <c r="J265" i="33" s="1"/>
  <c r="I264" i="33"/>
  <c r="J264" i="33" s="1"/>
  <c r="I263" i="33"/>
  <c r="J263" i="33" s="1"/>
  <c r="I262" i="33"/>
  <c r="J262" i="33" s="1"/>
  <c r="I261" i="33"/>
  <c r="J261" i="33" s="1"/>
  <c r="I260" i="33"/>
  <c r="J260" i="33" s="1"/>
  <c r="I259" i="33"/>
  <c r="J259" i="33" s="1"/>
  <c r="I258" i="33"/>
  <c r="J258" i="33" s="1"/>
  <c r="I257" i="33"/>
  <c r="J257" i="33" s="1"/>
  <c r="I256" i="33"/>
  <c r="J256" i="33" s="1"/>
  <c r="I255" i="33"/>
  <c r="J255" i="33" s="1"/>
  <c r="I254" i="33"/>
  <c r="J254" i="33" s="1"/>
  <c r="I253" i="33"/>
  <c r="J253" i="33" s="1"/>
  <c r="I252" i="33"/>
  <c r="J252" i="33" s="1"/>
  <c r="I251" i="33"/>
  <c r="J251" i="33" s="1"/>
  <c r="I250" i="33"/>
  <c r="J250" i="33" s="1"/>
  <c r="I249" i="33"/>
  <c r="J249" i="33" s="1"/>
  <c r="I248" i="33"/>
  <c r="J248" i="33" s="1"/>
  <c r="I247" i="33"/>
  <c r="J247" i="33" s="1"/>
  <c r="I246" i="33"/>
  <c r="J246" i="33" s="1"/>
  <c r="I245" i="33"/>
  <c r="J245" i="33" s="1"/>
  <c r="I244" i="33"/>
  <c r="J244" i="33" s="1"/>
  <c r="I243" i="33"/>
  <c r="J243" i="33" s="1"/>
  <c r="I242" i="33"/>
  <c r="J242" i="33" s="1"/>
  <c r="I241" i="33"/>
  <c r="J241" i="33" s="1"/>
  <c r="I240" i="33"/>
  <c r="J240" i="33" s="1"/>
  <c r="I239" i="33"/>
  <c r="J239" i="33" s="1"/>
  <c r="I238" i="33"/>
  <c r="J238" i="33" s="1"/>
  <c r="J237" i="33"/>
  <c r="I236" i="33"/>
  <c r="J236" i="33" s="1"/>
  <c r="I235" i="33"/>
  <c r="J235" i="33" s="1"/>
  <c r="I234" i="33"/>
  <c r="J234" i="33" s="1"/>
  <c r="I233" i="33"/>
  <c r="J233" i="33" s="1"/>
  <c r="I232" i="33"/>
  <c r="J232" i="33" s="1"/>
  <c r="I231" i="33"/>
  <c r="J231" i="33" s="1"/>
  <c r="J230" i="33"/>
  <c r="I229" i="33"/>
  <c r="J229" i="33" s="1"/>
  <c r="I228" i="33"/>
  <c r="J228" i="33" s="1"/>
  <c r="I227" i="33"/>
  <c r="J227" i="33" s="1"/>
  <c r="I226" i="33"/>
  <c r="J226" i="33" s="1"/>
  <c r="J225" i="33"/>
  <c r="I224" i="33"/>
  <c r="J224" i="33" s="1"/>
  <c r="I223" i="33"/>
  <c r="J223" i="33" s="1"/>
  <c r="I222" i="33"/>
  <c r="J222" i="33" s="1"/>
  <c r="I221" i="33"/>
  <c r="J221" i="33" s="1"/>
  <c r="I220" i="33"/>
  <c r="J220" i="33" s="1"/>
  <c r="I219" i="33"/>
  <c r="J219" i="33" s="1"/>
  <c r="I218" i="33"/>
  <c r="J218" i="33" s="1"/>
  <c r="J217" i="33"/>
  <c r="J216" i="33"/>
  <c r="J215" i="33"/>
  <c r="J214" i="33"/>
  <c r="I213" i="33"/>
  <c r="J213" i="33" s="1"/>
  <c r="I212" i="33"/>
  <c r="J212" i="33" s="1"/>
  <c r="I211" i="33"/>
  <c r="J211" i="33" s="1"/>
  <c r="I210" i="33"/>
  <c r="J210" i="33" s="1"/>
  <c r="I209" i="33"/>
  <c r="J209" i="33" s="1"/>
  <c r="I208" i="33"/>
  <c r="J208" i="33" s="1"/>
  <c r="I207" i="33"/>
  <c r="J207" i="33" s="1"/>
  <c r="I206" i="33"/>
  <c r="J206" i="33" s="1"/>
  <c r="I205" i="33"/>
  <c r="J205" i="33" s="1"/>
  <c r="I204" i="33"/>
  <c r="J204" i="33" s="1"/>
  <c r="I203" i="33"/>
  <c r="J203" i="33" s="1"/>
  <c r="I202" i="33"/>
  <c r="J202" i="33" s="1"/>
  <c r="I201" i="33"/>
  <c r="J201" i="33" s="1"/>
  <c r="I200" i="33"/>
  <c r="J200" i="33" s="1"/>
  <c r="I199" i="33"/>
  <c r="J199" i="33" s="1"/>
  <c r="I198" i="33"/>
  <c r="J198" i="33" s="1"/>
  <c r="I197" i="33"/>
  <c r="J197" i="33" s="1"/>
  <c r="I196" i="33"/>
  <c r="J196" i="33" s="1"/>
  <c r="I195" i="33"/>
  <c r="J195" i="33" s="1"/>
  <c r="I194" i="33"/>
  <c r="J194" i="33" s="1"/>
  <c r="J193" i="33"/>
  <c r="I192" i="33"/>
  <c r="J192" i="33" s="1"/>
  <c r="I191" i="33"/>
  <c r="J191" i="33" s="1"/>
  <c r="I190" i="33"/>
  <c r="J190" i="33" s="1"/>
  <c r="I189" i="33"/>
  <c r="J189" i="33" s="1"/>
  <c r="I188" i="33"/>
  <c r="J188" i="33" s="1"/>
  <c r="J187" i="33"/>
  <c r="I186" i="33"/>
  <c r="J186" i="33" s="1"/>
  <c r="I185" i="33"/>
  <c r="J185" i="33" s="1"/>
  <c r="I184" i="33"/>
  <c r="J184" i="33" s="1"/>
  <c r="I183" i="33"/>
  <c r="J183" i="33" s="1"/>
  <c r="I182" i="33"/>
  <c r="J182" i="33" s="1"/>
  <c r="I181" i="33"/>
  <c r="J181" i="33" s="1"/>
  <c r="I180" i="33"/>
  <c r="J180" i="33" s="1"/>
  <c r="I179" i="33"/>
  <c r="J179" i="33" s="1"/>
  <c r="I178" i="33"/>
  <c r="J178" i="33" s="1"/>
  <c r="I177" i="33"/>
  <c r="J177" i="33" s="1"/>
  <c r="I176" i="33"/>
  <c r="J176" i="33" s="1"/>
  <c r="I175" i="33"/>
  <c r="J175" i="33" s="1"/>
  <c r="I174" i="33"/>
  <c r="J174" i="33" s="1"/>
  <c r="I173" i="33"/>
  <c r="J173" i="33" s="1"/>
  <c r="I172" i="33"/>
  <c r="J172" i="33" s="1"/>
  <c r="I171" i="33"/>
  <c r="J171" i="33" s="1"/>
  <c r="I170" i="33"/>
  <c r="J170" i="33" s="1"/>
  <c r="I169" i="33"/>
  <c r="J169" i="33" s="1"/>
  <c r="I168" i="33"/>
  <c r="J168" i="33" s="1"/>
  <c r="I167" i="33"/>
  <c r="J167" i="33" s="1"/>
  <c r="I166" i="33"/>
  <c r="J166" i="33" s="1"/>
  <c r="I165" i="33"/>
  <c r="J165" i="33" s="1"/>
  <c r="I164" i="33"/>
  <c r="J164" i="33" s="1"/>
  <c r="I163" i="33"/>
  <c r="J163" i="33" s="1"/>
  <c r="I162" i="33"/>
  <c r="J162" i="33" s="1"/>
  <c r="I161" i="33"/>
  <c r="J161" i="33" s="1"/>
  <c r="I160" i="33"/>
  <c r="J160" i="33" s="1"/>
  <c r="I159" i="33"/>
  <c r="J159" i="33" s="1"/>
  <c r="I158" i="33"/>
  <c r="J158" i="33" s="1"/>
  <c r="I157" i="33"/>
  <c r="J157" i="33" s="1"/>
  <c r="I156" i="33"/>
  <c r="J156" i="33" s="1"/>
  <c r="I155" i="33"/>
  <c r="J155" i="33" s="1"/>
  <c r="J154" i="33"/>
  <c r="I153" i="33"/>
  <c r="J153" i="33" s="1"/>
  <c r="I152" i="33"/>
  <c r="J152" i="33" s="1"/>
  <c r="I151" i="33"/>
  <c r="J151" i="33" s="1"/>
  <c r="I150" i="33"/>
  <c r="J150" i="33" s="1"/>
  <c r="I149" i="33"/>
  <c r="J149" i="33" s="1"/>
  <c r="I148" i="33"/>
  <c r="J148" i="33" s="1"/>
  <c r="I147" i="33"/>
  <c r="J147" i="33" s="1"/>
  <c r="I146" i="33"/>
  <c r="J146" i="33" s="1"/>
  <c r="I145" i="33"/>
  <c r="J145" i="33" s="1"/>
  <c r="I144" i="33"/>
  <c r="J144" i="33" s="1"/>
  <c r="I143" i="33"/>
  <c r="J143" i="33" s="1"/>
  <c r="I142" i="33"/>
  <c r="J142" i="33" s="1"/>
  <c r="I141" i="33"/>
  <c r="J141" i="33" s="1"/>
  <c r="I140" i="33"/>
  <c r="J140" i="33" s="1"/>
  <c r="I139" i="33"/>
  <c r="J139" i="33" s="1"/>
  <c r="I138" i="33"/>
  <c r="J138" i="33" s="1"/>
  <c r="I137" i="33"/>
  <c r="J137" i="33" s="1"/>
  <c r="I136" i="33"/>
  <c r="J136" i="33" s="1"/>
  <c r="I135" i="33"/>
  <c r="J135" i="33" s="1"/>
  <c r="I134" i="33"/>
  <c r="J134" i="33" s="1"/>
  <c r="I133" i="33"/>
  <c r="J133" i="33" s="1"/>
  <c r="I132" i="33"/>
  <c r="J132" i="33" s="1"/>
  <c r="I131" i="33"/>
  <c r="J131" i="33" s="1"/>
  <c r="I130" i="33"/>
  <c r="J130" i="33" s="1"/>
  <c r="I129" i="33"/>
  <c r="J129" i="33" s="1"/>
  <c r="I128" i="33"/>
  <c r="J128" i="33" s="1"/>
  <c r="I127" i="33"/>
  <c r="J127" i="33" s="1"/>
  <c r="I126" i="33"/>
  <c r="J126" i="33" s="1"/>
  <c r="I125" i="33"/>
  <c r="J125" i="33" s="1"/>
  <c r="I124" i="33"/>
  <c r="J124" i="33" s="1"/>
  <c r="I123" i="33"/>
  <c r="J123" i="33" s="1"/>
  <c r="I122" i="33"/>
  <c r="J122" i="33" s="1"/>
  <c r="J121" i="33"/>
  <c r="I120" i="33"/>
  <c r="J120" i="33" s="1"/>
  <c r="I119" i="33"/>
  <c r="J119" i="33" s="1"/>
  <c r="I118" i="33"/>
  <c r="J118" i="33" s="1"/>
  <c r="J117" i="33"/>
  <c r="I116" i="33"/>
  <c r="J116" i="33" s="1"/>
  <c r="I115" i="33"/>
  <c r="J115" i="33" s="1"/>
  <c r="I114" i="33"/>
  <c r="J114" i="33" s="1"/>
  <c r="I113" i="33"/>
  <c r="J113" i="33" s="1"/>
  <c r="J112" i="33"/>
  <c r="I111" i="33"/>
  <c r="J111" i="33" s="1"/>
  <c r="I110" i="33"/>
  <c r="J110" i="33" s="1"/>
  <c r="I109" i="33"/>
  <c r="J109" i="33" s="1"/>
  <c r="I108" i="33"/>
  <c r="J108" i="33" s="1"/>
  <c r="I107" i="33"/>
  <c r="J107" i="33" s="1"/>
  <c r="I106" i="33"/>
  <c r="J106" i="33" s="1"/>
  <c r="I105" i="33"/>
  <c r="J105" i="33" s="1"/>
  <c r="I104" i="33"/>
  <c r="J104" i="33" s="1"/>
  <c r="I103" i="33"/>
  <c r="J103" i="33" s="1"/>
  <c r="I102" i="33"/>
  <c r="J102" i="33" s="1"/>
  <c r="J101" i="33"/>
  <c r="I100" i="33"/>
  <c r="J100" i="33" s="1"/>
  <c r="I99" i="33"/>
  <c r="J99" i="33" s="1"/>
  <c r="I98" i="33"/>
  <c r="J98" i="33" s="1"/>
  <c r="I97" i="33"/>
  <c r="J97" i="33" s="1"/>
  <c r="I96" i="33"/>
  <c r="J96" i="33" s="1"/>
  <c r="I95" i="33"/>
  <c r="J95" i="33" s="1"/>
  <c r="I94" i="33"/>
  <c r="J94" i="33" s="1"/>
  <c r="I93" i="33"/>
  <c r="J93" i="33" s="1"/>
  <c r="I92" i="33"/>
  <c r="J92" i="33" s="1"/>
  <c r="I91" i="33"/>
  <c r="J91" i="33" s="1"/>
  <c r="I90" i="33"/>
  <c r="J90" i="33" s="1"/>
  <c r="J89" i="33"/>
  <c r="I88" i="33"/>
  <c r="J88" i="33" s="1"/>
  <c r="I87" i="33"/>
  <c r="J87" i="33" s="1"/>
  <c r="I86" i="33"/>
  <c r="J86" i="33" s="1"/>
  <c r="I85" i="33"/>
  <c r="J85" i="33" s="1"/>
  <c r="I84" i="33"/>
  <c r="J84" i="33" s="1"/>
  <c r="I83" i="33"/>
  <c r="J83" i="33" s="1"/>
  <c r="I82" i="33"/>
  <c r="J82" i="33" s="1"/>
  <c r="I81" i="33"/>
  <c r="J81" i="33" s="1"/>
  <c r="I80" i="33"/>
  <c r="J80" i="33" s="1"/>
  <c r="I79" i="33"/>
  <c r="J79" i="33" s="1"/>
  <c r="I78" i="33"/>
  <c r="J78" i="33" s="1"/>
  <c r="I77" i="33"/>
  <c r="J77" i="33" s="1"/>
  <c r="I76" i="33"/>
  <c r="J76" i="33" s="1"/>
  <c r="I75" i="33"/>
  <c r="J75" i="33" s="1"/>
  <c r="J74" i="33"/>
  <c r="J73" i="33"/>
  <c r="J72" i="33"/>
  <c r="J71" i="33"/>
  <c r="J70" i="33"/>
  <c r="J69" i="33"/>
  <c r="I68" i="33"/>
  <c r="J68" i="33" s="1"/>
  <c r="I67" i="33"/>
  <c r="J67" i="33" s="1"/>
  <c r="I66" i="33"/>
  <c r="J66" i="33" s="1"/>
  <c r="I65" i="33"/>
  <c r="J65" i="33" s="1"/>
  <c r="I64" i="33"/>
  <c r="J64" i="33" s="1"/>
  <c r="I63" i="33"/>
  <c r="J63" i="33" s="1"/>
  <c r="I62" i="33"/>
  <c r="J62" i="33" s="1"/>
  <c r="I61" i="33"/>
  <c r="J61" i="33" s="1"/>
  <c r="I60" i="33"/>
  <c r="J60" i="33" s="1"/>
  <c r="I59" i="33"/>
  <c r="J59" i="33" s="1"/>
  <c r="J58" i="33"/>
  <c r="I57" i="33"/>
  <c r="J57" i="33" s="1"/>
  <c r="J56" i="33"/>
  <c r="J55" i="33"/>
  <c r="I54" i="33"/>
  <c r="J54" i="33" s="1"/>
  <c r="I53" i="33"/>
  <c r="J53" i="33" s="1"/>
  <c r="J52" i="33"/>
  <c r="I51" i="33"/>
  <c r="J51" i="33" s="1"/>
  <c r="I50" i="33"/>
  <c r="J50" i="33" s="1"/>
  <c r="I49" i="33"/>
  <c r="J49" i="33" s="1"/>
  <c r="I48" i="33"/>
  <c r="J48" i="33" s="1"/>
  <c r="I47" i="33"/>
  <c r="J47" i="33" s="1"/>
  <c r="J46" i="33"/>
  <c r="I45" i="33"/>
  <c r="J45" i="33" s="1"/>
  <c r="I44" i="33"/>
  <c r="J44" i="33" s="1"/>
  <c r="J43" i="33"/>
  <c r="I42" i="33"/>
  <c r="J42" i="33" s="1"/>
  <c r="I41" i="33"/>
  <c r="J41" i="33" s="1"/>
  <c r="I40" i="33"/>
  <c r="J40" i="33" s="1"/>
  <c r="I39" i="33"/>
  <c r="J39" i="33" s="1"/>
  <c r="I38" i="33"/>
  <c r="J38" i="33" s="1"/>
  <c r="I37" i="33"/>
  <c r="J37" i="33" s="1"/>
  <c r="I36" i="33"/>
  <c r="J36" i="33" s="1"/>
  <c r="I35" i="33"/>
  <c r="J35" i="33" s="1"/>
  <c r="I34" i="33"/>
  <c r="J34" i="33" s="1"/>
  <c r="I33" i="33"/>
  <c r="J33" i="33" s="1"/>
  <c r="I32" i="33"/>
  <c r="J32" i="33" s="1"/>
  <c r="I31" i="33"/>
  <c r="J31" i="33" s="1"/>
  <c r="I30" i="33"/>
  <c r="J30" i="33" s="1"/>
  <c r="I29" i="33"/>
  <c r="J29" i="33" s="1"/>
  <c r="J28" i="33"/>
  <c r="I27" i="33"/>
  <c r="J27" i="33" s="1"/>
  <c r="J26" i="33"/>
  <c r="I25" i="33"/>
  <c r="J25" i="33" s="1"/>
  <c r="J24" i="33"/>
  <c r="I23" i="33"/>
  <c r="J23" i="33" s="1"/>
  <c r="I22" i="33"/>
  <c r="J22" i="33" s="1"/>
  <c r="I21" i="33"/>
  <c r="J21" i="33" s="1"/>
  <c r="J20" i="33"/>
  <c r="I19" i="33"/>
  <c r="J19" i="33" s="1"/>
  <c r="J18" i="33"/>
  <c r="I17" i="33"/>
  <c r="J17" i="33" s="1"/>
  <c r="I16" i="33"/>
  <c r="J16" i="33" s="1"/>
  <c r="I15" i="33"/>
  <c r="J15" i="33" s="1"/>
  <c r="I14" i="33"/>
  <c r="J14" i="33" s="1"/>
  <c r="I13" i="33"/>
  <c r="J13" i="33" s="1"/>
  <c r="J12" i="33"/>
  <c r="I11" i="33"/>
  <c r="J11" i="33" s="1"/>
  <c r="I10" i="33"/>
  <c r="J10" i="33" s="1"/>
  <c r="J9" i="33"/>
  <c r="A9" i="33"/>
  <c r="A10" i="33" s="1"/>
  <c r="A11" i="33" s="1"/>
  <c r="A12" i="33" s="1"/>
  <c r="A13" i="33" s="1"/>
  <c r="A14" i="33" s="1"/>
  <c r="A15" i="33" s="1"/>
  <c r="A16" i="33" s="1"/>
  <c r="A17" i="33" s="1"/>
  <c r="A18" i="33" s="1"/>
  <c r="A19" i="33" s="1"/>
  <c r="A20" i="33" s="1"/>
  <c r="A21" i="33" s="1"/>
  <c r="A22" i="33" s="1"/>
  <c r="A23" i="33" s="1"/>
  <c r="A24" i="33" s="1"/>
  <c r="A25" i="33" s="1"/>
  <c r="A26" i="33" s="1"/>
  <c r="A27" i="33" s="1"/>
  <c r="A28" i="33" s="1"/>
  <c r="A29" i="33" s="1"/>
  <c r="A30" i="33" s="1"/>
  <c r="A31" i="33" s="1"/>
  <c r="A32" i="33" s="1"/>
  <c r="A33" i="33" s="1"/>
  <c r="A34" i="33" s="1"/>
  <c r="A35" i="33" s="1"/>
  <c r="A36" i="33" s="1"/>
  <c r="A37" i="33" s="1"/>
  <c r="A38" i="33" s="1"/>
  <c r="A39" i="33" s="1"/>
  <c r="A40" i="33" s="1"/>
  <c r="A41" i="33" s="1"/>
  <c r="A42" i="33" s="1"/>
  <c r="A43" i="33" s="1"/>
  <c r="A44" i="33" s="1"/>
  <c r="A45" i="33" s="1"/>
  <c r="A46" i="33" s="1"/>
  <c r="A47" i="33" s="1"/>
  <c r="A48" i="33" s="1"/>
  <c r="A49" i="33" s="1"/>
  <c r="A50" i="33" s="1"/>
  <c r="A51" i="33" s="1"/>
  <c r="A52" i="33" s="1"/>
  <c r="A53" i="33" s="1"/>
  <c r="A54" i="33" s="1"/>
  <c r="A55" i="33" s="1"/>
  <c r="A56" i="33" s="1"/>
  <c r="A57" i="33" s="1"/>
  <c r="A58" i="33" s="1"/>
  <c r="A59" i="33" s="1"/>
  <c r="A60" i="33" s="1"/>
  <c r="A61" i="33" s="1"/>
  <c r="A62" i="33" s="1"/>
  <c r="A63" i="33" s="1"/>
  <c r="A64" i="33" s="1"/>
  <c r="A65" i="33" s="1"/>
  <c r="A66" i="33" s="1"/>
  <c r="A67" i="33" s="1"/>
  <c r="A68" i="33" s="1"/>
  <c r="A69" i="33" s="1"/>
  <c r="A70" i="33" s="1"/>
  <c r="A71" i="33" s="1"/>
  <c r="A72" i="33" s="1"/>
  <c r="A73" i="33" s="1"/>
  <c r="A74" i="33" s="1"/>
  <c r="A75" i="33" s="1"/>
  <c r="A76" i="33" s="1"/>
  <c r="A77" i="33" s="1"/>
  <c r="A78" i="33" s="1"/>
  <c r="A79" i="33" s="1"/>
  <c r="A80" i="33" s="1"/>
  <c r="A81" i="33" s="1"/>
  <c r="A82" i="33" s="1"/>
  <c r="A83" i="33" s="1"/>
  <c r="A84" i="33" s="1"/>
  <c r="A85" i="33" s="1"/>
  <c r="A86" i="33" s="1"/>
  <c r="A87" i="33" s="1"/>
  <c r="A88" i="33" s="1"/>
  <c r="A89" i="33" s="1"/>
  <c r="A90" i="33" s="1"/>
  <c r="A91" i="33" s="1"/>
  <c r="A92" i="33" s="1"/>
  <c r="A93" i="33" s="1"/>
  <c r="A94" i="33" s="1"/>
  <c r="A95" i="33" s="1"/>
  <c r="A96" i="33" s="1"/>
  <c r="A97" i="33" s="1"/>
  <c r="A98" i="33" s="1"/>
  <c r="A99" i="33" s="1"/>
  <c r="A100" i="33" s="1"/>
  <c r="A101" i="33" s="1"/>
  <c r="A102" i="33" s="1"/>
  <c r="A103" i="33" s="1"/>
  <c r="A104" i="33" s="1"/>
  <c r="A105" i="33" s="1"/>
  <c r="A106" i="33" s="1"/>
  <c r="A107" i="33" s="1"/>
  <c r="A108" i="33" s="1"/>
  <c r="A109" i="33" s="1"/>
  <c r="A110" i="33" s="1"/>
  <c r="A111" i="33" s="1"/>
  <c r="A112" i="33" s="1"/>
  <c r="A113" i="33" s="1"/>
  <c r="A114" i="33" s="1"/>
  <c r="A115" i="33" s="1"/>
  <c r="A116" i="33" s="1"/>
  <c r="A117" i="33" s="1"/>
  <c r="A118" i="33" s="1"/>
  <c r="A119" i="33" s="1"/>
  <c r="A120" i="33" s="1"/>
  <c r="A121" i="33" s="1"/>
  <c r="A122" i="33" s="1"/>
  <c r="A123" i="33" s="1"/>
  <c r="A124" i="33" s="1"/>
  <c r="A125" i="33" s="1"/>
  <c r="A126" i="33" s="1"/>
  <c r="A127" i="33" s="1"/>
  <c r="A128" i="33" s="1"/>
  <c r="A129" i="33" s="1"/>
  <c r="A130" i="33" s="1"/>
  <c r="A131" i="33" s="1"/>
  <c r="A132" i="33" s="1"/>
  <c r="A133" i="33" s="1"/>
  <c r="A134" i="33" s="1"/>
  <c r="A135" i="33" s="1"/>
  <c r="A136" i="33" s="1"/>
  <c r="A137" i="33" s="1"/>
  <c r="A138" i="33" s="1"/>
  <c r="A139" i="33" s="1"/>
  <c r="A140" i="33" s="1"/>
  <c r="A141" i="33" s="1"/>
  <c r="A142" i="33" s="1"/>
  <c r="A143" i="33" s="1"/>
  <c r="A144" i="33" s="1"/>
  <c r="A145" i="33" s="1"/>
  <c r="A146" i="33" s="1"/>
  <c r="A147" i="33" s="1"/>
  <c r="A148" i="33" s="1"/>
  <c r="A149" i="33" s="1"/>
  <c r="A150" i="33" s="1"/>
  <c r="A151" i="33" s="1"/>
  <c r="A152" i="33" s="1"/>
  <c r="A153" i="33" s="1"/>
  <c r="A154" i="33" s="1"/>
  <c r="A155" i="33" s="1"/>
  <c r="A156" i="33" s="1"/>
  <c r="A157" i="33" s="1"/>
  <c r="A158" i="33" s="1"/>
  <c r="A159" i="33" s="1"/>
  <c r="A160" i="33" s="1"/>
  <c r="A161" i="33" s="1"/>
  <c r="A162" i="33" s="1"/>
  <c r="A163" i="33" s="1"/>
  <c r="A164" i="33" s="1"/>
  <c r="A165" i="33" s="1"/>
  <c r="A166" i="33" s="1"/>
  <c r="A167" i="33" s="1"/>
  <c r="A168" i="33" s="1"/>
  <c r="A169" i="33" s="1"/>
  <c r="A170" i="33" s="1"/>
  <c r="A171" i="33" s="1"/>
  <c r="A172" i="33" s="1"/>
  <c r="A173" i="33" s="1"/>
  <c r="A174" i="33" s="1"/>
  <c r="A175" i="33" s="1"/>
  <c r="A176" i="33" s="1"/>
  <c r="A177" i="33" s="1"/>
  <c r="A178" i="33" s="1"/>
  <c r="A179" i="33" s="1"/>
  <c r="A180" i="33" s="1"/>
  <c r="A181" i="33" s="1"/>
  <c r="A182" i="33" s="1"/>
  <c r="A183" i="33" s="1"/>
  <c r="A184" i="33" s="1"/>
  <c r="A185" i="33" s="1"/>
  <c r="A186" i="33" s="1"/>
  <c r="A187" i="33" s="1"/>
  <c r="A188" i="33" s="1"/>
  <c r="A189" i="33" s="1"/>
  <c r="A190" i="33" s="1"/>
  <c r="A191" i="33" s="1"/>
  <c r="A192" i="33" s="1"/>
  <c r="A193" i="33" s="1"/>
  <c r="A194" i="33" s="1"/>
  <c r="A195" i="33" s="1"/>
  <c r="A196" i="33" s="1"/>
  <c r="A197" i="33" s="1"/>
  <c r="A198" i="33" s="1"/>
  <c r="A199" i="33" s="1"/>
  <c r="A200" i="33" s="1"/>
  <c r="A201" i="33" s="1"/>
  <c r="A202" i="33" s="1"/>
  <c r="A203" i="33" s="1"/>
  <c r="A204" i="33" s="1"/>
  <c r="A205" i="33" s="1"/>
  <c r="A206" i="33" s="1"/>
  <c r="A207" i="33" s="1"/>
  <c r="A208" i="33" s="1"/>
  <c r="A209" i="33" s="1"/>
  <c r="A210" i="33" s="1"/>
  <c r="A211" i="33" s="1"/>
  <c r="A212" i="33" s="1"/>
  <c r="A213" i="33" s="1"/>
  <c r="A214" i="33" s="1"/>
  <c r="A215" i="33" s="1"/>
  <c r="A216" i="33" s="1"/>
  <c r="A217" i="33" s="1"/>
  <c r="A218" i="33" s="1"/>
  <c r="A219" i="33" s="1"/>
  <c r="A220" i="33" s="1"/>
  <c r="A221" i="33" s="1"/>
  <c r="A222" i="33" s="1"/>
  <c r="A223" i="33" s="1"/>
  <c r="A224" i="33" s="1"/>
  <c r="A225" i="33" s="1"/>
  <c r="A226" i="33" s="1"/>
  <c r="A227" i="33" s="1"/>
  <c r="A228" i="33" s="1"/>
  <c r="A229" i="33" s="1"/>
  <c r="A230" i="33" s="1"/>
  <c r="A231" i="33" s="1"/>
  <c r="A232" i="33" s="1"/>
  <c r="A233" i="33" s="1"/>
  <c r="A234" i="33" s="1"/>
  <c r="A235" i="33" s="1"/>
  <c r="A236" i="33" s="1"/>
  <c r="A237" i="33" s="1"/>
  <c r="A238" i="33" s="1"/>
  <c r="A239" i="33" s="1"/>
  <c r="A240" i="33" s="1"/>
  <c r="A241" i="33" s="1"/>
  <c r="A242" i="33" s="1"/>
  <c r="A243" i="33" s="1"/>
  <c r="A244" i="33" s="1"/>
  <c r="A245" i="33" s="1"/>
  <c r="A246" i="33" s="1"/>
  <c r="A247" i="33" s="1"/>
  <c r="A248" i="33" s="1"/>
  <c r="A249" i="33" s="1"/>
  <c r="A250" i="33" s="1"/>
  <c r="A251" i="33" s="1"/>
  <c r="A252" i="33" s="1"/>
  <c r="A253" i="33" s="1"/>
  <c r="A254" i="33" s="1"/>
  <c r="A255" i="33" s="1"/>
  <c r="A256" i="33" s="1"/>
  <c r="A257" i="33" s="1"/>
  <c r="A258" i="33" s="1"/>
  <c r="A259" i="33" s="1"/>
  <c r="A260" i="33" s="1"/>
  <c r="A261" i="33" s="1"/>
  <c r="A262" i="33" s="1"/>
  <c r="A263" i="33" s="1"/>
  <c r="A264" i="33" s="1"/>
  <c r="A265" i="33" s="1"/>
  <c r="A266" i="33" s="1"/>
  <c r="A267" i="33" s="1"/>
  <c r="A268" i="33" s="1"/>
  <c r="A269" i="33" s="1"/>
  <c r="A270" i="33" s="1"/>
  <c r="A271" i="33" s="1"/>
  <c r="A272" i="33" s="1"/>
  <c r="A273" i="33" s="1"/>
  <c r="A274" i="33" s="1"/>
  <c r="A275" i="33" s="1"/>
  <c r="A276" i="33" s="1"/>
  <c r="A277" i="33" s="1"/>
  <c r="A278" i="33" s="1"/>
  <c r="A279" i="33" s="1"/>
  <c r="A280" i="33" s="1"/>
  <c r="A281" i="33" s="1"/>
  <c r="A282" i="33" s="1"/>
  <c r="A283" i="33" s="1"/>
  <c r="A284" i="33" s="1"/>
  <c r="A285" i="33" s="1"/>
  <c r="A286" i="33" s="1"/>
  <c r="A287" i="33" s="1"/>
  <c r="A288" i="33" s="1"/>
  <c r="A289" i="33" s="1"/>
  <c r="A290" i="33" s="1"/>
  <c r="A291" i="33" s="1"/>
  <c r="A292" i="33" s="1"/>
  <c r="A293" i="33" s="1"/>
  <c r="A294" i="33" s="1"/>
  <c r="A295" i="33" s="1"/>
  <c r="A296" i="33" s="1"/>
  <c r="A297" i="33" s="1"/>
  <c r="A298" i="33" s="1"/>
  <c r="A299" i="33" s="1"/>
  <c r="A300" i="33" s="1"/>
  <c r="A301" i="33" s="1"/>
  <c r="A302" i="33" s="1"/>
  <c r="A303" i="33" s="1"/>
  <c r="A304" i="33" s="1"/>
  <c r="A305" i="33" s="1"/>
  <c r="A306" i="33" s="1"/>
  <c r="A307" i="33" s="1"/>
  <c r="A308" i="33" s="1"/>
  <c r="A309" i="33" s="1"/>
  <c r="A310" i="33" s="1"/>
  <c r="A311" i="33" s="1"/>
  <c r="A312" i="33" s="1"/>
  <c r="A313" i="33" s="1"/>
  <c r="A314" i="33" s="1"/>
  <c r="A315" i="33" s="1"/>
  <c r="A316" i="33" s="1"/>
  <c r="A317" i="33" s="1"/>
  <c r="A318" i="33" s="1"/>
  <c r="A319" i="33" s="1"/>
  <c r="A320" i="33" s="1"/>
  <c r="A321" i="33" s="1"/>
  <c r="A322" i="33" s="1"/>
  <c r="A323" i="33" s="1"/>
  <c r="A324" i="33" s="1"/>
  <c r="A325" i="33" s="1"/>
  <c r="A326" i="33" s="1"/>
  <c r="A327" i="33" s="1"/>
  <c r="A328" i="33" s="1"/>
  <c r="A329" i="33" s="1"/>
  <c r="A330" i="33" s="1"/>
  <c r="A331" i="33" s="1"/>
  <c r="A332" i="33" s="1"/>
  <c r="A333" i="33" s="1"/>
  <c r="A334" i="33" s="1"/>
  <c r="A335" i="33" s="1"/>
  <c r="A336" i="33" s="1"/>
  <c r="A337" i="33" s="1"/>
  <c r="A338" i="33" s="1"/>
  <c r="A339" i="33" s="1"/>
  <c r="A340" i="33" s="1"/>
  <c r="A341" i="33" s="1"/>
  <c r="A342" i="33" s="1"/>
  <c r="A343" i="33" s="1"/>
  <c r="A344" i="33" s="1"/>
  <c r="A345" i="33" s="1"/>
  <c r="A346" i="33" s="1"/>
  <c r="A347" i="33" s="1"/>
  <c r="A348" i="33" s="1"/>
  <c r="A349" i="33" s="1"/>
  <c r="A350" i="33" s="1"/>
  <c r="A351" i="33" s="1"/>
  <c r="A352" i="33" s="1"/>
  <c r="A353" i="33" s="1"/>
  <c r="A354" i="33" s="1"/>
  <c r="A355" i="33" s="1"/>
  <c r="A356" i="33" s="1"/>
  <c r="A357" i="33" s="1"/>
  <c r="A358" i="33" s="1"/>
  <c r="A359" i="33" s="1"/>
  <c r="A360" i="33" s="1"/>
  <c r="A361" i="33" s="1"/>
  <c r="A362" i="33" s="1"/>
  <c r="A363" i="33" s="1"/>
  <c r="A364" i="33" s="1"/>
  <c r="A365" i="33" s="1"/>
  <c r="A366" i="33" s="1"/>
  <c r="A367" i="33" s="1"/>
  <c r="J8" i="33"/>
  <c r="F8" i="33"/>
  <c r="H7" i="33"/>
  <c r="D25" i="12" s="1"/>
  <c r="G7" i="33"/>
  <c r="H8" i="31"/>
  <c r="I8" i="31" s="1"/>
  <c r="E8" i="31"/>
  <c r="A8" i="31"/>
  <c r="I7" i="31"/>
  <c r="I6" i="31" s="1"/>
  <c r="E7" i="31"/>
  <c r="G6" i="31"/>
  <c r="D24" i="12" s="1"/>
  <c r="F6" i="31"/>
  <c r="G6" i="34" l="1"/>
  <c r="D28" i="12" s="1"/>
  <c r="D27" i="12" s="1"/>
  <c r="J7" i="33"/>
  <c r="I7" i="33"/>
  <c r="H6" i="31"/>
  <c r="I47" i="20" l="1"/>
  <c r="I29" i="20"/>
  <c r="I23" i="20"/>
  <c r="I12" i="20"/>
  <c r="I57" i="20"/>
  <c r="I8" i="20"/>
  <c r="I9" i="20"/>
  <c r="I10" i="20"/>
  <c r="I11" i="20"/>
  <c r="I13" i="20"/>
  <c r="I14" i="20"/>
  <c r="I15" i="20"/>
  <c r="I16" i="20"/>
  <c r="I17" i="20"/>
  <c r="I18" i="20"/>
  <c r="I19" i="20"/>
  <c r="I20" i="20"/>
  <c r="I21" i="20"/>
  <c r="I22" i="20"/>
  <c r="I24" i="20"/>
  <c r="I25" i="20"/>
  <c r="I26" i="20"/>
  <c r="I27" i="20"/>
  <c r="I28" i="20"/>
  <c r="I30" i="20"/>
  <c r="I31" i="20"/>
  <c r="I32" i="20"/>
  <c r="I33" i="20"/>
  <c r="I34" i="20"/>
  <c r="I35" i="20"/>
  <c r="I36" i="20"/>
  <c r="I37" i="20"/>
  <c r="I38" i="20"/>
  <c r="I39" i="20"/>
  <c r="I40" i="20"/>
  <c r="I41" i="20"/>
  <c r="I42" i="20"/>
  <c r="I43" i="20"/>
  <c r="I44" i="20"/>
  <c r="I45" i="20"/>
  <c r="I46" i="20"/>
  <c r="I48" i="20"/>
  <c r="I49" i="20"/>
  <c r="I50" i="20"/>
  <c r="I51" i="20"/>
  <c r="I52" i="20"/>
  <c r="I53" i="20"/>
  <c r="I54" i="20"/>
  <c r="I55" i="20"/>
  <c r="I56" i="20"/>
  <c r="I58" i="20"/>
  <c r="I59" i="20"/>
  <c r="I60" i="20"/>
  <c r="I61" i="20"/>
  <c r="I62" i="20"/>
  <c r="I63" i="20"/>
  <c r="I64" i="20"/>
  <c r="I65" i="20"/>
  <c r="I66" i="20"/>
  <c r="I67" i="20"/>
  <c r="I68" i="20"/>
  <c r="I69" i="20"/>
  <c r="I70" i="20"/>
  <c r="I71" i="20"/>
  <c r="I72" i="20"/>
  <c r="I73" i="20"/>
  <c r="I74" i="20"/>
  <c r="I75" i="20"/>
  <c r="I76" i="20"/>
  <c r="I77" i="20"/>
  <c r="I78" i="20"/>
  <c r="I79" i="20"/>
  <c r="I80" i="20"/>
  <c r="I81" i="20"/>
  <c r="I82" i="20"/>
  <c r="I83" i="20"/>
  <c r="I84" i="20"/>
  <c r="I85" i="20"/>
  <c r="I86" i="20"/>
  <c r="I87" i="20"/>
  <c r="I88" i="20"/>
  <c r="I89" i="20"/>
  <c r="I90" i="20"/>
  <c r="I91" i="20"/>
  <c r="I92" i="20"/>
  <c r="I93" i="20"/>
  <c r="I94" i="20"/>
  <c r="I95" i="20"/>
  <c r="I96" i="20"/>
  <c r="I97" i="20"/>
  <c r="I98" i="20"/>
  <c r="I99" i="20"/>
  <c r="I100" i="20"/>
  <c r="I101" i="20"/>
  <c r="I102" i="20"/>
  <c r="I103" i="20"/>
  <c r="I104" i="20"/>
  <c r="I105" i="20"/>
  <c r="I106" i="20"/>
  <c r="I107" i="20"/>
  <c r="I108" i="20"/>
  <c r="I109" i="20"/>
  <c r="I110" i="20"/>
  <c r="I111" i="20"/>
  <c r="I112" i="20"/>
  <c r="I113" i="20"/>
  <c r="I114" i="20"/>
  <c r="I115" i="20"/>
  <c r="I116" i="20"/>
  <c r="I117" i="20"/>
  <c r="I118" i="20"/>
  <c r="I119" i="20"/>
  <c r="I120" i="20"/>
  <c r="I121" i="20"/>
  <c r="I122" i="20"/>
  <c r="I123" i="20"/>
  <c r="I124" i="20"/>
  <c r="I125" i="20"/>
  <c r="I126" i="20"/>
  <c r="I127" i="20"/>
  <c r="I128" i="20"/>
  <c r="I129" i="20"/>
  <c r="I130" i="20"/>
  <c r="I131" i="20"/>
  <c r="I132" i="20"/>
  <c r="I133" i="20"/>
  <c r="I134" i="20"/>
  <c r="I135" i="20"/>
  <c r="I136" i="20"/>
  <c r="I137" i="20"/>
  <c r="I138" i="20"/>
  <c r="I139" i="20"/>
  <c r="I140" i="20"/>
  <c r="I141" i="20"/>
  <c r="I142" i="20"/>
  <c r="I143" i="20"/>
  <c r="I144" i="20"/>
  <c r="I145" i="20"/>
  <c r="I146" i="20"/>
  <c r="I147" i="20"/>
  <c r="I148" i="20"/>
  <c r="I149" i="20"/>
  <c r="I150" i="20"/>
  <c r="I151" i="20"/>
  <c r="I152" i="20"/>
  <c r="I153" i="20"/>
  <c r="I154" i="20"/>
  <c r="I155" i="20"/>
  <c r="I156" i="20"/>
  <c r="I157" i="20"/>
  <c r="I158" i="20"/>
  <c r="I159" i="20"/>
  <c r="I160" i="20"/>
  <c r="I161" i="20"/>
  <c r="I162" i="20"/>
  <c r="I163" i="20"/>
  <c r="I164" i="20"/>
  <c r="I165" i="20"/>
  <c r="I166" i="20"/>
  <c r="I167" i="20"/>
  <c r="I168" i="20"/>
  <c r="I169" i="20"/>
  <c r="I170" i="20"/>
  <c r="I171" i="20"/>
  <c r="I172" i="20"/>
  <c r="I173" i="20"/>
  <c r="I174" i="20"/>
  <c r="I175" i="20"/>
  <c r="I176" i="20"/>
  <c r="I177" i="20"/>
  <c r="I178" i="20"/>
  <c r="I179" i="20"/>
  <c r="I180" i="20"/>
  <c r="I181" i="20"/>
  <c r="I182" i="20"/>
  <c r="I183" i="20"/>
  <c r="I184" i="20"/>
  <c r="I185" i="20"/>
  <c r="I186" i="20"/>
  <c r="I187" i="20"/>
  <c r="I188" i="20"/>
  <c r="I189" i="20"/>
  <c r="I190" i="20"/>
  <c r="I191" i="20"/>
  <c r="I192" i="20"/>
  <c r="I193" i="20"/>
  <c r="I194" i="20"/>
  <c r="I195" i="20"/>
  <c r="I196" i="20"/>
  <c r="I197" i="20"/>
  <c r="I198" i="20"/>
  <c r="I199" i="20"/>
  <c r="I200" i="20"/>
  <c r="I201" i="20"/>
  <c r="I202" i="20"/>
  <c r="I203" i="20"/>
  <c r="I204" i="20"/>
  <c r="I205" i="20"/>
  <c r="I206" i="20"/>
  <c r="I207" i="20"/>
  <c r="I208" i="20"/>
  <c r="I209" i="20"/>
  <c r="I210" i="20"/>
  <c r="I211" i="20"/>
  <c r="I212" i="20"/>
  <c r="I213" i="20"/>
  <c r="I214" i="20"/>
  <c r="I215" i="20"/>
  <c r="I216" i="20"/>
  <c r="I217" i="20"/>
  <c r="I218" i="20"/>
  <c r="I219" i="20"/>
  <c r="H7" i="20"/>
  <c r="G6" i="20" l="1"/>
  <c r="F6" i="20"/>
  <c r="G7" i="30"/>
  <c r="G8" i="30"/>
  <c r="G9" i="30"/>
  <c r="G10" i="30"/>
  <c r="G11" i="30"/>
  <c r="G12" i="30"/>
  <c r="G13" i="30"/>
  <c r="G14" i="30"/>
  <c r="G15" i="30"/>
  <c r="G16" i="30"/>
  <c r="G17" i="30"/>
  <c r="G18" i="30"/>
  <c r="G19" i="30"/>
  <c r="G20" i="30"/>
  <c r="G21" i="30"/>
  <c r="G22" i="30"/>
  <c r="G23" i="30"/>
  <c r="G24" i="30"/>
  <c r="G25" i="30"/>
  <c r="G26" i="30"/>
  <c r="G27" i="30"/>
  <c r="G28" i="30"/>
  <c r="G29" i="30"/>
  <c r="G30" i="30"/>
  <c r="G31" i="30"/>
  <c r="G32" i="30"/>
  <c r="G33" i="30"/>
  <c r="G34" i="30"/>
  <c r="G35" i="30"/>
  <c r="G36" i="30"/>
  <c r="G37" i="30"/>
  <c r="G38" i="30"/>
  <c r="G39" i="30"/>
  <c r="G40" i="30"/>
  <c r="G41" i="30"/>
  <c r="G42" i="30"/>
  <c r="G43" i="30"/>
  <c r="G44" i="30"/>
  <c r="G45" i="30"/>
  <c r="G46" i="30"/>
  <c r="G47" i="30"/>
  <c r="G48" i="30"/>
  <c r="G49" i="30"/>
  <c r="G50" i="30"/>
  <c r="G51" i="30"/>
  <c r="G52" i="30"/>
  <c r="G53" i="30"/>
  <c r="G54" i="30"/>
  <c r="G55" i="30"/>
  <c r="G56" i="30"/>
  <c r="G57" i="30"/>
  <c r="G58" i="30"/>
  <c r="G59" i="30"/>
  <c r="G60" i="30"/>
  <c r="G61" i="30"/>
  <c r="G62" i="30"/>
  <c r="G63" i="30"/>
  <c r="G64" i="30"/>
  <c r="G65" i="30"/>
  <c r="G66" i="30"/>
  <c r="G67" i="30"/>
  <c r="G68" i="30"/>
  <c r="G69" i="30"/>
  <c r="G70" i="30"/>
  <c r="G71" i="30"/>
  <c r="G72" i="30"/>
  <c r="G73" i="30"/>
  <c r="G74" i="30"/>
  <c r="G75" i="30"/>
  <c r="G76" i="30"/>
  <c r="G77" i="30"/>
  <c r="G78" i="30"/>
  <c r="G79" i="30"/>
  <c r="G80" i="30"/>
  <c r="G81" i="30"/>
  <c r="G82" i="30"/>
  <c r="G83" i="30"/>
  <c r="G84" i="30"/>
  <c r="G6" i="30" l="1"/>
  <c r="H8" i="28"/>
  <c r="H9" i="28"/>
  <c r="H10" i="28"/>
  <c r="H11" i="28"/>
  <c r="H12" i="28"/>
  <c r="H13" i="28"/>
  <c r="H14" i="28"/>
  <c r="H15" i="28"/>
  <c r="H16" i="28"/>
  <c r="H17" i="28"/>
  <c r="H18" i="28"/>
  <c r="H19" i="28"/>
  <c r="H20" i="28"/>
  <c r="H21" i="28"/>
  <c r="H22" i="28"/>
  <c r="H23" i="28"/>
  <c r="H24" i="28"/>
  <c r="H25" i="28"/>
  <c r="H26" i="28"/>
  <c r="H27" i="28"/>
  <c r="H28" i="28"/>
  <c r="H29" i="28"/>
  <c r="H30" i="28"/>
  <c r="H31" i="28"/>
  <c r="H32" i="28"/>
  <c r="H33" i="28"/>
  <c r="H34" i="28"/>
  <c r="H35" i="28"/>
  <c r="H36" i="28"/>
  <c r="H37" i="28"/>
  <c r="H38" i="28"/>
  <c r="H39" i="28"/>
  <c r="H40" i="28"/>
  <c r="H41" i="28"/>
  <c r="H42" i="28"/>
  <c r="H43" i="28"/>
  <c r="H44" i="28"/>
  <c r="H45" i="28"/>
  <c r="H46" i="28"/>
  <c r="H47" i="28"/>
  <c r="H48" i="28"/>
  <c r="H49" i="28"/>
  <c r="H50" i="28"/>
  <c r="H51" i="28"/>
  <c r="H52" i="28"/>
  <c r="H53" i="28"/>
  <c r="H54" i="28"/>
  <c r="H55" i="28"/>
  <c r="H56" i="28"/>
  <c r="H57" i="28"/>
  <c r="H58" i="28"/>
  <c r="H59" i="28"/>
  <c r="H60" i="28"/>
  <c r="H61" i="28"/>
  <c r="H62" i="28"/>
  <c r="H63" i="28"/>
  <c r="H64" i="28"/>
  <c r="H65" i="28"/>
  <c r="H66" i="28"/>
  <c r="H67" i="28"/>
  <c r="H68" i="28"/>
  <c r="H69" i="28"/>
  <c r="H70" i="28"/>
  <c r="H71" i="28"/>
  <c r="H72" i="28"/>
  <c r="H73" i="28"/>
  <c r="H74" i="28"/>
  <c r="H75" i="28"/>
  <c r="H76" i="28"/>
  <c r="H77" i="28"/>
  <c r="H78" i="28"/>
  <c r="H79" i="28"/>
  <c r="H80" i="28"/>
  <c r="H81" i="28"/>
  <c r="H82" i="28"/>
  <c r="H83" i="28"/>
  <c r="H84" i="28"/>
  <c r="H85" i="28"/>
  <c r="H86" i="28"/>
  <c r="H87" i="28"/>
  <c r="H88" i="28"/>
  <c r="H89" i="28"/>
  <c r="H90" i="28"/>
  <c r="H91" i="28"/>
  <c r="H92" i="28"/>
  <c r="H93" i="28"/>
  <c r="H94" i="28"/>
  <c r="H95" i="28"/>
  <c r="H96" i="28"/>
  <c r="H97" i="28"/>
  <c r="H98" i="28"/>
  <c r="H99" i="28"/>
  <c r="H100" i="28"/>
  <c r="H101" i="28"/>
  <c r="H102" i="28"/>
  <c r="H103" i="28"/>
  <c r="H104" i="28"/>
  <c r="H105" i="28"/>
  <c r="H106" i="28"/>
  <c r="H107" i="28"/>
  <c r="H108" i="28"/>
  <c r="H109" i="28"/>
  <c r="H110" i="28"/>
  <c r="H111" i="28"/>
  <c r="H112" i="28"/>
  <c r="H113" i="28"/>
  <c r="H114" i="28"/>
  <c r="H115" i="28"/>
  <c r="H116" i="28"/>
  <c r="H117" i="28"/>
  <c r="H118" i="28"/>
  <c r="H119" i="28"/>
  <c r="H120" i="28"/>
  <c r="H121" i="28"/>
  <c r="H122" i="28"/>
  <c r="H123" i="28"/>
  <c r="H124" i="28"/>
  <c r="H125" i="28"/>
  <c r="H126" i="28"/>
  <c r="H127" i="28"/>
  <c r="H128" i="28"/>
  <c r="H129" i="28"/>
  <c r="H130" i="28"/>
  <c r="H131" i="28"/>
  <c r="H132" i="28"/>
  <c r="H133" i="28"/>
  <c r="H134" i="28"/>
  <c r="H135" i="28"/>
  <c r="H136" i="28"/>
  <c r="H137" i="28"/>
  <c r="H138" i="28"/>
  <c r="H139" i="28"/>
  <c r="H140" i="28"/>
  <c r="H141" i="28"/>
  <c r="H142" i="28"/>
  <c r="H143" i="28"/>
  <c r="H144" i="28"/>
  <c r="H145" i="28"/>
  <c r="H146" i="28"/>
  <c r="H147" i="28"/>
  <c r="H148" i="28"/>
  <c r="H149" i="28"/>
  <c r="H150" i="28"/>
  <c r="H151" i="28"/>
  <c r="H152" i="28"/>
  <c r="H153" i="28"/>
  <c r="H154" i="28"/>
  <c r="H155" i="28"/>
  <c r="H156" i="28"/>
  <c r="H157" i="28"/>
  <c r="H158" i="28"/>
  <c r="H159" i="28"/>
  <c r="H160" i="28"/>
  <c r="H161" i="28"/>
  <c r="H162" i="28"/>
  <c r="H163" i="28"/>
  <c r="H164" i="28"/>
  <c r="H165" i="28"/>
  <c r="H166" i="28"/>
  <c r="H167" i="28"/>
  <c r="H168" i="28"/>
  <c r="H169" i="28"/>
  <c r="H170" i="28"/>
  <c r="H171" i="28"/>
  <c r="H172" i="28"/>
  <c r="H173" i="28"/>
  <c r="H174" i="28"/>
  <c r="H175" i="28"/>
  <c r="H176" i="28"/>
  <c r="H177" i="28"/>
  <c r="H178" i="28"/>
  <c r="H179" i="28"/>
  <c r="H180" i="28"/>
  <c r="H181" i="28"/>
  <c r="H182" i="28"/>
  <c r="H183" i="28"/>
  <c r="H184" i="28"/>
  <c r="H185" i="28"/>
  <c r="H186" i="28"/>
  <c r="H187" i="28"/>
  <c r="H188" i="28"/>
  <c r="H189" i="28"/>
  <c r="H190" i="28"/>
  <c r="H191" i="28"/>
  <c r="H192" i="28"/>
  <c r="H193" i="28"/>
  <c r="H194" i="28"/>
  <c r="H195" i="28"/>
  <c r="H196" i="28"/>
  <c r="H197" i="28"/>
  <c r="H198" i="28"/>
  <c r="H199" i="28"/>
  <c r="H200" i="28"/>
  <c r="H201" i="28"/>
  <c r="H202" i="28"/>
  <c r="H203" i="28"/>
  <c r="H204" i="28"/>
  <c r="H205" i="28"/>
  <c r="H206" i="28"/>
  <c r="H207" i="28"/>
  <c r="H208" i="28"/>
  <c r="H209" i="28"/>
  <c r="H210" i="28"/>
  <c r="H211" i="28"/>
  <c r="H212" i="28"/>
  <c r="H213" i="28"/>
  <c r="H214" i="28"/>
  <c r="H215" i="28"/>
  <c r="H216" i="28"/>
  <c r="H217" i="28"/>
  <c r="H218" i="28"/>
  <c r="H219" i="28"/>
  <c r="H220" i="28"/>
  <c r="H221" i="28"/>
  <c r="H222" i="28"/>
  <c r="H223" i="28"/>
  <c r="H224" i="28"/>
  <c r="H225" i="28"/>
  <c r="H226" i="28"/>
  <c r="H227" i="28"/>
  <c r="H228" i="28"/>
  <c r="H229" i="28"/>
  <c r="H230" i="28"/>
  <c r="H231" i="28"/>
  <c r="H232" i="28"/>
  <c r="H233" i="28"/>
  <c r="H234" i="28"/>
  <c r="H235" i="28"/>
  <c r="H236" i="28"/>
  <c r="H237" i="28"/>
  <c r="H238" i="28"/>
  <c r="H239" i="28"/>
  <c r="H240" i="28"/>
  <c r="H241" i="28"/>
  <c r="H242" i="28"/>
  <c r="H243" i="28"/>
  <c r="H244" i="28"/>
  <c r="H245" i="28"/>
  <c r="H246" i="28"/>
  <c r="H247" i="28"/>
  <c r="H248" i="28"/>
  <c r="H249" i="28"/>
  <c r="H250" i="28"/>
  <c r="H251" i="28"/>
  <c r="H252" i="28"/>
  <c r="H253" i="28"/>
  <c r="H254" i="28"/>
  <c r="H255" i="28"/>
  <c r="H256" i="28"/>
  <c r="H257" i="28"/>
  <c r="H258" i="28"/>
  <c r="H259" i="28"/>
  <c r="H260" i="28"/>
  <c r="H261" i="28"/>
  <c r="H262" i="28"/>
  <c r="H263" i="28"/>
  <c r="H264" i="28"/>
  <c r="H265" i="28"/>
  <c r="H266" i="28"/>
  <c r="H267" i="28"/>
  <c r="H268" i="28"/>
  <c r="H269" i="28"/>
  <c r="H270" i="28"/>
  <c r="H271" i="28"/>
  <c r="H272" i="28"/>
  <c r="H273" i="28"/>
  <c r="H274" i="28"/>
  <c r="H275" i="28"/>
  <c r="H276" i="28"/>
  <c r="H277" i="28"/>
  <c r="H278" i="28"/>
  <c r="H279" i="28"/>
  <c r="H280" i="28"/>
  <c r="H281" i="28"/>
  <c r="H282" i="28"/>
  <c r="H283" i="28"/>
  <c r="H284" i="28"/>
  <c r="H285" i="28"/>
  <c r="H286" i="28"/>
  <c r="H287" i="28"/>
  <c r="H288" i="28"/>
  <c r="H289" i="28"/>
  <c r="H290" i="28"/>
  <c r="H291" i="28"/>
  <c r="H292" i="28"/>
  <c r="H293" i="28"/>
  <c r="H294" i="28"/>
  <c r="H295" i="28"/>
  <c r="H296" i="28"/>
  <c r="H297" i="28"/>
  <c r="H298" i="28"/>
  <c r="H299" i="28"/>
  <c r="H300" i="28"/>
  <c r="H301" i="28"/>
  <c r="H302" i="28"/>
  <c r="H303" i="28"/>
  <c r="H304" i="28"/>
  <c r="H305" i="28"/>
  <c r="H306" i="28"/>
  <c r="H307" i="28"/>
  <c r="H308" i="28"/>
  <c r="H309" i="28"/>
  <c r="H310" i="28"/>
  <c r="H311" i="28"/>
  <c r="H312" i="28"/>
  <c r="H313" i="28"/>
  <c r="H314" i="28"/>
  <c r="H315" i="28"/>
  <c r="H316" i="28"/>
  <c r="H317" i="28"/>
  <c r="H318" i="28"/>
  <c r="H319" i="28"/>
  <c r="H320" i="28"/>
  <c r="H321" i="28"/>
  <c r="H322" i="28"/>
  <c r="H323" i="28"/>
  <c r="H324" i="28"/>
  <c r="H325" i="28"/>
  <c r="H326" i="28"/>
  <c r="H327" i="28"/>
  <c r="H328" i="28"/>
  <c r="H329" i="28"/>
  <c r="H330" i="28"/>
  <c r="H331" i="28"/>
  <c r="H332" i="28"/>
  <c r="H333" i="28"/>
  <c r="H334" i="28"/>
  <c r="H335" i="28"/>
  <c r="H336" i="28"/>
  <c r="H337" i="28"/>
  <c r="H338" i="28"/>
  <c r="H339" i="28"/>
  <c r="H340" i="28"/>
  <c r="H341" i="28"/>
  <c r="H342" i="28"/>
  <c r="H343" i="28"/>
  <c r="H344" i="28"/>
  <c r="H345" i="28"/>
  <c r="H346" i="28"/>
  <c r="H347" i="28"/>
  <c r="H348" i="28"/>
  <c r="H349" i="28"/>
  <c r="H350" i="28"/>
  <c r="H351" i="28"/>
  <c r="H352" i="28"/>
  <c r="H353" i="28"/>
  <c r="H354" i="28"/>
  <c r="H355" i="28"/>
  <c r="H356" i="28"/>
  <c r="H357" i="28"/>
  <c r="H358" i="28"/>
  <c r="H359" i="28"/>
  <c r="H360" i="28"/>
  <c r="H361" i="28"/>
  <c r="H362" i="28"/>
  <c r="H363" i="28"/>
  <c r="H364" i="28"/>
  <c r="H365" i="28"/>
  <c r="H366" i="28"/>
  <c r="H367" i="28"/>
  <c r="H368" i="28"/>
  <c r="H369" i="28"/>
  <c r="H370" i="28"/>
  <c r="H371" i="28"/>
  <c r="H372" i="28"/>
  <c r="H373" i="28"/>
  <c r="H374" i="28"/>
  <c r="H375" i="28"/>
  <c r="H376" i="28"/>
  <c r="H377" i="28"/>
  <c r="H378" i="28"/>
  <c r="H379" i="28"/>
  <c r="H380" i="28"/>
  <c r="H381" i="28"/>
  <c r="H382" i="28"/>
  <c r="H383" i="28"/>
  <c r="H384" i="28"/>
  <c r="H385" i="28"/>
  <c r="H386" i="28"/>
  <c r="H387" i="28"/>
  <c r="H388" i="28"/>
  <c r="H389" i="28"/>
  <c r="H390" i="28"/>
  <c r="H391" i="28"/>
  <c r="H392" i="28"/>
  <c r="H393" i="28"/>
  <c r="H394" i="28"/>
  <c r="H395" i="28"/>
  <c r="H396" i="28"/>
  <c r="H397" i="28"/>
  <c r="H398" i="28"/>
  <c r="H399" i="28"/>
  <c r="H400" i="28"/>
  <c r="H401" i="28"/>
  <c r="H402" i="28"/>
  <c r="H403" i="28"/>
  <c r="H404" i="28"/>
  <c r="H405" i="28"/>
  <c r="H406" i="28"/>
  <c r="H407" i="28"/>
  <c r="H408" i="28"/>
  <c r="H409" i="28"/>
  <c r="H410" i="28"/>
  <c r="H411" i="28"/>
  <c r="H412" i="28"/>
  <c r="H413" i="28"/>
  <c r="H414" i="28"/>
  <c r="H415" i="28"/>
  <c r="H416" i="28"/>
  <c r="H417" i="28"/>
  <c r="H418" i="28"/>
  <c r="H419" i="28"/>
  <c r="H420" i="28"/>
  <c r="H421" i="28"/>
  <c r="H422" i="28"/>
  <c r="H423" i="28"/>
  <c r="H424" i="28"/>
  <c r="H425" i="28"/>
  <c r="H426" i="28"/>
  <c r="H427" i="28"/>
  <c r="H428" i="28"/>
  <c r="H429" i="28"/>
  <c r="H430" i="28"/>
  <c r="H431" i="28"/>
  <c r="H432" i="28"/>
  <c r="H433" i="28"/>
  <c r="H434" i="28"/>
  <c r="H435" i="28"/>
  <c r="H436" i="28"/>
  <c r="H437" i="28"/>
  <c r="H438" i="28"/>
  <c r="H439" i="28"/>
  <c r="H440" i="28"/>
  <c r="H441" i="28"/>
  <c r="H442" i="28"/>
  <c r="H443" i="28"/>
  <c r="H444" i="28"/>
  <c r="H445" i="28"/>
  <c r="H446" i="28"/>
  <c r="H447" i="28"/>
  <c r="H448" i="28"/>
  <c r="H449" i="28"/>
  <c r="H450" i="28"/>
  <c r="H451" i="28"/>
  <c r="H452" i="28"/>
  <c r="H453" i="28"/>
  <c r="H454" i="28"/>
  <c r="H455" i="28"/>
  <c r="H456" i="28"/>
  <c r="H457" i="28"/>
  <c r="H458" i="28"/>
  <c r="H459" i="28"/>
  <c r="H460" i="28"/>
  <c r="H461" i="28"/>
  <c r="H462" i="28"/>
  <c r="H463" i="28"/>
  <c r="H464" i="28"/>
  <c r="H465" i="28"/>
  <c r="H466" i="28"/>
  <c r="H467" i="28"/>
  <c r="H468" i="28"/>
  <c r="H469" i="28"/>
  <c r="H470" i="28"/>
  <c r="H471" i="28"/>
  <c r="H472" i="28"/>
  <c r="H473" i="28"/>
  <c r="H474" i="28"/>
  <c r="H475" i="28"/>
  <c r="H476" i="28"/>
  <c r="H477" i="28"/>
  <c r="H478" i="28"/>
  <c r="H479" i="28"/>
  <c r="H480" i="28"/>
  <c r="H481" i="28"/>
  <c r="H482" i="28"/>
  <c r="H483" i="28"/>
  <c r="H484" i="28"/>
  <c r="H485" i="28"/>
  <c r="H486" i="28"/>
  <c r="H487" i="28"/>
  <c r="H488" i="28"/>
  <c r="H489" i="28"/>
  <c r="H490" i="28"/>
  <c r="H491" i="28"/>
  <c r="H492" i="28"/>
  <c r="H493" i="28"/>
  <c r="H494" i="28"/>
  <c r="H495" i="28"/>
  <c r="H496" i="28"/>
  <c r="H497" i="28"/>
  <c r="H498" i="28"/>
  <c r="H499" i="28"/>
  <c r="H500" i="28"/>
  <c r="H501" i="28"/>
  <c r="H502" i="28"/>
  <c r="H503" i="28"/>
  <c r="H504" i="28"/>
  <c r="H505" i="28"/>
  <c r="H506" i="28"/>
  <c r="H507" i="28"/>
  <c r="H508" i="28"/>
  <c r="H509" i="28"/>
  <c r="H510" i="28"/>
  <c r="H511" i="28"/>
  <c r="H512" i="28"/>
  <c r="H513" i="28"/>
  <c r="H514" i="28"/>
  <c r="H515" i="28"/>
  <c r="H516" i="28"/>
  <c r="H517" i="28"/>
  <c r="H518" i="28"/>
  <c r="H519" i="28"/>
  <c r="H520" i="28"/>
  <c r="H521" i="28"/>
  <c r="H522" i="28"/>
  <c r="H523" i="28"/>
  <c r="H524" i="28"/>
  <c r="H525" i="28"/>
  <c r="H526" i="28"/>
  <c r="H527" i="28"/>
  <c r="H528" i="28"/>
  <c r="H529" i="28"/>
  <c r="H530" i="28"/>
  <c r="H531" i="28"/>
  <c r="H532" i="28"/>
  <c r="H533" i="28"/>
  <c r="H534" i="28"/>
  <c r="H535" i="28"/>
  <c r="H536" i="28"/>
  <c r="H537" i="28"/>
  <c r="H538" i="28"/>
  <c r="H539" i="28"/>
  <c r="H540" i="28"/>
  <c r="H541" i="28"/>
  <c r="H542" i="28"/>
  <c r="H543" i="28"/>
  <c r="H544" i="28"/>
  <c r="H545" i="28"/>
  <c r="H546" i="28"/>
  <c r="H547" i="28"/>
  <c r="H548" i="28"/>
  <c r="H549" i="28"/>
  <c r="H550" i="28"/>
  <c r="H551" i="28"/>
  <c r="H552" i="28"/>
  <c r="H553" i="28"/>
  <c r="H554" i="28"/>
  <c r="H555" i="28"/>
  <c r="H556" i="28"/>
  <c r="H557" i="28"/>
  <c r="H558" i="28"/>
  <c r="H559" i="28"/>
  <c r="H560" i="28"/>
  <c r="H561" i="28"/>
  <c r="H562" i="28"/>
  <c r="H563" i="28"/>
  <c r="H564" i="28"/>
  <c r="H565" i="28"/>
  <c r="H566" i="28"/>
  <c r="H567" i="28"/>
  <c r="H568" i="28"/>
  <c r="H569" i="28"/>
  <c r="H570" i="28"/>
  <c r="H571" i="28"/>
  <c r="H572" i="28"/>
  <c r="H573" i="28"/>
  <c r="H574" i="28"/>
  <c r="H575" i="28"/>
  <c r="H576" i="28"/>
  <c r="H577" i="28"/>
  <c r="H578" i="28"/>
  <c r="H579" i="28"/>
  <c r="H580" i="28"/>
  <c r="H581" i="28"/>
  <c r="H582" i="28"/>
  <c r="H583" i="28"/>
  <c r="H584" i="28"/>
  <c r="H585" i="28"/>
  <c r="H586" i="28"/>
  <c r="H587" i="28"/>
  <c r="H588" i="28"/>
  <c r="H589" i="28"/>
  <c r="H590" i="28"/>
  <c r="H591" i="28"/>
  <c r="H592" i="28"/>
  <c r="H593" i="28"/>
  <c r="H594" i="28"/>
  <c r="H595" i="28"/>
  <c r="H596" i="28"/>
  <c r="H597" i="28"/>
  <c r="H598" i="28"/>
  <c r="H599" i="28"/>
  <c r="H600" i="28"/>
  <c r="H601" i="28"/>
  <c r="H602" i="28"/>
  <c r="H603" i="28"/>
  <c r="H604" i="28"/>
  <c r="H605" i="28"/>
  <c r="H606" i="28"/>
  <c r="H607" i="28"/>
  <c r="H608" i="28"/>
  <c r="H7" i="28"/>
  <c r="H6" i="20" l="1"/>
  <c r="D26" i="12" s="1"/>
  <c r="I95" i="28"/>
  <c r="I79" i="28"/>
  <c r="I535" i="28"/>
  <c r="I256" i="28"/>
  <c r="I121" i="28"/>
  <c r="I519" i="28"/>
  <c r="I22" i="28"/>
  <c r="I38" i="28"/>
  <c r="I39" i="28"/>
  <c r="I54" i="28"/>
  <c r="I55" i="28"/>
  <c r="I62" i="28"/>
  <c r="I63" i="28"/>
  <c r="I70" i="28"/>
  <c r="I71" i="28"/>
  <c r="I78" i="28"/>
  <c r="I86" i="28"/>
  <c r="I87" i="28"/>
  <c r="I94" i="28"/>
  <c r="I102" i="28"/>
  <c r="I103" i="28"/>
  <c r="I118" i="28"/>
  <c r="I119" i="28"/>
  <c r="I126" i="28"/>
  <c r="I127" i="28"/>
  <c r="I134" i="28"/>
  <c r="I135" i="28"/>
  <c r="I150" i="28"/>
  <c r="I158" i="28"/>
  <c r="I159" i="28"/>
  <c r="I166" i="28"/>
  <c r="I167" i="28"/>
  <c r="I182" i="28"/>
  <c r="I191" i="28"/>
  <c r="I198" i="28"/>
  <c r="I199" i="28"/>
  <c r="I214" i="28"/>
  <c r="I230" i="28"/>
  <c r="I231" i="28"/>
  <c r="I246" i="28"/>
  <c r="I263" i="28"/>
  <c r="I295" i="28"/>
  <c r="I327" i="28"/>
  <c r="I359" i="28"/>
  <c r="I391" i="28"/>
  <c r="I419" i="28"/>
  <c r="I427" i="28"/>
  <c r="I431" i="28"/>
  <c r="I435" i="28"/>
  <c r="I439" i="28"/>
  <c r="I443" i="28"/>
  <c r="I451" i="28"/>
  <c r="I459" i="28"/>
  <c r="I463" i="28"/>
  <c r="I467" i="28"/>
  <c r="I475" i="28"/>
  <c r="I483" i="28"/>
  <c r="I486" i="28"/>
  <c r="I491" i="28"/>
  <c r="I495" i="28"/>
  <c r="I497" i="28"/>
  <c r="I499" i="28"/>
  <c r="I503" i="28"/>
  <c r="I505" i="28"/>
  <c r="I507" i="28"/>
  <c r="I513" i="28"/>
  <c r="I515" i="28"/>
  <c r="I521" i="28"/>
  <c r="I523" i="28"/>
  <c r="I527" i="28"/>
  <c r="I529" i="28"/>
  <c r="I531" i="28"/>
  <c r="I537" i="28"/>
  <c r="I539" i="28"/>
  <c r="I545" i="28"/>
  <c r="I547" i="28"/>
  <c r="I553" i="28"/>
  <c r="I555" i="28"/>
  <c r="I561" i="28"/>
  <c r="I563" i="28"/>
  <c r="I567" i="28"/>
  <c r="I569" i="28"/>
  <c r="I571" i="28"/>
  <c r="I577" i="28"/>
  <c r="I579" i="28"/>
  <c r="I583" i="28"/>
  <c r="I585" i="28"/>
  <c r="I587" i="28"/>
  <c r="I593" i="28"/>
  <c r="I595" i="28"/>
  <c r="I601" i="28"/>
  <c r="I603" i="28"/>
  <c r="I7" i="28"/>
  <c r="E8" i="28"/>
  <c r="E9" i="28"/>
  <c r="E10" i="28"/>
  <c r="E11" i="28"/>
  <c r="E12" i="28"/>
  <c r="E13" i="28"/>
  <c r="E14" i="28"/>
  <c r="E15" i="28"/>
  <c r="E16" i="28"/>
  <c r="E17" i="28"/>
  <c r="E18" i="28"/>
  <c r="E19" i="28"/>
  <c r="E20" i="28"/>
  <c r="E21" i="28"/>
  <c r="E22" i="28"/>
  <c r="E23" i="28"/>
  <c r="E24" i="28"/>
  <c r="E25" i="28"/>
  <c r="E26" i="28"/>
  <c r="E27" i="28"/>
  <c r="E28" i="28"/>
  <c r="E29" i="28"/>
  <c r="E30" i="28"/>
  <c r="E31" i="28"/>
  <c r="E32" i="28"/>
  <c r="E33" i="28"/>
  <c r="E34" i="28"/>
  <c r="E35" i="28"/>
  <c r="E36" i="28"/>
  <c r="E37" i="28"/>
  <c r="E38" i="28"/>
  <c r="E39" i="28"/>
  <c r="E40" i="28"/>
  <c r="E41" i="28"/>
  <c r="E42" i="28"/>
  <c r="E43" i="28"/>
  <c r="E44" i="28"/>
  <c r="E45" i="28"/>
  <c r="E46" i="28"/>
  <c r="E47" i="28"/>
  <c r="E48" i="28"/>
  <c r="E49" i="28"/>
  <c r="E50" i="28"/>
  <c r="E51" i="28"/>
  <c r="E52" i="28"/>
  <c r="E53" i="28"/>
  <c r="E54" i="28"/>
  <c r="E55" i="28"/>
  <c r="E56" i="28"/>
  <c r="E57" i="28"/>
  <c r="E58" i="28"/>
  <c r="E59" i="28"/>
  <c r="E60" i="28"/>
  <c r="E61" i="28"/>
  <c r="E62" i="28"/>
  <c r="E63" i="28"/>
  <c r="E64" i="28"/>
  <c r="E65" i="28"/>
  <c r="E66" i="28"/>
  <c r="E67" i="28"/>
  <c r="E68" i="28"/>
  <c r="E69" i="28"/>
  <c r="E70" i="28"/>
  <c r="E71" i="28"/>
  <c r="E72" i="28"/>
  <c r="E73" i="28"/>
  <c r="E74" i="28"/>
  <c r="E75" i="28"/>
  <c r="E76" i="28"/>
  <c r="E77" i="28"/>
  <c r="E78" i="28"/>
  <c r="E79" i="28"/>
  <c r="E80" i="28"/>
  <c r="E81" i="28"/>
  <c r="E82" i="28"/>
  <c r="E83" i="28"/>
  <c r="E84" i="28"/>
  <c r="E85" i="28"/>
  <c r="E86" i="28"/>
  <c r="E87" i="28"/>
  <c r="E88" i="28"/>
  <c r="E89" i="28"/>
  <c r="E90" i="28"/>
  <c r="E91" i="28"/>
  <c r="E92" i="28"/>
  <c r="E93" i="28"/>
  <c r="E94" i="28"/>
  <c r="E95" i="28"/>
  <c r="E96" i="28"/>
  <c r="E97" i="28"/>
  <c r="E98" i="28"/>
  <c r="E99" i="28"/>
  <c r="E100" i="28"/>
  <c r="E101" i="28"/>
  <c r="E102" i="28"/>
  <c r="E103" i="28"/>
  <c r="E104" i="28"/>
  <c r="E105" i="28"/>
  <c r="E106" i="28"/>
  <c r="E107" i="28"/>
  <c r="E108" i="28"/>
  <c r="E109" i="28"/>
  <c r="E110" i="28"/>
  <c r="E111" i="28"/>
  <c r="E112" i="28"/>
  <c r="E113" i="28"/>
  <c r="E114" i="28"/>
  <c r="E115" i="28"/>
  <c r="E116" i="28"/>
  <c r="E117" i="28"/>
  <c r="E118" i="28"/>
  <c r="E119" i="28"/>
  <c r="E120" i="28"/>
  <c r="E121" i="28"/>
  <c r="E122" i="28"/>
  <c r="E123" i="28"/>
  <c r="E124" i="28"/>
  <c r="E125" i="28"/>
  <c r="E126" i="28"/>
  <c r="E127" i="28"/>
  <c r="E128" i="28"/>
  <c r="E129" i="28"/>
  <c r="E130" i="28"/>
  <c r="E131" i="28"/>
  <c r="E132" i="28"/>
  <c r="E133" i="28"/>
  <c r="E134" i="28"/>
  <c r="E135" i="28"/>
  <c r="E136" i="28"/>
  <c r="E137" i="28"/>
  <c r="E138" i="28"/>
  <c r="E139" i="28"/>
  <c r="E140" i="28"/>
  <c r="E141" i="28"/>
  <c r="E142" i="28"/>
  <c r="E143" i="28"/>
  <c r="E144" i="28"/>
  <c r="E145" i="28"/>
  <c r="E146" i="28"/>
  <c r="E147" i="28"/>
  <c r="E148" i="28"/>
  <c r="E149" i="28"/>
  <c r="E150" i="28"/>
  <c r="E151" i="28"/>
  <c r="E152" i="28"/>
  <c r="E153" i="28"/>
  <c r="E154" i="28"/>
  <c r="E155" i="28"/>
  <c r="E156" i="28"/>
  <c r="E157" i="28"/>
  <c r="E158" i="28"/>
  <c r="E159" i="28"/>
  <c r="E160" i="28"/>
  <c r="E161" i="28"/>
  <c r="E162" i="28"/>
  <c r="E163" i="28"/>
  <c r="E164" i="28"/>
  <c r="E165" i="28"/>
  <c r="E166" i="28"/>
  <c r="E167" i="28"/>
  <c r="E168" i="28"/>
  <c r="E169" i="28"/>
  <c r="E170" i="28"/>
  <c r="E171" i="28"/>
  <c r="E172" i="28"/>
  <c r="E173" i="28"/>
  <c r="E174" i="28"/>
  <c r="E175" i="28"/>
  <c r="E176" i="28"/>
  <c r="E177" i="28"/>
  <c r="E178" i="28"/>
  <c r="E179" i="28"/>
  <c r="E180" i="28"/>
  <c r="E181" i="28"/>
  <c r="E182" i="28"/>
  <c r="E183" i="28"/>
  <c r="E184" i="28"/>
  <c r="E185" i="28"/>
  <c r="E186" i="28"/>
  <c r="E187" i="28"/>
  <c r="E188" i="28"/>
  <c r="E189" i="28"/>
  <c r="E190" i="28"/>
  <c r="E191" i="28"/>
  <c r="E192" i="28"/>
  <c r="E193" i="28"/>
  <c r="E194" i="28"/>
  <c r="E195" i="28"/>
  <c r="E196" i="28"/>
  <c r="E197" i="28"/>
  <c r="E198" i="28"/>
  <c r="E199" i="28"/>
  <c r="E200" i="28"/>
  <c r="E201" i="28"/>
  <c r="E202" i="28"/>
  <c r="E203" i="28"/>
  <c r="E204" i="28"/>
  <c r="E205" i="28"/>
  <c r="E206" i="28"/>
  <c r="E207" i="28"/>
  <c r="E208" i="28"/>
  <c r="E209" i="28"/>
  <c r="E210" i="28"/>
  <c r="E211" i="28"/>
  <c r="E212" i="28"/>
  <c r="E213" i="28"/>
  <c r="E214" i="28"/>
  <c r="E215" i="28"/>
  <c r="E216" i="28"/>
  <c r="E217" i="28"/>
  <c r="E218" i="28"/>
  <c r="E219" i="28"/>
  <c r="E220" i="28"/>
  <c r="E221" i="28"/>
  <c r="E222" i="28"/>
  <c r="E223" i="28"/>
  <c r="E224" i="28"/>
  <c r="E225" i="28"/>
  <c r="E226" i="28"/>
  <c r="E227" i="28"/>
  <c r="E228" i="28"/>
  <c r="E229" i="28"/>
  <c r="E230" i="28"/>
  <c r="E231" i="28"/>
  <c r="E232" i="28"/>
  <c r="E233" i="28"/>
  <c r="E234" i="28"/>
  <c r="E235" i="28"/>
  <c r="E236" i="28"/>
  <c r="E237" i="28"/>
  <c r="E238" i="28"/>
  <c r="E239" i="28"/>
  <c r="E240" i="28"/>
  <c r="E241" i="28"/>
  <c r="E242" i="28"/>
  <c r="E243" i="28"/>
  <c r="E244" i="28"/>
  <c r="E245" i="28"/>
  <c r="E246" i="28"/>
  <c r="E247" i="28"/>
  <c r="E248" i="28"/>
  <c r="E249" i="28"/>
  <c r="E250" i="28"/>
  <c r="E251" i="28"/>
  <c r="E252" i="28"/>
  <c r="E253" i="28"/>
  <c r="E254" i="28"/>
  <c r="E255" i="28"/>
  <c r="E256" i="28"/>
  <c r="E257" i="28"/>
  <c r="E258" i="28"/>
  <c r="E259" i="28"/>
  <c r="E260" i="28"/>
  <c r="E261" i="28"/>
  <c r="E262" i="28"/>
  <c r="E263" i="28"/>
  <c r="E264" i="28"/>
  <c r="E265" i="28"/>
  <c r="E266" i="28"/>
  <c r="E267" i="28"/>
  <c r="E268" i="28"/>
  <c r="E269" i="28"/>
  <c r="E270" i="28"/>
  <c r="E271" i="28"/>
  <c r="E272" i="28"/>
  <c r="E273" i="28"/>
  <c r="E274" i="28"/>
  <c r="E275" i="28"/>
  <c r="E276" i="28"/>
  <c r="E277" i="28"/>
  <c r="E278" i="28"/>
  <c r="E279" i="28"/>
  <c r="E280" i="28"/>
  <c r="E281" i="28"/>
  <c r="E282" i="28"/>
  <c r="E283" i="28"/>
  <c r="E284" i="28"/>
  <c r="E285" i="28"/>
  <c r="E286" i="28"/>
  <c r="E287" i="28"/>
  <c r="E288" i="28"/>
  <c r="E289" i="28"/>
  <c r="E290" i="28"/>
  <c r="E291" i="28"/>
  <c r="E292" i="28"/>
  <c r="E293" i="28"/>
  <c r="E294" i="28"/>
  <c r="E295" i="28"/>
  <c r="E296" i="28"/>
  <c r="E297" i="28"/>
  <c r="E298" i="28"/>
  <c r="E299" i="28"/>
  <c r="E300" i="28"/>
  <c r="E301" i="28"/>
  <c r="E302" i="28"/>
  <c r="E303" i="28"/>
  <c r="E304" i="28"/>
  <c r="E305" i="28"/>
  <c r="E306" i="28"/>
  <c r="E307" i="28"/>
  <c r="E308" i="28"/>
  <c r="E309" i="28"/>
  <c r="E310" i="28"/>
  <c r="E311" i="28"/>
  <c r="E312" i="28"/>
  <c r="E313" i="28"/>
  <c r="E314" i="28"/>
  <c r="E315" i="28"/>
  <c r="E316" i="28"/>
  <c r="E317" i="28"/>
  <c r="E318" i="28"/>
  <c r="E319" i="28"/>
  <c r="E320" i="28"/>
  <c r="E321" i="28"/>
  <c r="E322" i="28"/>
  <c r="E323" i="28"/>
  <c r="E324" i="28"/>
  <c r="E325" i="28"/>
  <c r="E326" i="28"/>
  <c r="E327" i="28"/>
  <c r="E328" i="28"/>
  <c r="E329" i="28"/>
  <c r="E330" i="28"/>
  <c r="E331" i="28"/>
  <c r="E332" i="28"/>
  <c r="E333" i="28"/>
  <c r="E334" i="28"/>
  <c r="E335" i="28"/>
  <c r="E336" i="28"/>
  <c r="E337" i="28"/>
  <c r="E338" i="28"/>
  <c r="E339" i="28"/>
  <c r="E340" i="28"/>
  <c r="E341" i="28"/>
  <c r="E342" i="28"/>
  <c r="E343" i="28"/>
  <c r="E344" i="28"/>
  <c r="E345" i="28"/>
  <c r="E346" i="28"/>
  <c r="E347" i="28"/>
  <c r="E348" i="28"/>
  <c r="E349" i="28"/>
  <c r="E350" i="28"/>
  <c r="E351" i="28"/>
  <c r="E352" i="28"/>
  <c r="E353" i="28"/>
  <c r="E354" i="28"/>
  <c r="E355" i="28"/>
  <c r="E356" i="28"/>
  <c r="E357" i="28"/>
  <c r="E358" i="28"/>
  <c r="E359" i="28"/>
  <c r="E360" i="28"/>
  <c r="E361" i="28"/>
  <c r="E362" i="28"/>
  <c r="E363" i="28"/>
  <c r="E364" i="28"/>
  <c r="E365" i="28"/>
  <c r="E366" i="28"/>
  <c r="E367" i="28"/>
  <c r="E368" i="28"/>
  <c r="E369" i="28"/>
  <c r="E370" i="28"/>
  <c r="E371" i="28"/>
  <c r="E372" i="28"/>
  <c r="E373" i="28"/>
  <c r="E374" i="28"/>
  <c r="E375" i="28"/>
  <c r="E376" i="28"/>
  <c r="E377" i="28"/>
  <c r="E378" i="28"/>
  <c r="E379" i="28"/>
  <c r="E380" i="28"/>
  <c r="E381" i="28"/>
  <c r="E382" i="28"/>
  <c r="E383" i="28"/>
  <c r="E384" i="28"/>
  <c r="E385" i="28"/>
  <c r="E386" i="28"/>
  <c r="E387" i="28"/>
  <c r="E388" i="28"/>
  <c r="E389" i="28"/>
  <c r="E390" i="28"/>
  <c r="E391" i="28"/>
  <c r="E392" i="28"/>
  <c r="E393" i="28"/>
  <c r="E394" i="28"/>
  <c r="E395" i="28"/>
  <c r="E396" i="28"/>
  <c r="E397" i="28"/>
  <c r="E398" i="28"/>
  <c r="E399" i="28"/>
  <c r="E400" i="28"/>
  <c r="E401" i="28"/>
  <c r="E402" i="28"/>
  <c r="E403" i="28"/>
  <c r="E404" i="28"/>
  <c r="E405" i="28"/>
  <c r="E406" i="28"/>
  <c r="E407" i="28"/>
  <c r="E408" i="28"/>
  <c r="E409" i="28"/>
  <c r="E410" i="28"/>
  <c r="E411" i="28"/>
  <c r="E412" i="28"/>
  <c r="E413" i="28"/>
  <c r="E414" i="28"/>
  <c r="E415" i="28"/>
  <c r="E416" i="28"/>
  <c r="E417" i="28"/>
  <c r="E418" i="28"/>
  <c r="E419" i="28"/>
  <c r="E420" i="28"/>
  <c r="E421" i="28"/>
  <c r="E422" i="28"/>
  <c r="E423" i="28"/>
  <c r="E424" i="28"/>
  <c r="E425" i="28"/>
  <c r="E426" i="28"/>
  <c r="E427" i="28"/>
  <c r="E428" i="28"/>
  <c r="E429" i="28"/>
  <c r="E430" i="28"/>
  <c r="E431" i="28"/>
  <c r="E432" i="28"/>
  <c r="E433" i="28"/>
  <c r="E434" i="28"/>
  <c r="E435" i="28"/>
  <c r="E436" i="28"/>
  <c r="E437" i="28"/>
  <c r="E438" i="28"/>
  <c r="E439" i="28"/>
  <c r="E440" i="28"/>
  <c r="E441" i="28"/>
  <c r="E442" i="28"/>
  <c r="E443" i="28"/>
  <c r="E444" i="28"/>
  <c r="E445" i="28"/>
  <c r="E446" i="28"/>
  <c r="E447" i="28"/>
  <c r="E448" i="28"/>
  <c r="E449" i="28"/>
  <c r="E450" i="28"/>
  <c r="E451" i="28"/>
  <c r="E452" i="28"/>
  <c r="E453" i="28"/>
  <c r="E454" i="28"/>
  <c r="E455" i="28"/>
  <c r="E456" i="28"/>
  <c r="E457" i="28"/>
  <c r="E458" i="28"/>
  <c r="E459" i="28"/>
  <c r="E460" i="28"/>
  <c r="E461" i="28"/>
  <c r="E462" i="28"/>
  <c r="E463" i="28"/>
  <c r="E464" i="28"/>
  <c r="E465" i="28"/>
  <c r="E466" i="28"/>
  <c r="E467" i="28"/>
  <c r="E468" i="28"/>
  <c r="E469" i="28"/>
  <c r="E470" i="28"/>
  <c r="E471" i="28"/>
  <c r="E472" i="28"/>
  <c r="E473" i="28"/>
  <c r="E474" i="28"/>
  <c r="E475" i="28"/>
  <c r="E476" i="28"/>
  <c r="E477" i="28"/>
  <c r="E478" i="28"/>
  <c r="E479" i="28"/>
  <c r="E480" i="28"/>
  <c r="E481" i="28"/>
  <c r="E482" i="28"/>
  <c r="E483" i="28"/>
  <c r="E484" i="28"/>
  <c r="E485" i="28"/>
  <c r="E486" i="28"/>
  <c r="E487" i="28"/>
  <c r="E488" i="28"/>
  <c r="E489" i="28"/>
  <c r="E490" i="28"/>
  <c r="E491" i="28"/>
  <c r="E492" i="28"/>
  <c r="E493" i="28"/>
  <c r="E494" i="28"/>
  <c r="E495" i="28"/>
  <c r="E496" i="28"/>
  <c r="E497" i="28"/>
  <c r="E498" i="28"/>
  <c r="E499" i="28"/>
  <c r="E500" i="28"/>
  <c r="E501" i="28"/>
  <c r="E502" i="28"/>
  <c r="E503" i="28"/>
  <c r="E504" i="28"/>
  <c r="E505" i="28"/>
  <c r="E506" i="28"/>
  <c r="E507" i="28"/>
  <c r="E508" i="28"/>
  <c r="E509" i="28"/>
  <c r="E510" i="28"/>
  <c r="E511" i="28"/>
  <c r="E512" i="28"/>
  <c r="E513" i="28"/>
  <c r="E514" i="28"/>
  <c r="E515" i="28"/>
  <c r="E516" i="28"/>
  <c r="E517" i="28"/>
  <c r="E518" i="28"/>
  <c r="E519" i="28"/>
  <c r="E520" i="28"/>
  <c r="E521" i="28"/>
  <c r="E522" i="28"/>
  <c r="E523" i="28"/>
  <c r="E524" i="28"/>
  <c r="E525" i="28"/>
  <c r="E526" i="28"/>
  <c r="E527" i="28"/>
  <c r="E528" i="28"/>
  <c r="E529" i="28"/>
  <c r="E530" i="28"/>
  <c r="E531" i="28"/>
  <c r="E532" i="28"/>
  <c r="E533" i="28"/>
  <c r="E534" i="28"/>
  <c r="E535" i="28"/>
  <c r="E536" i="28"/>
  <c r="E537" i="28"/>
  <c r="E538" i="28"/>
  <c r="E539" i="28"/>
  <c r="E540" i="28"/>
  <c r="E541" i="28"/>
  <c r="E542" i="28"/>
  <c r="E543" i="28"/>
  <c r="E544" i="28"/>
  <c r="E545" i="28"/>
  <c r="E546" i="28"/>
  <c r="E547" i="28"/>
  <c r="E548" i="28"/>
  <c r="E549" i="28"/>
  <c r="E550" i="28"/>
  <c r="E551" i="28"/>
  <c r="E552" i="28"/>
  <c r="E553" i="28"/>
  <c r="E554" i="28"/>
  <c r="E555" i="28"/>
  <c r="E556" i="28"/>
  <c r="E557" i="28"/>
  <c r="E558" i="28"/>
  <c r="E559" i="28"/>
  <c r="E560" i="28"/>
  <c r="E561" i="28"/>
  <c r="E562" i="28"/>
  <c r="E563" i="28"/>
  <c r="E564" i="28"/>
  <c r="E565" i="28"/>
  <c r="E566" i="28"/>
  <c r="E567" i="28"/>
  <c r="E568" i="28"/>
  <c r="E569" i="28"/>
  <c r="E570" i="28"/>
  <c r="E571" i="28"/>
  <c r="E572" i="28"/>
  <c r="E573" i="28"/>
  <c r="E574" i="28"/>
  <c r="E575" i="28"/>
  <c r="E576" i="28"/>
  <c r="E577" i="28"/>
  <c r="E578" i="28"/>
  <c r="E579" i="28"/>
  <c r="E580" i="28"/>
  <c r="E581" i="28"/>
  <c r="E582" i="28"/>
  <c r="E583" i="28"/>
  <c r="E584" i="28"/>
  <c r="E585" i="28"/>
  <c r="E586" i="28"/>
  <c r="E587" i="28"/>
  <c r="E588" i="28"/>
  <c r="E589" i="28"/>
  <c r="E590" i="28"/>
  <c r="E591" i="28"/>
  <c r="E592" i="28"/>
  <c r="E593" i="28"/>
  <c r="E594" i="28"/>
  <c r="E595" i="28"/>
  <c r="E596" i="28"/>
  <c r="E597" i="28"/>
  <c r="E598" i="28"/>
  <c r="E599" i="28"/>
  <c r="E600" i="28"/>
  <c r="E601" i="28"/>
  <c r="E602" i="28"/>
  <c r="E603" i="28"/>
  <c r="E604" i="28"/>
  <c r="E605" i="28"/>
  <c r="E606" i="28"/>
  <c r="E607" i="28"/>
  <c r="E608" i="28"/>
  <c r="E7" i="28"/>
  <c r="G6" i="28"/>
  <c r="D23" i="12" s="1"/>
  <c r="F6" i="28"/>
  <c r="A8" i="28"/>
  <c r="A9" i="28" s="1"/>
  <c r="A10" i="28" s="1"/>
  <c r="A11" i="28" s="1"/>
  <c r="A12" i="28" s="1"/>
  <c r="A13" i="28" s="1"/>
  <c r="A14" i="28" s="1"/>
  <c r="A15" i="28" s="1"/>
  <c r="A16" i="28" s="1"/>
  <c r="A17" i="28" s="1"/>
  <c r="A18" i="28" s="1"/>
  <c r="A19" i="28" s="1"/>
  <c r="A20" i="28" s="1"/>
  <c r="A21" i="28" s="1"/>
  <c r="A22" i="28" s="1"/>
  <c r="A23" i="28" s="1"/>
  <c r="A24" i="28" s="1"/>
  <c r="A25" i="28" s="1"/>
  <c r="A26" i="28" s="1"/>
  <c r="A27" i="28" s="1"/>
  <c r="A28" i="28" s="1"/>
  <c r="A29" i="28" s="1"/>
  <c r="A30" i="28" s="1"/>
  <c r="A31" i="28" s="1"/>
  <c r="A32" i="28" s="1"/>
  <c r="A33" i="28" s="1"/>
  <c r="A34" i="28" s="1"/>
  <c r="A35" i="28" s="1"/>
  <c r="A36" i="28" s="1"/>
  <c r="A37" i="28" s="1"/>
  <c r="A38" i="28" s="1"/>
  <c r="A39" i="28" s="1"/>
  <c r="A40" i="28" s="1"/>
  <c r="A41" i="28" s="1"/>
  <c r="A42" i="28" s="1"/>
  <c r="A43" i="28" s="1"/>
  <c r="A44" i="28" s="1"/>
  <c r="A45" i="28" s="1"/>
  <c r="A46" i="28" s="1"/>
  <c r="A47" i="28" s="1"/>
  <c r="A48" i="28" s="1"/>
  <c r="A49" i="28" s="1"/>
  <c r="A50" i="28" s="1"/>
  <c r="A51" i="28" s="1"/>
  <c r="A52" i="28" s="1"/>
  <c r="A53" i="28" s="1"/>
  <c r="A54" i="28" s="1"/>
  <c r="A55" i="28" s="1"/>
  <c r="A56" i="28" s="1"/>
  <c r="A57" i="28" s="1"/>
  <c r="A58" i="28" s="1"/>
  <c r="A59" i="28" s="1"/>
  <c r="A60" i="28" s="1"/>
  <c r="A61" i="28" s="1"/>
  <c r="A62" i="28" s="1"/>
  <c r="A63" i="28" s="1"/>
  <c r="A64" i="28" s="1"/>
  <c r="A65" i="28" s="1"/>
  <c r="A66" i="28" s="1"/>
  <c r="A67" i="28" s="1"/>
  <c r="A68" i="28" s="1"/>
  <c r="A69" i="28" s="1"/>
  <c r="A70" i="28" s="1"/>
  <c r="A71" i="28" s="1"/>
  <c r="A72" i="28" s="1"/>
  <c r="A73" i="28" s="1"/>
  <c r="A74" i="28" s="1"/>
  <c r="A75" i="28" s="1"/>
  <c r="A76" i="28" s="1"/>
  <c r="A77" i="28" s="1"/>
  <c r="A78" i="28" s="1"/>
  <c r="A79" i="28" s="1"/>
  <c r="A80" i="28" s="1"/>
  <c r="A81" i="28" s="1"/>
  <c r="A82" i="28" s="1"/>
  <c r="A83" i="28" s="1"/>
  <c r="A84" i="28" s="1"/>
  <c r="A85" i="28" s="1"/>
  <c r="A86" i="28" s="1"/>
  <c r="A87" i="28" s="1"/>
  <c r="A88" i="28" s="1"/>
  <c r="A89" i="28" s="1"/>
  <c r="A90" i="28" s="1"/>
  <c r="A91" i="28" s="1"/>
  <c r="A92" i="28" s="1"/>
  <c r="A93" i="28" s="1"/>
  <c r="A94" i="28" s="1"/>
  <c r="A95" i="28" s="1"/>
  <c r="A96" i="28" s="1"/>
  <c r="A97" i="28" s="1"/>
  <c r="A98" i="28" s="1"/>
  <c r="A99" i="28" s="1"/>
  <c r="A100" i="28" s="1"/>
  <c r="A101" i="28" s="1"/>
  <c r="A102" i="28" s="1"/>
  <c r="A103" i="28" s="1"/>
  <c r="A104" i="28" s="1"/>
  <c r="A105" i="28" s="1"/>
  <c r="A106" i="28" s="1"/>
  <c r="A107" i="28" s="1"/>
  <c r="A108" i="28" s="1"/>
  <c r="A109" i="28" s="1"/>
  <c r="A110" i="28" s="1"/>
  <c r="A111" i="28" s="1"/>
  <c r="A112" i="28" s="1"/>
  <c r="A113" i="28" s="1"/>
  <c r="A114" i="28" s="1"/>
  <c r="A115" i="28" s="1"/>
  <c r="A116" i="28" s="1"/>
  <c r="A117" i="28" s="1"/>
  <c r="A118" i="28" s="1"/>
  <c r="A119" i="28" s="1"/>
  <c r="A120" i="28" s="1"/>
  <c r="A121" i="28" s="1"/>
  <c r="A122" i="28" s="1"/>
  <c r="A123" i="28" s="1"/>
  <c r="A124" i="28" s="1"/>
  <c r="A125" i="28" s="1"/>
  <c r="A126" i="28" s="1"/>
  <c r="A127" i="28" s="1"/>
  <c r="A128" i="28" s="1"/>
  <c r="A129" i="28" s="1"/>
  <c r="A130" i="28" s="1"/>
  <c r="A131" i="28" s="1"/>
  <c r="A132" i="28" s="1"/>
  <c r="A133" i="28" s="1"/>
  <c r="A134" i="28" s="1"/>
  <c r="A135" i="28" s="1"/>
  <c r="A136" i="28" s="1"/>
  <c r="A137" i="28" s="1"/>
  <c r="A138" i="28" s="1"/>
  <c r="A139" i="28" s="1"/>
  <c r="A140" i="28" s="1"/>
  <c r="A141" i="28" s="1"/>
  <c r="A142" i="28" s="1"/>
  <c r="A143" i="28" s="1"/>
  <c r="A144" i="28" s="1"/>
  <c r="A145" i="28" s="1"/>
  <c r="A146" i="28" s="1"/>
  <c r="A147" i="28" s="1"/>
  <c r="A148" i="28" s="1"/>
  <c r="A149" i="28" s="1"/>
  <c r="A150" i="28" s="1"/>
  <c r="A151" i="28" s="1"/>
  <c r="A152" i="28" s="1"/>
  <c r="A153" i="28" s="1"/>
  <c r="A154" i="28" s="1"/>
  <c r="A155" i="28" s="1"/>
  <c r="A156" i="28" s="1"/>
  <c r="A157" i="28" s="1"/>
  <c r="A158" i="28" s="1"/>
  <c r="A159" i="28" s="1"/>
  <c r="A160" i="28" s="1"/>
  <c r="A161" i="28" s="1"/>
  <c r="A162" i="28" s="1"/>
  <c r="A163" i="28" s="1"/>
  <c r="A164" i="28" s="1"/>
  <c r="A165" i="28" s="1"/>
  <c r="A166" i="28" s="1"/>
  <c r="A167" i="28" s="1"/>
  <c r="A168" i="28" s="1"/>
  <c r="A169" i="28" s="1"/>
  <c r="A170" i="28" s="1"/>
  <c r="A171" i="28" s="1"/>
  <c r="A172" i="28" s="1"/>
  <c r="A173" i="28" s="1"/>
  <c r="A174" i="28" s="1"/>
  <c r="A175" i="28" s="1"/>
  <c r="A176" i="28" s="1"/>
  <c r="A177" i="28" s="1"/>
  <c r="A178" i="28" s="1"/>
  <c r="A179" i="28" s="1"/>
  <c r="A180" i="28" s="1"/>
  <c r="A181" i="28" s="1"/>
  <c r="A182" i="28" s="1"/>
  <c r="A183" i="28" s="1"/>
  <c r="A184" i="28" s="1"/>
  <c r="A185" i="28" s="1"/>
  <c r="A186" i="28" s="1"/>
  <c r="A187" i="28" s="1"/>
  <c r="A188" i="28" s="1"/>
  <c r="A189" i="28" s="1"/>
  <c r="A190" i="28" s="1"/>
  <c r="A191" i="28" s="1"/>
  <c r="A192" i="28" s="1"/>
  <c r="A193" i="28" s="1"/>
  <c r="A194" i="28" s="1"/>
  <c r="A195" i="28" s="1"/>
  <c r="A196" i="28" s="1"/>
  <c r="A197" i="28" s="1"/>
  <c r="A198" i="28" s="1"/>
  <c r="A199" i="28" s="1"/>
  <c r="A200" i="28" s="1"/>
  <c r="A201" i="28" s="1"/>
  <c r="A202" i="28" s="1"/>
  <c r="A203" i="28" s="1"/>
  <c r="A204" i="28" s="1"/>
  <c r="A205" i="28" s="1"/>
  <c r="A206" i="28" s="1"/>
  <c r="A207" i="28" s="1"/>
  <c r="A208" i="28" s="1"/>
  <c r="A209" i="28" s="1"/>
  <c r="A210" i="28" s="1"/>
  <c r="A211" i="28" s="1"/>
  <c r="A212" i="28" s="1"/>
  <c r="A213" i="28" s="1"/>
  <c r="A214" i="28" s="1"/>
  <c r="A215" i="28" s="1"/>
  <c r="A216" i="28" s="1"/>
  <c r="A217" i="28" s="1"/>
  <c r="A218" i="28" s="1"/>
  <c r="A219" i="28" s="1"/>
  <c r="A220" i="28" s="1"/>
  <c r="A221" i="28" s="1"/>
  <c r="A222" i="28" s="1"/>
  <c r="A223" i="28" s="1"/>
  <c r="A224" i="28" s="1"/>
  <c r="A225" i="28" s="1"/>
  <c r="A226" i="28" s="1"/>
  <c r="A227" i="28" s="1"/>
  <c r="A228" i="28" s="1"/>
  <c r="A229" i="28" s="1"/>
  <c r="A230" i="28" s="1"/>
  <c r="A231" i="28" s="1"/>
  <c r="A232" i="28" s="1"/>
  <c r="A233" i="28" s="1"/>
  <c r="A234" i="28" s="1"/>
  <c r="A235" i="28" s="1"/>
  <c r="A236" i="28" s="1"/>
  <c r="A237" i="28" s="1"/>
  <c r="A238" i="28" s="1"/>
  <c r="A239" i="28" s="1"/>
  <c r="A240" i="28" s="1"/>
  <c r="A241" i="28" s="1"/>
  <c r="A242" i="28" s="1"/>
  <c r="A243" i="28" s="1"/>
  <c r="A244" i="28" s="1"/>
  <c r="A245" i="28" s="1"/>
  <c r="A246" i="28" s="1"/>
  <c r="A247" i="28" s="1"/>
  <c r="A248" i="28" s="1"/>
  <c r="A249" i="28" s="1"/>
  <c r="A250" i="28" s="1"/>
  <c r="A251" i="28" s="1"/>
  <c r="A252" i="28" s="1"/>
  <c r="A253" i="28" s="1"/>
  <c r="A254" i="28" s="1"/>
  <c r="A255" i="28" s="1"/>
  <c r="A256" i="28" s="1"/>
  <c r="A257" i="28" s="1"/>
  <c r="A258" i="28" s="1"/>
  <c r="A259" i="28" s="1"/>
  <c r="A260" i="28" s="1"/>
  <c r="A261" i="28" s="1"/>
  <c r="A262" i="28" s="1"/>
  <c r="A263" i="28" s="1"/>
  <c r="A264" i="28" s="1"/>
  <c r="A265" i="28" s="1"/>
  <c r="A266" i="28" s="1"/>
  <c r="A267" i="28" s="1"/>
  <c r="A268" i="28" s="1"/>
  <c r="A269" i="28" s="1"/>
  <c r="A270" i="28" s="1"/>
  <c r="A271" i="28" s="1"/>
  <c r="A272" i="28" s="1"/>
  <c r="A273" i="28" s="1"/>
  <c r="A274" i="28" s="1"/>
  <c r="A275" i="28" s="1"/>
  <c r="A276" i="28" s="1"/>
  <c r="A277" i="28" s="1"/>
  <c r="A278" i="28" s="1"/>
  <c r="A279" i="28" s="1"/>
  <c r="A280" i="28" s="1"/>
  <c r="A281" i="28" s="1"/>
  <c r="A282" i="28" s="1"/>
  <c r="A283" i="28" s="1"/>
  <c r="A284" i="28" s="1"/>
  <c r="A285" i="28" s="1"/>
  <c r="A286" i="28" s="1"/>
  <c r="A287" i="28" s="1"/>
  <c r="A288" i="28" s="1"/>
  <c r="A289" i="28" s="1"/>
  <c r="A290" i="28" s="1"/>
  <c r="A291" i="28" s="1"/>
  <c r="A292" i="28" s="1"/>
  <c r="A293" i="28" s="1"/>
  <c r="A294" i="28" s="1"/>
  <c r="A295" i="28" s="1"/>
  <c r="A296" i="28" s="1"/>
  <c r="A297" i="28" s="1"/>
  <c r="A298" i="28" s="1"/>
  <c r="A299" i="28" s="1"/>
  <c r="A300" i="28" s="1"/>
  <c r="A301" i="28" s="1"/>
  <c r="A302" i="28" s="1"/>
  <c r="A303" i="28" s="1"/>
  <c r="A304" i="28" s="1"/>
  <c r="A305" i="28" s="1"/>
  <c r="A306" i="28" s="1"/>
  <c r="A307" i="28" s="1"/>
  <c r="A308" i="28" s="1"/>
  <c r="A309" i="28" s="1"/>
  <c r="A310" i="28" s="1"/>
  <c r="A311" i="28" s="1"/>
  <c r="A312" i="28" s="1"/>
  <c r="A313" i="28" s="1"/>
  <c r="A314" i="28" s="1"/>
  <c r="A315" i="28" s="1"/>
  <c r="A316" i="28" s="1"/>
  <c r="A317" i="28" s="1"/>
  <c r="A318" i="28" s="1"/>
  <c r="A319" i="28" s="1"/>
  <c r="A320" i="28" s="1"/>
  <c r="A321" i="28" s="1"/>
  <c r="A322" i="28" s="1"/>
  <c r="A323" i="28" s="1"/>
  <c r="A324" i="28" s="1"/>
  <c r="A325" i="28" s="1"/>
  <c r="A326" i="28" s="1"/>
  <c r="A327" i="28" s="1"/>
  <c r="A328" i="28" s="1"/>
  <c r="A329" i="28" s="1"/>
  <c r="A330" i="28" s="1"/>
  <c r="A331" i="28" s="1"/>
  <c r="A332" i="28" s="1"/>
  <c r="A333" i="28" s="1"/>
  <c r="A334" i="28" s="1"/>
  <c r="A335" i="28" s="1"/>
  <c r="A336" i="28" s="1"/>
  <c r="A337" i="28" s="1"/>
  <c r="A338" i="28" s="1"/>
  <c r="A339" i="28" s="1"/>
  <c r="A340" i="28" s="1"/>
  <c r="A341" i="28" s="1"/>
  <c r="A342" i="28" s="1"/>
  <c r="A343" i="28" s="1"/>
  <c r="A344" i="28" s="1"/>
  <c r="A345" i="28" s="1"/>
  <c r="A346" i="28" s="1"/>
  <c r="A347" i="28" s="1"/>
  <c r="A348" i="28" s="1"/>
  <c r="A349" i="28" s="1"/>
  <c r="A350" i="28" s="1"/>
  <c r="A351" i="28" s="1"/>
  <c r="A352" i="28" s="1"/>
  <c r="A353" i="28" s="1"/>
  <c r="A354" i="28" s="1"/>
  <c r="A355" i="28" s="1"/>
  <c r="A356" i="28" s="1"/>
  <c r="A357" i="28" s="1"/>
  <c r="A358" i="28" s="1"/>
  <c r="A359" i="28" s="1"/>
  <c r="A360" i="28" s="1"/>
  <c r="A361" i="28" s="1"/>
  <c r="A362" i="28" s="1"/>
  <c r="A363" i="28" s="1"/>
  <c r="A364" i="28" s="1"/>
  <c r="A365" i="28" s="1"/>
  <c r="A366" i="28" s="1"/>
  <c r="A367" i="28" s="1"/>
  <c r="A368" i="28" s="1"/>
  <c r="A369" i="28" s="1"/>
  <c r="A370" i="28" s="1"/>
  <c r="A371" i="28" s="1"/>
  <c r="A372" i="28" s="1"/>
  <c r="A373" i="28" s="1"/>
  <c r="A374" i="28" s="1"/>
  <c r="A375" i="28" s="1"/>
  <c r="A376" i="28" s="1"/>
  <c r="A377" i="28" s="1"/>
  <c r="A378" i="28" s="1"/>
  <c r="A379" i="28" s="1"/>
  <c r="A380" i="28" s="1"/>
  <c r="A381" i="28" s="1"/>
  <c r="A382" i="28" s="1"/>
  <c r="A383" i="28" s="1"/>
  <c r="A384" i="28" s="1"/>
  <c r="A385" i="28" s="1"/>
  <c r="A386" i="28" s="1"/>
  <c r="A387" i="28" s="1"/>
  <c r="A388" i="28" s="1"/>
  <c r="A389" i="28" s="1"/>
  <c r="A390" i="28" s="1"/>
  <c r="A391" i="28" s="1"/>
  <c r="A392" i="28" s="1"/>
  <c r="A393" i="28" s="1"/>
  <c r="A394" i="28" s="1"/>
  <c r="A395" i="28" s="1"/>
  <c r="A396" i="28" s="1"/>
  <c r="A397" i="28" s="1"/>
  <c r="A398" i="28" s="1"/>
  <c r="A399" i="28" s="1"/>
  <c r="A400" i="28" s="1"/>
  <c r="A401" i="28" s="1"/>
  <c r="A402" i="28" s="1"/>
  <c r="A403" i="28" s="1"/>
  <c r="A404" i="28" s="1"/>
  <c r="A405" i="28" s="1"/>
  <c r="A406" i="28" s="1"/>
  <c r="A407" i="28" s="1"/>
  <c r="A408" i="28" s="1"/>
  <c r="A409" i="28" s="1"/>
  <c r="A410" i="28" s="1"/>
  <c r="A411" i="28" s="1"/>
  <c r="A412" i="28" s="1"/>
  <c r="A413" i="28" s="1"/>
  <c r="A414" i="28" s="1"/>
  <c r="A415" i="28" s="1"/>
  <c r="A416" i="28" s="1"/>
  <c r="A417" i="28" s="1"/>
  <c r="A418" i="28" s="1"/>
  <c r="A419" i="28" s="1"/>
  <c r="A420" i="28" s="1"/>
  <c r="A421" i="28" s="1"/>
  <c r="A422" i="28" s="1"/>
  <c r="A423" i="28" s="1"/>
  <c r="A424" i="28" s="1"/>
  <c r="A425" i="28" s="1"/>
  <c r="A426" i="28" s="1"/>
  <c r="A427" i="28" s="1"/>
  <c r="A428" i="28" s="1"/>
  <c r="A429" i="28" s="1"/>
  <c r="A430" i="28" s="1"/>
  <c r="A431" i="28" s="1"/>
  <c r="A432" i="28" s="1"/>
  <c r="A433" i="28" s="1"/>
  <c r="A434" i="28" s="1"/>
  <c r="A435" i="28" s="1"/>
  <c r="A436" i="28" s="1"/>
  <c r="A437" i="28" s="1"/>
  <c r="A438" i="28" s="1"/>
  <c r="A439" i="28" s="1"/>
  <c r="A440" i="28" s="1"/>
  <c r="A441" i="28" s="1"/>
  <c r="A442" i="28" s="1"/>
  <c r="A443" i="28" s="1"/>
  <c r="A444" i="28" s="1"/>
  <c r="A445" i="28" s="1"/>
  <c r="A446" i="28" s="1"/>
  <c r="A447" i="28" s="1"/>
  <c r="A448" i="28" s="1"/>
  <c r="A449" i="28" s="1"/>
  <c r="A450" i="28" s="1"/>
  <c r="A451" i="28" s="1"/>
  <c r="A452" i="28" s="1"/>
  <c r="A453" i="28" s="1"/>
  <c r="A454" i="28" s="1"/>
  <c r="A455" i="28" s="1"/>
  <c r="A456" i="28" s="1"/>
  <c r="A457" i="28" s="1"/>
  <c r="A458" i="28" s="1"/>
  <c r="A459" i="28" s="1"/>
  <c r="A460" i="28" s="1"/>
  <c r="A461" i="28" s="1"/>
  <c r="A462" i="28" s="1"/>
  <c r="A463" i="28" s="1"/>
  <c r="A464" i="28" s="1"/>
  <c r="A465" i="28" s="1"/>
  <c r="A466" i="28" s="1"/>
  <c r="A467" i="28" s="1"/>
  <c r="A468" i="28" s="1"/>
  <c r="A469" i="28" s="1"/>
  <c r="A470" i="28" s="1"/>
  <c r="A471" i="28" s="1"/>
  <c r="A472" i="28" s="1"/>
  <c r="A473" i="28" s="1"/>
  <c r="A474" i="28" s="1"/>
  <c r="A475" i="28" s="1"/>
  <c r="A476" i="28" s="1"/>
  <c r="A477" i="28" s="1"/>
  <c r="A478" i="28" s="1"/>
  <c r="A479" i="28" s="1"/>
  <c r="A480" i="28" s="1"/>
  <c r="A481" i="28" s="1"/>
  <c r="A482" i="28" s="1"/>
  <c r="A483" i="28" s="1"/>
  <c r="A484" i="28" s="1"/>
  <c r="A485" i="28" s="1"/>
  <c r="A486" i="28" s="1"/>
  <c r="A487" i="28" s="1"/>
  <c r="A488" i="28" s="1"/>
  <c r="A489" i="28" s="1"/>
  <c r="A490" i="28" s="1"/>
  <c r="A491" i="28" s="1"/>
  <c r="A492" i="28" s="1"/>
  <c r="A493" i="28" s="1"/>
  <c r="A494" i="28" s="1"/>
  <c r="A495" i="28" s="1"/>
  <c r="A496" i="28" s="1"/>
  <c r="A497" i="28" s="1"/>
  <c r="A498" i="28" s="1"/>
  <c r="A499" i="28" s="1"/>
  <c r="A500" i="28" s="1"/>
  <c r="A501" i="28" s="1"/>
  <c r="A502" i="28" s="1"/>
  <c r="A503" i="28" s="1"/>
  <c r="A504" i="28" s="1"/>
  <c r="A505" i="28" s="1"/>
  <c r="A506" i="28" s="1"/>
  <c r="A507" i="28" s="1"/>
  <c r="A508" i="28" s="1"/>
  <c r="A509" i="28" s="1"/>
  <c r="A510" i="28" s="1"/>
  <c r="A511" i="28" s="1"/>
  <c r="A512" i="28" s="1"/>
  <c r="A513" i="28" s="1"/>
  <c r="A514" i="28" s="1"/>
  <c r="A515" i="28" s="1"/>
  <c r="A516" i="28" s="1"/>
  <c r="A517" i="28" s="1"/>
  <c r="A518" i="28" s="1"/>
  <c r="A519" i="28" s="1"/>
  <c r="A520" i="28" s="1"/>
  <c r="A521" i="28" s="1"/>
  <c r="A522" i="28" s="1"/>
  <c r="A523" i="28" s="1"/>
  <c r="A524" i="28" s="1"/>
  <c r="A525" i="28" s="1"/>
  <c r="A526" i="28" s="1"/>
  <c r="A527" i="28" s="1"/>
  <c r="A528" i="28" s="1"/>
  <c r="A529" i="28" s="1"/>
  <c r="A530" i="28" s="1"/>
  <c r="A531" i="28" s="1"/>
  <c r="A532" i="28" s="1"/>
  <c r="A533" i="28" s="1"/>
  <c r="A534" i="28" s="1"/>
  <c r="A535" i="28" s="1"/>
  <c r="A536" i="28" s="1"/>
  <c r="A537" i="28" s="1"/>
  <c r="A538" i="28" s="1"/>
  <c r="A539" i="28" s="1"/>
  <c r="A540" i="28" s="1"/>
  <c r="A541" i="28" s="1"/>
  <c r="A542" i="28" s="1"/>
  <c r="A543" i="28" s="1"/>
  <c r="A544" i="28" s="1"/>
  <c r="A545" i="28" s="1"/>
  <c r="A546" i="28" s="1"/>
  <c r="A547" i="28" s="1"/>
  <c r="A548" i="28" s="1"/>
  <c r="A549" i="28" s="1"/>
  <c r="A550" i="28" s="1"/>
  <c r="A551" i="28" s="1"/>
  <c r="A552" i="28" s="1"/>
  <c r="A553" i="28" s="1"/>
  <c r="A554" i="28" s="1"/>
  <c r="A555" i="28" s="1"/>
  <c r="A556" i="28" s="1"/>
  <c r="A557" i="28" s="1"/>
  <c r="A558" i="28" s="1"/>
  <c r="A559" i="28" s="1"/>
  <c r="A560" i="28" s="1"/>
  <c r="A561" i="28" s="1"/>
  <c r="A562" i="28" s="1"/>
  <c r="A563" i="28" s="1"/>
  <c r="A564" i="28" s="1"/>
  <c r="A565" i="28" s="1"/>
  <c r="A566" i="28" s="1"/>
  <c r="A567" i="28" s="1"/>
  <c r="A568" i="28" s="1"/>
  <c r="A569" i="28" s="1"/>
  <c r="A570" i="28" s="1"/>
  <c r="A571" i="28" s="1"/>
  <c r="A572" i="28" s="1"/>
  <c r="A573" i="28" s="1"/>
  <c r="A574" i="28" s="1"/>
  <c r="A575" i="28" s="1"/>
  <c r="A576" i="28" s="1"/>
  <c r="A577" i="28" s="1"/>
  <c r="A578" i="28" s="1"/>
  <c r="A579" i="28" s="1"/>
  <c r="A580" i="28" s="1"/>
  <c r="A581" i="28" s="1"/>
  <c r="A582" i="28" s="1"/>
  <c r="A583" i="28" s="1"/>
  <c r="A584" i="28" s="1"/>
  <c r="A585" i="28" s="1"/>
  <c r="A586" i="28" s="1"/>
  <c r="A587" i="28" s="1"/>
  <c r="A588" i="28" s="1"/>
  <c r="A589" i="28" s="1"/>
  <c r="A590" i="28" s="1"/>
  <c r="A591" i="28" s="1"/>
  <c r="A592" i="28" s="1"/>
  <c r="A593" i="28" s="1"/>
  <c r="A594" i="28" s="1"/>
  <c r="A595" i="28" s="1"/>
  <c r="A596" i="28" s="1"/>
  <c r="A597" i="28" s="1"/>
  <c r="A598" i="28" s="1"/>
  <c r="A599" i="28" s="1"/>
  <c r="A600" i="28" s="1"/>
  <c r="A601" i="28" s="1"/>
  <c r="A602" i="28" s="1"/>
  <c r="A603" i="28" s="1"/>
  <c r="A604" i="28" s="1"/>
  <c r="A605" i="28" s="1"/>
  <c r="A606" i="28" s="1"/>
  <c r="A607" i="28" s="1"/>
  <c r="A608" i="28" s="1"/>
  <c r="I487" i="28" l="1"/>
  <c r="I223" i="28"/>
  <c r="I455" i="28"/>
  <c r="I222" i="28"/>
  <c r="I423" i="28"/>
  <c r="I190" i="28"/>
  <c r="I255" i="28"/>
  <c r="I183" i="28"/>
  <c r="I151" i="28"/>
  <c r="I598" i="28"/>
  <c r="I143" i="28"/>
  <c r="I110" i="28"/>
  <c r="I578" i="28"/>
  <c r="I111" i="28"/>
  <c r="I518" i="28"/>
  <c r="I478" i="28"/>
  <c r="I438" i="28"/>
  <c r="I398" i="28"/>
  <c r="I350" i="28"/>
  <c r="I302" i="28"/>
  <c r="I270" i="28"/>
  <c r="I229" i="28"/>
  <c r="I189" i="28"/>
  <c r="I149" i="28"/>
  <c r="I108" i="28"/>
  <c r="I590" i="28"/>
  <c r="I566" i="28"/>
  <c r="I542" i="28"/>
  <c r="I517" i="28"/>
  <c r="I493" i="28"/>
  <c r="I453" i="28"/>
  <c r="I429" i="28"/>
  <c r="I405" i="28"/>
  <c r="I381" i="28"/>
  <c r="I357" i="28"/>
  <c r="I325" i="28"/>
  <c r="I301" i="28"/>
  <c r="I277" i="28"/>
  <c r="I236" i="28"/>
  <c r="I212" i="28"/>
  <c r="I164" i="28"/>
  <c r="I551" i="28"/>
  <c r="I543" i="28"/>
  <c r="I414" i="28"/>
  <c r="I382" i="28"/>
  <c r="I342" i="28"/>
  <c r="I310" i="28"/>
  <c r="I278" i="28"/>
  <c r="I245" i="28"/>
  <c r="I213" i="28"/>
  <c r="I197" i="28"/>
  <c r="I181" i="28"/>
  <c r="I157" i="28"/>
  <c r="I125" i="28"/>
  <c r="I100" i="28"/>
  <c r="I84" i="28"/>
  <c r="I76" i="28"/>
  <c r="I60" i="28"/>
  <c r="I36" i="28"/>
  <c r="I28" i="28"/>
  <c r="I12" i="28"/>
  <c r="I422" i="28"/>
  <c r="I574" i="28"/>
  <c r="I550" i="28"/>
  <c r="I525" i="28"/>
  <c r="I501" i="28"/>
  <c r="I485" i="28"/>
  <c r="I469" i="28"/>
  <c r="I437" i="28"/>
  <c r="I413" i="28"/>
  <c r="I389" i="28"/>
  <c r="I373" i="28"/>
  <c r="I349" i="28"/>
  <c r="I333" i="28"/>
  <c r="I309" i="28"/>
  <c r="I285" i="28"/>
  <c r="I261" i="28"/>
  <c r="I244" i="28"/>
  <c r="I220" i="28"/>
  <c r="I196" i="28"/>
  <c r="I180" i="28"/>
  <c r="I156" i="28"/>
  <c r="I140" i="28"/>
  <c r="I124" i="28"/>
  <c r="I107" i="28"/>
  <c r="I91" i="28"/>
  <c r="I75" i="28"/>
  <c r="I59" i="28"/>
  <c r="I43" i="28"/>
  <c r="I27" i="28"/>
  <c r="I11" i="28"/>
  <c r="I607" i="28"/>
  <c r="I526" i="28"/>
  <c r="I502" i="28"/>
  <c r="I462" i="28"/>
  <c r="I390" i="28"/>
  <c r="I358" i="28"/>
  <c r="I318" i="28"/>
  <c r="I286" i="28"/>
  <c r="I253" i="28"/>
  <c r="I221" i="28"/>
  <c r="I205" i="28"/>
  <c r="I165" i="28"/>
  <c r="I141" i="28"/>
  <c r="I116" i="28"/>
  <c r="I92" i="28"/>
  <c r="I68" i="28"/>
  <c r="I44" i="28"/>
  <c r="I20" i="28"/>
  <c r="I575" i="28"/>
  <c r="I606" i="28"/>
  <c r="I582" i="28"/>
  <c r="I533" i="28"/>
  <c r="I509" i="28"/>
  <c r="I477" i="28"/>
  <c r="I461" i="28"/>
  <c r="I445" i="28"/>
  <c r="I421" i="28"/>
  <c r="I397" i="28"/>
  <c r="I365" i="28"/>
  <c r="I341" i="28"/>
  <c r="I317" i="28"/>
  <c r="I293" i="28"/>
  <c r="I269" i="28"/>
  <c r="I252" i="28"/>
  <c r="I228" i="28"/>
  <c r="I204" i="28"/>
  <c r="I188" i="28"/>
  <c r="I172" i="28"/>
  <c r="I148" i="28"/>
  <c r="I132" i="28"/>
  <c r="I115" i="28"/>
  <c r="I99" i="28"/>
  <c r="I83" i="28"/>
  <c r="I67" i="28"/>
  <c r="I51" i="28"/>
  <c r="I35" i="28"/>
  <c r="I19" i="28"/>
  <c r="I558" i="28"/>
  <c r="I591" i="28"/>
  <c r="I534" i="28"/>
  <c r="I494" i="28"/>
  <c r="I446" i="28"/>
  <c r="I406" i="28"/>
  <c r="I366" i="28"/>
  <c r="I334" i="28"/>
  <c r="I294" i="28"/>
  <c r="I237" i="28"/>
  <c r="I133" i="28"/>
  <c r="I599" i="28"/>
  <c r="I262" i="28"/>
  <c r="I52" i="28"/>
  <c r="I454" i="28"/>
  <c r="I559" i="28"/>
  <c r="I510" i="28"/>
  <c r="I470" i="28"/>
  <c r="I430" i="28"/>
  <c r="I374" i="28"/>
  <c r="I326" i="28"/>
  <c r="I173" i="28"/>
  <c r="I605" i="28"/>
  <c r="I597" i="28"/>
  <c r="I589" i="28"/>
  <c r="I581" i="28"/>
  <c r="I573" i="28"/>
  <c r="I565" i="28"/>
  <c r="I557" i="28"/>
  <c r="I549" i="28"/>
  <c r="I541" i="28"/>
  <c r="I532" i="28"/>
  <c r="I524" i="28"/>
  <c r="I516" i="28"/>
  <c r="I508" i="28"/>
  <c r="I500" i="28"/>
  <c r="I492" i="28"/>
  <c r="I484" i="28"/>
  <c r="I476" i="28"/>
  <c r="I468" i="28"/>
  <c r="I460" i="28"/>
  <c r="I452" i="28"/>
  <c r="I444" i="28"/>
  <c r="I436" i="28"/>
  <c r="I428" i="28"/>
  <c r="I420" i="28"/>
  <c r="I412" i="28"/>
  <c r="I404" i="28"/>
  <c r="I396" i="28"/>
  <c r="I388" i="28"/>
  <c r="I380" i="28"/>
  <c r="I372" i="28"/>
  <c r="I364" i="28"/>
  <c r="I356" i="28"/>
  <c r="I348" i="28"/>
  <c r="I340" i="28"/>
  <c r="I332" i="28"/>
  <c r="I324" i="28"/>
  <c r="I316" i="28"/>
  <c r="I308" i="28"/>
  <c r="I300" i="28"/>
  <c r="I292" i="28"/>
  <c r="I284" i="28"/>
  <c r="I276" i="28"/>
  <c r="I268" i="28"/>
  <c r="I260" i="28"/>
  <c r="I251" i="28"/>
  <c r="I243" i="28"/>
  <c r="I235" i="28"/>
  <c r="I227" i="28"/>
  <c r="I219" i="28"/>
  <c r="I211" i="28"/>
  <c r="I203" i="28"/>
  <c r="I195" i="28"/>
  <c r="I187" i="28"/>
  <c r="I179" i="28"/>
  <c r="I171" i="28"/>
  <c r="I163" i="28"/>
  <c r="I155" i="28"/>
  <c r="I147" i="28"/>
  <c r="I139" i="28"/>
  <c r="I131" i="28"/>
  <c r="I123" i="28"/>
  <c r="I114" i="28"/>
  <c r="I106" i="28"/>
  <c r="I98" i="28"/>
  <c r="I90" i="28"/>
  <c r="I82" i="28"/>
  <c r="I74" i="28"/>
  <c r="I66" i="28"/>
  <c r="I58" i="28"/>
  <c r="I50" i="28"/>
  <c r="I42" i="28"/>
  <c r="I34" i="28"/>
  <c r="I26" i="28"/>
  <c r="I18" i="28"/>
  <c r="I10" i="28"/>
  <c r="I594" i="28"/>
  <c r="I511" i="28"/>
  <c r="I479" i="28"/>
  <c r="I447" i="28"/>
  <c r="I415" i="28"/>
  <c r="I383" i="28"/>
  <c r="I351" i="28"/>
  <c r="I319" i="28"/>
  <c r="I287" i="28"/>
  <c r="I254" i="28"/>
  <c r="I215" i="28"/>
  <c r="I175" i="28"/>
  <c r="I142" i="28"/>
  <c r="I31" i="28"/>
  <c r="I604" i="28"/>
  <c r="I596" i="28"/>
  <c r="I588" i="28"/>
  <c r="I580" i="28"/>
  <c r="I572" i="28"/>
  <c r="I564" i="28"/>
  <c r="I556" i="28"/>
  <c r="I548" i="28"/>
  <c r="I540" i="28"/>
  <c r="I411" i="28"/>
  <c r="I403" i="28"/>
  <c r="I395" i="28"/>
  <c r="I387" i="28"/>
  <c r="I379" i="28"/>
  <c r="I371" i="28"/>
  <c r="I363" i="28"/>
  <c r="I355" i="28"/>
  <c r="I347" i="28"/>
  <c r="I339" i="28"/>
  <c r="I331" i="28"/>
  <c r="I323" i="28"/>
  <c r="I315" i="28"/>
  <c r="I307" i="28"/>
  <c r="I299" i="28"/>
  <c r="I291" i="28"/>
  <c r="I283" i="28"/>
  <c r="I275" i="28"/>
  <c r="I267" i="28"/>
  <c r="I259" i="28"/>
  <c r="I250" i="28"/>
  <c r="I242" i="28"/>
  <c r="I234" i="28"/>
  <c r="I226" i="28"/>
  <c r="I218" i="28"/>
  <c r="I210" i="28"/>
  <c r="I202" i="28"/>
  <c r="I194" i="28"/>
  <c r="I186" i="28"/>
  <c r="I178" i="28"/>
  <c r="I170" i="28"/>
  <c r="I162" i="28"/>
  <c r="I154" i="28"/>
  <c r="I146" i="28"/>
  <c r="I138" i="28"/>
  <c r="I130" i="28"/>
  <c r="I122" i="28"/>
  <c r="I113" i="28"/>
  <c r="I105" i="28"/>
  <c r="I97" i="28"/>
  <c r="I89" i="28"/>
  <c r="I81" i="28"/>
  <c r="I73" i="28"/>
  <c r="I65" i="28"/>
  <c r="I57" i="28"/>
  <c r="I49" i="28"/>
  <c r="I41" i="28"/>
  <c r="I33" i="28"/>
  <c r="I25" i="28"/>
  <c r="I17" i="28"/>
  <c r="I9" i="28"/>
  <c r="I570" i="28"/>
  <c r="I247" i="28"/>
  <c r="I207" i="28"/>
  <c r="I174" i="28"/>
  <c r="I30" i="28"/>
  <c r="I530" i="28"/>
  <c r="I522" i="28"/>
  <c r="I514" i="28"/>
  <c r="I506" i="28"/>
  <c r="I498" i="28"/>
  <c r="I490" i="28"/>
  <c r="I482" i="28"/>
  <c r="I474" i="28"/>
  <c r="I466" i="28"/>
  <c r="I458" i="28"/>
  <c r="I450" i="28"/>
  <c r="I442" i="28"/>
  <c r="I434" i="28"/>
  <c r="I426" i="28"/>
  <c r="I418" i="28"/>
  <c r="I410" i="28"/>
  <c r="I402" i="28"/>
  <c r="I394" i="28"/>
  <c r="I386" i="28"/>
  <c r="I378" i="28"/>
  <c r="I370" i="28"/>
  <c r="I362" i="28"/>
  <c r="I354" i="28"/>
  <c r="I346" i="28"/>
  <c r="I338" i="28"/>
  <c r="I330" i="28"/>
  <c r="I322" i="28"/>
  <c r="I314" i="28"/>
  <c r="I306" i="28"/>
  <c r="I298" i="28"/>
  <c r="I290" i="28"/>
  <c r="I282" i="28"/>
  <c r="I274" i="28"/>
  <c r="I266" i="28"/>
  <c r="I258" i="28"/>
  <c r="I249" i="28"/>
  <c r="I241" i="28"/>
  <c r="I233" i="28"/>
  <c r="I225" i="28"/>
  <c r="I217" i="28"/>
  <c r="I209" i="28"/>
  <c r="I201" i="28"/>
  <c r="I193" i="28"/>
  <c r="I185" i="28"/>
  <c r="I177" i="28"/>
  <c r="I169" i="28"/>
  <c r="I161" i="28"/>
  <c r="I153" i="28"/>
  <c r="I145" i="28"/>
  <c r="I137" i="28"/>
  <c r="I129" i="28"/>
  <c r="I120" i="28"/>
  <c r="I112" i="28"/>
  <c r="I104" i="28"/>
  <c r="I96" i="28"/>
  <c r="I88" i="28"/>
  <c r="I80" i="28"/>
  <c r="I72" i="28"/>
  <c r="I64" i="28"/>
  <c r="I56" i="28"/>
  <c r="I48" i="28"/>
  <c r="I40" i="28"/>
  <c r="I32" i="28"/>
  <c r="I24" i="28"/>
  <c r="I16" i="28"/>
  <c r="I8" i="28"/>
  <c r="I471" i="28"/>
  <c r="I407" i="28"/>
  <c r="I375" i="28"/>
  <c r="I343" i="28"/>
  <c r="I311" i="28"/>
  <c r="I279" i="28"/>
  <c r="I239" i="28"/>
  <c r="I206" i="28"/>
  <c r="I23" i="28"/>
  <c r="I554" i="28"/>
  <c r="I546" i="28"/>
  <c r="I538" i="28"/>
  <c r="I489" i="28"/>
  <c r="I481" i="28"/>
  <c r="I473" i="28"/>
  <c r="I465" i="28"/>
  <c r="I457" i="28"/>
  <c r="I449" i="28"/>
  <c r="I441" i="28"/>
  <c r="I433" i="28"/>
  <c r="I425" i="28"/>
  <c r="I417" i="28"/>
  <c r="I409" i="28"/>
  <c r="I401" i="28"/>
  <c r="I393" i="28"/>
  <c r="I385" i="28"/>
  <c r="I377" i="28"/>
  <c r="I369" i="28"/>
  <c r="I361" i="28"/>
  <c r="I353" i="28"/>
  <c r="I345" i="28"/>
  <c r="I337" i="28"/>
  <c r="I329" i="28"/>
  <c r="I321" i="28"/>
  <c r="I313" i="28"/>
  <c r="I305" i="28"/>
  <c r="I297" i="28"/>
  <c r="I289" i="28"/>
  <c r="I281" i="28"/>
  <c r="I273" i="28"/>
  <c r="I265" i="28"/>
  <c r="I257" i="28"/>
  <c r="I248" i="28"/>
  <c r="I240" i="28"/>
  <c r="I232" i="28"/>
  <c r="I224" i="28"/>
  <c r="I216" i="28"/>
  <c r="I208" i="28"/>
  <c r="I200" i="28"/>
  <c r="I192" i="28"/>
  <c r="I184" i="28"/>
  <c r="I176" i="28"/>
  <c r="I168" i="28"/>
  <c r="I160" i="28"/>
  <c r="I152" i="28"/>
  <c r="I144" i="28"/>
  <c r="I136" i="28"/>
  <c r="I128" i="28"/>
  <c r="I586" i="28"/>
  <c r="I271" i="28"/>
  <c r="I238" i="28"/>
  <c r="I15" i="28"/>
  <c r="I528" i="28"/>
  <c r="I520" i="28"/>
  <c r="I512" i="28"/>
  <c r="I504" i="28"/>
  <c r="I496" i="28"/>
  <c r="I488" i="28"/>
  <c r="I480" i="28"/>
  <c r="I472" i="28"/>
  <c r="I464" i="28"/>
  <c r="I456" i="28"/>
  <c r="I448" i="28"/>
  <c r="I440" i="28"/>
  <c r="I432" i="28"/>
  <c r="I424" i="28"/>
  <c r="I416" i="28"/>
  <c r="I408" i="28"/>
  <c r="I400" i="28"/>
  <c r="I392" i="28"/>
  <c r="I384" i="28"/>
  <c r="I376" i="28"/>
  <c r="I368" i="28"/>
  <c r="I360" i="28"/>
  <c r="I352" i="28"/>
  <c r="I344" i="28"/>
  <c r="I336" i="28"/>
  <c r="I328" i="28"/>
  <c r="I320" i="28"/>
  <c r="I312" i="28"/>
  <c r="I304" i="28"/>
  <c r="I296" i="28"/>
  <c r="I288" i="28"/>
  <c r="I280" i="28"/>
  <c r="I272" i="28"/>
  <c r="I264" i="28"/>
  <c r="I562" i="28"/>
  <c r="I399" i="28"/>
  <c r="I367" i="28"/>
  <c r="I335" i="28"/>
  <c r="I303" i="28"/>
  <c r="I47" i="28"/>
  <c r="I14" i="28"/>
  <c r="I608" i="28"/>
  <c r="I600" i="28"/>
  <c r="I592" i="28"/>
  <c r="I584" i="28"/>
  <c r="I576" i="28"/>
  <c r="I568" i="28"/>
  <c r="I560" i="28"/>
  <c r="I552" i="28"/>
  <c r="I544" i="28"/>
  <c r="I536" i="28"/>
  <c r="I117" i="28"/>
  <c r="I109" i="28"/>
  <c r="I101" i="28"/>
  <c r="I93" i="28"/>
  <c r="I85" i="28"/>
  <c r="I77" i="28"/>
  <c r="I69" i="28"/>
  <c r="I61" i="28"/>
  <c r="I53" i="28"/>
  <c r="I45" i="28"/>
  <c r="I37" i="28"/>
  <c r="I29" i="28"/>
  <c r="I21" i="28"/>
  <c r="I13" i="28"/>
  <c r="I602" i="28"/>
  <c r="I46" i="28"/>
  <c r="H6" i="28"/>
  <c r="I6" i="28" l="1"/>
  <c r="D15" i="12"/>
  <c r="D22" i="12" l="1"/>
  <c r="D19" i="12" l="1"/>
  <c r="D39" i="12" s="1"/>
  <c r="D38" i="12" l="1"/>
  <c r="D13" i="12" l="1"/>
  <c r="D40" i="12"/>
  <c r="D37" i="12" l="1"/>
  <c r="D36" i="12" s="1"/>
  <c r="D18" i="12" l="1"/>
  <c r="D12" i="12" l="1"/>
  <c r="D17" i="12"/>
  <c r="D14" i="12"/>
  <c r="I7" i="20" l="1"/>
  <c r="I6" i="20" s="1"/>
  <c r="D11" i="12" l="1"/>
</calcChain>
</file>

<file path=xl/sharedStrings.xml><?xml version="1.0" encoding="utf-8"?>
<sst xmlns="http://schemas.openxmlformats.org/spreadsheetml/2006/main" count="1796" uniqueCount="189">
  <si>
    <t>Kods</t>
  </si>
  <si>
    <t>Koda nosaukums</t>
  </si>
  <si>
    <t>Detalizēts izdevumu aprēķins</t>
  </si>
  <si>
    <t>Atlīdzība</t>
  </si>
  <si>
    <t>Atalgojums</t>
  </si>
  <si>
    <t>Darba devēja valsts sociālās apdrošināšanas obligātās iemaksas</t>
  </si>
  <si>
    <t>Preces un pakalpojumi</t>
  </si>
  <si>
    <t>23,59% no aprēķinātā atalgojuma</t>
  </si>
  <si>
    <t>Degviela</t>
  </si>
  <si>
    <t>Mēnešalga amatpersonām ar speciālajām dienesta pakāpēm</t>
  </si>
  <si>
    <t>Pārējie komandējumu un darba braucienu izdevumi</t>
  </si>
  <si>
    <t>Ēdināšanas izdevumi</t>
  </si>
  <si>
    <t xml:space="preserve">Piemaksa par nakts darbu </t>
  </si>
  <si>
    <t>Piemaksa par darbu īpašos apstākļos, speciālās piemaksas</t>
  </si>
  <si>
    <r>
      <t xml:space="preserve">Izdevumi, </t>
    </r>
    <r>
      <rPr>
        <b/>
        <i/>
        <sz val="11"/>
        <rFont val="Times New Roman"/>
        <family val="1"/>
        <charset val="186"/>
      </rPr>
      <t>euro</t>
    </r>
  </si>
  <si>
    <t>×</t>
  </si>
  <si>
    <t>Nr. p.k.</t>
  </si>
  <si>
    <t>Struktūrvienība</t>
  </si>
  <si>
    <t>Amats</t>
  </si>
  <si>
    <t>Mēnešalga amatpersonām ar speciālajām pakāpēm</t>
  </si>
  <si>
    <t>Stundas likme</t>
  </si>
  <si>
    <t>Stundu skaits</t>
  </si>
  <si>
    <t>Piemaksa par nakts darbu</t>
  </si>
  <si>
    <t xml:space="preserve"> DD VSAOI </t>
  </si>
  <si>
    <t>kopā</t>
  </si>
  <si>
    <t>Rīgas reģiona pārvalde</t>
  </si>
  <si>
    <t>Nr.p.k.</t>
  </si>
  <si>
    <t>Transportlīdzekļa marka</t>
  </si>
  <si>
    <t>Iesaistīto transportlīdzekļu skaits</t>
  </si>
  <si>
    <t>Faktiskais nobraukums pasākumā (km)</t>
  </si>
  <si>
    <t>Pasākuma laikā patērētā degviela (l)</t>
  </si>
  <si>
    <r>
      <t xml:space="preserve">Summa
</t>
    </r>
    <r>
      <rPr>
        <i/>
        <sz val="10"/>
        <rFont val="Times New Roman"/>
        <family val="1"/>
        <charset val="186"/>
      </rPr>
      <t xml:space="preserve"> euro</t>
    </r>
  </si>
  <si>
    <t>Kopā:</t>
  </si>
  <si>
    <t>Latgales reģiona pārvalde</t>
  </si>
  <si>
    <t>Ministru kabineta rīkojuma projekta “Par apropriācijas pārdali no budžeta resora</t>
  </si>
  <si>
    <t xml:space="preserve"> “74. Gadskārtējā valsts budžeta izpildes procesā pārdalāmais finansējums”</t>
  </si>
  <si>
    <t>sākotnējās ietekmes novērtējuma ziņojumam (anotācijai)</t>
  </si>
  <si>
    <t>Kopasavilkums</t>
  </si>
  <si>
    <t>Izdevumi kopā ar vidējās izpeļņas pieauguma kompensēšanu  </t>
  </si>
  <si>
    <t>2) Vidējās izpeļņas pieauguma kompensēšanai</t>
  </si>
  <si>
    <t>Valsts policija</t>
  </si>
  <si>
    <t>Piemaksas apmērs %</t>
  </si>
  <si>
    <t>Piemaksa par darbu īpašos apstākļos</t>
  </si>
  <si>
    <t>Vidzemes reģiona pārvalde</t>
  </si>
  <si>
    <t>Samaksa par virsstundu darbu</t>
  </si>
  <si>
    <t>1.tabula</t>
  </si>
  <si>
    <t>2.tabula</t>
  </si>
  <si>
    <t>4.tabula</t>
  </si>
  <si>
    <t>Samaksa par virsstundu darbu un darbu svētku dienās</t>
  </si>
  <si>
    <t>26.09.2023.-08.10.2023/</t>
  </si>
  <si>
    <t>30.09.2023.-17.10.2023/</t>
  </si>
  <si>
    <t>26.09.2023.-17.10.2023/</t>
  </si>
  <si>
    <t>03.09.2023.-26.09.2023/</t>
  </si>
  <si>
    <t>kopā:</t>
  </si>
  <si>
    <t>Dienas nauda (kopsumma)</t>
  </si>
  <si>
    <t>Likme</t>
  </si>
  <si>
    <t>Dienu skaits</t>
  </si>
  <si>
    <t>Laika periods</t>
  </si>
  <si>
    <t>6.tabula</t>
  </si>
  <si>
    <t>programmas 22.00.00 “Valsts ārējās robežas drošības pasākumu nodrošināšana””</t>
  </si>
  <si>
    <t>1) Piemaksa par virsstundu darbu
Detalizēts aprēķins par laika periodu no 2024. gada 01. maija līdz 31. maijam  2.tabulā.
Iesaistītas ___ personas, kopējais iesaistes laiks _________ stundas.</t>
  </si>
  <si>
    <r>
      <t xml:space="preserve">Detalizēts aprēķins samaksai </t>
    </r>
    <r>
      <rPr>
        <b/>
        <sz val="12"/>
        <color rgb="FFFF0000"/>
        <rFont val="Times New Roman"/>
        <family val="1"/>
        <charset val="186"/>
      </rPr>
      <t xml:space="preserve">par virsstundu darbu </t>
    </r>
    <r>
      <rPr>
        <b/>
        <sz val="12"/>
        <rFont val="Times New Roman"/>
        <family val="1"/>
        <charset val="186"/>
      </rPr>
      <t>amatpersonām ar speciālo dienesta pakāpi, sniedzot atbalstu Valsts robežsardzei Latvijas Republikas-Baltkrievijas Republikas valsts robežas nelikumīgas šķērsošanas nodrošināšanā, par laika periodu no 2024. gada 01. maija līdz 31. maijam.</t>
    </r>
  </si>
  <si>
    <t>Detalizēts aprēķins dienas naudas samaksai amatpersonām ar speciālajām dienesta pakāpēm, sniedzot atbalstu Valsts robežsardzei Latvijas Republikas-Baltkrievijas Republikas valsts robežas robežuzraudzības nodrošināšanā 
par laika perioduno 2024. gada 01. maija līdz 31. maijam</t>
  </si>
  <si>
    <t>VW Crafter</t>
  </si>
  <si>
    <t>Renault Trafic</t>
  </si>
  <si>
    <t>VP LATGALES RP ZIEMEĻLATGALES IECIRKNIS</t>
  </si>
  <si>
    <t>iecirkņa priekšnieka vietnieks, Reaģēšanas nodaļas priekšnieks</t>
  </si>
  <si>
    <t>VP LATGALES RP DIENVIDLATGALES IECIRKŅA REAĢĒŠANAS NODAĻAS 3.GRUPA</t>
  </si>
  <si>
    <t>vecākais inspektors</t>
  </si>
  <si>
    <t>VP LATGALES RP DIENVIDLATGALES IECIRKŅA REAĢĒŠANAS NODAĻAS 7.GRUPA</t>
  </si>
  <si>
    <t>inspektors</t>
  </si>
  <si>
    <t>jaunākais inspektors</t>
  </si>
  <si>
    <t>VP LATGALES RP DIENVIDLATGALES IECIRKŅA IZMEKLĒŠANAS NODAĻAS 5.GRUPA</t>
  </si>
  <si>
    <t>VP LATGALES RP DIENVIDLATGALES IECIRKŅA REAĢĒŠANAS NODAĻAS 1.GRUPA</t>
  </si>
  <si>
    <t>VP LATGALES RP ZIEMEĻLATGALES IECIRKŅA PREVENCIJAS GRUPA</t>
  </si>
  <si>
    <t>VP LATGALES RP ZIEMEĻLATGALES IECIRKŅA REAĢĒŠANAS NODAĻAS 9.GRUPA</t>
  </si>
  <si>
    <t>VP LATGALES RP KĀRTPB ATĻAUJU SISTĒMAS GRUPA</t>
  </si>
  <si>
    <t>VP LATGALES RP DIENVIDLATGALES IECIRKŅA IZMEKLĒŠANAS NODAĻAS 7.GRUPA</t>
  </si>
  <si>
    <t>VP LATGALES RP ZIEMEĻLATGALES IECIRKŅA REAĢĒŠANAS NODAĻAS 10.GRUPA</t>
  </si>
  <si>
    <t>galvenais inspektors</t>
  </si>
  <si>
    <t>VP LATGALES RP DIENVIDLATGALES IECIRKŅA REAĢĒŠANAS NODAĻAS 6.GRUPA</t>
  </si>
  <si>
    <t>VP LATGALES RP ZIEMEĻLATGALES IECIRKŅA IZMEKLĒŠANAS NODAĻAS 2.GRUPA</t>
  </si>
  <si>
    <t>VP LATGALES RP DIENVIDLATGALES IECIRKŅA IZMEKLĒŠANAS NODAĻAS 2.GRUPA</t>
  </si>
  <si>
    <t>VP LATGALES RP DIENVIDLATGALES IECIRKŅA REAĢĒŠANAS NODAĻAS 2.GRUPA</t>
  </si>
  <si>
    <t>VP LATGALES RP DIENVIDLATGALES IECIRKŅA IZMEKLĒŠANAS NODAĻAS 8.GRUPA</t>
  </si>
  <si>
    <t>VP LATGALES RP ZIEMEĻLATGALES IECIRKŅA IZMEKLĒŠANAS NODAĻAS 3.GRUPA</t>
  </si>
  <si>
    <t>VP LATGALES REĢIONA PĀRVALDES DISCIPLINĀRĀS UZRAUDZĪBAS GRUPA</t>
  </si>
  <si>
    <t>VP LATGALES RP KĀRTPB RESURSU UN KRĪZES VADĪBAS NODAĻA</t>
  </si>
  <si>
    <t>VP LATGALES RP ZIEMEĻLATGALES IECIRKŅA IZMEKLĒŠANAS NODAĻAS 5.GRUPA</t>
  </si>
  <si>
    <t>VP LATGALES RP DIENVIDLATGALES IECIRKŅA REAĢĒŠANAS NODAĻAS 10.GRUPA</t>
  </si>
  <si>
    <t>VP LATGALES RP ZIEMEĻLATGALES IECIRKŅA REAĢĒŠANAS NODAĻAS 6.GRUPA</t>
  </si>
  <si>
    <t>VP LATGALES RP DIENVIDLATGALES IECIRKŅA IZMEKLĒŠANAS NODAĻAS 6.GRUPA</t>
  </si>
  <si>
    <t>VP LATGALES RP ZIEMEĻLATGALES IECIRKŅA REAĢĒŠANAS NODAĻAS 8.GRUPA</t>
  </si>
  <si>
    <t>VP LATGALES RP ZIEMEĻLATGALES IECIRKŅA IZMEKLĒŠANAS NODAĻAS 6.GRUPA</t>
  </si>
  <si>
    <t>VP LATGALES RP DIENVIDLATGALES IECIRKŅA PREVENCIJAS GRUPA</t>
  </si>
  <si>
    <t>nodaļas priekšnieka vietnieks</t>
  </si>
  <si>
    <t>VP LATGALES RP KĀRTPB PREVENCIJAS GRUPA</t>
  </si>
  <si>
    <t>VP LATGALES RP DIENVIDLATGALES IECIRKŅA IZMEKLĒŠANAS NODAĻAS 9.GRUPA</t>
  </si>
  <si>
    <t>VP LATGALES RP ZIEMEĻLATGALES IECIRKŅA REAĢĒŠANAS NODAĻAS 1.GRUPA</t>
  </si>
  <si>
    <t>VP LATGALES RP ZIEMEĻLATGALES IECIRKŅA IZMEKLĒŠANAS NODAĻAS 9.GRUPA</t>
  </si>
  <si>
    <t>VP LATGALES RP ZIEMEĻLATGALES IECIRKŅA IZMEKLĒŠANAS NODAĻAS 1.GRUPA</t>
  </si>
  <si>
    <t>VP LATGALES RP ZIEMEĻLATGALES IECIRKŅA REAĢĒŠANAS NODAĻAS 7.GRUPA</t>
  </si>
  <si>
    <t>VP GKĀRTPP RKVP SPECIĀLO UZDEVUMU BATALJONA 7.ROTA (KURZEMES REĢIONA)</t>
  </si>
  <si>
    <t>VP LATGALES RP DIENVIDLATGALES IECIRKŅA REAĢĒŠANAS NODAĻAS 9.GRUPA</t>
  </si>
  <si>
    <t>VP LATGALES RP DIENVIDLATGALES IECIRKŅA REAĢĒŠANAS NODAĻAS 5.GRUPA</t>
  </si>
  <si>
    <t>VP LATGALES RP KRIMPB EKONOMISKO NOZIEGUMU APKAROŠANAS NODAĻA</t>
  </si>
  <si>
    <t>VP LATGALES RP DIENVIDLATGALES IECIRKŅA REAĢĒŠANAS NODAĻAS 4.GRUPA</t>
  </si>
  <si>
    <t>VP LATGALES RP ZIEMEĻLATGALES IECIRKŅA REAĢĒŠANAS NODAĻAS 2.GRUPA</t>
  </si>
  <si>
    <t>VP LATGALES RP ZIEMEĻLATGALES IECIRKŅA REAĢĒŠANAS NODAĻAS 4.GRUPA</t>
  </si>
  <si>
    <t>VP LATGALES RP DIENVIDLATGALES IECIRKŅA IZMEKLĒŠANAS NODAĻAS 1.GRUPA</t>
  </si>
  <si>
    <t>VP LATGALES RP KRIMPB RĒZEKNES REĢIONĀLĀ NODAĻA</t>
  </si>
  <si>
    <t>rotas komandieris</t>
  </si>
  <si>
    <t>VP LATGALES RP ZIEMEĻLATGALES IECIRKŅA IZMEKLĒŠANAS NODAĻAS 7.GRUPA</t>
  </si>
  <si>
    <t>VP LATGALES RP DIENVIDLATGALES IECIRKŅA REAĢĒŠANAS NODAĻAS 8.GRUPA</t>
  </si>
  <si>
    <t>rotas komandiera vietnieks</t>
  </si>
  <si>
    <t>VP LATGALES RP DIENVIDLATGALES IECIRKNIS</t>
  </si>
  <si>
    <t>iecirkņa priekšnieka vietnieks, Izmeklēšanas nodaļas priekšnieks</t>
  </si>
  <si>
    <t>VP LATGALES RP KĀRTPB SŪDZĪBU IZSKATĪŠANAS GRUPA</t>
  </si>
  <si>
    <t>iecirkņa priekšnieks</t>
  </si>
  <si>
    <t>VP LATGALES RP ZIEMEĻLATGALES IECIRKŅA IZMEKLĒŠANAS NODAĻAS 8.GRUPA</t>
  </si>
  <si>
    <t>VP LATGALES RP ZIEMEĻLATGALES IECIRKŅA IZMEKLĒŠANAS NODAĻAS 4.GRUPA</t>
  </si>
  <si>
    <t>VP LATGALES RP KĀRTĪBAS POLICIJAS BIROJS (LRP KĀRTPB)</t>
  </si>
  <si>
    <t>biroja priekšnieka vietnieks</t>
  </si>
  <si>
    <t>VP LATGALES RP DIENVIDLATGALES IECIRKŅA IZMEKLĒŠANAS NODAĻAS 3.GRUPA</t>
  </si>
  <si>
    <t>galvenais inspektors (informācijas sistēmu drošības pārzinis)</t>
  </si>
  <si>
    <t>VP LATGALES RP ZIEMEĻLATGALES IECIRKŅA IZMEKLĒŠANAS NODAĻAS 10.GRUPA</t>
  </si>
  <si>
    <t>VP LATGALES RP DIENVIDLATGALES IECIRKŅA IZMEKLĒŠANAS NODAĻAS 4.GRUPA</t>
  </si>
  <si>
    <t>VP LATGALES RP ZIEMEĻLATGALES IECIRKŅA REAĢĒŠANAS NODAĻAS 3.GRUPA</t>
  </si>
  <si>
    <t>VP LATGALES RP KRIMPB KRIMINĀLIZLŪKOŠANAS INFORMĀCIJAS ANALĪZES GRUPA</t>
  </si>
  <si>
    <t>VP LATGALES RP KRIMPB ORGANIZĒTĀS NOZIEDZĪBAS SMAGO UN SĒRIJVEIDA NOZIEGUMU APKAROŠANAS NODAĻA</t>
  </si>
  <si>
    <t>VP LATGALES RP ZIEMEĻLATGALES IECIRKŅA REAĢĒŠANAS NODAĻAS 5.GRUPA</t>
  </si>
  <si>
    <t>VP GKĀRTPP RKVP SPECIĀLO UZDEVUMU BATALJONA 6.ROTA (ZEMGALES REĢIONA)</t>
  </si>
  <si>
    <t>23,59% no aprēķinātā atalgojuma
* izņemot 2 personas, kurām tiek piemērota nodokļu likme 21,94% (izdienas pensionārs)</t>
  </si>
  <si>
    <t>Citroen Berlingo</t>
  </si>
  <si>
    <t>KIA Cee'd</t>
  </si>
  <si>
    <t>Opel Mokka</t>
  </si>
  <si>
    <t>Opel Combo Van</t>
  </si>
  <si>
    <t xml:space="preserve">Opel Insignia Limousine </t>
  </si>
  <si>
    <t>Renault Kangoo</t>
  </si>
  <si>
    <t>Renault Laguna</t>
  </si>
  <si>
    <t>Toyota RAV4</t>
  </si>
  <si>
    <t>operatīvais dežurants</t>
  </si>
  <si>
    <t>VP LATGALES RP SLEPENĪBAS REŽĪMA NODROŠINĀŠANAS UN SEVIŠĶĀS LIETVEDĪBAS GRUPA</t>
  </si>
  <si>
    <t>20%</t>
  </si>
  <si>
    <t>50%</t>
  </si>
  <si>
    <t>2.pielikums</t>
  </si>
  <si>
    <t xml:space="preserve">Valsts policijas izdevumi </t>
  </si>
  <si>
    <t>1)    Izdevumi saistībā ar rīkojuma Nr. 184 izpildei nepieciešamo pasākumu īstenošanu</t>
  </si>
  <si>
    <t>VP GKĀRTPP RKVP SPECIĀLO UZDEVUMU BATALJONA 1.ROTA</t>
  </si>
  <si>
    <t>vada komandieris</t>
  </si>
  <si>
    <t>vada komandiera vietnieks</t>
  </si>
  <si>
    <t>*</t>
  </si>
  <si>
    <t>* - izdienas pensionārs</t>
  </si>
  <si>
    <t>5.tabula</t>
  </si>
  <si>
    <t>VP GKĀRTPP RKVP SUB DIENESTA ORGANIZĀCIJAS, KOORDINĀCIJAS UN KONTROLES GRUPA</t>
  </si>
  <si>
    <t>Dienas nauda</t>
  </si>
  <si>
    <t xml:space="preserve">Speciālais apģērbs amatpersonām ar speciālajām dienesta pakāpēm </t>
  </si>
  <si>
    <t>VP GKĀRTPP RKVP SPECIĀLO UZDEVUMU BATALJONA 2.ROTA</t>
  </si>
  <si>
    <t>nodaļas priekšnieks</t>
  </si>
  <si>
    <t>**</t>
  </si>
  <si>
    <t>** izdienas pensionārs</t>
  </si>
  <si>
    <t>*Aprēķins par papildu nepieciešamo finansējumu samaksai par virsstundu darbu ir veikts, jo 2024.gada jūlijā tika izbeigtas dienesta attiecības ar 2 (divām) amatpersonām.</t>
  </si>
  <si>
    <t xml:space="preserve">Piemaksa par darbu īpašos apstākļos amatpersonām ar speciālajām dienesta pakāpēm, kuras laika periodāno 2024. gada 1. jūlija līdz 31. jūlijam tika iesaistītas atbalsta sniegšanā Valsts robežsardzei Latvijas Republikas-Baltkrievijas Republikas valsts robežas robežuzraudzības nodrošināšanā </t>
  </si>
  <si>
    <t>Detalizēts aprēķins samaksai par virsstundu darbu amatpersonām ar speciālo dienesta pakāpi, sniedzot atbalstu Valsts robežsardzei Latvijas Republikas-Baltkrievijas Republikas valsts robežas nelikumīgas šķērsošanas nodrošināšanā, par laika periodu no 2024. gada 1. jūlija līdz 31. jūlijam*</t>
  </si>
  <si>
    <t xml:space="preserve">Piemaksa par nakts darbu amatpersonām ar speciālajām dienesta pakāpēm, kuras laika periodā no 2024. gada 1. jūlija līdz 31. jūlijam tika iesaistītas atbalsta sniegšanā Valsts robežsardzei Latvijas Republikas-Baltkrievijas Republikas valsts robežas robežuzraudzības nodrošināšanā </t>
  </si>
  <si>
    <t>Detalizēts aprēķins dienas naudas samaksai amatpersonām ar speciālajām dienesta pakāpēm, sniedzot atbalstu Valsts robežsardzei Latvijas Republikas-Baltkrievijas Republikas valsts robežas robežuzraudzības nodrošināšanā 
par laika periodu no 2024. gada 5. jūnija līdz 17. jūlijam</t>
  </si>
  <si>
    <t>05.06.2024.-26.06.2024./</t>
  </si>
  <si>
    <t>VP ZEMGALES RP DIENVIDZEMGALES IECIRKŅA REAĢĒŠANAS NODAĻAS 6.GRUPA</t>
  </si>
  <si>
    <t>26.06.2024.-17.07.2024./</t>
  </si>
  <si>
    <r>
      <t>Degvielas izmaksu aprēķins degvielas izdevumiem sniedzot atbalstu Valsts robežsardzei Latvijas Republikas-Baltkrievijas Republikas valsts robežas nelikumīgas šķērsošanas nodrošināšanā par laika periodu 
no 2024. gada 1. jū</t>
    </r>
    <r>
      <rPr>
        <b/>
        <sz val="12"/>
        <color rgb="FFFF0000"/>
        <rFont val="Times New Roman"/>
        <family val="1"/>
        <charset val="186"/>
      </rPr>
      <t>l</t>
    </r>
    <r>
      <rPr>
        <b/>
        <sz val="12"/>
        <color theme="1"/>
        <rFont val="Times New Roman"/>
        <family val="1"/>
        <charset val="186"/>
      </rPr>
      <t>i</t>
    </r>
    <r>
      <rPr>
        <b/>
        <sz val="12"/>
        <rFont val="Times New Roman"/>
        <family val="1"/>
        <charset val="186"/>
      </rPr>
      <t>ja līdz 31. jūlijam</t>
    </r>
  </si>
  <si>
    <t>Škoda Octavia</t>
  </si>
  <si>
    <t>VW Transporter</t>
  </si>
  <si>
    <t>Nissan Navara</t>
  </si>
  <si>
    <t xml:space="preserve"> * - Rīgas reģiona pārvaldes izdevumi par laika periodu no 2024. gada 01. jūnija līdz 30. jūnijam.</t>
  </si>
  <si>
    <t>Detalizēts aprēķins par laika periodu no 2024. gada 1. jūlija līdz 31. jūlijam 1.tabulā.
Iesaistītas 213 personas, kopējais iesaistes laiks 3 394 stundas.</t>
  </si>
  <si>
    <t>1) Piemaksa par virsstundu darbu 2 amatpersonām ar speciālo dienesta pakāpi ar kurām 2024. gada jūlija mēnesī izbeigtas dienesta attiecības (aprēķins par laika periodu no 2024. gada 1. jūlija līdz 31.jūlijam 2. tabulā)</t>
  </si>
  <si>
    <t>3.tabula</t>
  </si>
  <si>
    <t>Detalizēts aprēķins par laika periodu no 2024. gada 1. jūlija līdz 31. jūlijam 3.tabulā.
Iesaistītas 360 personas, kopējais iesaistes laiks 10 379,50 stundas.</t>
  </si>
  <si>
    <r>
      <t xml:space="preserve">Dienesta viesnīcas pakalpojumi
Naktsmītnes izdevumi Daugavpilī:
2 naktis x 13 gultasvietas x 15,00 </t>
    </r>
    <r>
      <rPr>
        <i/>
        <sz val="11"/>
        <rFont val="Times New Roman"/>
        <family val="1"/>
        <charset val="186"/>
      </rPr>
      <t>euro</t>
    </r>
    <r>
      <rPr>
        <sz val="11"/>
        <rFont val="Times New Roman"/>
        <family val="1"/>
        <charset val="186"/>
      </rPr>
      <t xml:space="preserve"> =  390,00 </t>
    </r>
    <r>
      <rPr>
        <i/>
        <sz val="11"/>
        <rFont val="Times New Roman"/>
        <family val="1"/>
        <charset val="186"/>
      </rPr>
      <t>euro</t>
    </r>
    <r>
      <rPr>
        <sz val="11"/>
        <rFont val="Times New Roman"/>
        <family val="1"/>
        <charset val="186"/>
      </rPr>
      <t xml:space="preserve">;
28 naktis x 12 gultasvietas × 15,00 </t>
    </r>
    <r>
      <rPr>
        <i/>
        <sz val="11"/>
        <rFont val="Times New Roman"/>
        <family val="1"/>
        <charset val="186"/>
      </rPr>
      <t>euro</t>
    </r>
    <r>
      <rPr>
        <sz val="11"/>
        <rFont val="Times New Roman"/>
        <family val="1"/>
        <charset val="186"/>
      </rPr>
      <t xml:space="preserve"> =  5 040,00 </t>
    </r>
    <r>
      <rPr>
        <i/>
        <sz val="11"/>
        <rFont val="Times New Roman"/>
        <family val="1"/>
        <charset val="186"/>
      </rPr>
      <t xml:space="preserve">euro;
</t>
    </r>
    <r>
      <rPr>
        <sz val="11"/>
        <rFont val="Times New Roman"/>
        <family val="1"/>
        <charset val="186"/>
      </rPr>
      <t xml:space="preserve">
Aprēķins veikts par dienesta viesnīcas pakalpojumiem (naktsmītni), kas tika nodrošināti no 2024.gada 1.jūnija līdz 30. jūnijam, izdevumi pakalpojuma sniedzējam tika apmaksāti 2024.gada jūlijā. </t>
    </r>
  </si>
  <si>
    <r>
      <t xml:space="preserve">Detalizēts aprēķins par laika periodu no 2024. gada 01. jūnija līdz 31. jūlijam  (t.sk. korekcija: Rīgas reģiona pārvaldes izdevumi par laika periodu no 2024. gada 01. jūnija līdz 30. jūnijam) 5.tabulā.
Pasākuma nodrošināšanai tika iesaistīti 79 transportlīdzekļi;
Vidēji viena transportlīdzekļa nobraukums 1 134,06 km; 
Vidējā degvielas cena 1,4587 </t>
    </r>
    <r>
      <rPr>
        <i/>
        <sz val="11"/>
        <rFont val="Times New Roman"/>
        <family val="1"/>
        <charset val="186"/>
      </rPr>
      <t>euro</t>
    </r>
    <r>
      <rPr>
        <sz val="11"/>
        <rFont val="Times New Roman"/>
        <family val="1"/>
        <charset val="186"/>
      </rPr>
      <t xml:space="preserve">/l; 
Vidējais degvielas patēriņš 7,41  l/km uz 100 km.
</t>
    </r>
    <r>
      <rPr>
        <i/>
        <sz val="11"/>
        <rFont val="Times New Roman"/>
        <family val="1"/>
        <charset val="186"/>
      </rPr>
      <t xml:space="preserve">
</t>
    </r>
    <r>
      <rPr>
        <sz val="11"/>
        <rFont val="Times New Roman"/>
        <family val="1"/>
        <charset val="186"/>
      </rPr>
      <t xml:space="preserve">79 t-ldz. x 1 134,06 km x 1,4587 </t>
    </r>
    <r>
      <rPr>
        <i/>
        <sz val="11"/>
        <rFont val="Times New Roman"/>
        <family val="1"/>
        <charset val="186"/>
      </rPr>
      <t>euro/</t>
    </r>
    <r>
      <rPr>
        <sz val="11"/>
        <rFont val="Times New Roman"/>
        <family val="1"/>
        <charset val="186"/>
      </rPr>
      <t>l x 7,41 l/km  ÷ 100 km = 9 683,92</t>
    </r>
    <r>
      <rPr>
        <i/>
        <sz val="11"/>
        <rFont val="Times New Roman"/>
        <family val="1"/>
        <charset val="186"/>
      </rPr>
      <t xml:space="preserve"> euro</t>
    </r>
  </si>
  <si>
    <r>
      <t xml:space="preserve">Aprēķins veikts par ēdināšanas pakalpojumiem, kas tika nodrošināti 
no 2024.gada 01. jūnija līdz 30. jūnijam,  izdevumi pakalpojuma sniedzējam tika apmaksāti 2024.gada jūlijā. 
Ēdināšanas pakalpojumi Daugavpilī: 
brokastis 242 porcijas × 8,00 </t>
    </r>
    <r>
      <rPr>
        <i/>
        <sz val="11"/>
        <rFont val="Times New Roman"/>
        <family val="1"/>
        <charset val="186"/>
      </rPr>
      <t>euro</t>
    </r>
    <r>
      <rPr>
        <sz val="11"/>
        <rFont val="Times New Roman"/>
        <family val="1"/>
        <charset val="186"/>
      </rPr>
      <t xml:space="preserve"> = 1 936,00 </t>
    </r>
    <r>
      <rPr>
        <i/>
        <sz val="11"/>
        <rFont val="Times New Roman"/>
        <family val="1"/>
        <charset val="186"/>
      </rPr>
      <t>euro;</t>
    </r>
    <r>
      <rPr>
        <sz val="11"/>
        <rFont val="Times New Roman"/>
        <family val="1"/>
        <charset val="186"/>
      </rPr>
      <t xml:space="preserve">
pusdienas 241 porcijas × 9,00 </t>
    </r>
    <r>
      <rPr>
        <i/>
        <sz val="11"/>
        <rFont val="Times New Roman"/>
        <family val="1"/>
        <charset val="186"/>
      </rPr>
      <t>euro</t>
    </r>
    <r>
      <rPr>
        <sz val="11"/>
        <rFont val="Times New Roman"/>
        <family val="1"/>
        <charset val="186"/>
      </rPr>
      <t xml:space="preserve"> = 2 169 ,00</t>
    </r>
    <r>
      <rPr>
        <i/>
        <sz val="11"/>
        <rFont val="Times New Roman"/>
        <family val="1"/>
        <charset val="186"/>
      </rPr>
      <t xml:space="preserve"> euro</t>
    </r>
    <r>
      <rPr>
        <sz val="11"/>
        <rFont val="Times New Roman"/>
        <family val="1"/>
        <charset val="186"/>
      </rPr>
      <t>;
vakariņas 241 porcijas × 10,00</t>
    </r>
    <r>
      <rPr>
        <i/>
        <sz val="11"/>
        <rFont val="Times New Roman"/>
        <family val="1"/>
        <charset val="186"/>
      </rPr>
      <t xml:space="preserve"> euro</t>
    </r>
    <r>
      <rPr>
        <sz val="11"/>
        <rFont val="Times New Roman"/>
        <family val="1"/>
        <charset val="186"/>
      </rPr>
      <t xml:space="preserve"> = 2 410,00 </t>
    </r>
    <r>
      <rPr>
        <i/>
        <sz val="11"/>
        <rFont val="Times New Roman"/>
        <family val="1"/>
        <charset val="186"/>
      </rPr>
      <t xml:space="preserve">euro;
</t>
    </r>
    <r>
      <rPr>
        <sz val="11"/>
        <rFont val="Times New Roman"/>
        <family val="1"/>
        <charset val="186"/>
      </rPr>
      <t xml:space="preserve">launags (sausā uztura paka uz 24 stundam) 121 pakas × 27,00 </t>
    </r>
    <r>
      <rPr>
        <i/>
        <sz val="11"/>
        <rFont val="Times New Roman"/>
        <family val="1"/>
        <charset val="186"/>
      </rPr>
      <t>euro</t>
    </r>
    <r>
      <rPr>
        <sz val="11"/>
        <rFont val="Times New Roman"/>
        <family val="1"/>
        <charset val="186"/>
      </rPr>
      <t xml:space="preserve"> = 3 267,00</t>
    </r>
    <r>
      <rPr>
        <i/>
        <sz val="11"/>
        <rFont val="Times New Roman"/>
        <family val="1"/>
        <charset val="186"/>
      </rPr>
      <t xml:space="preserve"> euro;</t>
    </r>
    <r>
      <rPr>
        <sz val="11"/>
        <rFont val="Times New Roman"/>
        <family val="1"/>
        <charset val="186"/>
      </rPr>
      <t xml:space="preserve">
Saskaņā ar līgumu par izmitināšanu un ēdināšanu Daugavpilī ir noteikts, ka ēdināšana 3 reizes dienā nedrīkst pārsniegt 27,00 </t>
    </r>
    <r>
      <rPr>
        <i/>
        <sz val="11"/>
        <rFont val="Times New Roman"/>
        <family val="1"/>
        <charset val="186"/>
      </rPr>
      <t>euro</t>
    </r>
    <r>
      <rPr>
        <sz val="11"/>
        <rFont val="Times New Roman"/>
        <family val="1"/>
        <charset val="186"/>
      </rPr>
      <t xml:space="preserve">:
Ēdināšanas izmaksas sastāda:
Brokastis 8 </t>
    </r>
    <r>
      <rPr>
        <i/>
        <sz val="11"/>
        <rFont val="Times New Roman"/>
        <family val="1"/>
        <charset val="186"/>
      </rPr>
      <t>euro</t>
    </r>
    <r>
      <rPr>
        <sz val="11"/>
        <rFont val="Times New Roman"/>
        <family val="1"/>
        <charset val="186"/>
      </rPr>
      <t xml:space="preserve"> /1 pers
Pusdienas 9</t>
    </r>
    <r>
      <rPr>
        <i/>
        <sz val="11"/>
        <rFont val="Times New Roman"/>
        <family val="1"/>
        <charset val="186"/>
      </rPr>
      <t xml:space="preserve"> euro </t>
    </r>
    <r>
      <rPr>
        <sz val="11"/>
        <rFont val="Times New Roman"/>
        <family val="1"/>
        <charset val="186"/>
      </rPr>
      <t xml:space="preserve">/1 pers
Vakariņas 10 </t>
    </r>
    <r>
      <rPr>
        <i/>
        <sz val="11"/>
        <rFont val="Times New Roman"/>
        <family val="1"/>
        <charset val="186"/>
      </rPr>
      <t>euro</t>
    </r>
    <r>
      <rPr>
        <sz val="11"/>
        <rFont val="Times New Roman"/>
        <family val="1"/>
        <charset val="186"/>
      </rPr>
      <t xml:space="preserve"> /1 pers
Amatpersonām, kuras ir maiņā uz robežas un tām nav iespējams atgriezties uz pusdienām un vakariņām, tad, lai nodrošinātu ēdināšanu amatpersonām dod līdzi pārtikas pakas: 
sausie produkti uz 24 stundām - 27 </t>
    </r>
    <r>
      <rPr>
        <i/>
        <sz val="11"/>
        <rFont val="Times New Roman"/>
        <family val="1"/>
        <charset val="186"/>
      </rPr>
      <t>euro</t>
    </r>
    <r>
      <rPr>
        <sz val="11"/>
        <rFont val="Times New Roman"/>
        <family val="1"/>
        <charset val="186"/>
      </rPr>
      <t xml:space="preserve"> /1 pers.
sausie produkti (vakariņaas un brokastis) - 18 </t>
    </r>
    <r>
      <rPr>
        <i/>
        <sz val="11"/>
        <rFont val="Times New Roman"/>
        <family val="1"/>
        <charset val="186"/>
      </rPr>
      <t>euro</t>
    </r>
    <r>
      <rPr>
        <sz val="11"/>
        <rFont val="Times New Roman"/>
        <family val="1"/>
        <charset val="186"/>
      </rPr>
      <t xml:space="preserve"> /1 pers. 
Pārtikas pakas tiek dotas arī Latgales reģiona pārvaldes amatpersonām, kuras arī tiek norīkotas uz robežu, augstākminēto iemeslu dēļ, komandējama izdevumi un dienas nauda viņām nav.
Papildus jāatzīmē, ka dienas nauda dienās, kad nodrošināta 3 reižu ēdināšana sastāda 30% no Ministru kabineta noteikumos par komandējumu paredzētā limita.</t>
    </r>
  </si>
  <si>
    <t>Pārējās preces</t>
  </si>
  <si>
    <r>
      <t xml:space="preserve">Negazēts dzeramais ūdens 2 L / 200 gab. x 0,463 </t>
    </r>
    <r>
      <rPr>
        <i/>
        <sz val="11"/>
        <rFont val="Times New Roman"/>
        <family val="1"/>
        <charset val="186"/>
      </rPr>
      <t>euro</t>
    </r>
    <r>
      <rPr>
        <sz val="11"/>
        <rFont val="Times New Roman"/>
        <family val="1"/>
        <charset val="186"/>
      </rPr>
      <t xml:space="preserve"> = 92,60 </t>
    </r>
    <r>
      <rPr>
        <i/>
        <sz val="11"/>
        <rFont val="Times New Roman"/>
        <family val="1"/>
        <charset val="186"/>
      </rPr>
      <t>euro</t>
    </r>
  </si>
  <si>
    <r>
      <t>38992,67</t>
    </r>
    <r>
      <rPr>
        <i/>
        <sz val="11"/>
        <rFont val="Times New Roman"/>
        <family val="1"/>
        <charset val="186"/>
      </rPr>
      <t xml:space="preserve"> euro</t>
    </r>
    <r>
      <rPr>
        <sz val="11"/>
        <rFont val="Times New Roman"/>
        <family val="1"/>
        <charset val="186"/>
      </rPr>
      <t xml:space="preserve"> × 8,33% = 3 248,09 </t>
    </r>
    <r>
      <rPr>
        <i/>
        <sz val="11"/>
        <rFont val="Times New Roman"/>
        <family val="1"/>
        <charset val="186"/>
      </rPr>
      <t>euro</t>
    </r>
    <r>
      <rPr>
        <sz val="11"/>
        <rFont val="Times New Roman"/>
        <family val="1"/>
        <charset val="186"/>
      </rPr>
      <t>.</t>
    </r>
  </si>
  <si>
    <t>Kārtējā remonta un iestāžu uzturēšanas materiāli</t>
  </si>
  <si>
    <r>
      <t xml:space="preserve">Papīra dvieļi  72 gab. x 0,73569 </t>
    </r>
    <r>
      <rPr>
        <i/>
        <sz val="11"/>
        <rFont val="Times New Roman"/>
        <family val="1"/>
        <charset val="186"/>
      </rPr>
      <t>euro</t>
    </r>
    <r>
      <rPr>
        <sz val="11"/>
        <rFont val="Times New Roman"/>
        <family val="1"/>
        <charset val="186"/>
      </rPr>
      <t xml:space="preserve"> = 52,97 </t>
    </r>
    <r>
      <rPr>
        <i/>
        <sz val="11"/>
        <rFont val="Times New Roman"/>
        <family val="1"/>
        <charset val="186"/>
      </rPr>
      <t>euro</t>
    </r>
    <r>
      <rPr>
        <sz val="11"/>
        <rFont val="Times New Roman"/>
        <family val="1"/>
        <charset val="186"/>
      </rPr>
      <t xml:space="preserve">;
Atkritumu maisi  200 L  / 4 iepak. x 1,592 </t>
    </r>
    <r>
      <rPr>
        <i/>
        <sz val="11"/>
        <rFont val="Times New Roman"/>
        <family val="1"/>
        <charset val="186"/>
      </rPr>
      <t xml:space="preserve">euro </t>
    </r>
    <r>
      <rPr>
        <sz val="11"/>
        <rFont val="Times New Roman"/>
        <family val="1"/>
        <charset val="186"/>
      </rPr>
      <t xml:space="preserve">=  6,37 </t>
    </r>
    <r>
      <rPr>
        <i/>
        <sz val="11"/>
        <rFont val="Times New Roman"/>
        <family val="1"/>
        <charset val="186"/>
      </rPr>
      <t>euro</t>
    </r>
    <r>
      <rPr>
        <sz val="11"/>
        <rFont val="Times New Roman"/>
        <family val="1"/>
        <charset val="186"/>
      </rPr>
      <t xml:space="preserve">;
Veļas mazgāšanas želeja 5 L  / 4 gab. x 5,973 </t>
    </r>
    <r>
      <rPr>
        <i/>
        <sz val="11"/>
        <rFont val="Times New Roman"/>
        <family val="1"/>
        <charset val="186"/>
      </rPr>
      <t>euro</t>
    </r>
    <r>
      <rPr>
        <sz val="11"/>
        <rFont val="Times New Roman"/>
        <family val="1"/>
        <charset val="186"/>
      </rPr>
      <t xml:space="preserve"> = 23,89 </t>
    </r>
    <r>
      <rPr>
        <i/>
        <sz val="11"/>
        <rFont val="Times New Roman"/>
        <family val="1"/>
        <charset val="186"/>
      </rPr>
      <t>euro</t>
    </r>
    <r>
      <rPr>
        <sz val="11"/>
        <rFont val="Times New Roman"/>
        <family val="1"/>
        <charset val="186"/>
      </rPr>
      <t xml:space="preserve">;
Roku dezinfekcija 500 ml / 30 gab. x 1,985 </t>
    </r>
    <r>
      <rPr>
        <i/>
        <sz val="11"/>
        <rFont val="Times New Roman"/>
        <family val="1"/>
        <charset val="186"/>
      </rPr>
      <t>euro</t>
    </r>
    <r>
      <rPr>
        <sz val="11"/>
        <rFont val="Times New Roman"/>
        <family val="1"/>
        <charset val="186"/>
      </rPr>
      <t xml:space="preserve"> = 59,55 </t>
    </r>
    <r>
      <rPr>
        <i/>
        <sz val="11"/>
        <rFont val="Times New Roman"/>
        <family val="1"/>
        <charset val="186"/>
      </rPr>
      <t>euro</t>
    </r>
    <r>
      <rPr>
        <sz val="11"/>
        <rFont val="Times New Roman"/>
        <family val="1"/>
        <charset val="186"/>
      </rPr>
      <t>.</t>
    </r>
  </si>
  <si>
    <t>Detalizēts aprēķins 4.tabulā.
Dienas nauda par periodu no 2024.gada 5. jūnija līdz 17. jūlijam ir izmaksāta 
24 personām.
Valsts policijas pavēles: Nr. 3172 no 31.05.2024., Nr.3529 no 19.06.2024. 
"Par komandējumiem uz Daugavpili un Dagdu (Latvijā)" dienas nauda: 
100% (8,00 euro) pirmā un pēdējā diena, 
30% (2,40 euro) pārējās dienas
**Valsts policija iekšzemes komandējumiem nemaksā dienas naudu avansā, bet gan izmaksā tad, kad no komandējuma amatpersonas ir atgriezušās. Komandējuma laika ietvars saskaņā ar Valsts policijas pavēli par komandējumu, ir tāds, ka uz mēnesi tiek sūtīta komandējumā viena amatpersonu grupa, pēc tam – uz mēnesi tika nosūtīta cita amatpersonu grupa.</t>
  </si>
  <si>
    <r>
      <t>***Atbilstoši Ministru kabineta 2024.gada 12.marta rīkojuma Nr.184 “Par pastiprināta robežapsardzības sistēmas darbības režīma izsludināšanu” sākotnējās ietekmes (</t>
    </r>
    <r>
      <rPr>
        <i/>
        <sz val="10"/>
        <rFont val="Times New Roman"/>
        <family val="1"/>
        <charset val="186"/>
      </rPr>
      <t>ex-ante</t>
    </r>
    <r>
      <rPr>
        <sz val="10"/>
        <rFont val="Times New Roman"/>
        <family val="1"/>
        <charset val="186"/>
      </rPr>
      <t>) novērtējuma ziņojuma (anotācijas) 1.pielikumam tiek īstenota 150 kamuflāžas speciālā apģērba komplektu (sastāv no 150 pavasara/ vasaras un 150 rudens/ziemas apģērbiem, ievērojot, ka katrā sezonā jāvalkā cita veida apģērbs) sastāvdaļu iegāde (pirmā kamuflāžas speciālā apģērba komplektu sastāvdaļu piegāde saņemta atbilstoši Ministru kabineta 2024.gada 27.augusta rīkojumam Nr.705 “Par apropriācijas pārdali no budžeta resora “74. Gadskārtējā valsts budžeta izpildes procesā pārdalāmais finansējums” programmas 22.00.00 “Valsts ārējās robežas drošības pasākumu nodrošināšana””). Speciālais apģērbs iegādāts savlaicīgi, ievērojot piegādes termiņus un to, ka pastiprināts robežapsardzības režīms var tikt pagarināts (Ministru kabineta 2024. gada 10. septembra rīkojums Nr. 744 "Grozījums Ministru kabineta 2024. gada 12. marta rīkojumā Nr. 184 "Par pastiprināta robežapsardzības sistēmas darbības režīma izsludināšanu"".</t>
    </r>
  </si>
  <si>
    <r>
      <t xml:space="preserve">Pamatojoties uz 12.03.2024 MK Rīkojuma Nr.184 anotāciju (24-TA-589), 
pasākuma izpildei tika iegādāta kamuflāža***:
Taktiskie cimdi 150 gab. x 6,195 </t>
    </r>
    <r>
      <rPr>
        <i/>
        <sz val="11"/>
        <color theme="1"/>
        <rFont val="Times New Roman"/>
        <family val="1"/>
        <charset val="186"/>
      </rPr>
      <t xml:space="preserve">euro </t>
    </r>
    <r>
      <rPr>
        <sz val="11"/>
        <color theme="1"/>
        <rFont val="Times New Roman"/>
        <family val="1"/>
        <charset val="186"/>
      </rPr>
      <t xml:space="preserve">= 929,25 </t>
    </r>
    <r>
      <rPr>
        <i/>
        <sz val="11"/>
        <color theme="1"/>
        <rFont val="Times New Roman"/>
        <family val="1"/>
        <charset val="186"/>
      </rPr>
      <t xml:space="preserve">euro </t>
    </r>
    <r>
      <rPr>
        <sz val="11"/>
        <color theme="1"/>
        <rFont val="Times New Roman"/>
        <family val="1"/>
        <charset val="186"/>
      </rPr>
      <t>(atlikusi 05.06.2024 PPR daļa: neatskaitāmais PVN priekšnodoklis);</t>
    </r>
    <r>
      <rPr>
        <i/>
        <sz val="11"/>
        <color theme="1"/>
        <rFont val="Times New Roman"/>
        <family val="1"/>
        <charset val="186"/>
      </rPr>
      <t xml:space="preserve">
</t>
    </r>
    <r>
      <rPr>
        <sz val="11"/>
        <color theme="1"/>
        <rFont val="Times New Roman"/>
        <family val="1"/>
        <charset val="186"/>
      </rPr>
      <t xml:space="preserve">Trubveida šalle 150 gab. x 1,9425 euro = 291,38 euro  (atlikusi 05.06.2024 PPR daļa: neatskaitāmais PVN priekšnodoklis);
Taktiskās ziemas virsjakas 150 gab. x 449,9158 </t>
    </r>
    <r>
      <rPr>
        <i/>
        <sz val="11"/>
        <color theme="1"/>
        <rFont val="Times New Roman"/>
        <family val="1"/>
        <charset val="186"/>
      </rPr>
      <t>euro =</t>
    </r>
    <r>
      <rPr>
        <sz val="11"/>
        <color theme="1"/>
        <rFont val="Times New Roman"/>
        <family val="1"/>
        <charset val="186"/>
      </rPr>
      <t xml:space="preserve"> 67 487,37</t>
    </r>
    <r>
      <rPr>
        <i/>
        <sz val="11"/>
        <color theme="1"/>
        <rFont val="Times New Roman"/>
        <family val="1"/>
        <charset val="186"/>
      </rPr>
      <t xml:space="preserve"> euro;
</t>
    </r>
    <r>
      <rPr>
        <sz val="11"/>
        <color theme="1"/>
        <rFont val="Times New Roman"/>
        <family val="1"/>
        <charset val="186"/>
      </rPr>
      <t xml:space="preserve">Tertmozeķes 150 gab. x 12,28 </t>
    </r>
    <r>
      <rPr>
        <i/>
        <sz val="11"/>
        <color theme="1"/>
        <rFont val="Times New Roman"/>
        <family val="1"/>
        <charset val="186"/>
      </rPr>
      <t xml:space="preserve">euro = </t>
    </r>
    <r>
      <rPr>
        <sz val="11"/>
        <color theme="1"/>
        <rFont val="Times New Roman"/>
        <family val="1"/>
        <charset val="186"/>
      </rPr>
      <t>1842,00</t>
    </r>
    <r>
      <rPr>
        <i/>
        <sz val="11"/>
        <color theme="1"/>
        <rFont val="Times New Roman"/>
        <family val="1"/>
        <charset val="186"/>
      </rPr>
      <t xml:space="preserve"> euro</t>
    </r>
    <r>
      <rPr>
        <sz val="11"/>
        <color theme="1"/>
        <rFont val="Times New Roman"/>
        <family val="1"/>
        <charset val="186"/>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</si>
</sst>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0"/>
    <numFmt numFmtId="165" formatCode="#,##0.000"/>
    <numFmt numFmtId="166" formatCode="0.000"/>
    <numFmt numFmtId="167" formatCode="0.0000"/>
    <numFmt numFmtId="168" formatCode="0.00000"/>
    <numFmt numFmtId="169" formatCode="#,##0.0000000"/>
    <numFmt numFmtId="170" formatCode="#0"/>
    <numFmt numFmtId="171" formatCode="#,##0.0000"/>
  </numFmts>
  <fonts count="31">
    <font>
      <sz val="11"/>
      <color theme="1"/>
      <name val="Calibri"/>
      <family val="2"/>
      <charset val="186"/>
      <scheme val="minor"/>
    </font>
    <font>
      <sz val="11"/>
      <color theme="1"/>
      <name val="Calibri"/>
      <family val="2"/>
      <charset val="186"/>
      <scheme val="minor"/>
    </font>
    <font>
      <sz val="10"/>
      <name val="Arial"/>
      <family val="2"/>
      <charset val="186"/>
    </font>
    <font>
      <b/>
      <sz val="11"/>
      <name val="Times New Roman"/>
      <family val="1"/>
      <charset val="186"/>
    </font>
    <font>
      <sz val="11"/>
      <name val="Times New Roman"/>
      <family val="1"/>
      <charset val="186"/>
    </font>
    <font>
      <sz val="11"/>
      <name val="Calibri"/>
      <family val="2"/>
      <charset val="186"/>
      <scheme val="minor"/>
    </font>
    <font>
      <sz val="10"/>
      <name val="Arial"/>
      <family val="2"/>
      <charset val="186"/>
    </font>
    <font>
      <sz val="10"/>
      <name val="Arial"/>
      <family val="2"/>
      <charset val="186"/>
    </font>
    <font>
      <b/>
      <sz val="14"/>
      <name val="Times New Roman"/>
      <family val="1"/>
      <charset val="186"/>
    </font>
    <font>
      <b/>
      <i/>
      <sz val="11"/>
      <name val="Times New Roman"/>
      <family val="1"/>
      <charset val="186"/>
    </font>
    <font>
      <i/>
      <sz val="11"/>
      <name val="Times New Roman"/>
      <family val="1"/>
      <charset val="186"/>
    </font>
    <font>
      <sz val="10"/>
      <name val="Times New Roman"/>
      <family val="1"/>
      <charset val="186"/>
    </font>
    <font>
      <b/>
      <sz val="12"/>
      <name val="Times New Roman"/>
      <family val="1"/>
      <charset val="186"/>
    </font>
    <font>
      <b/>
      <sz val="6"/>
      <color theme="0"/>
      <name val="Times New Roman"/>
      <family val="1"/>
      <charset val="186"/>
    </font>
    <font>
      <sz val="10"/>
      <color theme="1"/>
      <name val="Times New Roman"/>
      <family val="1"/>
      <charset val="186"/>
    </font>
    <font>
      <b/>
      <sz val="10"/>
      <name val="Times New Roman"/>
      <family val="1"/>
      <charset val="186"/>
    </font>
    <font>
      <i/>
      <sz val="10"/>
      <name val="Times New Roman"/>
      <family val="1"/>
      <charset val="186"/>
    </font>
    <font>
      <sz val="11"/>
      <color theme="1"/>
      <name val="Calibri"/>
      <family val="2"/>
      <scheme val="minor"/>
    </font>
    <font>
      <sz val="10"/>
      <name val="BaltHelvetica"/>
    </font>
    <font>
      <sz val="10"/>
      <name val="Arial"/>
      <family val="2"/>
      <charset val="186"/>
    </font>
    <font>
      <sz val="12"/>
      <name val="Calibri"/>
      <family val="2"/>
      <charset val="186"/>
      <scheme val="minor"/>
    </font>
    <font>
      <sz val="10"/>
      <color rgb="FF000000"/>
      <name val="Times New Roman"/>
      <family val="1"/>
      <charset val="186"/>
    </font>
    <font>
      <sz val="11"/>
      <name val="Calibri Light"/>
      <family val="2"/>
      <charset val="186"/>
      <scheme val="major"/>
    </font>
    <font>
      <b/>
      <sz val="11"/>
      <name val="Calibri Light"/>
      <family val="2"/>
      <charset val="186"/>
      <scheme val="major"/>
    </font>
    <font>
      <b/>
      <sz val="12"/>
      <color rgb="FFFF0000"/>
      <name val="Times New Roman"/>
      <family val="1"/>
      <charset val="186"/>
    </font>
    <font>
      <sz val="10"/>
      <color rgb="FFFF0000"/>
      <name val="Times New Roman"/>
      <family val="1"/>
      <charset val="186"/>
    </font>
    <font>
      <b/>
      <sz val="9"/>
      <color theme="0"/>
      <name val="Times New Roman"/>
      <family val="1"/>
      <charset val="186"/>
    </font>
    <font>
      <b/>
      <sz val="12"/>
      <color theme="1"/>
      <name val="Times New Roman"/>
      <family val="1"/>
      <charset val="186"/>
    </font>
    <font>
      <sz val="10"/>
      <name val="Calibri"/>
      <family val="2"/>
      <charset val="186"/>
      <scheme val="minor"/>
    </font>
    <font>
      <sz val="11"/>
      <color theme="1"/>
      <name val="Times New Roman"/>
      <family val="1"/>
      <charset val="186"/>
    </font>
    <font>
      <i/>
      <sz val="11"/>
      <color theme="1"/>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right/>
      <top/>
      <bottom style="hair">
        <color indexed="64"/>
      </bottom>
      <diagonal/>
    </border>
    <border>
      <left/>
      <right/>
      <top style="hair">
        <color indexed="64"/>
      </top>
      <bottom/>
      <diagonal/>
    </border>
    <border>
      <left/>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rgb="FF000000"/>
      </top>
      <bottom style="hair">
        <color rgb="FF000000"/>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88">
    <xf numFmtId="0" fontId="0" fillId="0" borderId="0"/>
    <xf numFmtId="0" fontId="2" fillId="0" borderId="0"/>
    <xf numFmtId="0" fontId="1" fillId="0" borderId="0"/>
    <xf numFmtId="0" fontId="6" fillId="0" borderId="0"/>
    <xf numFmtId="0" fontId="1" fillId="0" borderId="0"/>
    <xf numFmtId="0" fontId="2" fillId="0" borderId="0"/>
    <xf numFmtId="0" fontId="1" fillId="0" borderId="0"/>
    <xf numFmtId="9" fontId="2" fillId="0" borderId="0" applyFont="0" applyFill="0" applyBorder="0" applyAlignment="0" applyProtection="0"/>
    <xf numFmtId="0" fontId="7" fillId="0" borderId="0"/>
    <xf numFmtId="0" fontId="1" fillId="0" borderId="0"/>
    <xf numFmtId="0" fontId="2" fillId="0" borderId="0"/>
    <xf numFmtId="0" fontId="2" fillId="0" borderId="0"/>
    <xf numFmtId="0" fontId="2" fillId="0" borderId="0"/>
    <xf numFmtId="0" fontId="2" fillId="0" borderId="0"/>
    <xf numFmtId="0" fontId="17"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9" fontId="1" fillId="0" borderId="0" applyFont="0" applyFill="0" applyBorder="0" applyAlignment="0" applyProtection="0"/>
    <xf numFmtId="9" fontId="2" fillId="0" borderId="0" applyFont="0" applyFill="0" applyBorder="0" applyAlignment="0" applyProtection="0"/>
    <xf numFmtId="0" fontId="1" fillId="0" borderId="0"/>
    <xf numFmtId="9" fontId="2" fillId="0" borderId="0" applyFont="0" applyFill="0" applyBorder="0" applyAlignment="0" applyProtection="0"/>
    <xf numFmtId="9" fontId="17"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1" fillId="0" borderId="0"/>
    <xf numFmtId="0" fontId="18" fillId="0" borderId="0"/>
    <xf numFmtId="0" fontId="1" fillId="0" borderId="0"/>
    <xf numFmtId="0" fontId="1" fillId="0" borderId="0"/>
    <xf numFmtId="0" fontId="1" fillId="0" borderId="0"/>
    <xf numFmtId="0" fontId="2" fillId="0" borderId="0"/>
    <xf numFmtId="0" fontId="1" fillId="0" borderId="0"/>
    <xf numFmtId="0" fontId="2" fillId="0" borderId="0"/>
    <xf numFmtId="0" fontId="2" fillId="0" borderId="0"/>
    <xf numFmtId="9" fontId="2" fillId="0" borderId="0" applyFont="0" applyFill="0" applyBorder="0" applyAlignment="0" applyProtection="0"/>
    <xf numFmtId="0" fontId="2" fillId="0" borderId="0"/>
    <xf numFmtId="0" fontId="1" fillId="0" borderId="0"/>
    <xf numFmtId="0" fontId="1" fillId="0" borderId="0"/>
    <xf numFmtId="0" fontId="19" fillId="0" borderId="0"/>
    <xf numFmtId="0" fontId="2" fillId="0" borderId="0"/>
  </cellStyleXfs>
  <cellXfs count="375">
    <xf numFmtId="0" fontId="0" fillId="0" borderId="0" xfId="0"/>
    <xf numFmtId="0" fontId="5" fillId="0" borderId="0" xfId="0" applyFont="1" applyAlignment="1">
      <alignment vertical="center"/>
    </xf>
    <xf numFmtId="0" fontId="8" fillId="0" borderId="0" xfId="0" applyFont="1" applyAlignment="1">
      <alignment horizontal="center" vertical="center"/>
    </xf>
    <xf numFmtId="0" fontId="3" fillId="0" borderId="1" xfId="0" applyFont="1" applyFill="1" applyBorder="1" applyAlignment="1">
      <alignment horizontal="left" vertical="center"/>
    </xf>
    <xf numFmtId="0" fontId="3" fillId="0" borderId="1" xfId="0" applyFont="1" applyFill="1" applyBorder="1" applyAlignment="1">
      <alignment vertical="center"/>
    </xf>
    <xf numFmtId="0" fontId="3" fillId="0" borderId="1" xfId="0" applyFont="1" applyFill="1" applyBorder="1" applyAlignment="1">
      <alignment horizontal="center" vertical="center"/>
    </xf>
    <xf numFmtId="3" fontId="3" fillId="0" borderId="1" xfId="0" applyNumberFormat="1" applyFont="1" applyFill="1" applyBorder="1" applyAlignment="1">
      <alignment horizontal="right" vertical="center"/>
    </xf>
    <xf numFmtId="0" fontId="5" fillId="0" borderId="0" xfId="0" applyFont="1" applyFill="1" applyAlignment="1">
      <alignment vertical="center"/>
    </xf>
    <xf numFmtId="0" fontId="5" fillId="0" borderId="0" xfId="0" applyFont="1" applyAlignment="1">
      <alignment horizontal="right" vertical="center"/>
    </xf>
    <xf numFmtId="3" fontId="3" fillId="0" borderId="1" xfId="0" applyNumberFormat="1" applyFont="1" applyFill="1" applyBorder="1" applyAlignment="1">
      <alignment horizontal="right" vertical="center" wrapText="1"/>
    </xf>
    <xf numFmtId="4" fontId="4" fillId="0" borderId="1" xfId="0" applyNumberFormat="1" applyFont="1" applyFill="1" applyBorder="1" applyAlignment="1">
      <alignment horizontal="right" vertical="center"/>
    </xf>
    <xf numFmtId="0" fontId="4" fillId="0" borderId="1" xfId="0" applyFont="1" applyFill="1" applyBorder="1" applyAlignment="1">
      <alignment vertical="center"/>
    </xf>
    <xf numFmtId="0" fontId="4" fillId="0" borderId="1" xfId="0" applyFont="1" applyFill="1" applyBorder="1" applyAlignment="1">
      <alignment vertical="center" wrapText="1"/>
    </xf>
    <xf numFmtId="0" fontId="11" fillId="0" borderId="0" xfId="1" applyFont="1" applyAlignment="1">
      <alignment horizontal="center" vertical="center"/>
    </xf>
    <xf numFmtId="0" fontId="11" fillId="0" borderId="0" xfId="1" applyFont="1" applyAlignment="1">
      <alignment vertical="center" wrapText="1"/>
    </xf>
    <xf numFmtId="0" fontId="11" fillId="0" borderId="0" xfId="1" applyFont="1" applyAlignment="1">
      <alignment horizontal="center" vertical="center" wrapText="1"/>
    </xf>
    <xf numFmtId="3" fontId="11" fillId="0" borderId="0" xfId="1" applyNumberFormat="1" applyFont="1" applyAlignment="1">
      <alignment horizontal="center" vertical="center"/>
    </xf>
    <xf numFmtId="0" fontId="11" fillId="0" borderId="0" xfId="1" applyFont="1" applyAlignment="1">
      <alignment vertical="center"/>
    </xf>
    <xf numFmtId="0" fontId="11" fillId="0" borderId="0" xfId="1" applyFont="1" applyFill="1" applyAlignment="1">
      <alignment horizontal="center" vertical="center"/>
    </xf>
    <xf numFmtId="0" fontId="11" fillId="0" borderId="0" xfId="1" applyFont="1" applyFill="1" applyAlignment="1">
      <alignment vertical="center" wrapText="1"/>
    </xf>
    <xf numFmtId="0" fontId="11" fillId="0" borderId="0" xfId="1" applyFont="1" applyFill="1" applyAlignment="1">
      <alignment horizontal="center" vertical="center" wrapText="1"/>
    </xf>
    <xf numFmtId="0" fontId="11" fillId="0" borderId="0" xfId="1" applyFont="1" applyFill="1" applyAlignment="1">
      <alignment vertical="center"/>
    </xf>
    <xf numFmtId="0" fontId="15" fillId="0" borderId="0" xfId="1" applyFont="1" applyAlignment="1">
      <alignment vertical="center"/>
    </xf>
    <xf numFmtId="4" fontId="11" fillId="0" borderId="0" xfId="1" applyNumberFormat="1" applyFont="1" applyFill="1" applyAlignment="1">
      <alignment horizontal="center" vertical="center"/>
    </xf>
    <xf numFmtId="0" fontId="13" fillId="0" borderId="0" xfId="1" applyFont="1" applyFill="1" applyBorder="1" applyAlignment="1">
      <alignment horizontal="center" vertical="center" wrapText="1"/>
    </xf>
    <xf numFmtId="4" fontId="12" fillId="0" borderId="0" xfId="1" applyNumberFormat="1" applyFont="1" applyFill="1" applyBorder="1" applyAlignment="1">
      <alignment horizontal="center" vertical="center" wrapText="1"/>
    </xf>
    <xf numFmtId="0" fontId="11" fillId="2" borderId="1" xfId="1" applyFont="1" applyFill="1" applyBorder="1" applyAlignment="1">
      <alignment horizontal="center" vertical="center" wrapText="1"/>
    </xf>
    <xf numFmtId="0" fontId="11" fillId="0" borderId="1" xfId="1" applyFont="1" applyFill="1" applyBorder="1" applyAlignment="1">
      <alignment horizontal="center" vertical="center" wrapText="1"/>
    </xf>
    <xf numFmtId="0" fontId="14" fillId="0" borderId="1" xfId="2" applyFont="1" applyFill="1" applyBorder="1" applyAlignment="1">
      <alignment horizontal="center" vertical="center" wrapText="1"/>
    </xf>
    <xf numFmtId="3" fontId="14" fillId="2" borderId="1" xfId="1" applyNumberFormat="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4" fillId="0" borderId="1" xfId="1" applyFont="1" applyFill="1" applyBorder="1" applyAlignment="1">
      <alignment horizontal="center" vertical="center" wrapText="1"/>
    </xf>
    <xf numFmtId="4" fontId="11" fillId="2" borderId="1" xfId="1" applyNumberFormat="1" applyFont="1" applyFill="1" applyBorder="1" applyAlignment="1">
      <alignment horizontal="center" vertical="center"/>
    </xf>
    <xf numFmtId="4" fontId="11" fillId="0" borderId="1" xfId="1" applyNumberFormat="1" applyFont="1" applyFill="1" applyBorder="1" applyAlignment="1">
      <alignment horizontal="center" vertical="center"/>
    </xf>
    <xf numFmtId="0" fontId="11" fillId="0" borderId="0" xfId="12" applyFont="1" applyAlignment="1">
      <alignment horizontal="center" vertical="center"/>
    </xf>
    <xf numFmtId="0" fontId="11" fillId="0" borderId="0" xfId="12" applyFont="1" applyAlignment="1">
      <alignment vertical="center" wrapText="1"/>
    </xf>
    <xf numFmtId="3" fontId="11" fillId="0" borderId="0" xfId="12" applyNumberFormat="1" applyFont="1" applyAlignment="1">
      <alignment horizontal="center" vertical="center"/>
    </xf>
    <xf numFmtId="0" fontId="11" fillId="0" borderId="0" xfId="12" applyFont="1" applyFill="1" applyAlignment="1">
      <alignment vertical="center"/>
    </xf>
    <xf numFmtId="0" fontId="4" fillId="0" borderId="0" xfId="0" applyFont="1" applyAlignment="1">
      <alignment horizontal="center" vertical="center" wrapText="1"/>
    </xf>
    <xf numFmtId="0" fontId="4" fillId="0" borderId="0" xfId="0" applyFont="1" applyAlignment="1">
      <alignment vertical="center" wrapText="1"/>
    </xf>
    <xf numFmtId="0" fontId="8" fillId="0" borderId="0" xfId="0" applyFont="1" applyAlignment="1">
      <alignment horizontal="left" vertical="center"/>
    </xf>
    <xf numFmtId="0" fontId="8" fillId="0" borderId="0" xfId="0" applyFont="1" applyAlignment="1">
      <alignment horizontal="center" vertical="center" wrapText="1"/>
    </xf>
    <xf numFmtId="0" fontId="8" fillId="0" borderId="0" xfId="0" applyFont="1" applyAlignment="1">
      <alignment vertical="center" wrapText="1"/>
    </xf>
    <xf numFmtId="0" fontId="3" fillId="2" borderId="1" xfId="0" applyFont="1" applyFill="1" applyBorder="1" applyAlignment="1">
      <alignment horizontal="center" vertical="center"/>
    </xf>
    <xf numFmtId="3" fontId="3" fillId="6" borderId="1" xfId="0" applyNumberFormat="1" applyFont="1" applyFill="1" applyBorder="1" applyAlignment="1">
      <alignment horizontal="right" vertical="center" wrapText="1"/>
    </xf>
    <xf numFmtId="0" fontId="3" fillId="6" borderId="5" xfId="0" applyFont="1" applyFill="1" applyBorder="1" applyAlignment="1">
      <alignment horizontal="center" vertical="center" wrapText="1"/>
    </xf>
    <xf numFmtId="0" fontId="3" fillId="6" borderId="1" xfId="0" applyFont="1" applyFill="1" applyBorder="1" applyAlignment="1">
      <alignment horizontal="left" vertical="center"/>
    </xf>
    <xf numFmtId="0" fontId="3" fillId="6" borderId="1" xfId="0" applyFont="1" applyFill="1" applyBorder="1" applyAlignment="1">
      <alignment horizontal="center" vertical="center" wrapText="1"/>
    </xf>
    <xf numFmtId="0" fontId="3" fillId="6" borderId="1" xfId="0" applyFont="1" applyFill="1" applyBorder="1" applyAlignment="1">
      <alignment vertical="center"/>
    </xf>
    <xf numFmtId="0" fontId="3" fillId="6" borderId="1" xfId="0" applyFont="1" applyFill="1" applyBorder="1" applyAlignment="1">
      <alignment horizontal="center" vertical="center"/>
    </xf>
    <xf numFmtId="4" fontId="15" fillId="4" borderId="1" xfId="1" applyNumberFormat="1" applyFont="1" applyFill="1" applyBorder="1" applyAlignment="1">
      <alignment horizontal="center" vertical="center"/>
    </xf>
    <xf numFmtId="0" fontId="4" fillId="0" borderId="0" xfId="1" applyFont="1" applyFill="1" applyAlignment="1">
      <alignment horizontal="right" vertical="center"/>
    </xf>
    <xf numFmtId="0" fontId="8" fillId="0" borderId="0" xfId="1" applyFont="1" applyFill="1" applyAlignment="1">
      <alignment horizontal="left" vertical="center"/>
    </xf>
    <xf numFmtId="0" fontId="5" fillId="0" borderId="0" xfId="0" applyFont="1" applyFill="1" applyAlignment="1">
      <alignment horizontal="right" vertical="center"/>
    </xf>
    <xf numFmtId="1" fontId="4" fillId="0" borderId="0" xfId="0" applyNumberFormat="1" applyFont="1" applyFill="1" applyAlignment="1">
      <alignment horizontal="right"/>
    </xf>
    <xf numFmtId="0" fontId="4" fillId="0" borderId="0" xfId="0" applyFont="1" applyFill="1" applyAlignment="1">
      <alignment horizontal="right"/>
    </xf>
    <xf numFmtId="2" fontId="4" fillId="0" borderId="0" xfId="13" applyNumberFormat="1" applyFont="1" applyFill="1" applyAlignment="1">
      <alignment horizontal="right" vertical="top"/>
    </xf>
    <xf numFmtId="0" fontId="12" fillId="0" borderId="0" xfId="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0" xfId="0" applyFont="1" applyFill="1" applyAlignment="1">
      <alignment horizontal="center" vertical="center"/>
    </xf>
    <xf numFmtId="0" fontId="5" fillId="0" borderId="0" xfId="0" applyFont="1" applyAlignment="1">
      <alignment horizontal="center" vertical="center"/>
    </xf>
    <xf numFmtId="0" fontId="15" fillId="0" borderId="0" xfId="12" applyFont="1" applyAlignment="1">
      <alignment vertical="center"/>
    </xf>
    <xf numFmtId="0" fontId="11" fillId="0" borderId="0" xfId="12" applyFont="1" applyAlignment="1">
      <alignment vertical="center"/>
    </xf>
    <xf numFmtId="0" fontId="11" fillId="0" borderId="1" xfId="12" applyFont="1" applyBorder="1" applyAlignment="1">
      <alignment horizontal="center" vertical="center"/>
    </xf>
    <xf numFmtId="49" fontId="11" fillId="0" borderId="1" xfId="12" applyNumberFormat="1" applyFont="1" applyBorder="1" applyAlignment="1">
      <alignment horizontal="left" vertical="center" wrapText="1"/>
    </xf>
    <xf numFmtId="4" fontId="11" fillId="0" borderId="1" xfId="12" applyNumberFormat="1" applyFont="1" applyBorder="1" applyAlignment="1">
      <alignment horizontal="center" vertical="center"/>
    </xf>
    <xf numFmtId="4" fontId="11" fillId="0" borderId="1" xfId="12" applyNumberFormat="1" applyFont="1" applyFill="1" applyBorder="1" applyAlignment="1">
      <alignment horizontal="center" vertical="center"/>
    </xf>
    <xf numFmtId="0" fontId="11" fillId="0" borderId="1" xfId="12" applyFont="1" applyFill="1" applyBorder="1" applyAlignment="1">
      <alignment horizontal="center" vertical="center"/>
    </xf>
    <xf numFmtId="0" fontId="8" fillId="0" borderId="0" xfId="0" applyFont="1" applyAlignment="1">
      <alignment horizontal="center" vertical="center" wrapText="1"/>
    </xf>
    <xf numFmtId="0" fontId="11" fillId="0" borderId="1" xfId="12" applyFont="1" applyBorder="1" applyAlignment="1">
      <alignment vertical="center" wrapText="1"/>
    </xf>
    <xf numFmtId="0" fontId="11" fillId="0" borderId="1" xfId="12" applyFont="1" applyBorder="1" applyAlignment="1">
      <alignment horizontal="left" vertical="center" wrapText="1"/>
    </xf>
    <xf numFmtId="0" fontId="11" fillId="0" borderId="1" xfId="12" applyFont="1" applyFill="1" applyBorder="1" applyAlignment="1">
      <alignment vertical="center" wrapText="1"/>
    </xf>
    <xf numFmtId="0" fontId="11" fillId="0" borderId="1" xfId="12" applyFont="1" applyFill="1" applyBorder="1" applyAlignment="1">
      <alignment horizontal="left" vertical="center" wrapText="1"/>
    </xf>
    <xf numFmtId="0" fontId="11" fillId="0" borderId="1" xfId="1" applyFont="1" applyBorder="1" applyAlignment="1">
      <alignment vertical="center" wrapText="1"/>
    </xf>
    <xf numFmtId="0" fontId="4" fillId="0" borderId="0" xfId="1" applyFont="1" applyAlignment="1">
      <alignment horizontal="right" vertical="center"/>
    </xf>
    <xf numFmtId="0" fontId="11" fillId="0" borderId="0" xfId="12" applyFont="1"/>
    <xf numFmtId="0" fontId="8" fillId="0" borderId="0" xfId="1" applyFont="1" applyAlignment="1">
      <alignment horizontal="left" vertical="center"/>
    </xf>
    <xf numFmtId="0" fontId="11" fillId="0" borderId="0" xfId="12" applyFont="1" applyAlignment="1">
      <alignment horizontal="center"/>
    </xf>
    <xf numFmtId="0" fontId="15" fillId="0" borderId="0" xfId="12" applyFont="1"/>
    <xf numFmtId="3" fontId="11" fillId="0" borderId="1" xfId="12" applyNumberFormat="1" applyFont="1" applyBorder="1" applyAlignment="1">
      <alignment horizontal="center" vertical="center"/>
    </xf>
    <xf numFmtId="168" fontId="4" fillId="0" borderId="0" xfId="0" applyNumberFormat="1" applyFont="1" applyAlignment="1">
      <alignment horizontal="center" vertical="center" wrapText="1"/>
    </xf>
    <xf numFmtId="0" fontId="4" fillId="0" borderId="0" xfId="0" applyFont="1" applyAlignment="1">
      <alignment vertical="center"/>
    </xf>
    <xf numFmtId="4" fontId="15" fillId="4" borderId="1" xfId="12" applyNumberFormat="1" applyFont="1" applyFill="1" applyBorder="1" applyAlignment="1">
      <alignment horizontal="center" vertical="center"/>
    </xf>
    <xf numFmtId="165" fontId="11" fillId="0" borderId="0" xfId="1" applyNumberFormat="1" applyFont="1" applyFill="1" applyAlignment="1">
      <alignment vertical="center"/>
    </xf>
    <xf numFmtId="4" fontId="4" fillId="0" borderId="0" xfId="0" applyNumberFormat="1" applyFont="1" applyAlignment="1">
      <alignment horizontal="center" vertical="center"/>
    </xf>
    <xf numFmtId="4" fontId="4" fillId="0" borderId="0" xfId="0" applyNumberFormat="1" applyFont="1" applyAlignment="1">
      <alignment horizontal="center" vertical="center" wrapText="1"/>
    </xf>
    <xf numFmtId="4" fontId="5" fillId="0" borderId="0" xfId="0" applyNumberFormat="1" applyFont="1" applyFill="1" applyAlignment="1">
      <alignment vertical="center"/>
    </xf>
    <xf numFmtId="0" fontId="11" fillId="0" borderId="0" xfId="12" applyFont="1" applyFill="1"/>
    <xf numFmtId="165" fontId="11" fillId="0" borderId="1" xfId="12" applyNumberFormat="1" applyFont="1" applyFill="1" applyBorder="1" applyAlignment="1">
      <alignment horizontal="center" vertical="center"/>
    </xf>
    <xf numFmtId="0" fontId="4" fillId="0" borderId="11" xfId="0" applyFont="1" applyFill="1" applyBorder="1" applyAlignment="1">
      <alignment vertical="center"/>
    </xf>
    <xf numFmtId="0" fontId="4" fillId="0" borderId="11" xfId="0" applyFont="1" applyFill="1" applyBorder="1" applyAlignment="1">
      <alignment vertical="center" wrapText="1"/>
    </xf>
    <xf numFmtId="0" fontId="4" fillId="0" borderId="1" xfId="0" applyFont="1" applyFill="1" applyBorder="1" applyAlignment="1">
      <alignment horizontal="right" vertical="center"/>
    </xf>
    <xf numFmtId="0" fontId="4" fillId="0" borderId="1" xfId="0" applyFont="1" applyFill="1" applyBorder="1" applyAlignment="1">
      <alignment horizontal="left" vertical="center" wrapText="1"/>
    </xf>
    <xf numFmtId="0" fontId="4" fillId="0" borderId="9" xfId="0" applyFont="1" applyFill="1" applyBorder="1" applyAlignment="1">
      <alignment vertical="center"/>
    </xf>
    <xf numFmtId="0" fontId="4" fillId="0" borderId="9" xfId="0" applyFont="1" applyFill="1" applyBorder="1" applyAlignment="1">
      <alignment vertical="center" wrapText="1"/>
    </xf>
    <xf numFmtId="0" fontId="22" fillId="0" borderId="0" xfId="0" applyFont="1" applyFill="1" applyAlignment="1">
      <alignment horizontal="center" vertical="center"/>
    </xf>
    <xf numFmtId="0" fontId="22" fillId="0" borderId="0" xfId="0" applyFont="1" applyFill="1" applyAlignment="1">
      <alignment vertical="center"/>
    </xf>
    <xf numFmtId="0" fontId="22" fillId="0" borderId="0" xfId="0" applyFont="1" applyAlignment="1">
      <alignment vertical="center"/>
    </xf>
    <xf numFmtId="0" fontId="22" fillId="0" borderId="0" xfId="0" applyFont="1" applyAlignment="1">
      <alignment horizontal="center" vertical="center"/>
    </xf>
    <xf numFmtId="3" fontId="5" fillId="0" borderId="0" xfId="0" applyNumberFormat="1" applyFont="1" applyAlignment="1">
      <alignment horizontal="right" vertical="center"/>
    </xf>
    <xf numFmtId="0" fontId="22" fillId="0" borderId="0" xfId="0" applyFont="1" applyFill="1" applyAlignment="1">
      <alignment horizontal="right" vertical="center"/>
    </xf>
    <xf numFmtId="0" fontId="22" fillId="0" borderId="0" xfId="0" applyFont="1" applyAlignment="1">
      <alignment horizontal="right" vertical="center"/>
    </xf>
    <xf numFmtId="2" fontId="5" fillId="0" borderId="0" xfId="0" applyNumberFormat="1" applyFont="1" applyFill="1" applyAlignment="1">
      <alignment horizontal="right" vertical="center"/>
    </xf>
    <xf numFmtId="0" fontId="11" fillId="2"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0" fontId="5" fillId="0" borderId="0" xfId="0" applyFont="1" applyFill="1" applyAlignment="1">
      <alignment horizontal="center" vertical="top"/>
    </xf>
    <xf numFmtId="4" fontId="11" fillId="0" borderId="0" xfId="12" applyNumberFormat="1" applyFont="1" applyAlignment="1">
      <alignment horizontal="center" vertical="center"/>
    </xf>
    <xf numFmtId="0" fontId="24" fillId="0" borderId="0" xfId="12" applyFont="1" applyAlignment="1">
      <alignment horizontal="center" vertical="center" wrapText="1"/>
    </xf>
    <xf numFmtId="2" fontId="24" fillId="0" borderId="0" xfId="12" applyNumberFormat="1" applyFont="1" applyAlignment="1">
      <alignment horizontal="center" vertical="center" wrapText="1"/>
    </xf>
    <xf numFmtId="0" fontId="11" fillId="0" borderId="1" xfId="12" applyFont="1" applyBorder="1" applyAlignment="1">
      <alignment horizontal="center" vertical="center" wrapText="1"/>
    </xf>
    <xf numFmtId="0" fontId="14" fillId="0" borderId="1" xfId="12" applyFont="1" applyBorder="1" applyAlignment="1">
      <alignment horizontal="center" vertical="center" wrapText="1"/>
    </xf>
    <xf numFmtId="4" fontId="11" fillId="0" borderId="0" xfId="12" applyNumberFormat="1" applyFont="1" applyAlignment="1">
      <alignment vertical="center"/>
    </xf>
    <xf numFmtId="4" fontId="11" fillId="2" borderId="1" xfId="12" applyNumberFormat="1" applyFont="1" applyFill="1" applyBorder="1" applyAlignment="1">
      <alignment horizontal="center" vertical="center"/>
    </xf>
    <xf numFmtId="4" fontId="15" fillId="0" borderId="0" xfId="1" applyNumberFormat="1" applyFont="1" applyAlignment="1">
      <alignment vertical="center"/>
    </xf>
    <xf numFmtId="165" fontId="11" fillId="0" borderId="1" xfId="12" applyNumberFormat="1" applyFont="1" applyBorder="1" applyAlignment="1">
      <alignment horizontal="center" vertical="center"/>
    </xf>
    <xf numFmtId="0" fontId="11" fillId="0" borderId="0" xfId="12" applyFont="1" applyAlignment="1">
      <alignment horizontal="left" vertical="center" wrapText="1"/>
    </xf>
    <xf numFmtId="0" fontId="24" fillId="0" borderId="0" xfId="12" applyFont="1" applyAlignment="1">
      <alignment horizontal="left" vertical="center" wrapText="1"/>
    </xf>
    <xf numFmtId="3" fontId="11" fillId="0" borderId="1" xfId="12" applyNumberFormat="1" applyFont="1" applyFill="1" applyBorder="1" applyAlignment="1">
      <alignment horizontal="center" vertical="center"/>
    </xf>
    <xf numFmtId="4" fontId="4" fillId="0" borderId="1" xfId="0" applyNumberFormat="1" applyFont="1" applyFill="1" applyBorder="1" applyAlignment="1">
      <alignment horizontal="right" vertical="center" wrapText="1"/>
    </xf>
    <xf numFmtId="4" fontId="5" fillId="0" borderId="0" xfId="0" applyNumberFormat="1" applyFont="1" applyFill="1" applyAlignment="1">
      <alignment horizontal="right" vertical="center"/>
    </xf>
    <xf numFmtId="0" fontId="23" fillId="0" borderId="0" xfId="12" applyFont="1" applyFill="1" applyAlignment="1">
      <alignment horizontal="right"/>
    </xf>
    <xf numFmtId="0" fontId="23" fillId="0" borderId="0" xfId="12" applyFont="1" applyFill="1"/>
    <xf numFmtId="3" fontId="4" fillId="0" borderId="1" xfId="0" applyNumberFormat="1" applyFont="1" applyFill="1" applyBorder="1" applyAlignment="1">
      <alignment horizontal="right" vertical="center" wrapText="1"/>
    </xf>
    <xf numFmtId="0" fontId="12" fillId="0" borderId="0" xfId="12" applyFont="1" applyAlignment="1">
      <alignment horizontal="center" vertical="center" wrapText="1"/>
    </xf>
    <xf numFmtId="0" fontId="25" fillId="0" borderId="0" xfId="12" applyFont="1" applyAlignment="1">
      <alignment horizontal="center" vertical="center"/>
    </xf>
    <xf numFmtId="4" fontId="25" fillId="0" borderId="0" xfId="12" applyNumberFormat="1" applyFont="1" applyAlignment="1">
      <alignment horizontal="center" vertical="center"/>
    </xf>
    <xf numFmtId="0" fontId="26" fillId="0" borderId="0" xfId="12" applyFont="1" applyAlignment="1">
      <alignment horizontal="center" vertical="center" wrapText="1"/>
    </xf>
    <xf numFmtId="4" fontId="11" fillId="0" borderId="29" xfId="12" applyNumberFormat="1" applyFont="1" applyBorder="1" applyAlignment="1">
      <alignment horizontal="center" vertical="center"/>
    </xf>
    <xf numFmtId="170" fontId="11" fillId="0" borderId="29" xfId="12" applyNumberFormat="1" applyFont="1" applyBorder="1" applyAlignment="1">
      <alignment horizontal="center" vertical="center"/>
    </xf>
    <xf numFmtId="4" fontId="11" fillId="2" borderId="29" xfId="12" applyNumberFormat="1" applyFont="1" applyFill="1" applyBorder="1" applyAlignment="1">
      <alignment horizontal="center" vertical="center"/>
    </xf>
    <xf numFmtId="170" fontId="11" fillId="2" borderId="29" xfId="12" applyNumberFormat="1" applyFont="1" applyFill="1" applyBorder="1" applyAlignment="1">
      <alignment horizontal="center" vertical="center"/>
    </xf>
    <xf numFmtId="4" fontId="15" fillId="4" borderId="31" xfId="12" applyNumberFormat="1" applyFont="1" applyFill="1" applyBorder="1" applyAlignment="1">
      <alignment horizontal="center" vertical="center"/>
    </xf>
    <xf numFmtId="0" fontId="11" fillId="0" borderId="29" xfId="12" applyFont="1" applyBorder="1" applyAlignment="1">
      <alignment horizontal="center" vertical="center" wrapText="1"/>
    </xf>
    <xf numFmtId="3" fontId="11" fillId="2" borderId="32" xfId="12" applyNumberFormat="1" applyFont="1" applyFill="1" applyBorder="1" applyAlignment="1">
      <alignment horizontal="center" vertical="center" wrapText="1"/>
    </xf>
    <xf numFmtId="0" fontId="11" fillId="0" borderId="29" xfId="2" applyFont="1" applyBorder="1" applyAlignment="1">
      <alignment horizontal="center" vertical="center" wrapText="1"/>
    </xf>
    <xf numFmtId="0" fontId="11" fillId="2" borderId="29" xfId="12" applyFont="1" applyFill="1" applyBorder="1" applyAlignment="1">
      <alignment horizontal="center" vertical="center" wrapText="1"/>
    </xf>
    <xf numFmtId="0" fontId="12" fillId="0" borderId="13" xfId="12" applyFont="1" applyBorder="1" applyAlignment="1">
      <alignment horizontal="center" vertical="center" wrapText="1"/>
    </xf>
    <xf numFmtId="0" fontId="4" fillId="0" borderId="1" xfId="0" applyFont="1" applyFill="1" applyBorder="1" applyAlignment="1">
      <alignment horizontal="left" vertical="center" wrapText="1"/>
    </xf>
    <xf numFmtId="1" fontId="4" fillId="0" borderId="0" xfId="0" applyNumberFormat="1" applyFont="1" applyAlignment="1">
      <alignment horizontal="right"/>
    </xf>
    <xf numFmtId="0" fontId="4" fillId="0" borderId="0" xfId="0" applyFont="1" applyAlignment="1">
      <alignment horizontal="right"/>
    </xf>
    <xf numFmtId="2" fontId="4" fillId="0" borderId="0" xfId="13" applyNumberFormat="1" applyFont="1" applyAlignment="1">
      <alignment horizontal="right" vertical="top"/>
    </xf>
    <xf numFmtId="3" fontId="5" fillId="0" borderId="0" xfId="0" applyNumberFormat="1" applyFont="1" applyAlignment="1">
      <alignment vertical="center"/>
    </xf>
    <xf numFmtId="0" fontId="3" fillId="6" borderId="11" xfId="0" applyFont="1" applyFill="1" applyBorder="1" applyAlignment="1">
      <alignment vertical="center"/>
    </xf>
    <xf numFmtId="4" fontId="3" fillId="6" borderId="1" xfId="0" applyNumberFormat="1" applyFont="1" applyFill="1" applyBorder="1" applyAlignment="1">
      <alignment horizontal="right" vertical="center" wrapText="1"/>
    </xf>
    <xf numFmtId="0" fontId="0" fillId="0" borderId="0" xfId="0"/>
    <xf numFmtId="0" fontId="11" fillId="0" borderId="1" xfId="1" applyFont="1" applyFill="1" applyBorder="1" applyAlignment="1">
      <alignment horizontal="center" vertical="center"/>
    </xf>
    <xf numFmtId="4" fontId="11" fillId="2" borderId="1" xfId="1" applyNumberFormat="1" applyFont="1" applyFill="1" applyBorder="1" applyAlignment="1">
      <alignment horizontal="center" vertical="center"/>
    </xf>
    <xf numFmtId="4" fontId="11" fillId="0" borderId="1" xfId="1" applyNumberFormat="1" applyFont="1" applyFill="1" applyBorder="1" applyAlignment="1">
      <alignment horizontal="center" vertical="center"/>
    </xf>
    <xf numFmtId="0" fontId="11" fillId="0" borderId="1" xfId="1" applyFont="1" applyBorder="1" applyAlignment="1">
      <alignment horizontal="center" vertical="center"/>
    </xf>
    <xf numFmtId="3" fontId="11" fillId="0" borderId="1" xfId="1" applyNumberFormat="1" applyFont="1" applyBorder="1" applyAlignment="1">
      <alignment horizontal="center" vertical="center"/>
    </xf>
    <xf numFmtId="2" fontId="11" fillId="0" borderId="1" xfId="1" applyNumberFormat="1" applyFont="1" applyBorder="1" applyAlignment="1">
      <alignment horizontal="center" vertical="center"/>
    </xf>
    <xf numFmtId="3" fontId="11" fillId="0" borderId="1" xfId="1" applyNumberFormat="1" applyFont="1" applyFill="1" applyBorder="1" applyAlignment="1">
      <alignment horizontal="center" vertical="center"/>
    </xf>
    <xf numFmtId="2" fontId="11" fillId="0" borderId="1" xfId="1" applyNumberFormat="1" applyFont="1" applyFill="1" applyBorder="1" applyAlignment="1">
      <alignment horizontal="center" vertical="center"/>
    </xf>
    <xf numFmtId="0" fontId="11" fillId="0" borderId="0" xfId="12" applyFont="1" applyAlignment="1">
      <alignment horizontal="center" vertical="center"/>
    </xf>
    <xf numFmtId="0" fontId="11" fillId="0" borderId="0" xfId="12" applyFont="1" applyAlignment="1">
      <alignment vertical="center" wrapText="1"/>
    </xf>
    <xf numFmtId="3" fontId="11" fillId="0" borderId="0" xfId="12" applyNumberFormat="1" applyFont="1" applyAlignment="1">
      <alignment horizontal="center" vertical="center"/>
    </xf>
    <xf numFmtId="0" fontId="11" fillId="0" borderId="0" xfId="12" applyFont="1" applyFill="1" applyAlignment="1">
      <alignment vertical="center"/>
    </xf>
    <xf numFmtId="0" fontId="11" fillId="0" borderId="0" xfId="12" applyFont="1" applyFill="1" applyAlignment="1">
      <alignment horizontal="center" vertical="center"/>
    </xf>
    <xf numFmtId="0" fontId="11" fillId="0" borderId="0" xfId="12" applyFont="1" applyFill="1" applyAlignment="1">
      <alignment vertical="center" wrapText="1"/>
    </xf>
    <xf numFmtId="3" fontId="11" fillId="0" borderId="0" xfId="12" applyNumberFormat="1" applyFont="1" applyFill="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wrapText="1"/>
    </xf>
    <xf numFmtId="0" fontId="11" fillId="0" borderId="16"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7" xfId="0" applyFont="1" applyBorder="1" applyAlignment="1">
      <alignment horizontal="center" vertical="center"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6" xfId="0" applyFont="1" applyFill="1" applyBorder="1" applyAlignment="1">
      <alignment horizontal="left" vertical="center"/>
    </xf>
    <xf numFmtId="0" fontId="11" fillId="0" borderId="12" xfId="0" applyFont="1" applyFill="1" applyBorder="1" applyAlignment="1">
      <alignment horizontal="center" vertical="center" wrapText="1"/>
    </xf>
    <xf numFmtId="0" fontId="4" fillId="0" borderId="0" xfId="0" applyFont="1" applyFill="1" applyAlignment="1">
      <alignment vertical="center" wrapText="1"/>
    </xf>
    <xf numFmtId="0" fontId="11" fillId="0" borderId="21"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3" xfId="0" applyFont="1" applyBorder="1" applyAlignment="1">
      <alignment horizontal="center" vertical="center" wrapText="1"/>
    </xf>
    <xf numFmtId="0" fontId="11" fillId="0" borderId="5" xfId="0" applyFont="1" applyBorder="1" applyAlignment="1">
      <alignment horizontal="left" vertical="center" wrapText="1"/>
    </xf>
    <xf numFmtId="0" fontId="11" fillId="0" borderId="24" xfId="0" applyFont="1" applyBorder="1" applyAlignment="1">
      <alignment horizontal="center" vertical="center" wrapText="1"/>
    </xf>
    <xf numFmtId="0" fontId="11" fillId="0" borderId="6" xfId="0" applyFont="1" applyBorder="1" applyAlignment="1">
      <alignment horizontal="left" vertical="center" wrapText="1"/>
    </xf>
    <xf numFmtId="0" fontId="15" fillId="4" borderId="1" xfId="0" applyFont="1" applyFill="1" applyBorder="1" applyAlignment="1">
      <alignment horizontal="center" vertical="center" wrapText="1"/>
    </xf>
    <xf numFmtId="3" fontId="15" fillId="4" borderId="1" xfId="0" applyNumberFormat="1" applyFont="1" applyFill="1" applyBorder="1" applyAlignment="1">
      <alignment horizontal="center" vertical="center" wrapText="1"/>
    </xf>
    <xf numFmtId="4" fontId="15" fillId="4" borderId="1" xfId="0" applyNumberFormat="1" applyFont="1" applyFill="1" applyBorder="1" applyAlignment="1">
      <alignment horizontal="center" vertical="center" wrapText="1"/>
    </xf>
    <xf numFmtId="0" fontId="4" fillId="0" borderId="0" xfId="1" applyFont="1" applyFill="1" applyAlignment="1">
      <alignment horizontal="right" vertical="center"/>
    </xf>
    <xf numFmtId="0" fontId="8" fillId="0" borderId="0" xfId="1" applyFont="1" applyFill="1" applyAlignment="1">
      <alignment horizontal="left" vertical="center"/>
    </xf>
    <xf numFmtId="49" fontId="11" fillId="0" borderId="1" xfId="1" applyNumberFormat="1" applyFont="1" applyBorder="1" applyAlignment="1">
      <alignment horizontal="left" vertical="center" wrapText="1"/>
    </xf>
    <xf numFmtId="49" fontId="11" fillId="0" borderId="1" xfId="1" applyNumberFormat="1" applyFont="1" applyFill="1" applyBorder="1" applyAlignment="1">
      <alignment horizontal="left" vertical="center" wrapText="1"/>
    </xf>
    <xf numFmtId="3" fontId="11" fillId="0" borderId="12" xfId="0" applyNumberFormat="1" applyFont="1" applyFill="1" applyBorder="1" applyAlignment="1">
      <alignment horizontal="center" vertical="center" wrapText="1"/>
    </xf>
    <xf numFmtId="3" fontId="11" fillId="0" borderId="6" xfId="0" applyNumberFormat="1" applyFont="1" applyFill="1" applyBorder="1" applyAlignment="1">
      <alignment horizontal="center" vertical="center" wrapText="1"/>
    </xf>
    <xf numFmtId="3" fontId="11" fillId="0" borderId="8" xfId="0" applyNumberFormat="1" applyFont="1" applyBorder="1" applyAlignment="1">
      <alignment horizontal="center" vertical="center" wrapText="1"/>
    </xf>
    <xf numFmtId="4" fontId="11" fillId="0" borderId="14" xfId="0" applyNumberFormat="1" applyFont="1" applyBorder="1" applyAlignment="1">
      <alignment horizontal="center" vertical="center" wrapText="1"/>
    </xf>
    <xf numFmtId="4" fontId="11" fillId="0" borderId="8" xfId="0" applyNumberFormat="1" applyFont="1" applyBorder="1" applyAlignment="1">
      <alignment horizontal="center" vertical="center" wrapText="1"/>
    </xf>
    <xf numFmtId="0" fontId="11" fillId="0" borderId="0" xfId="12" applyFont="1" applyAlignment="1">
      <alignment horizontal="center" vertical="center" wrapText="1"/>
    </xf>
    <xf numFmtId="4" fontId="11" fillId="0" borderId="0" xfId="12" applyNumberFormat="1" applyFont="1" applyFill="1" applyAlignment="1">
      <alignment horizontal="center" vertical="center"/>
    </xf>
    <xf numFmtId="0" fontId="15" fillId="0" borderId="0" xfId="12" applyFont="1" applyAlignment="1">
      <alignment vertical="center"/>
    </xf>
    <xf numFmtId="4" fontId="11" fillId="0" borderId="9" xfId="12" applyNumberFormat="1" applyFont="1" applyFill="1" applyBorder="1" applyAlignment="1">
      <alignment horizontal="center" vertical="center"/>
    </xf>
    <xf numFmtId="0" fontId="11" fillId="0" borderId="0" xfId="12" applyFont="1" applyAlignment="1">
      <alignment vertical="center"/>
    </xf>
    <xf numFmtId="0" fontId="11" fillId="0" borderId="1" xfId="12" applyFont="1" applyBorder="1" applyAlignment="1">
      <alignment horizontal="center" vertical="center"/>
    </xf>
    <xf numFmtId="49" fontId="11" fillId="0" borderId="1" xfId="12" applyNumberFormat="1" applyFont="1" applyBorder="1" applyAlignment="1">
      <alignment horizontal="left" vertical="center" wrapText="1"/>
    </xf>
    <xf numFmtId="4" fontId="11" fillId="0" borderId="1" xfId="12" applyNumberFormat="1" applyFont="1" applyBorder="1" applyAlignment="1">
      <alignment horizontal="center" vertical="center"/>
    </xf>
    <xf numFmtId="0" fontId="12" fillId="0" borderId="0" xfId="12" applyFont="1" applyFill="1" applyBorder="1" applyAlignment="1">
      <alignment horizontal="center" vertical="center" wrapText="1"/>
    </xf>
    <xf numFmtId="0" fontId="11" fillId="0" borderId="0" xfId="12" applyFont="1" applyFill="1" applyAlignment="1">
      <alignment horizontal="center" vertical="center" wrapText="1"/>
    </xf>
    <xf numFmtId="0" fontId="13" fillId="0" borderId="0" xfId="12" applyFont="1" applyFill="1" applyBorder="1" applyAlignment="1">
      <alignment horizontal="center" vertical="center" wrapText="1"/>
    </xf>
    <xf numFmtId="4" fontId="12" fillId="0" borderId="0" xfId="12" applyNumberFormat="1" applyFont="1" applyFill="1" applyBorder="1" applyAlignment="1">
      <alignment horizontal="center" vertical="center" wrapText="1"/>
    </xf>
    <xf numFmtId="4" fontId="12" fillId="0" borderId="0" xfId="12" applyNumberFormat="1" applyFont="1" applyFill="1" applyAlignment="1">
      <alignment horizontal="center" vertical="center" wrapText="1"/>
    </xf>
    <xf numFmtId="0" fontId="11" fillId="0" borderId="9" xfId="12" applyFont="1" applyFill="1" applyBorder="1" applyAlignment="1">
      <alignment horizontal="center" vertical="center"/>
    </xf>
    <xf numFmtId="0" fontId="11" fillId="0" borderId="1" xfId="12" applyFont="1" applyFill="1" applyBorder="1" applyAlignment="1">
      <alignment horizontal="center" vertical="center"/>
    </xf>
    <xf numFmtId="165" fontId="11" fillId="0" borderId="9" xfId="12" applyNumberFormat="1" applyFont="1" applyFill="1" applyBorder="1" applyAlignment="1">
      <alignment horizontal="center" vertical="center"/>
    </xf>
    <xf numFmtId="49" fontId="11" fillId="0" borderId="1" xfId="12" applyNumberFormat="1" applyFont="1" applyFill="1" applyBorder="1" applyAlignment="1">
      <alignment horizontal="left" vertical="center" wrapText="1"/>
    </xf>
    <xf numFmtId="3" fontId="14" fillId="0" borderId="1" xfId="0" applyNumberFormat="1" applyFont="1" applyFill="1" applyBorder="1" applyAlignment="1">
      <alignment horizontal="center" vertical="center"/>
    </xf>
    <xf numFmtId="164" fontId="11" fillId="0" borderId="1" xfId="12" applyNumberFormat="1" applyFont="1" applyFill="1" applyBorder="1" applyAlignment="1">
      <alignment horizontal="center" vertical="center"/>
    </xf>
    <xf numFmtId="165" fontId="11" fillId="0" borderId="1" xfId="1" applyNumberFormat="1" applyFont="1" applyFill="1" applyBorder="1" applyAlignment="1">
      <alignment horizontal="center" vertical="center"/>
    </xf>
    <xf numFmtId="10" fontId="11" fillId="0" borderId="1" xfId="12" applyNumberFormat="1" applyFont="1" applyFill="1" applyBorder="1" applyAlignment="1">
      <alignment horizontal="center" vertical="center"/>
    </xf>
    <xf numFmtId="0" fontId="4" fillId="0" borderId="0" xfId="1" applyFont="1" applyAlignment="1">
      <alignment horizontal="right" vertical="center"/>
    </xf>
    <xf numFmtId="0" fontId="11" fillId="0" borderId="0" xfId="12" applyFont="1"/>
    <xf numFmtId="0" fontId="8" fillId="0" borderId="0" xfId="1" applyFont="1" applyAlignment="1">
      <alignment horizontal="left" vertical="center"/>
    </xf>
    <xf numFmtId="0" fontId="11" fillId="0" borderId="0" xfId="12" applyFont="1" applyAlignment="1">
      <alignment horizontal="center"/>
    </xf>
    <xf numFmtId="0" fontId="15" fillId="0" borderId="0" xfId="12" applyFont="1"/>
    <xf numFmtId="4" fontId="11" fillId="0" borderId="13" xfId="0" applyNumberFormat="1" applyFont="1" applyFill="1" applyBorder="1" applyAlignment="1">
      <alignment horizontal="center" vertical="center" wrapText="1"/>
    </xf>
    <xf numFmtId="4" fontId="11" fillId="0" borderId="12" xfId="0" applyNumberFormat="1" applyFont="1" applyFill="1" applyBorder="1" applyAlignment="1">
      <alignment horizontal="center" vertical="center" wrapText="1"/>
    </xf>
    <xf numFmtId="4" fontId="11" fillId="0" borderId="15" xfId="0" applyNumberFormat="1" applyFont="1" applyFill="1" applyBorder="1" applyAlignment="1">
      <alignment horizontal="center" vertical="center" wrapText="1"/>
    </xf>
    <xf numFmtId="4" fontId="11" fillId="0" borderId="6" xfId="0" applyNumberFormat="1" applyFont="1" applyFill="1" applyBorder="1" applyAlignment="1">
      <alignment horizontal="center" vertical="center" wrapText="1"/>
    </xf>
    <xf numFmtId="0" fontId="11" fillId="0" borderId="8" xfId="0" applyFont="1" applyBorder="1" applyAlignment="1">
      <alignment horizontal="center" vertical="center" wrapText="1"/>
    </xf>
    <xf numFmtId="3" fontId="11" fillId="0" borderId="1" xfId="12" applyNumberFormat="1" applyFont="1" applyBorder="1" applyAlignment="1">
      <alignment horizontal="center" vertical="center"/>
    </xf>
    <xf numFmtId="165" fontId="11" fillId="0" borderId="0" xfId="12" applyNumberFormat="1" applyFont="1" applyFill="1" applyAlignment="1">
      <alignment horizontal="left" vertical="center"/>
    </xf>
    <xf numFmtId="0" fontId="11" fillId="3" borderId="3" xfId="0" applyFont="1" applyFill="1" applyBorder="1" applyAlignment="1">
      <alignment vertical="center" wrapText="1"/>
    </xf>
    <xf numFmtId="0" fontId="11" fillId="3" borderId="2" xfId="0" applyFont="1" applyFill="1" applyBorder="1" applyAlignment="1">
      <alignment vertical="center"/>
    </xf>
    <xf numFmtId="0" fontId="11" fillId="3" borderId="3" xfId="0" applyFont="1" applyFill="1" applyBorder="1" applyAlignment="1">
      <alignment vertical="center"/>
    </xf>
    <xf numFmtId="4" fontId="15" fillId="4" borderId="1" xfId="12" applyNumberFormat="1" applyFont="1" applyFill="1" applyBorder="1" applyAlignment="1">
      <alignment horizontal="center" vertical="center"/>
    </xf>
    <xf numFmtId="0" fontId="11" fillId="0" borderId="6" xfId="0" applyFont="1" applyBorder="1" applyAlignment="1">
      <alignment horizontal="left" vertical="center"/>
    </xf>
    <xf numFmtId="0" fontId="11" fillId="0" borderId="12" xfId="0" applyFont="1" applyBorder="1" applyAlignment="1">
      <alignment horizontal="center" vertical="center" wrapText="1"/>
    </xf>
    <xf numFmtId="3" fontId="11" fillId="0" borderId="12" xfId="0" applyNumberFormat="1" applyFont="1" applyBorder="1" applyAlignment="1">
      <alignment horizontal="center" vertical="center" wrapText="1"/>
    </xf>
    <xf numFmtId="4" fontId="11" fillId="0" borderId="13" xfId="0" applyNumberFormat="1" applyFont="1" applyBorder="1" applyAlignment="1">
      <alignment horizontal="center" vertical="center" wrapText="1"/>
    </xf>
    <xf numFmtId="4" fontId="11" fillId="0" borderId="12" xfId="0" applyNumberFormat="1" applyFont="1" applyBorder="1" applyAlignment="1">
      <alignment horizontal="center" vertical="center" wrapText="1"/>
    </xf>
    <xf numFmtId="0" fontId="11" fillId="0" borderId="22" xfId="0" applyFont="1" applyBorder="1" applyAlignment="1">
      <alignment horizontal="center" vertical="center" wrapText="1"/>
    </xf>
    <xf numFmtId="3" fontId="11" fillId="0" borderId="6" xfId="0" applyNumberFormat="1" applyFont="1" applyBorder="1" applyAlignment="1">
      <alignment horizontal="center" vertical="center" wrapText="1"/>
    </xf>
    <xf numFmtId="4" fontId="11" fillId="0" borderId="15" xfId="0" applyNumberFormat="1" applyFont="1" applyBorder="1" applyAlignment="1">
      <alignment horizontal="center" vertical="center" wrapText="1"/>
    </xf>
    <xf numFmtId="4" fontId="11" fillId="0" borderId="6" xfId="0" applyNumberFormat="1" applyFont="1" applyBorder="1" applyAlignment="1">
      <alignment horizontal="center" vertical="center" wrapText="1"/>
    </xf>
    <xf numFmtId="0" fontId="11" fillId="0" borderId="7" xfId="0" applyFont="1" applyBorder="1" applyAlignment="1">
      <alignment horizontal="left" vertical="center"/>
    </xf>
    <xf numFmtId="0" fontId="11" fillId="0" borderId="26" xfId="0" applyFont="1" applyBorder="1" applyAlignment="1">
      <alignment horizontal="center" vertical="center" wrapText="1"/>
    </xf>
    <xf numFmtId="3" fontId="11" fillId="0" borderId="7" xfId="0" applyNumberFormat="1" applyFont="1" applyBorder="1" applyAlignment="1">
      <alignment horizontal="center" vertical="center" wrapText="1"/>
    </xf>
    <xf numFmtId="4" fontId="11" fillId="0" borderId="25" xfId="0" applyNumberFormat="1" applyFont="1" applyBorder="1" applyAlignment="1">
      <alignment horizontal="center" vertical="center" wrapText="1"/>
    </xf>
    <xf numFmtId="4" fontId="11" fillId="0" borderId="7" xfId="0" applyNumberFormat="1" applyFont="1" applyBorder="1" applyAlignment="1">
      <alignment horizontal="center" vertical="center" wrapText="1"/>
    </xf>
    <xf numFmtId="0" fontId="11" fillId="0" borderId="12" xfId="0" applyFont="1" applyBorder="1" applyAlignment="1">
      <alignment horizontal="left" vertical="center" wrapText="1"/>
    </xf>
    <xf numFmtId="0" fontId="11" fillId="0" borderId="10" xfId="0" applyFont="1" applyBorder="1" applyAlignment="1">
      <alignment horizontal="left" vertical="center" wrapText="1"/>
    </xf>
    <xf numFmtId="166" fontId="21" fillId="0" borderId="27" xfId="0" applyNumberFormat="1" applyFont="1" applyBorder="1" applyAlignment="1">
      <alignment horizontal="left" wrapText="1"/>
    </xf>
    <xf numFmtId="0" fontId="11" fillId="0" borderId="0" xfId="12" applyFont="1" applyAlignment="1">
      <alignment horizontal="left" vertical="center"/>
    </xf>
    <xf numFmtId="0" fontId="11" fillId="0" borderId="0" xfId="12" applyFont="1" applyFill="1" applyAlignment="1">
      <alignment horizontal="left" vertical="center"/>
    </xf>
    <xf numFmtId="167" fontId="15" fillId="0" borderId="0" xfId="12" applyNumberFormat="1" applyFont="1" applyAlignment="1">
      <alignment horizontal="left" vertical="center"/>
    </xf>
    <xf numFmtId="0" fontId="11" fillId="0" borderId="0" xfId="12" applyFont="1" applyFill="1"/>
    <xf numFmtId="0" fontId="4" fillId="0" borderId="1" xfId="0" applyFont="1" applyFill="1" applyBorder="1" applyAlignment="1">
      <alignment horizontal="left" vertical="center" wrapText="1"/>
    </xf>
    <xf numFmtId="0" fontId="11" fillId="2"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166" fontId="21" fillId="0" borderId="9" xfId="0" applyNumberFormat="1" applyFont="1" applyBorder="1" applyAlignment="1">
      <alignment horizontal="left" wrapText="1"/>
    </xf>
    <xf numFmtId="0" fontId="11" fillId="0" borderId="7" xfId="0" applyFont="1" applyBorder="1" applyAlignment="1">
      <alignment horizontal="center" vertical="center" wrapText="1"/>
    </xf>
    <xf numFmtId="0" fontId="5" fillId="0" borderId="0" xfId="0" applyFont="1" applyFill="1" applyAlignment="1">
      <alignment vertical="top"/>
    </xf>
    <xf numFmtId="0" fontId="5" fillId="0" borderId="0" xfId="0" applyFont="1" applyFill="1" applyAlignment="1">
      <alignment horizontal="right" vertical="top"/>
    </xf>
    <xf numFmtId="4" fontId="11" fillId="0" borderId="0" xfId="12" applyNumberFormat="1" applyFont="1" applyAlignment="1">
      <alignment horizontal="center" vertical="center"/>
    </xf>
    <xf numFmtId="0" fontId="24" fillId="0" borderId="0" xfId="12" applyFont="1" applyAlignment="1">
      <alignment horizontal="center" vertical="center" wrapText="1"/>
    </xf>
    <xf numFmtId="2" fontId="24" fillId="0" borderId="0" xfId="12" applyNumberFormat="1" applyFont="1" applyAlignment="1">
      <alignment horizontal="center" vertical="center" wrapText="1"/>
    </xf>
    <xf numFmtId="0" fontId="11" fillId="0" borderId="1" xfId="12" applyFont="1" applyBorder="1" applyAlignment="1">
      <alignment horizontal="center" vertical="center" wrapText="1"/>
    </xf>
    <xf numFmtId="0" fontId="14" fillId="0" borderId="1" xfId="12" applyFont="1" applyBorder="1" applyAlignment="1">
      <alignment horizontal="center" vertical="center" wrapText="1"/>
    </xf>
    <xf numFmtId="4" fontId="11" fillId="0" borderId="0" xfId="12" applyNumberFormat="1" applyFont="1" applyAlignment="1">
      <alignment vertical="center"/>
    </xf>
    <xf numFmtId="4" fontId="11" fillId="2" borderId="1" xfId="12" applyNumberFormat="1" applyFont="1" applyFill="1" applyBorder="1" applyAlignment="1">
      <alignment horizontal="center" vertical="center"/>
    </xf>
    <xf numFmtId="4" fontId="11" fillId="0" borderId="0" xfId="12" applyNumberFormat="1" applyFont="1" applyFill="1" applyAlignment="1">
      <alignment vertical="center"/>
    </xf>
    <xf numFmtId="165" fontId="11" fillId="0" borderId="1" xfId="12" applyNumberFormat="1" applyFont="1" applyBorder="1" applyAlignment="1">
      <alignment horizontal="center" vertical="center"/>
    </xf>
    <xf numFmtId="0" fontId="11" fillId="0" borderId="0" xfId="12" applyFont="1" applyAlignment="1">
      <alignment horizontal="left" vertical="center" wrapText="1"/>
    </xf>
    <xf numFmtId="0" fontId="24" fillId="0" borderId="0" xfId="12" applyFont="1" applyAlignment="1">
      <alignment horizontal="left" vertical="center" wrapText="1"/>
    </xf>
    <xf numFmtId="0" fontId="25" fillId="0" borderId="0" xfId="12" applyFont="1" applyAlignment="1">
      <alignment horizontal="center" vertical="center"/>
    </xf>
    <xf numFmtId="4" fontId="25" fillId="0" borderId="0" xfId="12" applyNumberFormat="1" applyFont="1" applyAlignment="1">
      <alignment horizontal="center" vertical="center"/>
    </xf>
    <xf numFmtId="0" fontId="26" fillId="0" borderId="0" xfId="12" applyFont="1" applyAlignment="1">
      <alignment horizontal="center" vertical="center" wrapText="1"/>
    </xf>
    <xf numFmtId="4" fontId="15" fillId="4" borderId="31" xfId="12" applyNumberFormat="1" applyFont="1" applyFill="1" applyBorder="1" applyAlignment="1">
      <alignment horizontal="center" vertical="center"/>
    </xf>
    <xf numFmtId="0" fontId="11" fillId="0" borderId="29" xfId="12" applyFont="1" applyBorder="1" applyAlignment="1">
      <alignment horizontal="center" vertical="center" wrapText="1"/>
    </xf>
    <xf numFmtId="3" fontId="11" fillId="2" borderId="32" xfId="12" applyNumberFormat="1" applyFont="1" applyFill="1" applyBorder="1" applyAlignment="1">
      <alignment horizontal="center" vertical="center" wrapText="1"/>
    </xf>
    <xf numFmtId="0" fontId="11" fillId="0" borderId="29" xfId="2" applyFont="1" applyBorder="1" applyAlignment="1">
      <alignment horizontal="center" vertical="center" wrapText="1"/>
    </xf>
    <xf numFmtId="0" fontId="11" fillId="2" borderId="29" xfId="12" applyFont="1" applyFill="1" applyBorder="1" applyAlignment="1">
      <alignment horizontal="center" vertical="center" wrapText="1"/>
    </xf>
    <xf numFmtId="0" fontId="12" fillId="0" borderId="13" xfId="12" applyFont="1" applyBorder="1" applyAlignment="1">
      <alignment horizontal="center" vertical="center" wrapText="1"/>
    </xf>
    <xf numFmtId="0" fontId="11" fillId="0" borderId="28" xfId="0" applyFont="1" applyFill="1" applyBorder="1" applyAlignment="1">
      <alignment horizontal="center" vertical="center" wrapText="1"/>
    </xf>
    <xf numFmtId="0" fontId="11" fillId="0" borderId="7" xfId="0" applyFont="1" applyBorder="1" applyAlignment="1">
      <alignment horizontal="left" vertical="center" wrapText="1"/>
    </xf>
    <xf numFmtId="0" fontId="11" fillId="0" borderId="10" xfId="0" applyFont="1" applyBorder="1" applyAlignment="1">
      <alignment horizontal="center" vertical="center" wrapText="1"/>
    </xf>
    <xf numFmtId="3" fontId="11" fillId="0" borderId="10" xfId="0" applyNumberFormat="1" applyFont="1" applyBorder="1" applyAlignment="1">
      <alignment horizontal="center" vertical="center" wrapText="1"/>
    </xf>
    <xf numFmtId="4" fontId="11" fillId="0" borderId="0" xfId="0" applyNumberFormat="1" applyFont="1" applyBorder="1" applyAlignment="1">
      <alignment horizontal="center" vertical="center" wrapText="1"/>
    </xf>
    <xf numFmtId="4" fontId="11" fillId="0" borderId="10" xfId="0" applyNumberFormat="1" applyFont="1" applyBorder="1" applyAlignment="1">
      <alignment horizontal="center" vertical="center" wrapText="1"/>
    </xf>
    <xf numFmtId="0" fontId="12" fillId="0" borderId="0" xfId="12" applyFont="1" applyAlignment="1">
      <alignment horizontal="center" vertical="center" wrapText="1"/>
    </xf>
    <xf numFmtId="170" fontId="11" fillId="0" borderId="29" xfId="12" applyNumberFormat="1" applyFont="1" applyFill="1" applyBorder="1" applyAlignment="1">
      <alignment horizontal="center" vertical="center"/>
    </xf>
    <xf numFmtId="4" fontId="11" fillId="0" borderId="29" xfId="12" applyNumberFormat="1" applyFont="1" applyFill="1" applyBorder="1" applyAlignment="1">
      <alignment horizontal="center" vertical="center"/>
    </xf>
    <xf numFmtId="4" fontId="11" fillId="0" borderId="0" xfId="12" applyNumberFormat="1" applyFont="1" applyFill="1"/>
    <xf numFmtId="2" fontId="15" fillId="0" borderId="0" xfId="12" applyNumberFormat="1" applyFont="1" applyAlignment="1">
      <alignment vertical="center"/>
    </xf>
    <xf numFmtId="0" fontId="5" fillId="0" borderId="0" xfId="0" applyFont="1" applyFill="1" applyAlignment="1">
      <alignment vertical="center"/>
    </xf>
    <xf numFmtId="4" fontId="4" fillId="0" borderId="1" xfId="0" applyNumberFormat="1" applyFont="1" applyFill="1" applyBorder="1" applyAlignment="1">
      <alignment horizontal="right" vertical="center"/>
    </xf>
    <xf numFmtId="0" fontId="4" fillId="0" borderId="1" xfId="0" applyFont="1" applyFill="1" applyBorder="1" applyAlignment="1">
      <alignment vertical="center"/>
    </xf>
    <xf numFmtId="0" fontId="4" fillId="0" borderId="1" xfId="0" applyFont="1" applyFill="1" applyBorder="1" applyAlignment="1">
      <alignment vertical="center" wrapText="1"/>
    </xf>
    <xf numFmtId="0" fontId="5" fillId="0" borderId="0" xfId="0" applyFont="1" applyFill="1" applyAlignment="1">
      <alignment horizontal="right" vertical="center"/>
    </xf>
    <xf numFmtId="165" fontId="5" fillId="0" borderId="0" xfId="0" applyNumberFormat="1" applyFont="1" applyFill="1" applyAlignment="1">
      <alignment vertical="center"/>
    </xf>
    <xf numFmtId="0" fontId="4" fillId="0" borderId="11" xfId="0" applyFont="1" applyFill="1" applyBorder="1" applyAlignment="1">
      <alignment vertical="center"/>
    </xf>
    <xf numFmtId="0" fontId="4" fillId="0" borderId="11" xfId="0" applyFont="1" applyFill="1" applyBorder="1" applyAlignment="1">
      <alignment vertical="center" wrapText="1"/>
    </xf>
    <xf numFmtId="0" fontId="4" fillId="0" borderId="1" xfId="0" applyFont="1" applyFill="1" applyBorder="1" applyAlignment="1">
      <alignment horizontal="right" vertical="center"/>
    </xf>
    <xf numFmtId="0" fontId="4" fillId="0" borderId="1" xfId="0" applyFont="1" applyFill="1" applyBorder="1" applyAlignment="1">
      <alignment horizontal="left" vertical="center" wrapText="1"/>
    </xf>
    <xf numFmtId="0" fontId="22" fillId="0" borderId="0" xfId="0" applyFont="1" applyFill="1" applyAlignment="1">
      <alignment vertical="center"/>
    </xf>
    <xf numFmtId="0" fontId="22" fillId="0" borderId="0" xfId="0" applyFont="1" applyFill="1" applyAlignment="1">
      <alignment horizontal="right" vertical="center"/>
    </xf>
    <xf numFmtId="2" fontId="5" fillId="0" borderId="0" xfId="0" applyNumberFormat="1" applyFont="1" applyFill="1" applyAlignment="1">
      <alignment horizontal="right" vertical="center"/>
    </xf>
    <xf numFmtId="4" fontId="5" fillId="0" borderId="0" xfId="0" applyNumberFormat="1" applyFont="1" applyFill="1" applyAlignment="1">
      <alignment horizontal="right" vertical="center"/>
    </xf>
    <xf numFmtId="166" fontId="20" fillId="0" borderId="0" xfId="0" applyNumberFormat="1" applyFont="1" applyFill="1" applyAlignment="1">
      <alignment horizontal="right" vertical="center"/>
    </xf>
    <xf numFmtId="167" fontId="22" fillId="0" borderId="0" xfId="0" applyNumberFormat="1" applyFont="1" applyFill="1" applyAlignment="1">
      <alignment horizontal="right" vertical="center"/>
    </xf>
    <xf numFmtId="167" fontId="5" fillId="0" borderId="0" xfId="0" applyNumberFormat="1" applyFont="1" applyFill="1" applyAlignment="1">
      <alignment horizontal="right" vertical="center"/>
    </xf>
    <xf numFmtId="2" fontId="20" fillId="0" borderId="0" xfId="0" applyNumberFormat="1" applyFont="1" applyFill="1" applyAlignment="1">
      <alignment horizontal="right" vertical="center"/>
    </xf>
    <xf numFmtId="171" fontId="20" fillId="0" borderId="0" xfId="0" applyNumberFormat="1" applyFont="1" applyFill="1" applyAlignment="1">
      <alignment horizontal="right" vertical="center"/>
    </xf>
    <xf numFmtId="169" fontId="20" fillId="0" borderId="0" xfId="0" applyNumberFormat="1" applyFont="1" applyFill="1" applyAlignment="1">
      <alignment horizontal="right" vertical="center"/>
    </xf>
    <xf numFmtId="0" fontId="4" fillId="0" borderId="11" xfId="0" applyFont="1" applyFill="1" applyBorder="1" applyAlignment="1">
      <alignment horizontal="left" vertical="center" wrapText="1"/>
    </xf>
    <xf numFmtId="2" fontId="5" fillId="0" borderId="0" xfId="0" applyNumberFormat="1" applyFont="1" applyFill="1" applyAlignment="1">
      <alignment vertical="center"/>
    </xf>
    <xf numFmtId="49" fontId="11" fillId="0" borderId="9" xfId="12" applyNumberFormat="1" applyFont="1" applyFill="1" applyBorder="1" applyAlignment="1">
      <alignment horizontal="left" vertical="center" wrapText="1"/>
    </xf>
    <xf numFmtId="3" fontId="14" fillId="0" borderId="9" xfId="0" applyNumberFormat="1" applyFont="1" applyFill="1" applyBorder="1" applyAlignment="1">
      <alignment horizontal="center" vertical="center"/>
    </xf>
    <xf numFmtId="10" fontId="11" fillId="0" borderId="9" xfId="12" applyNumberFormat="1" applyFont="1" applyFill="1" applyBorder="1" applyAlignment="1">
      <alignment horizontal="center" vertical="center"/>
    </xf>
    <xf numFmtId="164" fontId="11" fillId="0" borderId="9" xfId="12" applyNumberFormat="1" applyFont="1" applyFill="1" applyBorder="1" applyAlignment="1">
      <alignment horizontal="center" vertical="center"/>
    </xf>
    <xf numFmtId="0" fontId="8" fillId="0" borderId="0" xfId="0" applyFont="1" applyFill="1" applyAlignment="1">
      <alignment horizontal="center" vertical="center"/>
    </xf>
    <xf numFmtId="3" fontId="3" fillId="0" borderId="1" xfId="0" applyNumberFormat="1" applyFont="1" applyFill="1" applyBorder="1" applyAlignment="1">
      <alignment horizontal="center" vertical="center" wrapText="1"/>
    </xf>
    <xf numFmtId="0" fontId="5" fillId="0" borderId="1" xfId="0" applyFont="1" applyFill="1" applyBorder="1" applyAlignment="1">
      <alignment horizontal="right" vertical="center"/>
    </xf>
    <xf numFmtId="4" fontId="4" fillId="0" borderId="11" xfId="0" applyNumberFormat="1" applyFont="1" applyFill="1" applyBorder="1" applyAlignment="1">
      <alignment horizontal="right" vertical="center"/>
    </xf>
    <xf numFmtId="3" fontId="3" fillId="6" borderId="11" xfId="0" applyNumberFormat="1" applyFont="1" applyFill="1" applyBorder="1" applyAlignment="1">
      <alignment horizontal="right" vertical="center"/>
    </xf>
    <xf numFmtId="3" fontId="3" fillId="6" borderId="11" xfId="0" applyNumberFormat="1" applyFont="1" applyFill="1" applyBorder="1" applyAlignment="1">
      <alignment horizontal="right" vertical="center" wrapText="1"/>
    </xf>
    <xf numFmtId="3" fontId="3" fillId="5" borderId="1" xfId="0" applyNumberFormat="1" applyFont="1" applyFill="1" applyBorder="1" applyAlignment="1">
      <alignment horizontal="right" vertical="center" wrapText="1"/>
    </xf>
    <xf numFmtId="0" fontId="8" fillId="0" borderId="0" xfId="0" applyFont="1" applyFill="1" applyAlignment="1">
      <alignment horizontal="center" vertical="center" wrapText="1"/>
    </xf>
    <xf numFmtId="0" fontId="12" fillId="5" borderId="2" xfId="0" applyFont="1" applyFill="1" applyBorder="1" applyAlignment="1">
      <alignment horizontal="left" vertical="center"/>
    </xf>
    <xf numFmtId="0" fontId="12" fillId="5" borderId="3" xfId="0" applyFont="1" applyFill="1" applyBorder="1" applyAlignment="1">
      <alignment horizontal="left" vertical="center"/>
    </xf>
    <xf numFmtId="0" fontId="12" fillId="5" borderId="4" xfId="0" applyFont="1" applyFill="1" applyBorder="1" applyAlignment="1">
      <alignment horizontal="left" vertical="center"/>
    </xf>
    <xf numFmtId="0" fontId="3" fillId="6" borderId="1" xfId="0" applyFont="1" applyFill="1" applyBorder="1" applyAlignment="1">
      <alignment horizontal="left" vertical="center"/>
    </xf>
    <xf numFmtId="0" fontId="3" fillId="6" borderId="2" xfId="0" applyFont="1" applyFill="1" applyBorder="1" applyAlignment="1">
      <alignment horizontal="left" vertical="center"/>
    </xf>
    <xf numFmtId="0" fontId="3" fillId="6" borderId="3" xfId="0" applyFont="1" applyFill="1" applyBorder="1" applyAlignment="1">
      <alignment horizontal="left" vertical="center"/>
    </xf>
    <xf numFmtId="0" fontId="3" fillId="6" borderId="4" xfId="0" applyFont="1" applyFill="1" applyBorder="1" applyAlignment="1">
      <alignment horizontal="left" vertical="center"/>
    </xf>
    <xf numFmtId="0" fontId="12" fillId="0" borderId="0" xfId="1" applyFont="1" applyFill="1" applyBorder="1" applyAlignment="1">
      <alignment horizontal="center" vertical="center" wrapText="1"/>
    </xf>
    <xf numFmtId="0" fontId="15" fillId="4" borderId="1" xfId="1" applyFont="1" applyFill="1" applyBorder="1" applyAlignment="1">
      <alignment horizontal="right" vertical="center"/>
    </xf>
    <xf numFmtId="0" fontId="12" fillId="0" borderId="0" xfId="12" applyFont="1" applyAlignment="1">
      <alignment horizontal="center" vertical="center" wrapText="1"/>
    </xf>
    <xf numFmtId="0" fontId="15" fillId="4" borderId="1" xfId="12" applyFont="1" applyFill="1" applyBorder="1" applyAlignment="1">
      <alignment horizontal="right" vertical="center"/>
    </xf>
    <xf numFmtId="0" fontId="14" fillId="0" borderId="1" xfId="12" applyFont="1" applyFill="1" applyBorder="1" applyAlignment="1">
      <alignment horizontal="center" vertical="center" wrapText="1"/>
    </xf>
    <xf numFmtId="0" fontId="12" fillId="0" borderId="0" xfId="12" applyFont="1" applyFill="1" applyBorder="1" applyAlignment="1">
      <alignment horizontal="center" vertical="center" wrapText="1"/>
    </xf>
    <xf numFmtId="0" fontId="11" fillId="2" borderId="1" xfId="12" applyFont="1" applyFill="1" applyBorder="1" applyAlignment="1">
      <alignment horizontal="center" vertical="center" wrapText="1"/>
    </xf>
    <xf numFmtId="0" fontId="11" fillId="0" borderId="1" xfId="12" applyFont="1" applyFill="1" applyBorder="1" applyAlignment="1">
      <alignment horizontal="center" vertical="center" wrapText="1"/>
    </xf>
    <xf numFmtId="0" fontId="11" fillId="0" borderId="11" xfId="12" applyFont="1" applyFill="1" applyBorder="1" applyAlignment="1">
      <alignment horizontal="center" vertical="center" wrapText="1"/>
    </xf>
    <xf numFmtId="0" fontId="11" fillId="0" borderId="9"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0" fontId="11" fillId="0" borderId="31" xfId="12" applyFont="1" applyFill="1" applyBorder="1" applyAlignment="1">
      <alignment horizontal="center" vertical="center" wrapText="1"/>
    </xf>
    <xf numFmtId="0" fontId="11" fillId="0" borderId="30" xfId="12" applyFont="1" applyFill="1" applyBorder="1" applyAlignment="1">
      <alignment horizontal="center" vertical="center" wrapText="1"/>
    </xf>
    <xf numFmtId="164" fontId="11" fillId="0" borderId="31" xfId="12" applyNumberFormat="1" applyFont="1" applyFill="1" applyBorder="1" applyAlignment="1">
      <alignment horizontal="center" vertical="center" wrapText="1"/>
    </xf>
    <xf numFmtId="164" fontId="11" fillId="0" borderId="30" xfId="12" applyNumberFormat="1" applyFont="1" applyFill="1" applyBorder="1" applyAlignment="1">
      <alignment horizontal="center" vertical="center" wrapText="1"/>
    </xf>
    <xf numFmtId="0" fontId="11" fillId="0" borderId="31" xfId="12" applyFont="1" applyFill="1" applyBorder="1" applyAlignment="1">
      <alignment horizontal="center" vertical="center"/>
    </xf>
    <xf numFmtId="0" fontId="11" fillId="0" borderId="30" xfId="12" applyFont="1" applyFill="1" applyBorder="1" applyAlignment="1">
      <alignment horizontal="center" vertical="center"/>
    </xf>
    <xf numFmtId="0" fontId="11" fillId="0" borderId="31" xfId="0" applyFont="1" applyFill="1" applyBorder="1" applyAlignment="1">
      <alignment horizontal="left" vertical="center" wrapText="1"/>
    </xf>
    <xf numFmtId="0" fontId="11" fillId="0" borderId="30" xfId="0" applyFont="1" applyFill="1" applyBorder="1" applyAlignment="1">
      <alignment horizontal="left" vertical="center" wrapText="1"/>
    </xf>
    <xf numFmtId="0" fontId="15" fillId="4" borderId="33" xfId="12" applyFont="1" applyFill="1" applyBorder="1" applyAlignment="1">
      <alignment horizontal="right" vertical="center"/>
    </xf>
    <xf numFmtId="0" fontId="15" fillId="4" borderId="15" xfId="12" applyFont="1" applyFill="1" applyBorder="1" applyAlignment="1">
      <alignment horizontal="right" vertical="center"/>
    </xf>
    <xf numFmtId="0" fontId="15" fillId="4" borderId="32" xfId="12" applyFont="1" applyFill="1" applyBorder="1" applyAlignment="1">
      <alignment horizontal="right" vertical="center"/>
    </xf>
    <xf numFmtId="0" fontId="12" fillId="0" borderId="0" xfId="0" applyFont="1" applyFill="1" applyAlignment="1">
      <alignment horizontal="center" vertical="center" wrapText="1"/>
    </xf>
    <xf numFmtId="0" fontId="15" fillId="4" borderId="18" xfId="0" applyFont="1" applyFill="1" applyBorder="1" applyAlignment="1">
      <alignment horizontal="right" vertical="center" wrapText="1"/>
    </xf>
    <xf numFmtId="0" fontId="15" fillId="4" borderId="19" xfId="0" applyFont="1" applyFill="1" applyBorder="1" applyAlignment="1">
      <alignment horizontal="right" vertical="center" wrapText="1"/>
    </xf>
    <xf numFmtId="0" fontId="25" fillId="0" borderId="0" xfId="0" applyFont="1" applyAlignment="1">
      <alignment horizontal="left" vertical="center" wrapText="1"/>
    </xf>
    <xf numFmtId="0" fontId="11" fillId="0" borderId="31" xfId="12" applyFont="1" applyBorder="1" applyAlignment="1">
      <alignment horizontal="center" vertical="center"/>
    </xf>
    <xf numFmtId="0" fontId="11" fillId="0" borderId="30" xfId="12" applyFont="1" applyBorder="1" applyAlignment="1">
      <alignment horizontal="center" vertical="center"/>
    </xf>
    <xf numFmtId="0" fontId="11" fillId="0" borderId="31" xfId="0" applyFont="1" applyBorder="1" applyAlignment="1">
      <alignment horizontal="left" vertical="center" wrapText="1"/>
    </xf>
    <xf numFmtId="0" fontId="11" fillId="0" borderId="30" xfId="0" applyFont="1" applyBorder="1" applyAlignment="1">
      <alignment horizontal="left" vertical="center" wrapText="1"/>
    </xf>
    <xf numFmtId="0" fontId="11" fillId="0" borderId="31" xfId="12" applyFont="1" applyBorder="1" applyAlignment="1">
      <alignment horizontal="center" vertical="center" wrapText="1"/>
    </xf>
    <xf numFmtId="0" fontId="11" fillId="0" borderId="30" xfId="12" applyFont="1" applyBorder="1" applyAlignment="1">
      <alignment horizontal="center" vertical="center" wrapText="1"/>
    </xf>
    <xf numFmtId="164" fontId="11" fillId="0" borderId="31" xfId="12" applyNumberFormat="1" applyFont="1" applyBorder="1" applyAlignment="1">
      <alignment horizontal="center" vertical="center" wrapText="1"/>
    </xf>
    <xf numFmtId="164" fontId="11" fillId="0" borderId="30" xfId="12" applyNumberFormat="1" applyFont="1" applyBorder="1" applyAlignment="1">
      <alignment horizontal="center" vertical="center" wrapText="1"/>
    </xf>
    <xf numFmtId="164" fontId="11" fillId="2" borderId="31" xfId="12" applyNumberFormat="1" applyFont="1" applyFill="1" applyBorder="1" applyAlignment="1">
      <alignment horizontal="center" vertical="center" wrapText="1"/>
    </xf>
    <xf numFmtId="164" fontId="11" fillId="2" borderId="30" xfId="12" applyNumberFormat="1" applyFont="1" applyFill="1" applyBorder="1" applyAlignment="1">
      <alignment horizontal="center" vertical="center" wrapText="1"/>
    </xf>
    <xf numFmtId="0" fontId="11" fillId="2" borderId="31" xfId="12" applyFont="1" applyFill="1" applyBorder="1" applyAlignment="1">
      <alignment horizontal="center" vertical="center"/>
    </xf>
    <xf numFmtId="0" fontId="11" fillId="2" borderId="30" xfId="12" applyFont="1" applyFill="1" applyBorder="1" applyAlignment="1">
      <alignment horizontal="center" vertical="center"/>
    </xf>
    <xf numFmtId="0" fontId="11" fillId="2" borderId="31" xfId="0" applyFont="1" applyFill="1" applyBorder="1" applyAlignment="1">
      <alignment horizontal="left" vertical="center" wrapText="1"/>
    </xf>
    <xf numFmtId="0" fontId="11" fillId="2" borderId="30" xfId="0" applyFont="1" applyFill="1" applyBorder="1" applyAlignment="1">
      <alignment horizontal="left" vertical="center" wrapText="1"/>
    </xf>
    <xf numFmtId="0" fontId="11" fillId="2" borderId="31" xfId="12" applyFont="1" applyFill="1" applyBorder="1" applyAlignment="1">
      <alignment horizontal="center" vertical="center" wrapText="1"/>
    </xf>
    <xf numFmtId="0" fontId="11" fillId="2" borderId="30" xfId="12" applyFont="1" applyFill="1" applyBorder="1" applyAlignment="1">
      <alignment horizontal="center" vertical="center" wrapText="1"/>
    </xf>
    <xf numFmtId="0" fontId="11" fillId="0" borderId="17" xfId="0" applyFont="1" applyFill="1" applyBorder="1" applyAlignment="1">
      <alignment horizontal="left" vertical="center" wrapText="1"/>
    </xf>
    <xf numFmtId="0" fontId="28" fillId="0" borderId="17" xfId="0" applyFont="1" applyFill="1" applyBorder="1" applyAlignment="1">
      <alignment horizontal="left" vertical="center" wrapText="1"/>
    </xf>
    <xf numFmtId="0" fontId="29" fillId="0" borderId="1" xfId="0" applyFont="1" applyFill="1" applyBorder="1" applyAlignment="1">
      <alignment horizontal="justify" vertical="center" wrapText="1"/>
    </xf>
  </cellXfs>
  <cellStyles count="88">
    <cellStyle name="Normal 10" xfId="17" xr:uid="{00000000-0005-0000-0000-000000000000}"/>
    <cellStyle name="Normal 11" xfId="18" xr:uid="{00000000-0005-0000-0000-000001000000}"/>
    <cellStyle name="Normal 11 10" xfId="54" xr:uid="{00000000-0005-0000-0000-000002000000}"/>
    <cellStyle name="Normal 11 11" xfId="60" xr:uid="{00000000-0005-0000-0000-000003000000}"/>
    <cellStyle name="Normal 11 2" xfId="20" xr:uid="{00000000-0005-0000-0000-000004000000}"/>
    <cellStyle name="Normal 11 3" xfId="21" xr:uid="{00000000-0005-0000-0000-000005000000}"/>
    <cellStyle name="Normal 11 4" xfId="25" xr:uid="{00000000-0005-0000-0000-000006000000}"/>
    <cellStyle name="Normal 11 5" xfId="29" xr:uid="{00000000-0005-0000-0000-000007000000}"/>
    <cellStyle name="Normal 11 6" xfId="33" xr:uid="{00000000-0005-0000-0000-000008000000}"/>
    <cellStyle name="Normal 11 7" xfId="39" xr:uid="{00000000-0005-0000-0000-000009000000}"/>
    <cellStyle name="Normal 11 8" xfId="41" xr:uid="{00000000-0005-0000-0000-00000A000000}"/>
    <cellStyle name="Normal 11 9" xfId="49" xr:uid="{00000000-0005-0000-0000-00000B000000}"/>
    <cellStyle name="Normal 12" xfId="22" xr:uid="{00000000-0005-0000-0000-00000C000000}"/>
    <cellStyle name="Normal 12 10" xfId="66" xr:uid="{00000000-0005-0000-0000-00000D000000}"/>
    <cellStyle name="Normal 12 2" xfId="26" xr:uid="{00000000-0005-0000-0000-00000E000000}"/>
    <cellStyle name="Normal 12 3" xfId="32" xr:uid="{00000000-0005-0000-0000-00000F000000}"/>
    <cellStyle name="Normal 12 4" xfId="34" xr:uid="{00000000-0005-0000-0000-000010000000}"/>
    <cellStyle name="Normal 12 5" xfId="42" xr:uid="{00000000-0005-0000-0000-000011000000}"/>
    <cellStyle name="Normal 12 6" xfId="43" xr:uid="{00000000-0005-0000-0000-000012000000}"/>
    <cellStyle name="Normal 12 7" xfId="53" xr:uid="{00000000-0005-0000-0000-000013000000}"/>
    <cellStyle name="Normal 12 8" xfId="59" xr:uid="{00000000-0005-0000-0000-000014000000}"/>
    <cellStyle name="Normal 12 9" xfId="75" xr:uid="{00000000-0005-0000-0000-000015000000}"/>
    <cellStyle name="Normal 13" xfId="40" xr:uid="{00000000-0005-0000-0000-000016000000}"/>
    <cellStyle name="Normal 14" xfId="27" xr:uid="{00000000-0005-0000-0000-000017000000}"/>
    <cellStyle name="Normal 14 2" xfId="30" xr:uid="{00000000-0005-0000-0000-000018000000}"/>
    <cellStyle name="Normal 14 3" xfId="37" xr:uid="{00000000-0005-0000-0000-000019000000}"/>
    <cellStyle name="Normal 14 4" xfId="47" xr:uid="{00000000-0005-0000-0000-00001A000000}"/>
    <cellStyle name="Normal 14 5" xfId="52" xr:uid="{00000000-0005-0000-0000-00001B000000}"/>
    <cellStyle name="Normal 14 6" xfId="57" xr:uid="{00000000-0005-0000-0000-00001C000000}"/>
    <cellStyle name="Normal 15" xfId="69" xr:uid="{00000000-0005-0000-0000-00001D000000}"/>
    <cellStyle name="Normal 15 2" xfId="78" xr:uid="{00000000-0005-0000-0000-00001E000000}"/>
    <cellStyle name="Normal 16" xfId="31" xr:uid="{00000000-0005-0000-0000-00001F000000}"/>
    <cellStyle name="Normal 16 2" xfId="38" xr:uid="{00000000-0005-0000-0000-000020000000}"/>
    <cellStyle name="Normal 16 3" xfId="48" xr:uid="{00000000-0005-0000-0000-000021000000}"/>
    <cellStyle name="Normal 17" xfId="35" xr:uid="{00000000-0005-0000-0000-000022000000}"/>
    <cellStyle name="Normal 17 2" xfId="50" xr:uid="{00000000-0005-0000-0000-000023000000}"/>
    <cellStyle name="Normal 17 3" xfId="58" xr:uid="{00000000-0005-0000-0000-000024000000}"/>
    <cellStyle name="Normal 17 4" xfId="77" xr:uid="{00000000-0005-0000-0000-000025000000}"/>
    <cellStyle name="Normal 17 4 2" xfId="85" xr:uid="{00000000-0005-0000-0000-000026000000}"/>
    <cellStyle name="Normal 18" xfId="70" xr:uid="{00000000-0005-0000-0000-000027000000}"/>
    <cellStyle name="Normal 18 2" xfId="81" xr:uid="{00000000-0005-0000-0000-000028000000}"/>
    <cellStyle name="Normal 19" xfId="45" xr:uid="{00000000-0005-0000-0000-000029000000}"/>
    <cellStyle name="Normal 19 2" xfId="55" xr:uid="{00000000-0005-0000-0000-00002A000000}"/>
    <cellStyle name="Normal 2" xfId="14" xr:uid="{00000000-0005-0000-0000-00002B000000}"/>
    <cellStyle name="Normal 20" xfId="51" xr:uid="{00000000-0005-0000-0000-00002C000000}"/>
    <cellStyle name="Normal 20 2" xfId="56" xr:uid="{00000000-0005-0000-0000-00002D000000}"/>
    <cellStyle name="Normal 21" xfId="71" xr:uid="{00000000-0005-0000-0000-00002E000000}"/>
    <cellStyle name="Normal 22" xfId="83" xr:uid="{00000000-0005-0000-0000-00002F000000}"/>
    <cellStyle name="Normal 24" xfId="76" xr:uid="{00000000-0005-0000-0000-000030000000}"/>
    <cellStyle name="Normal 3" xfId="15" xr:uid="{00000000-0005-0000-0000-000031000000}"/>
    <cellStyle name="Normal 32 2" xfId="84" xr:uid="{00000000-0005-0000-0000-000032000000}"/>
    <cellStyle name="Normal 4" xfId="23" xr:uid="{00000000-0005-0000-0000-000033000000}"/>
    <cellStyle name="Normal 5" xfId="44" xr:uid="{00000000-0005-0000-0000-000034000000}"/>
    <cellStyle name="Normal 6" xfId="61" xr:uid="{00000000-0005-0000-0000-000035000000}"/>
    <cellStyle name="Normal 6 2" xfId="62" xr:uid="{00000000-0005-0000-0000-000036000000}"/>
    <cellStyle name="Normal 7" xfId="16" xr:uid="{00000000-0005-0000-0000-000037000000}"/>
    <cellStyle name="Normal 7 2" xfId="19" xr:uid="{00000000-0005-0000-0000-000038000000}"/>
    <cellStyle name="Normal 7 3" xfId="24" xr:uid="{00000000-0005-0000-0000-000039000000}"/>
    <cellStyle name="Normal 7 4" xfId="28" xr:uid="{00000000-0005-0000-0000-00003A000000}"/>
    <cellStyle name="Normal 7 5" xfId="36" xr:uid="{00000000-0005-0000-0000-00003B000000}"/>
    <cellStyle name="Normal 7 6" xfId="46" xr:uid="{00000000-0005-0000-0000-00003C000000}"/>
    <cellStyle name="Normal 7 7" xfId="73" xr:uid="{00000000-0005-0000-0000-00003D000000}"/>
    <cellStyle name="Normal 8" xfId="63" xr:uid="{00000000-0005-0000-0000-00003E000000}"/>
    <cellStyle name="Normal 8 2" xfId="79" xr:uid="{00000000-0005-0000-0000-00003F000000}"/>
    <cellStyle name="Normal 9" xfId="13" xr:uid="{00000000-0005-0000-0000-000040000000}"/>
    <cellStyle name="Normal 9 2" xfId="80" xr:uid="{00000000-0005-0000-0000-000041000000}"/>
    <cellStyle name="Parastais_FMLikp01_p05_221205_pap_afp_makp" xfId="74" xr:uid="{00000000-0005-0000-0000-000042000000}"/>
    <cellStyle name="Parasts" xfId="0" builtinId="0"/>
    <cellStyle name="Parasts 2" xfId="2" xr:uid="{00000000-0005-0000-0000-000044000000}"/>
    <cellStyle name="Parasts 2 2" xfId="9" xr:uid="{00000000-0005-0000-0000-000045000000}"/>
    <cellStyle name="Parasts 2 3" xfId="12" xr:uid="{00000000-0005-0000-0000-000046000000}"/>
    <cellStyle name="Parasts 3" xfId="1" xr:uid="{00000000-0005-0000-0000-000047000000}"/>
    <cellStyle name="Parasts 3 2" xfId="6" xr:uid="{00000000-0005-0000-0000-000048000000}"/>
    <cellStyle name="Parasts 3 3" xfId="4" xr:uid="{00000000-0005-0000-0000-000049000000}"/>
    <cellStyle name="Parasts 4" xfId="5" xr:uid="{00000000-0005-0000-0000-00004A000000}"/>
    <cellStyle name="Parasts 5" xfId="3" xr:uid="{00000000-0005-0000-0000-00004B000000}"/>
    <cellStyle name="Parasts 5 2" xfId="10" xr:uid="{00000000-0005-0000-0000-00004C000000}"/>
    <cellStyle name="Parasts 6" xfId="8" xr:uid="{00000000-0005-0000-0000-00004D000000}"/>
    <cellStyle name="Parasts 6 2" xfId="11" xr:uid="{00000000-0005-0000-0000-00004E000000}"/>
    <cellStyle name="Parasts 7" xfId="86" xr:uid="{00000000-0005-0000-0000-00004F000000}"/>
    <cellStyle name="Parasts 7 2" xfId="87" xr:uid="{00000000-0005-0000-0000-00004F000000}"/>
    <cellStyle name="Percent 2" xfId="64" xr:uid="{00000000-0005-0000-0000-000050000000}"/>
    <cellStyle name="Percent 2 2" xfId="65" xr:uid="{00000000-0005-0000-0000-000051000000}"/>
    <cellStyle name="Percent 3" xfId="68" xr:uid="{00000000-0005-0000-0000-000052000000}"/>
    <cellStyle name="Percent 3 2" xfId="82" xr:uid="{00000000-0005-0000-0000-000053000000}"/>
    <cellStyle name="Percent 4" xfId="72" xr:uid="{00000000-0005-0000-0000-000054000000}"/>
    <cellStyle name="Percent 5" xfId="67" xr:uid="{00000000-0005-0000-0000-000055000000}"/>
    <cellStyle name="Procenti 2" xfId="7" xr:uid="{00000000-0005-0000-0000-000056000000}"/>
  </cellStyles>
  <dxfs count="0"/>
  <tableStyles count="0" defaultTableStyle="TableStyleMedium2" defaultPivotStyle="PivotStyleLight16"/>
  <colors>
    <mruColors>
      <color rgb="FFCCFF33"/>
      <color rgb="FFFF99FF"/>
      <color rgb="FF53D2FF"/>
      <color rgb="FFFF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52"/>
  <sheetViews>
    <sheetView tabSelected="1" topLeftCell="A33" zoomScale="90" zoomScaleNormal="90" zoomScaleSheetLayoutView="70" workbookViewId="0">
      <selection activeCell="A41" sqref="A41:D41"/>
    </sheetView>
  </sheetViews>
  <sheetFormatPr defaultColWidth="9.109375" defaultRowHeight="14.4"/>
  <cols>
    <col min="1" max="1" width="17" style="1" customWidth="1"/>
    <col min="2" max="2" width="40.6640625" style="1" customWidth="1"/>
    <col min="3" max="3" width="84.33203125" style="1" customWidth="1"/>
    <col min="4" max="4" width="34.44140625" style="8" customWidth="1"/>
    <col min="5" max="5" width="19.88671875" style="1" customWidth="1"/>
    <col min="6" max="6" width="18.88671875" style="8" customWidth="1"/>
    <col min="7" max="7" width="15.109375" style="61" customWidth="1"/>
    <col min="8" max="16384" width="9.109375" style="1"/>
  </cols>
  <sheetData>
    <row r="1" spans="1:7" s="7" customFormat="1">
      <c r="B1" s="53"/>
      <c r="C1" s="54"/>
      <c r="D1" s="140" t="s">
        <v>145</v>
      </c>
      <c r="F1" s="53"/>
      <c r="G1" s="60"/>
    </row>
    <row r="2" spans="1:7" s="7" customFormat="1">
      <c r="B2" s="53"/>
      <c r="C2" s="55"/>
      <c r="D2" s="141" t="s">
        <v>34</v>
      </c>
      <c r="F2" s="53"/>
      <c r="G2" s="60"/>
    </row>
    <row r="3" spans="1:7" s="7" customFormat="1">
      <c r="B3" s="53"/>
      <c r="C3" s="55"/>
      <c r="D3" s="141" t="s">
        <v>35</v>
      </c>
      <c r="F3" s="53"/>
      <c r="G3" s="60"/>
    </row>
    <row r="4" spans="1:7" s="7" customFormat="1">
      <c r="B4" s="53"/>
      <c r="C4" s="55"/>
      <c r="D4" s="141" t="s">
        <v>59</v>
      </c>
      <c r="F4" s="53"/>
      <c r="G4" s="60"/>
    </row>
    <row r="5" spans="1:7" s="7" customFormat="1" ht="16.5" customHeight="1">
      <c r="B5" s="53"/>
      <c r="C5" s="56"/>
      <c r="D5" s="142" t="s">
        <v>36</v>
      </c>
      <c r="F5" s="53"/>
      <c r="G5" s="60"/>
    </row>
    <row r="6" spans="1:7" s="7" customFormat="1" ht="18.75" customHeight="1">
      <c r="D6" s="53"/>
      <c r="F6" s="53"/>
      <c r="G6" s="60"/>
    </row>
    <row r="7" spans="1:7" ht="22.2" customHeight="1">
      <c r="A7" s="321" t="s">
        <v>146</v>
      </c>
      <c r="B7" s="321"/>
      <c r="C7" s="321"/>
      <c r="D7" s="321"/>
      <c r="E7" s="42"/>
    </row>
    <row r="8" spans="1:7" ht="17.399999999999999">
      <c r="A8" s="40" t="s">
        <v>37</v>
      </c>
      <c r="B8" s="41"/>
      <c r="C8" s="41"/>
      <c r="D8" s="69"/>
      <c r="E8" s="42"/>
    </row>
    <row r="9" spans="1:7" ht="19.5" customHeight="1">
      <c r="A9" s="2"/>
      <c r="B9" s="2"/>
      <c r="C9" s="2"/>
      <c r="D9" s="314"/>
    </row>
    <row r="10" spans="1:7" ht="23.25" customHeight="1">
      <c r="A10" s="43" t="s">
        <v>0</v>
      </c>
      <c r="B10" s="43" t="s">
        <v>1</v>
      </c>
      <c r="C10" s="43" t="s">
        <v>2</v>
      </c>
      <c r="D10" s="315" t="s">
        <v>14</v>
      </c>
    </row>
    <row r="11" spans="1:7" ht="18.75" customHeight="1">
      <c r="A11" s="322" t="s">
        <v>38</v>
      </c>
      <c r="B11" s="323"/>
      <c r="C11" s="324"/>
      <c r="D11" s="320">
        <f>D12+D15</f>
        <v>149401</v>
      </c>
      <c r="E11" s="143"/>
      <c r="F11" s="100"/>
    </row>
    <row r="12" spans="1:7" s="7" customFormat="1" ht="27" customHeight="1">
      <c r="A12" s="3">
        <v>1000</v>
      </c>
      <c r="B12" s="4" t="s">
        <v>3</v>
      </c>
      <c r="C12" s="5" t="s">
        <v>15</v>
      </c>
      <c r="D12" s="9">
        <f>D18+D37</f>
        <v>52183</v>
      </c>
      <c r="F12" s="100"/>
      <c r="G12" s="60"/>
    </row>
    <row r="13" spans="1:7" s="7" customFormat="1" ht="30" customHeight="1">
      <c r="A13" s="58">
        <v>1100</v>
      </c>
      <c r="B13" s="11" t="s">
        <v>4</v>
      </c>
      <c r="C13" s="5" t="s">
        <v>15</v>
      </c>
      <c r="D13" s="124">
        <f>D38+D19</f>
        <v>42240.670000000006</v>
      </c>
      <c r="F13" s="100"/>
      <c r="G13" s="60"/>
    </row>
    <row r="14" spans="1:7" s="7" customFormat="1" ht="30.75" customHeight="1">
      <c r="A14" s="58">
        <v>1210</v>
      </c>
      <c r="B14" s="12" t="s">
        <v>5</v>
      </c>
      <c r="C14" s="59" t="s">
        <v>15</v>
      </c>
      <c r="D14" s="124">
        <f>D40+D26</f>
        <v>9941.7599999999966</v>
      </c>
      <c r="F14" s="100"/>
      <c r="G14" s="60"/>
    </row>
    <row r="15" spans="1:7" ht="26.25" customHeight="1">
      <c r="A15" s="3">
        <v>2000</v>
      </c>
      <c r="B15" s="4" t="s">
        <v>6</v>
      </c>
      <c r="C15" s="5" t="s">
        <v>15</v>
      </c>
      <c r="D15" s="6">
        <f>D27</f>
        <v>97218</v>
      </c>
      <c r="F15" s="100"/>
    </row>
    <row r="16" spans="1:7" ht="25.5" customHeight="1">
      <c r="D16" s="316"/>
    </row>
    <row r="17" spans="1:24" ht="19.5" customHeight="1">
      <c r="A17" s="326" t="s">
        <v>147</v>
      </c>
      <c r="B17" s="327"/>
      <c r="C17" s="328"/>
      <c r="D17" s="44">
        <f>D18+D27</f>
        <v>145387</v>
      </c>
    </row>
    <row r="18" spans="1:24" ht="21" customHeight="1">
      <c r="A18" s="144">
        <v>1000</v>
      </c>
      <c r="B18" s="144" t="s">
        <v>3</v>
      </c>
      <c r="C18" s="45" t="s">
        <v>15</v>
      </c>
      <c r="D18" s="319">
        <f>ROUNDUP(D19+D26,0)</f>
        <v>48169</v>
      </c>
    </row>
    <row r="19" spans="1:24" s="7" customFormat="1" ht="26.25" customHeight="1">
      <c r="A19" s="58">
        <v>1100</v>
      </c>
      <c r="B19" s="11" t="s">
        <v>4</v>
      </c>
      <c r="C19" s="3" t="s">
        <v>15</v>
      </c>
      <c r="D19" s="120">
        <f>SUM(D20:D25)</f>
        <v>38992.670000000006</v>
      </c>
      <c r="F19" s="121"/>
      <c r="G19" s="60"/>
    </row>
    <row r="20" spans="1:24" s="7" customFormat="1" ht="27.6" hidden="1">
      <c r="A20" s="92">
        <v>1116</v>
      </c>
      <c r="B20" s="93" t="s">
        <v>9</v>
      </c>
      <c r="C20" s="93"/>
      <c r="D20" s="289"/>
      <c r="F20" s="53"/>
      <c r="G20" s="60"/>
    </row>
    <row r="21" spans="1:24" s="7" customFormat="1" ht="29.25" hidden="1" customHeight="1">
      <c r="A21" s="90">
        <v>1141</v>
      </c>
      <c r="B21" s="91"/>
      <c r="C21" s="93"/>
      <c r="D21" s="289"/>
      <c r="F21" s="53"/>
      <c r="G21" s="60"/>
    </row>
    <row r="22" spans="1:24" s="7" customFormat="1" ht="39.75" customHeight="1">
      <c r="A22" s="94">
        <v>1141</v>
      </c>
      <c r="B22" s="95" t="s">
        <v>12</v>
      </c>
      <c r="C22" s="139" t="s">
        <v>174</v>
      </c>
      <c r="D22" s="120">
        <f>'1.tabula'!G6</f>
        <v>15875.819999999998</v>
      </c>
      <c r="E22" s="87"/>
      <c r="F22" s="53"/>
      <c r="G22" s="60"/>
    </row>
    <row r="23" spans="1:24" s="7" customFormat="1" ht="54" hidden="1" customHeight="1">
      <c r="A23" s="294">
        <v>1142</v>
      </c>
      <c r="B23" s="295"/>
      <c r="C23" s="139" t="s">
        <v>60</v>
      </c>
      <c r="D23" s="120">
        <f>' 2.tabula'!G6</f>
        <v>0</v>
      </c>
      <c r="E23" s="87"/>
      <c r="F23" s="53"/>
      <c r="G23" s="60"/>
    </row>
    <row r="24" spans="1:24" s="255" customFormat="1" ht="57.6" customHeight="1">
      <c r="A24" s="94">
        <v>1142</v>
      </c>
      <c r="B24" s="95" t="s">
        <v>48</v>
      </c>
      <c r="C24" s="249" t="s">
        <v>175</v>
      </c>
      <c r="D24" s="120">
        <f>'2. tabula'!G6</f>
        <v>2368.5300000000002</v>
      </c>
      <c r="F24" s="256"/>
      <c r="G24" s="107"/>
    </row>
    <row r="25" spans="1:24" s="7" customFormat="1" ht="46.5" customHeight="1">
      <c r="A25" s="92">
        <v>1145</v>
      </c>
      <c r="B25" s="93" t="s">
        <v>13</v>
      </c>
      <c r="C25" s="12" t="s">
        <v>177</v>
      </c>
      <c r="D25" s="120">
        <f>'3.tabula'!H7</f>
        <v>20748.320000000007</v>
      </c>
      <c r="F25" s="101"/>
      <c r="G25" s="96"/>
      <c r="H25" s="97"/>
      <c r="I25" s="97"/>
      <c r="J25" s="97"/>
      <c r="K25" s="97"/>
      <c r="L25" s="97"/>
      <c r="M25" s="97"/>
      <c r="N25" s="97"/>
      <c r="O25" s="97"/>
      <c r="P25" s="97"/>
      <c r="Q25" s="97"/>
      <c r="R25" s="97"/>
      <c r="S25" s="97"/>
      <c r="T25" s="97"/>
      <c r="U25" s="97"/>
      <c r="V25" s="97"/>
      <c r="W25" s="97"/>
    </row>
    <row r="26" spans="1:24" s="7" customFormat="1" ht="42.75" customHeight="1">
      <c r="A26" s="58">
        <v>1210</v>
      </c>
      <c r="B26" s="93" t="s">
        <v>5</v>
      </c>
      <c r="C26" s="139" t="s">
        <v>132</v>
      </c>
      <c r="D26" s="289">
        <f>'1.tabula'!H6+'2. tabula'!H6+'3.tabula'!I7</f>
        <v>9175.5399999999972</v>
      </c>
      <c r="E26" s="87"/>
      <c r="F26" s="122"/>
      <c r="G26" s="123"/>
      <c r="H26" s="123"/>
      <c r="I26" s="123"/>
      <c r="J26" s="123"/>
      <c r="K26" s="123"/>
      <c r="L26" s="123"/>
      <c r="M26" s="97"/>
      <c r="N26" s="97"/>
      <c r="O26" s="97"/>
      <c r="P26" s="97"/>
      <c r="Q26" s="97"/>
      <c r="R26" s="97"/>
      <c r="S26" s="97"/>
      <c r="T26" s="97"/>
      <c r="U26" s="97"/>
      <c r="V26" s="97"/>
      <c r="W26" s="97"/>
    </row>
    <row r="27" spans="1:24" ht="18.75" customHeight="1">
      <c r="A27" s="144">
        <v>2000</v>
      </c>
      <c r="B27" s="144" t="s">
        <v>6</v>
      </c>
      <c r="C27" s="47" t="s">
        <v>15</v>
      </c>
      <c r="D27" s="318">
        <f>ROUNDUP(SUM(D28:D34),0)</f>
        <v>97218</v>
      </c>
      <c r="F27" s="102"/>
      <c r="G27" s="99"/>
      <c r="H27" s="98"/>
      <c r="I27" s="98"/>
      <c r="J27" s="98"/>
      <c r="K27" s="98"/>
      <c r="L27" s="98"/>
      <c r="M27" s="98"/>
      <c r="N27" s="98"/>
      <c r="O27" s="98"/>
      <c r="P27" s="98"/>
      <c r="Q27" s="98"/>
      <c r="R27" s="98"/>
      <c r="S27" s="98"/>
      <c r="T27" s="98"/>
      <c r="U27" s="98"/>
      <c r="V27" s="98"/>
      <c r="W27" s="98"/>
    </row>
    <row r="28" spans="1:24" s="7" customFormat="1" ht="166.2" customHeight="1">
      <c r="A28" s="294">
        <v>2111</v>
      </c>
      <c r="B28" s="295" t="s">
        <v>155</v>
      </c>
      <c r="C28" s="308" t="s">
        <v>186</v>
      </c>
      <c r="D28" s="317">
        <f>'4.tabula'!G6</f>
        <v>1536</v>
      </c>
      <c r="E28" s="292"/>
      <c r="F28" s="292"/>
      <c r="G28" s="299"/>
      <c r="H28" s="303"/>
      <c r="I28" s="298"/>
      <c r="J28" s="298"/>
      <c r="K28" s="298"/>
      <c r="L28" s="298"/>
      <c r="M28" s="298"/>
      <c r="N28" s="298"/>
      <c r="O28" s="298"/>
      <c r="P28" s="298"/>
      <c r="Q28" s="298"/>
      <c r="R28" s="298"/>
      <c r="S28" s="298"/>
      <c r="T28" s="298"/>
      <c r="U28" s="298"/>
      <c r="V28" s="298"/>
      <c r="W28" s="298"/>
      <c r="X28" s="298"/>
    </row>
    <row r="29" spans="1:24" s="7" customFormat="1" ht="134.4" customHeight="1">
      <c r="A29" s="296">
        <v>2112</v>
      </c>
      <c r="B29" s="297" t="s">
        <v>10</v>
      </c>
      <c r="C29" s="291" t="s">
        <v>178</v>
      </c>
      <c r="D29" s="289">
        <v>5430</v>
      </c>
      <c r="E29" s="300"/>
      <c r="F29" s="292"/>
      <c r="G29" s="292"/>
      <c r="H29" s="304"/>
      <c r="I29" s="288"/>
      <c r="J29" s="288"/>
      <c r="K29" s="288"/>
      <c r="L29" s="288"/>
      <c r="M29" s="288"/>
      <c r="N29" s="288"/>
      <c r="O29" s="288"/>
      <c r="P29" s="288"/>
      <c r="Q29" s="288"/>
      <c r="R29" s="288"/>
      <c r="S29" s="288"/>
      <c r="T29" s="288"/>
      <c r="U29" s="288"/>
      <c r="V29" s="288"/>
      <c r="W29" s="288"/>
      <c r="X29" s="288"/>
    </row>
    <row r="30" spans="1:24" s="288" customFormat="1" ht="112.5" customHeight="1">
      <c r="A30" s="291">
        <v>2322</v>
      </c>
      <c r="B30" s="290" t="s">
        <v>8</v>
      </c>
      <c r="C30" s="291" t="s">
        <v>179</v>
      </c>
      <c r="D30" s="289">
        <f>'5. tabula'!F6</f>
        <v>9683.92</v>
      </c>
      <c r="E30" s="305"/>
      <c r="F30" s="306"/>
      <c r="G30" s="302"/>
      <c r="H30" s="307"/>
      <c r="J30" s="293"/>
    </row>
    <row r="31" spans="1:24" s="288" customFormat="1" ht="61.95" customHeight="1">
      <c r="A31" s="290">
        <v>2350</v>
      </c>
      <c r="B31" s="291" t="s">
        <v>184</v>
      </c>
      <c r="C31" s="297" t="s">
        <v>185</v>
      </c>
      <c r="D31" s="289">
        <f>ROUND(((72*0.73569)+(4*1.592)+(4*5.973)+(30*1.985)),2)</f>
        <v>142.78</v>
      </c>
      <c r="E31" s="305"/>
      <c r="F31" s="306"/>
      <c r="G31" s="302"/>
      <c r="H31" s="307"/>
      <c r="J31" s="293"/>
    </row>
    <row r="32" spans="1:24" s="288" customFormat="1" ht="352.2" customHeight="1">
      <c r="A32" s="296">
        <v>2363</v>
      </c>
      <c r="B32" s="297" t="s">
        <v>11</v>
      </c>
      <c r="C32" s="291" t="s">
        <v>180</v>
      </c>
      <c r="D32" s="289">
        <f>ROUND(((242*8)+(241*9)+(241*10)+(121*27)),0)</f>
        <v>9782</v>
      </c>
      <c r="E32" s="292"/>
      <c r="F32" s="292"/>
      <c r="G32" s="292"/>
      <c r="H32" s="301"/>
    </row>
    <row r="33" spans="1:10" s="288" customFormat="1" ht="131.4" customHeight="1">
      <c r="A33" s="296">
        <v>2364</v>
      </c>
      <c r="B33" s="297" t="s">
        <v>156</v>
      </c>
      <c r="C33" s="374" t="s">
        <v>188</v>
      </c>
      <c r="D33" s="289">
        <f>ROUND((150*6.195)+(150*1.9425)+(150*449.9158)+(150*12.28),2)</f>
        <v>70550</v>
      </c>
      <c r="E33" s="300"/>
      <c r="F33" s="300"/>
      <c r="G33" s="300"/>
      <c r="H33" s="301"/>
      <c r="I33" s="309"/>
      <c r="J33" s="309"/>
    </row>
    <row r="34" spans="1:10" s="288" customFormat="1" ht="30.6" customHeight="1">
      <c r="A34" s="290">
        <v>2390</v>
      </c>
      <c r="B34" s="291" t="s">
        <v>181</v>
      </c>
      <c r="C34" s="291" t="s">
        <v>182</v>
      </c>
      <c r="D34" s="289">
        <f>ROUND((200*0.463),2)</f>
        <v>92.6</v>
      </c>
      <c r="E34" s="300"/>
      <c r="F34" s="300"/>
      <c r="G34" s="300"/>
      <c r="H34" s="301"/>
      <c r="I34" s="309"/>
      <c r="J34" s="309"/>
    </row>
    <row r="36" spans="1:10" ht="24" customHeight="1">
      <c r="A36" s="325" t="s">
        <v>39</v>
      </c>
      <c r="B36" s="325"/>
      <c r="C36" s="325"/>
      <c r="D36" s="44">
        <f>D37</f>
        <v>4014</v>
      </c>
    </row>
    <row r="37" spans="1:10" ht="20.25" customHeight="1">
      <c r="A37" s="46">
        <v>1000</v>
      </c>
      <c r="B37" s="48" t="s">
        <v>3</v>
      </c>
      <c r="C37" s="49" t="s">
        <v>15</v>
      </c>
      <c r="D37" s="145">
        <f>ROUND(D38+D40,0)</f>
        <v>4014</v>
      </c>
    </row>
    <row r="38" spans="1:10" s="7" customFormat="1" ht="23.25" customHeight="1">
      <c r="A38" s="58">
        <v>1100</v>
      </c>
      <c r="B38" s="11" t="s">
        <v>4</v>
      </c>
      <c r="C38" s="5" t="s">
        <v>15</v>
      </c>
      <c r="D38" s="124">
        <f>ROUND(D39,0)</f>
        <v>3248</v>
      </c>
      <c r="F38" s="53"/>
      <c r="G38" s="60"/>
    </row>
    <row r="39" spans="1:10" s="7" customFormat="1" ht="38.25" customHeight="1">
      <c r="A39" s="11">
        <v>1116</v>
      </c>
      <c r="B39" s="12" t="s">
        <v>9</v>
      </c>
      <c r="C39" s="12" t="s">
        <v>183</v>
      </c>
      <c r="D39" s="10">
        <f>ROUND((D19)*8.33%,2)</f>
        <v>3248.09</v>
      </c>
      <c r="F39" s="103"/>
      <c r="G39" s="60"/>
    </row>
    <row r="40" spans="1:10" s="7" customFormat="1" ht="34.5" customHeight="1">
      <c r="A40" s="58">
        <v>1210</v>
      </c>
      <c r="B40" s="12" t="s">
        <v>5</v>
      </c>
      <c r="C40" s="12" t="s">
        <v>7</v>
      </c>
      <c r="D40" s="120">
        <f>ROUND(D39*0.2359,2)</f>
        <v>766.22</v>
      </c>
      <c r="F40" s="103"/>
      <c r="G40" s="60"/>
    </row>
    <row r="41" spans="1:10" ht="64.2" customHeight="1">
      <c r="A41" s="372" t="s">
        <v>187</v>
      </c>
      <c r="B41" s="373"/>
      <c r="C41" s="373"/>
      <c r="D41" s="373"/>
      <c r="G41" s="81"/>
      <c r="H41" s="81"/>
    </row>
    <row r="42" spans="1:10">
      <c r="G42" s="81"/>
      <c r="H42" s="81"/>
    </row>
    <row r="43" spans="1:10">
      <c r="G43" s="81"/>
      <c r="H43" s="81"/>
    </row>
    <row r="44" spans="1:10">
      <c r="G44" s="81"/>
      <c r="H44" s="81"/>
    </row>
    <row r="45" spans="1:10">
      <c r="G45" s="81"/>
      <c r="H45" s="81"/>
    </row>
    <row r="46" spans="1:10">
      <c r="G46" s="38"/>
      <c r="H46" s="39"/>
    </row>
    <row r="47" spans="1:10">
      <c r="G47" s="85"/>
      <c r="H47" s="82"/>
    </row>
    <row r="48" spans="1:10">
      <c r="G48" s="38"/>
      <c r="H48" s="39"/>
    </row>
    <row r="49" spans="7:8">
      <c r="G49" s="38"/>
      <c r="H49" s="39"/>
    </row>
    <row r="50" spans="7:8">
      <c r="G50" s="86"/>
      <c r="H50" s="39"/>
    </row>
    <row r="51" spans="7:8">
      <c r="G51" s="38"/>
      <c r="H51" s="39"/>
    </row>
    <row r="52" spans="7:8">
      <c r="G52" s="38"/>
      <c r="H52" s="39"/>
    </row>
  </sheetData>
  <mergeCells count="5">
    <mergeCell ref="A7:D7"/>
    <mergeCell ref="A11:C11"/>
    <mergeCell ref="A36:C36"/>
    <mergeCell ref="A17:C17"/>
    <mergeCell ref="A41:D41"/>
  </mergeCells>
  <printOptions horizontalCentered="1" verticalCentered="1"/>
  <pageMargins left="0.39370078740157483" right="0.39370078740157483" top="0.39370078740157483" bottom="0.39370078740157483" header="0.39370078740157483" footer="0.39370078740157483"/>
  <pageSetup paperSize="9" scale="55" fitToHeight="0" orientation="portrait"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221"/>
  <sheetViews>
    <sheetView zoomScaleNormal="100" zoomScaleSheetLayoutView="85" workbookViewId="0">
      <selection activeCell="J10" sqref="J10"/>
    </sheetView>
  </sheetViews>
  <sheetFormatPr defaultColWidth="9.109375" defaultRowHeight="13.2"/>
  <cols>
    <col min="1" max="1" width="7.109375" style="13" customWidth="1"/>
    <col min="2" max="2" width="82.109375" style="14" customWidth="1"/>
    <col min="3" max="3" width="25.109375" style="15" customWidth="1"/>
    <col min="4" max="4" width="12.5546875" style="13" customWidth="1"/>
    <col min="5" max="5" width="11.88671875" style="13" customWidth="1"/>
    <col min="6" max="6" width="12.5546875" style="13" customWidth="1"/>
    <col min="7" max="7" width="12.5546875" style="16" customWidth="1"/>
    <col min="8" max="8" width="14.33203125" style="13" customWidth="1"/>
    <col min="9" max="9" width="12.5546875" style="13" customWidth="1"/>
    <col min="10" max="16384" width="9.109375" style="17"/>
  </cols>
  <sheetData>
    <row r="1" spans="1:13" ht="13.8">
      <c r="I1" s="51" t="s">
        <v>45</v>
      </c>
    </row>
    <row r="2" spans="1:13" s="21" customFormat="1" ht="17.399999999999999">
      <c r="A2" s="52" t="s">
        <v>40</v>
      </c>
      <c r="B2" s="19"/>
      <c r="C2" s="20"/>
      <c r="D2" s="18"/>
      <c r="E2" s="18"/>
      <c r="F2" s="23"/>
      <c r="G2" s="23"/>
      <c r="H2" s="23"/>
      <c r="I2" s="23"/>
    </row>
    <row r="3" spans="1:13" s="21" customFormat="1" ht="36.75" customHeight="1">
      <c r="A3" s="329" t="s">
        <v>164</v>
      </c>
      <c r="B3" s="329"/>
      <c r="C3" s="329"/>
      <c r="D3" s="329"/>
      <c r="E3" s="329"/>
      <c r="F3" s="329"/>
      <c r="G3" s="329"/>
      <c r="H3" s="329"/>
      <c r="I3" s="329"/>
    </row>
    <row r="4" spans="1:13" s="21" customFormat="1" ht="15.6">
      <c r="A4" s="57"/>
      <c r="B4" s="57"/>
      <c r="C4" s="57"/>
      <c r="D4" s="57"/>
      <c r="E4" s="24">
        <v>166.92</v>
      </c>
      <c r="F4" s="25"/>
      <c r="G4" s="25"/>
      <c r="H4" s="25"/>
      <c r="I4" s="25"/>
    </row>
    <row r="5" spans="1:13" s="13" customFormat="1" ht="57" customHeight="1">
      <c r="A5" s="26" t="s">
        <v>16</v>
      </c>
      <c r="B5" s="27" t="s">
        <v>17</v>
      </c>
      <c r="C5" s="27" t="s">
        <v>18</v>
      </c>
      <c r="D5" s="27" t="s">
        <v>19</v>
      </c>
      <c r="E5" s="27" t="s">
        <v>20</v>
      </c>
      <c r="F5" s="28" t="s">
        <v>21</v>
      </c>
      <c r="G5" s="29" t="s">
        <v>22</v>
      </c>
      <c r="H5" s="30" t="s">
        <v>23</v>
      </c>
      <c r="I5" s="31" t="s">
        <v>3</v>
      </c>
    </row>
    <row r="6" spans="1:13" s="22" customFormat="1" ht="21.75" customHeight="1">
      <c r="A6" s="330" t="s">
        <v>24</v>
      </c>
      <c r="B6" s="330"/>
      <c r="C6" s="330"/>
      <c r="D6" s="330"/>
      <c r="E6" s="330"/>
      <c r="F6" s="50">
        <f>SUM(F7:F219)</f>
        <v>3394</v>
      </c>
      <c r="G6" s="50">
        <f>SUM(G7:G219)</f>
        <v>15875.819999999998</v>
      </c>
      <c r="H6" s="50">
        <f>SUM(H7:H219)</f>
        <v>3745.1499999999992</v>
      </c>
      <c r="I6" s="50">
        <f>SUM(I7:I219)</f>
        <v>19620.96999999999</v>
      </c>
      <c r="M6" s="115"/>
    </row>
    <row r="7" spans="1:13" s="21" customFormat="1" ht="13.2" customHeight="1">
      <c r="A7" s="147">
        <v>1</v>
      </c>
      <c r="B7" s="184" t="s">
        <v>148</v>
      </c>
      <c r="C7" s="184" t="s">
        <v>71</v>
      </c>
      <c r="D7" s="151">
        <v>1410</v>
      </c>
      <c r="E7" s="210">
        <f>ROUND(D7/$E$4,3)</f>
        <v>8.4469999999999992</v>
      </c>
      <c r="F7" s="152">
        <v>46</v>
      </c>
      <c r="G7" s="152">
        <v>194.28</v>
      </c>
      <c r="H7" s="32">
        <f>ROUND(G7*0.2359,2)</f>
        <v>45.83</v>
      </c>
      <c r="I7" s="33">
        <f t="shared" ref="I7:I70" si="0">G7+H7</f>
        <v>240.11</v>
      </c>
      <c r="J7" s="84"/>
    </row>
    <row r="8" spans="1:13">
      <c r="A8" s="150">
        <v>2</v>
      </c>
      <c r="B8" s="184" t="s">
        <v>148</v>
      </c>
      <c r="C8" s="184" t="s">
        <v>71</v>
      </c>
      <c r="D8" s="151">
        <v>1700</v>
      </c>
      <c r="E8" s="210">
        <f t="shared" ref="E8:E71" si="1">ROUND(D8/$E$4,3)</f>
        <v>10.185</v>
      </c>
      <c r="F8" s="152">
        <v>40</v>
      </c>
      <c r="G8" s="152">
        <v>203.7</v>
      </c>
      <c r="H8" s="148">
        <f t="shared" ref="H8:H71" si="2">ROUND(G8*0.2359,2)</f>
        <v>48.05</v>
      </c>
      <c r="I8" s="149">
        <f t="shared" si="0"/>
        <v>251.75</v>
      </c>
      <c r="J8" s="84"/>
      <c r="K8" s="21"/>
    </row>
    <row r="9" spans="1:13">
      <c r="A9" s="150">
        <v>3</v>
      </c>
      <c r="B9" s="184" t="s">
        <v>148</v>
      </c>
      <c r="C9" s="184" t="s">
        <v>71</v>
      </c>
      <c r="D9" s="151">
        <v>1470</v>
      </c>
      <c r="E9" s="210">
        <f t="shared" si="1"/>
        <v>8.8070000000000004</v>
      </c>
      <c r="F9" s="152">
        <v>48</v>
      </c>
      <c r="G9" s="152">
        <v>211.37</v>
      </c>
      <c r="H9" s="148">
        <f t="shared" si="2"/>
        <v>49.86</v>
      </c>
      <c r="I9" s="149">
        <f t="shared" si="0"/>
        <v>261.23</v>
      </c>
      <c r="J9" s="84"/>
      <c r="K9" s="21"/>
    </row>
    <row r="10" spans="1:13">
      <c r="A10" s="150">
        <v>4</v>
      </c>
      <c r="B10" s="184" t="s">
        <v>148</v>
      </c>
      <c r="C10" s="184" t="s">
        <v>114</v>
      </c>
      <c r="D10" s="151">
        <v>1994</v>
      </c>
      <c r="E10" s="210">
        <f>ROUND(D10/$E$4,3)</f>
        <v>11.946</v>
      </c>
      <c r="F10" s="152">
        <v>46</v>
      </c>
      <c r="G10" s="152">
        <v>274.76</v>
      </c>
      <c r="H10" s="148">
        <f t="shared" si="2"/>
        <v>64.819999999999993</v>
      </c>
      <c r="I10" s="149">
        <f t="shared" si="0"/>
        <v>339.58</v>
      </c>
      <c r="J10" s="84"/>
      <c r="K10" s="21"/>
    </row>
    <row r="11" spans="1:13" ht="14.25" customHeight="1">
      <c r="A11" s="150">
        <v>5</v>
      </c>
      <c r="B11" s="184" t="s">
        <v>148</v>
      </c>
      <c r="C11" s="184" t="s">
        <v>71</v>
      </c>
      <c r="D11" s="151">
        <v>1390</v>
      </c>
      <c r="E11" s="210">
        <f t="shared" si="1"/>
        <v>8.327</v>
      </c>
      <c r="F11" s="152">
        <v>40</v>
      </c>
      <c r="G11" s="152">
        <v>166.54</v>
      </c>
      <c r="H11" s="148">
        <f t="shared" si="2"/>
        <v>39.29</v>
      </c>
      <c r="I11" s="149">
        <f t="shared" si="0"/>
        <v>205.82999999999998</v>
      </c>
      <c r="J11" s="84"/>
      <c r="K11" s="21"/>
    </row>
    <row r="12" spans="1:13">
      <c r="A12" s="150">
        <v>6</v>
      </c>
      <c r="B12" s="184" t="s">
        <v>148</v>
      </c>
      <c r="C12" s="184" t="s">
        <v>71</v>
      </c>
      <c r="D12" s="151">
        <v>1410</v>
      </c>
      <c r="E12" s="210">
        <f t="shared" si="1"/>
        <v>8.4469999999999992</v>
      </c>
      <c r="F12" s="152">
        <v>48</v>
      </c>
      <c r="G12" s="152">
        <v>202.73</v>
      </c>
      <c r="H12" s="148">
        <f t="shared" si="2"/>
        <v>47.82</v>
      </c>
      <c r="I12" s="149">
        <f t="shared" si="0"/>
        <v>250.54999999999998</v>
      </c>
      <c r="J12" s="84"/>
      <c r="K12" s="21"/>
    </row>
    <row r="13" spans="1:13">
      <c r="A13" s="150">
        <v>7</v>
      </c>
      <c r="B13" s="184" t="s">
        <v>148</v>
      </c>
      <c r="C13" s="184" t="s">
        <v>71</v>
      </c>
      <c r="D13" s="151">
        <v>1430</v>
      </c>
      <c r="E13" s="210">
        <f t="shared" si="1"/>
        <v>8.5670000000000002</v>
      </c>
      <c r="F13" s="152">
        <v>48</v>
      </c>
      <c r="G13" s="152">
        <v>205.61</v>
      </c>
      <c r="H13" s="148">
        <f t="shared" si="2"/>
        <v>48.5</v>
      </c>
      <c r="I13" s="149">
        <f t="shared" si="0"/>
        <v>254.11</v>
      </c>
      <c r="J13" s="84"/>
      <c r="K13" s="21"/>
    </row>
    <row r="14" spans="1:13" ht="13.2" customHeight="1">
      <c r="A14" s="150">
        <v>8</v>
      </c>
      <c r="B14" s="184" t="s">
        <v>148</v>
      </c>
      <c r="C14" s="184" t="s">
        <v>150</v>
      </c>
      <c r="D14" s="151">
        <v>1713</v>
      </c>
      <c r="E14" s="210">
        <f t="shared" si="1"/>
        <v>10.262</v>
      </c>
      <c r="F14" s="152">
        <v>40</v>
      </c>
      <c r="G14" s="152">
        <v>205.24</v>
      </c>
      <c r="H14" s="148">
        <f t="shared" si="2"/>
        <v>48.42</v>
      </c>
      <c r="I14" s="149">
        <f t="shared" si="0"/>
        <v>253.66000000000003</v>
      </c>
      <c r="J14" s="84"/>
      <c r="K14" s="21"/>
    </row>
    <row r="15" spans="1:13">
      <c r="A15" s="150">
        <v>9</v>
      </c>
      <c r="B15" s="184" t="s">
        <v>148</v>
      </c>
      <c r="C15" s="184" t="s">
        <v>71</v>
      </c>
      <c r="D15" s="151">
        <v>1410</v>
      </c>
      <c r="E15" s="210">
        <f t="shared" si="1"/>
        <v>8.4469999999999992</v>
      </c>
      <c r="F15" s="152">
        <v>46</v>
      </c>
      <c r="G15" s="152">
        <v>194.28</v>
      </c>
      <c r="H15" s="148">
        <f t="shared" si="2"/>
        <v>45.83</v>
      </c>
      <c r="I15" s="149">
        <f t="shared" si="0"/>
        <v>240.11</v>
      </c>
      <c r="J15" s="84"/>
      <c r="K15" s="21"/>
    </row>
    <row r="16" spans="1:13" s="21" customFormat="1" ht="15" customHeight="1">
      <c r="A16" s="150">
        <v>10</v>
      </c>
      <c r="B16" s="185" t="s">
        <v>148</v>
      </c>
      <c r="C16" s="185" t="s">
        <v>71</v>
      </c>
      <c r="D16" s="153">
        <v>1410</v>
      </c>
      <c r="E16" s="210">
        <f t="shared" si="1"/>
        <v>8.4469999999999992</v>
      </c>
      <c r="F16" s="154">
        <v>48</v>
      </c>
      <c r="G16" s="154">
        <v>202.73</v>
      </c>
      <c r="H16" s="148">
        <f t="shared" si="2"/>
        <v>47.82</v>
      </c>
      <c r="I16" s="149">
        <f t="shared" si="0"/>
        <v>250.54999999999998</v>
      </c>
      <c r="J16" s="84"/>
    </row>
    <row r="17" spans="1:10" s="21" customFormat="1">
      <c r="A17" s="150">
        <v>11</v>
      </c>
      <c r="B17" s="185" t="s">
        <v>148</v>
      </c>
      <c r="C17" s="185" t="s">
        <v>71</v>
      </c>
      <c r="D17" s="153">
        <v>1410</v>
      </c>
      <c r="E17" s="210">
        <f t="shared" si="1"/>
        <v>8.4469999999999992</v>
      </c>
      <c r="F17" s="154">
        <v>40</v>
      </c>
      <c r="G17" s="154">
        <v>168.94</v>
      </c>
      <c r="H17" s="148">
        <f t="shared" si="2"/>
        <v>39.85</v>
      </c>
      <c r="I17" s="149">
        <f t="shared" si="0"/>
        <v>208.79</v>
      </c>
      <c r="J17" s="84"/>
    </row>
    <row r="18" spans="1:10" s="21" customFormat="1" ht="13.2" customHeight="1">
      <c r="A18" s="150">
        <v>12</v>
      </c>
      <c r="B18" s="185" t="s">
        <v>148</v>
      </c>
      <c r="C18" s="185" t="s">
        <v>149</v>
      </c>
      <c r="D18" s="153">
        <v>1898</v>
      </c>
      <c r="E18" s="210">
        <f t="shared" si="1"/>
        <v>11.371</v>
      </c>
      <c r="F18" s="154">
        <v>46</v>
      </c>
      <c r="G18" s="154">
        <v>261.52999999999997</v>
      </c>
      <c r="H18" s="148">
        <f t="shared" si="2"/>
        <v>61.69</v>
      </c>
      <c r="I18" s="149">
        <f t="shared" si="0"/>
        <v>323.21999999999997</v>
      </c>
      <c r="J18" s="84"/>
    </row>
    <row r="19" spans="1:10" s="21" customFormat="1" ht="13.2" customHeight="1">
      <c r="A19" s="150">
        <v>13</v>
      </c>
      <c r="B19" s="185" t="s">
        <v>157</v>
      </c>
      <c r="C19" s="185" t="s">
        <v>71</v>
      </c>
      <c r="D19" s="153">
        <v>1470</v>
      </c>
      <c r="E19" s="210">
        <f t="shared" si="1"/>
        <v>8.8070000000000004</v>
      </c>
      <c r="F19" s="154">
        <v>40</v>
      </c>
      <c r="G19" s="154">
        <v>176.14</v>
      </c>
      <c r="H19" s="148">
        <f t="shared" si="2"/>
        <v>41.55</v>
      </c>
      <c r="I19" s="149">
        <f t="shared" si="0"/>
        <v>217.69</v>
      </c>
      <c r="J19" s="84"/>
    </row>
    <row r="20" spans="1:10" s="21" customFormat="1" ht="13.2" customHeight="1">
      <c r="A20" s="150">
        <v>14</v>
      </c>
      <c r="B20" s="185" t="s">
        <v>157</v>
      </c>
      <c r="C20" s="185" t="s">
        <v>71</v>
      </c>
      <c r="D20" s="153">
        <v>1410</v>
      </c>
      <c r="E20" s="210">
        <f t="shared" si="1"/>
        <v>8.4469999999999992</v>
      </c>
      <c r="F20" s="154">
        <v>40</v>
      </c>
      <c r="G20" s="154">
        <v>168.94</v>
      </c>
      <c r="H20" s="148">
        <f t="shared" si="2"/>
        <v>39.85</v>
      </c>
      <c r="I20" s="149">
        <f t="shared" si="0"/>
        <v>208.79</v>
      </c>
      <c r="J20" s="84"/>
    </row>
    <row r="21" spans="1:10" s="21" customFormat="1" ht="13.2" customHeight="1">
      <c r="A21" s="150">
        <v>15</v>
      </c>
      <c r="B21" s="185" t="s">
        <v>157</v>
      </c>
      <c r="C21" s="185" t="s">
        <v>71</v>
      </c>
      <c r="D21" s="153">
        <v>1470</v>
      </c>
      <c r="E21" s="210">
        <f t="shared" si="1"/>
        <v>8.8070000000000004</v>
      </c>
      <c r="F21" s="154">
        <v>40</v>
      </c>
      <c r="G21" s="154">
        <v>176.14</v>
      </c>
      <c r="H21" s="148">
        <f t="shared" si="2"/>
        <v>41.55</v>
      </c>
      <c r="I21" s="149">
        <f t="shared" si="0"/>
        <v>217.69</v>
      </c>
      <c r="J21" s="84"/>
    </row>
    <row r="22" spans="1:10" s="21" customFormat="1" ht="13.2" customHeight="1">
      <c r="A22" s="150">
        <v>16</v>
      </c>
      <c r="B22" s="185" t="s">
        <v>157</v>
      </c>
      <c r="C22" s="185" t="s">
        <v>71</v>
      </c>
      <c r="D22" s="153">
        <v>1410</v>
      </c>
      <c r="E22" s="210">
        <f t="shared" si="1"/>
        <v>8.4469999999999992</v>
      </c>
      <c r="F22" s="154">
        <v>40</v>
      </c>
      <c r="G22" s="154">
        <v>168.94</v>
      </c>
      <c r="H22" s="148">
        <f t="shared" si="2"/>
        <v>39.85</v>
      </c>
      <c r="I22" s="149">
        <f t="shared" si="0"/>
        <v>208.79</v>
      </c>
      <c r="J22" s="84"/>
    </row>
    <row r="23" spans="1:10" s="21" customFormat="1" ht="13.2" customHeight="1">
      <c r="A23" s="150">
        <v>17</v>
      </c>
      <c r="B23" s="185" t="s">
        <v>157</v>
      </c>
      <c r="C23" s="185" t="s">
        <v>111</v>
      </c>
      <c r="D23" s="153">
        <v>2416</v>
      </c>
      <c r="E23" s="210">
        <f t="shared" si="1"/>
        <v>14.474</v>
      </c>
      <c r="F23" s="154">
        <v>40</v>
      </c>
      <c r="G23" s="154">
        <v>289.48</v>
      </c>
      <c r="H23" s="148">
        <f t="shared" si="2"/>
        <v>68.290000000000006</v>
      </c>
      <c r="I23" s="149">
        <f t="shared" si="0"/>
        <v>357.77000000000004</v>
      </c>
      <c r="J23" s="84"/>
    </row>
    <row r="24" spans="1:10" s="21" customFormat="1" ht="13.2" customHeight="1">
      <c r="A24" s="150">
        <v>18</v>
      </c>
      <c r="B24" s="185" t="s">
        <v>157</v>
      </c>
      <c r="C24" s="185" t="s">
        <v>71</v>
      </c>
      <c r="D24" s="153">
        <v>1470</v>
      </c>
      <c r="E24" s="210">
        <f t="shared" si="1"/>
        <v>8.8070000000000004</v>
      </c>
      <c r="F24" s="154">
        <v>40</v>
      </c>
      <c r="G24" s="154">
        <v>176.14</v>
      </c>
      <c r="H24" s="148">
        <f t="shared" si="2"/>
        <v>41.55</v>
      </c>
      <c r="I24" s="149">
        <f t="shared" si="0"/>
        <v>217.69</v>
      </c>
      <c r="J24" s="84"/>
    </row>
    <row r="25" spans="1:10" s="21" customFormat="1">
      <c r="A25" s="150">
        <v>19</v>
      </c>
      <c r="B25" s="185" t="s">
        <v>157</v>
      </c>
      <c r="C25" s="185" t="s">
        <v>114</v>
      </c>
      <c r="D25" s="153">
        <v>2014</v>
      </c>
      <c r="E25" s="210">
        <f t="shared" si="1"/>
        <v>12.066000000000001</v>
      </c>
      <c r="F25" s="154">
        <v>40</v>
      </c>
      <c r="G25" s="154">
        <v>241.32</v>
      </c>
      <c r="H25" s="148">
        <f t="shared" si="2"/>
        <v>56.93</v>
      </c>
      <c r="I25" s="149">
        <f t="shared" si="0"/>
        <v>298.25</v>
      </c>
      <c r="J25" s="84"/>
    </row>
    <row r="26" spans="1:10" s="21" customFormat="1">
      <c r="A26" s="150">
        <v>20</v>
      </c>
      <c r="B26" s="185" t="s">
        <v>157</v>
      </c>
      <c r="C26" s="185" t="s">
        <v>71</v>
      </c>
      <c r="D26" s="153">
        <v>1430</v>
      </c>
      <c r="E26" s="210">
        <f t="shared" si="1"/>
        <v>8.5670000000000002</v>
      </c>
      <c r="F26" s="154">
        <v>34</v>
      </c>
      <c r="G26" s="154">
        <v>145.63999999999999</v>
      </c>
      <c r="H26" s="148">
        <f t="shared" si="2"/>
        <v>34.36</v>
      </c>
      <c r="I26" s="149">
        <f t="shared" si="0"/>
        <v>180</v>
      </c>
      <c r="J26" s="84"/>
    </row>
    <row r="27" spans="1:10" s="21" customFormat="1">
      <c r="A27" s="150">
        <v>21</v>
      </c>
      <c r="B27" s="185" t="s">
        <v>157</v>
      </c>
      <c r="C27" s="185" t="s">
        <v>71</v>
      </c>
      <c r="D27" s="153">
        <v>1470</v>
      </c>
      <c r="E27" s="210">
        <f t="shared" si="1"/>
        <v>8.8070000000000004</v>
      </c>
      <c r="F27" s="154">
        <v>34</v>
      </c>
      <c r="G27" s="154">
        <v>149.72</v>
      </c>
      <c r="H27" s="148">
        <f t="shared" si="2"/>
        <v>35.32</v>
      </c>
      <c r="I27" s="149">
        <f t="shared" si="0"/>
        <v>185.04</v>
      </c>
      <c r="J27" s="84"/>
    </row>
    <row r="28" spans="1:10" s="21" customFormat="1" ht="15" customHeight="1">
      <c r="A28" s="150">
        <v>22</v>
      </c>
      <c r="B28" s="185" t="s">
        <v>154</v>
      </c>
      <c r="C28" s="185" t="s">
        <v>70</v>
      </c>
      <c r="D28" s="153">
        <v>1855</v>
      </c>
      <c r="E28" s="210">
        <f t="shared" si="1"/>
        <v>11.113</v>
      </c>
      <c r="F28" s="154">
        <v>34</v>
      </c>
      <c r="G28" s="154">
        <v>188.92</v>
      </c>
      <c r="H28" s="148">
        <f t="shared" si="2"/>
        <v>44.57</v>
      </c>
      <c r="I28" s="149">
        <f t="shared" si="0"/>
        <v>233.48999999999998</v>
      </c>
      <c r="J28" s="84"/>
    </row>
    <row r="29" spans="1:10" s="21" customFormat="1" ht="15" customHeight="1">
      <c r="A29" s="150">
        <v>23</v>
      </c>
      <c r="B29" s="185" t="s">
        <v>86</v>
      </c>
      <c r="C29" s="185" t="s">
        <v>68</v>
      </c>
      <c r="D29" s="153">
        <v>1640</v>
      </c>
      <c r="E29" s="210">
        <f t="shared" si="1"/>
        <v>9.8249999999999993</v>
      </c>
      <c r="F29" s="154">
        <v>24</v>
      </c>
      <c r="G29" s="154">
        <v>117.9</v>
      </c>
      <c r="H29" s="148">
        <f t="shared" si="2"/>
        <v>27.81</v>
      </c>
      <c r="I29" s="149">
        <f t="shared" si="0"/>
        <v>145.71</v>
      </c>
      <c r="J29" s="84"/>
    </row>
    <row r="30" spans="1:10" s="21" customFormat="1">
      <c r="A30" s="150">
        <v>24</v>
      </c>
      <c r="B30" s="185" t="s">
        <v>86</v>
      </c>
      <c r="C30" s="185" t="s">
        <v>68</v>
      </c>
      <c r="D30" s="153">
        <v>1571</v>
      </c>
      <c r="E30" s="210">
        <f t="shared" si="1"/>
        <v>9.4120000000000008</v>
      </c>
      <c r="F30" s="154">
        <v>24</v>
      </c>
      <c r="G30" s="154">
        <v>112.94</v>
      </c>
      <c r="H30" s="148">
        <f t="shared" si="2"/>
        <v>26.64</v>
      </c>
      <c r="I30" s="149">
        <f t="shared" si="0"/>
        <v>139.57999999999998</v>
      </c>
      <c r="J30" s="84"/>
    </row>
    <row r="31" spans="1:10" s="21" customFormat="1" ht="39.6">
      <c r="A31" s="150">
        <v>25</v>
      </c>
      <c r="B31" s="185" t="s">
        <v>115</v>
      </c>
      <c r="C31" s="185" t="s">
        <v>66</v>
      </c>
      <c r="D31" s="153">
        <v>2244</v>
      </c>
      <c r="E31" s="210">
        <f t="shared" si="1"/>
        <v>13.444000000000001</v>
      </c>
      <c r="F31" s="154">
        <v>24</v>
      </c>
      <c r="G31" s="154">
        <v>161.33000000000001</v>
      </c>
      <c r="H31" s="148">
        <f t="shared" si="2"/>
        <v>38.06</v>
      </c>
      <c r="I31" s="149">
        <f t="shared" si="0"/>
        <v>199.39000000000001</v>
      </c>
      <c r="J31" s="84"/>
    </row>
    <row r="32" spans="1:10" s="21" customFormat="1" ht="39.6">
      <c r="A32" s="150">
        <v>26</v>
      </c>
      <c r="B32" s="185" t="s">
        <v>115</v>
      </c>
      <c r="C32" s="185" t="s">
        <v>116</v>
      </c>
      <c r="D32" s="153">
        <v>2305</v>
      </c>
      <c r="E32" s="210">
        <f t="shared" si="1"/>
        <v>13.808999999999999</v>
      </c>
      <c r="F32" s="154">
        <v>24</v>
      </c>
      <c r="G32" s="154">
        <v>165.71</v>
      </c>
      <c r="H32" s="148">
        <f t="shared" si="2"/>
        <v>39.090000000000003</v>
      </c>
      <c r="I32" s="149">
        <f t="shared" si="0"/>
        <v>204.8</v>
      </c>
      <c r="J32" s="84"/>
    </row>
    <row r="33" spans="1:10" s="21" customFormat="1" ht="13.2" customHeight="1">
      <c r="A33" s="150">
        <v>27</v>
      </c>
      <c r="B33" s="185" t="s">
        <v>109</v>
      </c>
      <c r="C33" s="185" t="s">
        <v>68</v>
      </c>
      <c r="D33" s="153">
        <v>1591</v>
      </c>
      <c r="E33" s="210">
        <f t="shared" si="1"/>
        <v>9.532</v>
      </c>
      <c r="F33" s="154">
        <v>16</v>
      </c>
      <c r="G33" s="154">
        <v>76.260000000000005</v>
      </c>
      <c r="H33" s="148">
        <f t="shared" si="2"/>
        <v>17.989999999999998</v>
      </c>
      <c r="I33" s="149">
        <f t="shared" si="0"/>
        <v>94.25</v>
      </c>
      <c r="J33" s="84"/>
    </row>
    <row r="34" spans="1:10" s="21" customFormat="1">
      <c r="A34" s="150">
        <v>28</v>
      </c>
      <c r="B34" s="185" t="s">
        <v>109</v>
      </c>
      <c r="C34" s="185" t="s">
        <v>79</v>
      </c>
      <c r="D34" s="153">
        <v>1875</v>
      </c>
      <c r="E34" s="210">
        <f t="shared" si="1"/>
        <v>11.233000000000001</v>
      </c>
      <c r="F34" s="154">
        <v>8</v>
      </c>
      <c r="G34" s="154">
        <v>44.93</v>
      </c>
      <c r="H34" s="148">
        <f t="shared" si="2"/>
        <v>10.6</v>
      </c>
      <c r="I34" s="149">
        <f t="shared" si="0"/>
        <v>55.53</v>
      </c>
      <c r="J34" s="84"/>
    </row>
    <row r="35" spans="1:10" s="21" customFormat="1">
      <c r="A35" s="150">
        <v>29</v>
      </c>
      <c r="B35" s="185" t="s">
        <v>109</v>
      </c>
      <c r="C35" s="185" t="s">
        <v>70</v>
      </c>
      <c r="D35" s="153">
        <v>1561</v>
      </c>
      <c r="E35" s="210">
        <f t="shared" si="1"/>
        <v>9.3520000000000003</v>
      </c>
      <c r="F35" s="154">
        <v>8</v>
      </c>
      <c r="G35" s="154">
        <v>37.409999999999997</v>
      </c>
      <c r="H35" s="148">
        <f t="shared" si="2"/>
        <v>8.83</v>
      </c>
      <c r="I35" s="149">
        <f t="shared" si="0"/>
        <v>46.239999999999995</v>
      </c>
      <c r="J35" s="84"/>
    </row>
    <row r="36" spans="1:10" s="21" customFormat="1">
      <c r="A36" s="150">
        <v>30</v>
      </c>
      <c r="B36" s="185" t="s">
        <v>82</v>
      </c>
      <c r="C36" s="185" t="s">
        <v>70</v>
      </c>
      <c r="D36" s="153">
        <v>1581</v>
      </c>
      <c r="E36" s="210">
        <f t="shared" si="1"/>
        <v>9.4719999999999995</v>
      </c>
      <c r="F36" s="154">
        <v>8</v>
      </c>
      <c r="G36" s="154">
        <v>37.89</v>
      </c>
      <c r="H36" s="148">
        <f t="shared" si="2"/>
        <v>8.94</v>
      </c>
      <c r="I36" s="149">
        <f t="shared" si="0"/>
        <v>46.83</v>
      </c>
      <c r="J36" s="84"/>
    </row>
    <row r="37" spans="1:10" s="21" customFormat="1">
      <c r="A37" s="150">
        <v>31</v>
      </c>
      <c r="B37" s="185" t="s">
        <v>82</v>
      </c>
      <c r="C37" s="185" t="s">
        <v>70</v>
      </c>
      <c r="D37" s="153">
        <v>1581</v>
      </c>
      <c r="E37" s="210">
        <f t="shared" si="1"/>
        <v>9.4719999999999995</v>
      </c>
      <c r="F37" s="154">
        <v>8</v>
      </c>
      <c r="G37" s="154">
        <v>37.89</v>
      </c>
      <c r="H37" s="148">
        <f t="shared" si="2"/>
        <v>8.94</v>
      </c>
      <c r="I37" s="149">
        <f t="shared" si="0"/>
        <v>46.83</v>
      </c>
      <c r="J37" s="84"/>
    </row>
    <row r="38" spans="1:10" s="21" customFormat="1">
      <c r="A38" s="150">
        <v>32</v>
      </c>
      <c r="B38" s="185" t="s">
        <v>82</v>
      </c>
      <c r="C38" s="185" t="s">
        <v>68</v>
      </c>
      <c r="D38" s="153">
        <v>1640</v>
      </c>
      <c r="E38" s="210">
        <f t="shared" si="1"/>
        <v>9.8249999999999993</v>
      </c>
      <c r="F38" s="154">
        <v>8</v>
      </c>
      <c r="G38" s="154">
        <v>39.299999999999997</v>
      </c>
      <c r="H38" s="148">
        <f t="shared" si="2"/>
        <v>9.27</v>
      </c>
      <c r="I38" s="149">
        <f t="shared" si="0"/>
        <v>48.569999999999993</v>
      </c>
      <c r="J38" s="84"/>
    </row>
    <row r="39" spans="1:10" s="21" customFormat="1">
      <c r="A39" s="150">
        <v>33</v>
      </c>
      <c r="B39" s="185" t="s">
        <v>82</v>
      </c>
      <c r="C39" s="185" t="s">
        <v>68</v>
      </c>
      <c r="D39" s="153">
        <v>1620</v>
      </c>
      <c r="E39" s="210">
        <f t="shared" si="1"/>
        <v>9.7050000000000001</v>
      </c>
      <c r="F39" s="154">
        <v>8</v>
      </c>
      <c r="G39" s="154">
        <v>38.82</v>
      </c>
      <c r="H39" s="148">
        <f t="shared" si="2"/>
        <v>9.16</v>
      </c>
      <c r="I39" s="149">
        <f t="shared" si="0"/>
        <v>47.980000000000004</v>
      </c>
      <c r="J39" s="84"/>
    </row>
    <row r="40" spans="1:10" s="21" customFormat="1" ht="12.6" customHeight="1">
      <c r="A40" s="150">
        <v>34</v>
      </c>
      <c r="B40" s="185" t="s">
        <v>82</v>
      </c>
      <c r="C40" s="185" t="s">
        <v>79</v>
      </c>
      <c r="D40" s="153">
        <v>1821</v>
      </c>
      <c r="E40" s="210">
        <f t="shared" si="1"/>
        <v>10.909000000000001</v>
      </c>
      <c r="F40" s="154">
        <v>16</v>
      </c>
      <c r="G40" s="154">
        <v>87.27</v>
      </c>
      <c r="H40" s="148">
        <f t="shared" si="2"/>
        <v>20.59</v>
      </c>
      <c r="I40" s="149">
        <f t="shared" si="0"/>
        <v>107.86</v>
      </c>
      <c r="J40" s="84"/>
    </row>
    <row r="41" spans="1:10" s="21" customFormat="1">
      <c r="A41" s="150">
        <v>35</v>
      </c>
      <c r="B41" s="185" t="s">
        <v>82</v>
      </c>
      <c r="C41" s="185" t="s">
        <v>70</v>
      </c>
      <c r="D41" s="153">
        <v>1561</v>
      </c>
      <c r="E41" s="210">
        <f t="shared" si="1"/>
        <v>9.3520000000000003</v>
      </c>
      <c r="F41" s="154">
        <v>16</v>
      </c>
      <c r="G41" s="154">
        <v>74.819999999999993</v>
      </c>
      <c r="H41" s="148">
        <f t="shared" si="2"/>
        <v>17.649999999999999</v>
      </c>
      <c r="I41" s="149">
        <f t="shared" si="0"/>
        <v>92.47</v>
      </c>
      <c r="J41" s="84"/>
    </row>
    <row r="42" spans="1:10" s="21" customFormat="1">
      <c r="A42" s="150">
        <v>36</v>
      </c>
      <c r="B42" s="185" t="s">
        <v>82</v>
      </c>
      <c r="C42" s="185" t="s">
        <v>70</v>
      </c>
      <c r="D42" s="153">
        <v>1581</v>
      </c>
      <c r="E42" s="210">
        <f t="shared" si="1"/>
        <v>9.4719999999999995</v>
      </c>
      <c r="F42" s="154">
        <v>16</v>
      </c>
      <c r="G42" s="154">
        <v>75.78</v>
      </c>
      <c r="H42" s="148">
        <f t="shared" si="2"/>
        <v>17.88</v>
      </c>
      <c r="I42" s="149">
        <f t="shared" si="0"/>
        <v>93.66</v>
      </c>
      <c r="J42" s="84"/>
    </row>
    <row r="43" spans="1:10" s="21" customFormat="1" ht="15.6" customHeight="1">
      <c r="A43" s="150">
        <v>37</v>
      </c>
      <c r="B43" s="185" t="s">
        <v>123</v>
      </c>
      <c r="C43" s="185" t="s">
        <v>68</v>
      </c>
      <c r="D43" s="153">
        <v>1640</v>
      </c>
      <c r="E43" s="210">
        <f t="shared" si="1"/>
        <v>9.8249999999999993</v>
      </c>
      <c r="F43" s="154">
        <v>16</v>
      </c>
      <c r="G43" s="154">
        <v>78.599999999999994</v>
      </c>
      <c r="H43" s="148">
        <f t="shared" si="2"/>
        <v>18.54</v>
      </c>
      <c r="I43" s="149">
        <f t="shared" si="0"/>
        <v>97.139999999999986</v>
      </c>
      <c r="J43" s="84"/>
    </row>
    <row r="44" spans="1:10" s="21" customFormat="1">
      <c r="A44" s="150">
        <v>38</v>
      </c>
      <c r="B44" s="185" t="s">
        <v>123</v>
      </c>
      <c r="C44" s="185" t="s">
        <v>70</v>
      </c>
      <c r="D44" s="153">
        <v>1501</v>
      </c>
      <c r="E44" s="210">
        <f t="shared" si="1"/>
        <v>8.9920000000000009</v>
      </c>
      <c r="F44" s="154">
        <v>2</v>
      </c>
      <c r="G44" s="154">
        <v>8.99</v>
      </c>
      <c r="H44" s="148">
        <f t="shared" si="2"/>
        <v>2.12</v>
      </c>
      <c r="I44" s="149">
        <f t="shared" si="0"/>
        <v>11.11</v>
      </c>
      <c r="J44" s="84"/>
    </row>
    <row r="45" spans="1:10" s="21" customFormat="1">
      <c r="A45" s="150">
        <v>39</v>
      </c>
      <c r="B45" s="185" t="s">
        <v>123</v>
      </c>
      <c r="C45" s="185" t="s">
        <v>70</v>
      </c>
      <c r="D45" s="153">
        <v>1541</v>
      </c>
      <c r="E45" s="210">
        <f t="shared" si="1"/>
        <v>9.2319999999999993</v>
      </c>
      <c r="F45" s="154">
        <v>16</v>
      </c>
      <c r="G45" s="154">
        <v>73.86</v>
      </c>
      <c r="H45" s="148">
        <f t="shared" si="2"/>
        <v>17.420000000000002</v>
      </c>
      <c r="I45" s="149">
        <f t="shared" si="0"/>
        <v>91.28</v>
      </c>
      <c r="J45" s="84"/>
    </row>
    <row r="46" spans="1:10" s="21" customFormat="1" ht="12.6" customHeight="1">
      <c r="A46" s="150">
        <v>40</v>
      </c>
      <c r="B46" s="185" t="s">
        <v>123</v>
      </c>
      <c r="C46" s="185" t="s">
        <v>70</v>
      </c>
      <c r="D46" s="153">
        <v>1493</v>
      </c>
      <c r="E46" s="210">
        <f t="shared" si="1"/>
        <v>8.9440000000000008</v>
      </c>
      <c r="F46" s="154">
        <v>8</v>
      </c>
      <c r="G46" s="154">
        <v>35.78</v>
      </c>
      <c r="H46" s="148">
        <f t="shared" si="2"/>
        <v>8.44</v>
      </c>
      <c r="I46" s="149">
        <f t="shared" si="0"/>
        <v>44.22</v>
      </c>
      <c r="J46" s="84"/>
    </row>
    <row r="47" spans="1:10" s="21" customFormat="1" ht="13.95" customHeight="1">
      <c r="A47" s="150">
        <v>41</v>
      </c>
      <c r="B47" s="185" t="s">
        <v>72</v>
      </c>
      <c r="C47" s="185" t="s">
        <v>70</v>
      </c>
      <c r="D47" s="153">
        <v>1501</v>
      </c>
      <c r="E47" s="210">
        <f t="shared" si="1"/>
        <v>8.9920000000000009</v>
      </c>
      <c r="F47" s="154">
        <v>16</v>
      </c>
      <c r="G47" s="154">
        <v>71.94</v>
      </c>
      <c r="H47" s="148">
        <f t="shared" si="2"/>
        <v>16.97</v>
      </c>
      <c r="I47" s="149">
        <f t="shared" si="0"/>
        <v>88.91</v>
      </c>
      <c r="J47" s="84"/>
    </row>
    <row r="48" spans="1:10" s="21" customFormat="1">
      <c r="A48" s="150">
        <v>42</v>
      </c>
      <c r="B48" s="185" t="s">
        <v>72</v>
      </c>
      <c r="C48" s="185" t="s">
        <v>70</v>
      </c>
      <c r="D48" s="153">
        <v>1581</v>
      </c>
      <c r="E48" s="210">
        <f t="shared" si="1"/>
        <v>9.4719999999999995</v>
      </c>
      <c r="F48" s="154">
        <v>8</v>
      </c>
      <c r="G48" s="154">
        <v>37.89</v>
      </c>
      <c r="H48" s="148">
        <f t="shared" si="2"/>
        <v>8.94</v>
      </c>
      <c r="I48" s="149">
        <f t="shared" si="0"/>
        <v>46.83</v>
      </c>
      <c r="J48" s="84"/>
    </row>
    <row r="49" spans="1:10" s="21" customFormat="1">
      <c r="A49" s="150">
        <v>43</v>
      </c>
      <c r="B49" s="185" t="s">
        <v>72</v>
      </c>
      <c r="C49" s="185" t="s">
        <v>79</v>
      </c>
      <c r="D49" s="153">
        <v>1861</v>
      </c>
      <c r="E49" s="210">
        <f t="shared" si="1"/>
        <v>11.148999999999999</v>
      </c>
      <c r="F49" s="154">
        <v>8</v>
      </c>
      <c r="G49" s="154">
        <v>44.6</v>
      </c>
      <c r="H49" s="148">
        <f t="shared" si="2"/>
        <v>10.52</v>
      </c>
      <c r="I49" s="149">
        <f t="shared" si="0"/>
        <v>55.120000000000005</v>
      </c>
      <c r="J49" s="84"/>
    </row>
    <row r="50" spans="1:10" s="21" customFormat="1" ht="14.25" customHeight="1">
      <c r="A50" s="150">
        <v>44</v>
      </c>
      <c r="B50" s="185" t="s">
        <v>91</v>
      </c>
      <c r="C50" s="185" t="s">
        <v>68</v>
      </c>
      <c r="D50" s="153">
        <v>1495</v>
      </c>
      <c r="E50" s="210">
        <f t="shared" si="1"/>
        <v>8.9559999999999995</v>
      </c>
      <c r="F50" s="154">
        <v>8</v>
      </c>
      <c r="G50" s="154">
        <v>35.82</v>
      </c>
      <c r="H50" s="148">
        <f t="shared" si="2"/>
        <v>8.4499999999999993</v>
      </c>
      <c r="I50" s="149">
        <f t="shared" si="0"/>
        <v>44.269999999999996</v>
      </c>
      <c r="J50" s="84"/>
    </row>
    <row r="51" spans="1:10" s="21" customFormat="1" ht="15" customHeight="1">
      <c r="A51" s="150">
        <v>45</v>
      </c>
      <c r="B51" s="185" t="s">
        <v>91</v>
      </c>
      <c r="C51" s="185" t="s">
        <v>68</v>
      </c>
      <c r="D51" s="153">
        <v>1503</v>
      </c>
      <c r="E51" s="210">
        <f t="shared" si="1"/>
        <v>9.0039999999999996</v>
      </c>
      <c r="F51" s="154">
        <v>8</v>
      </c>
      <c r="G51" s="154">
        <v>36.020000000000003</v>
      </c>
      <c r="H51" s="148">
        <f t="shared" si="2"/>
        <v>8.5</v>
      </c>
      <c r="I51" s="149">
        <f t="shared" si="0"/>
        <v>44.52</v>
      </c>
      <c r="J51" s="84"/>
    </row>
    <row r="52" spans="1:10" s="21" customFormat="1">
      <c r="A52" s="150">
        <v>46</v>
      </c>
      <c r="B52" s="185" t="s">
        <v>91</v>
      </c>
      <c r="C52" s="185" t="s">
        <v>68</v>
      </c>
      <c r="D52" s="153">
        <v>1495</v>
      </c>
      <c r="E52" s="210">
        <f t="shared" si="1"/>
        <v>8.9559999999999995</v>
      </c>
      <c r="F52" s="154">
        <v>16</v>
      </c>
      <c r="G52" s="154">
        <v>71.650000000000006</v>
      </c>
      <c r="H52" s="148">
        <f t="shared" si="2"/>
        <v>16.899999999999999</v>
      </c>
      <c r="I52" s="149">
        <f t="shared" si="0"/>
        <v>88.550000000000011</v>
      </c>
      <c r="J52" s="84"/>
    </row>
    <row r="53" spans="1:10" s="21" customFormat="1">
      <c r="A53" s="150">
        <v>47</v>
      </c>
      <c r="B53" s="185" t="s">
        <v>91</v>
      </c>
      <c r="C53" s="185" t="s">
        <v>70</v>
      </c>
      <c r="D53" s="153">
        <v>1385</v>
      </c>
      <c r="E53" s="210">
        <f t="shared" si="1"/>
        <v>8.2970000000000006</v>
      </c>
      <c r="F53" s="154">
        <v>8</v>
      </c>
      <c r="G53" s="154">
        <v>33.19</v>
      </c>
      <c r="H53" s="148">
        <f t="shared" si="2"/>
        <v>7.83</v>
      </c>
      <c r="I53" s="149">
        <f t="shared" si="0"/>
        <v>41.019999999999996</v>
      </c>
      <c r="J53" s="84"/>
    </row>
    <row r="54" spans="1:10" s="21" customFormat="1" ht="12.6" customHeight="1">
      <c r="A54" s="150">
        <v>48</v>
      </c>
      <c r="B54" s="185" t="s">
        <v>77</v>
      </c>
      <c r="C54" s="185" t="s">
        <v>68</v>
      </c>
      <c r="D54" s="153">
        <v>1523</v>
      </c>
      <c r="E54" s="210">
        <f t="shared" si="1"/>
        <v>9.1240000000000006</v>
      </c>
      <c r="F54" s="154">
        <v>16</v>
      </c>
      <c r="G54" s="154">
        <v>72.989999999999995</v>
      </c>
      <c r="H54" s="148">
        <f t="shared" si="2"/>
        <v>17.22</v>
      </c>
      <c r="I54" s="149">
        <f t="shared" si="0"/>
        <v>90.21</v>
      </c>
      <c r="J54" s="84"/>
    </row>
    <row r="55" spans="1:10" s="21" customFormat="1">
      <c r="A55" s="150">
        <v>49</v>
      </c>
      <c r="B55" s="185" t="s">
        <v>77</v>
      </c>
      <c r="C55" s="185" t="s">
        <v>70</v>
      </c>
      <c r="D55" s="153">
        <v>1385</v>
      </c>
      <c r="E55" s="210">
        <f t="shared" si="1"/>
        <v>8.2970000000000006</v>
      </c>
      <c r="F55" s="154">
        <v>8</v>
      </c>
      <c r="G55" s="154">
        <v>33.19</v>
      </c>
      <c r="H55" s="148">
        <f t="shared" si="2"/>
        <v>7.83</v>
      </c>
      <c r="I55" s="149">
        <f t="shared" si="0"/>
        <v>41.019999999999996</v>
      </c>
      <c r="J55" s="84"/>
    </row>
    <row r="56" spans="1:10" s="21" customFormat="1">
      <c r="A56" s="150">
        <v>50</v>
      </c>
      <c r="B56" s="185" t="s">
        <v>77</v>
      </c>
      <c r="C56" s="185" t="s">
        <v>79</v>
      </c>
      <c r="D56" s="153">
        <v>1640</v>
      </c>
      <c r="E56" s="210">
        <f t="shared" si="1"/>
        <v>9.8249999999999993</v>
      </c>
      <c r="F56" s="154">
        <v>24</v>
      </c>
      <c r="G56" s="154">
        <v>117.9</v>
      </c>
      <c r="H56" s="148">
        <f t="shared" si="2"/>
        <v>27.81</v>
      </c>
      <c r="I56" s="149">
        <f t="shared" si="0"/>
        <v>145.71</v>
      </c>
      <c r="J56" s="84"/>
    </row>
    <row r="57" spans="1:10" s="21" customFormat="1">
      <c r="A57" s="150">
        <v>51</v>
      </c>
      <c r="B57" s="185" t="s">
        <v>77</v>
      </c>
      <c r="C57" s="185" t="s">
        <v>70</v>
      </c>
      <c r="D57" s="153">
        <v>1472</v>
      </c>
      <c r="E57" s="210">
        <f t="shared" si="1"/>
        <v>8.8190000000000008</v>
      </c>
      <c r="F57" s="154">
        <v>16</v>
      </c>
      <c r="G57" s="154">
        <v>70.55</v>
      </c>
      <c r="H57" s="148">
        <f t="shared" si="2"/>
        <v>16.64</v>
      </c>
      <c r="I57" s="149">
        <f t="shared" si="0"/>
        <v>87.19</v>
      </c>
      <c r="J57" s="84"/>
    </row>
    <row r="58" spans="1:10" s="21" customFormat="1" ht="42" customHeight="1">
      <c r="A58" s="150">
        <v>52</v>
      </c>
      <c r="B58" s="185" t="s">
        <v>77</v>
      </c>
      <c r="C58" s="185" t="s">
        <v>70</v>
      </c>
      <c r="D58" s="153">
        <v>1365</v>
      </c>
      <c r="E58" s="210">
        <f t="shared" si="1"/>
        <v>8.1780000000000008</v>
      </c>
      <c r="F58" s="154">
        <v>24</v>
      </c>
      <c r="G58" s="154">
        <v>98.14</v>
      </c>
      <c r="H58" s="148">
        <f t="shared" si="2"/>
        <v>23.15</v>
      </c>
      <c r="I58" s="149">
        <f t="shared" si="0"/>
        <v>121.28999999999999</v>
      </c>
      <c r="J58" s="84"/>
    </row>
    <row r="59" spans="1:10" s="21" customFormat="1" ht="14.4" customHeight="1">
      <c r="A59" s="150">
        <v>53</v>
      </c>
      <c r="B59" s="185" t="s">
        <v>77</v>
      </c>
      <c r="C59" s="185" t="s">
        <v>70</v>
      </c>
      <c r="D59" s="153">
        <v>1365</v>
      </c>
      <c r="E59" s="210">
        <f t="shared" si="1"/>
        <v>8.1780000000000008</v>
      </c>
      <c r="F59" s="154">
        <v>24</v>
      </c>
      <c r="G59" s="154">
        <v>98.14</v>
      </c>
      <c r="H59" s="148">
        <f t="shared" si="2"/>
        <v>23.15</v>
      </c>
      <c r="I59" s="149">
        <f t="shared" si="0"/>
        <v>121.28999999999999</v>
      </c>
      <c r="J59" s="84"/>
    </row>
    <row r="60" spans="1:10" s="21" customFormat="1">
      <c r="A60" s="150">
        <v>54</v>
      </c>
      <c r="B60" s="185" t="s">
        <v>84</v>
      </c>
      <c r="C60" s="185" t="s">
        <v>68</v>
      </c>
      <c r="D60" s="153">
        <v>1495</v>
      </c>
      <c r="E60" s="210">
        <f t="shared" si="1"/>
        <v>8.9559999999999995</v>
      </c>
      <c r="F60" s="154">
        <v>26</v>
      </c>
      <c r="G60" s="154">
        <v>116.43</v>
      </c>
      <c r="H60" s="148">
        <f t="shared" si="2"/>
        <v>27.47</v>
      </c>
      <c r="I60" s="149">
        <f t="shared" si="0"/>
        <v>143.9</v>
      </c>
      <c r="J60" s="84"/>
    </row>
    <row r="61" spans="1:10" s="21" customFormat="1">
      <c r="A61" s="150">
        <v>55</v>
      </c>
      <c r="B61" s="185" t="s">
        <v>84</v>
      </c>
      <c r="C61" s="185" t="s">
        <v>68</v>
      </c>
      <c r="D61" s="153">
        <v>1455</v>
      </c>
      <c r="E61" s="210">
        <f t="shared" si="1"/>
        <v>8.7170000000000005</v>
      </c>
      <c r="F61" s="154">
        <v>24</v>
      </c>
      <c r="G61" s="154">
        <v>104.6</v>
      </c>
      <c r="H61" s="148">
        <f t="shared" si="2"/>
        <v>24.68</v>
      </c>
      <c r="I61" s="149">
        <f t="shared" si="0"/>
        <v>129.28</v>
      </c>
      <c r="J61" s="84"/>
    </row>
    <row r="62" spans="1:10" s="21" customFormat="1" ht="13.95" customHeight="1">
      <c r="A62" s="150">
        <v>56</v>
      </c>
      <c r="B62" s="185" t="s">
        <v>84</v>
      </c>
      <c r="C62" s="185" t="s">
        <v>70</v>
      </c>
      <c r="D62" s="153">
        <v>1385</v>
      </c>
      <c r="E62" s="210">
        <f t="shared" si="1"/>
        <v>8.2970000000000006</v>
      </c>
      <c r="F62" s="154">
        <v>16</v>
      </c>
      <c r="G62" s="154">
        <v>66.38</v>
      </c>
      <c r="H62" s="148">
        <f t="shared" si="2"/>
        <v>15.66</v>
      </c>
      <c r="I62" s="149">
        <f t="shared" si="0"/>
        <v>82.039999999999992</v>
      </c>
      <c r="J62" s="84"/>
    </row>
    <row r="63" spans="1:10" s="21" customFormat="1">
      <c r="A63" s="150">
        <v>57</v>
      </c>
      <c r="B63" s="185" t="s">
        <v>84</v>
      </c>
      <c r="C63" s="185" t="s">
        <v>70</v>
      </c>
      <c r="D63" s="153">
        <v>1472</v>
      </c>
      <c r="E63" s="210">
        <f t="shared" si="1"/>
        <v>8.8190000000000008</v>
      </c>
      <c r="F63" s="154">
        <v>8</v>
      </c>
      <c r="G63" s="154">
        <v>35.28</v>
      </c>
      <c r="H63" s="148">
        <f t="shared" si="2"/>
        <v>8.32</v>
      </c>
      <c r="I63" s="149">
        <f t="shared" si="0"/>
        <v>43.6</v>
      </c>
      <c r="J63" s="84"/>
    </row>
    <row r="64" spans="1:10" s="21" customFormat="1">
      <c r="A64" s="150">
        <v>58</v>
      </c>
      <c r="B64" s="185" t="s">
        <v>84</v>
      </c>
      <c r="C64" s="185" t="s">
        <v>70</v>
      </c>
      <c r="D64" s="153">
        <v>1412</v>
      </c>
      <c r="E64" s="210">
        <f t="shared" si="1"/>
        <v>8.4589999999999996</v>
      </c>
      <c r="F64" s="154">
        <v>8</v>
      </c>
      <c r="G64" s="154">
        <v>33.840000000000003</v>
      </c>
      <c r="H64" s="148">
        <f t="shared" si="2"/>
        <v>7.98</v>
      </c>
      <c r="I64" s="149">
        <f t="shared" si="0"/>
        <v>41.820000000000007</v>
      </c>
      <c r="J64" s="84"/>
    </row>
    <row r="65" spans="1:10" s="21" customFormat="1">
      <c r="A65" s="150">
        <v>59</v>
      </c>
      <c r="B65" s="185" t="s">
        <v>84</v>
      </c>
      <c r="C65" s="185" t="s">
        <v>68</v>
      </c>
      <c r="D65" s="153">
        <v>1475</v>
      </c>
      <c r="E65" s="210">
        <f t="shared" si="1"/>
        <v>8.8369999999999997</v>
      </c>
      <c r="F65" s="154">
        <v>8</v>
      </c>
      <c r="G65" s="154">
        <v>35.35</v>
      </c>
      <c r="H65" s="148">
        <f t="shared" si="2"/>
        <v>8.34</v>
      </c>
      <c r="I65" s="149">
        <f t="shared" si="0"/>
        <v>43.69</v>
      </c>
      <c r="J65" s="84"/>
    </row>
    <row r="66" spans="1:10" s="21" customFormat="1">
      <c r="A66" s="150">
        <v>60</v>
      </c>
      <c r="B66" s="185" t="s">
        <v>97</v>
      </c>
      <c r="C66" s="185" t="s">
        <v>79</v>
      </c>
      <c r="D66" s="153">
        <v>1671</v>
      </c>
      <c r="E66" s="210">
        <f t="shared" si="1"/>
        <v>10.010999999999999</v>
      </c>
      <c r="F66" s="154">
        <v>10</v>
      </c>
      <c r="G66" s="154">
        <v>50.06</v>
      </c>
      <c r="H66" s="148">
        <f t="shared" si="2"/>
        <v>11.81</v>
      </c>
      <c r="I66" s="149">
        <f t="shared" si="0"/>
        <v>61.870000000000005</v>
      </c>
      <c r="J66" s="84"/>
    </row>
    <row r="67" spans="1:10" s="21" customFormat="1">
      <c r="A67" s="150">
        <v>61</v>
      </c>
      <c r="B67" s="185" t="s">
        <v>97</v>
      </c>
      <c r="C67" s="185" t="s">
        <v>70</v>
      </c>
      <c r="D67" s="153">
        <v>1412</v>
      </c>
      <c r="E67" s="210">
        <f t="shared" si="1"/>
        <v>8.4589999999999996</v>
      </c>
      <c r="F67" s="154">
        <v>16</v>
      </c>
      <c r="G67" s="154">
        <v>67.67</v>
      </c>
      <c r="H67" s="148">
        <f t="shared" si="2"/>
        <v>15.96</v>
      </c>
      <c r="I67" s="149">
        <f t="shared" si="0"/>
        <v>83.63</v>
      </c>
      <c r="J67" s="84"/>
    </row>
    <row r="68" spans="1:10" s="21" customFormat="1" ht="16.2" customHeight="1">
      <c r="A68" s="150">
        <v>62</v>
      </c>
      <c r="B68" s="185" t="s">
        <v>97</v>
      </c>
      <c r="C68" s="185" t="s">
        <v>68</v>
      </c>
      <c r="D68" s="153">
        <v>1523</v>
      </c>
      <c r="E68" s="210">
        <f t="shared" si="1"/>
        <v>9.1240000000000006</v>
      </c>
      <c r="F68" s="154">
        <v>16</v>
      </c>
      <c r="G68" s="154">
        <v>72.989999999999995</v>
      </c>
      <c r="H68" s="148">
        <f t="shared" si="2"/>
        <v>17.22</v>
      </c>
      <c r="I68" s="149">
        <f t="shared" si="0"/>
        <v>90.21</v>
      </c>
      <c r="J68" s="84"/>
    </row>
    <row r="69" spans="1:10" s="21" customFormat="1">
      <c r="A69" s="150">
        <v>63</v>
      </c>
      <c r="B69" s="185" t="s">
        <v>97</v>
      </c>
      <c r="C69" s="185" t="s">
        <v>70</v>
      </c>
      <c r="D69" s="153">
        <v>1445</v>
      </c>
      <c r="E69" s="210">
        <f t="shared" si="1"/>
        <v>8.657</v>
      </c>
      <c r="F69" s="154">
        <v>8</v>
      </c>
      <c r="G69" s="154">
        <v>34.630000000000003</v>
      </c>
      <c r="H69" s="148">
        <f t="shared" si="2"/>
        <v>8.17</v>
      </c>
      <c r="I69" s="149">
        <f t="shared" si="0"/>
        <v>42.800000000000004</v>
      </c>
      <c r="J69" s="84"/>
    </row>
    <row r="70" spans="1:10" s="21" customFormat="1">
      <c r="A70" s="150">
        <v>64</v>
      </c>
      <c r="B70" s="185" t="s">
        <v>94</v>
      </c>
      <c r="C70" s="185" t="s">
        <v>70</v>
      </c>
      <c r="D70" s="153">
        <v>1385</v>
      </c>
      <c r="E70" s="210">
        <f t="shared" si="1"/>
        <v>8.2970000000000006</v>
      </c>
      <c r="F70" s="154">
        <v>8</v>
      </c>
      <c r="G70" s="154">
        <v>33.19</v>
      </c>
      <c r="H70" s="148">
        <f t="shared" si="2"/>
        <v>7.83</v>
      </c>
      <c r="I70" s="149">
        <f t="shared" si="0"/>
        <v>41.019999999999996</v>
      </c>
      <c r="J70" s="84"/>
    </row>
    <row r="71" spans="1:10" s="21" customFormat="1">
      <c r="A71" s="150">
        <v>65</v>
      </c>
      <c r="B71" s="185" t="s">
        <v>94</v>
      </c>
      <c r="C71" s="185" t="s">
        <v>68</v>
      </c>
      <c r="D71" s="153">
        <v>1523</v>
      </c>
      <c r="E71" s="210">
        <f t="shared" si="1"/>
        <v>9.1240000000000006</v>
      </c>
      <c r="F71" s="154">
        <v>16</v>
      </c>
      <c r="G71" s="154">
        <v>72.989999999999995</v>
      </c>
      <c r="H71" s="148">
        <f t="shared" si="2"/>
        <v>17.22</v>
      </c>
      <c r="I71" s="149">
        <f t="shared" ref="I71:I134" si="3">G71+H71</f>
        <v>90.21</v>
      </c>
      <c r="J71" s="84"/>
    </row>
    <row r="72" spans="1:10" s="21" customFormat="1">
      <c r="A72" s="150">
        <v>66</v>
      </c>
      <c r="B72" s="185" t="s">
        <v>94</v>
      </c>
      <c r="C72" s="185" t="s">
        <v>79</v>
      </c>
      <c r="D72" s="153">
        <v>1651</v>
      </c>
      <c r="E72" s="210">
        <f t="shared" ref="E72:E135" si="4">ROUND(D72/$E$4,3)</f>
        <v>9.891</v>
      </c>
      <c r="F72" s="154">
        <v>8</v>
      </c>
      <c r="G72" s="154">
        <v>39.56</v>
      </c>
      <c r="H72" s="148">
        <f t="shared" ref="H72:H135" si="5">ROUND(G72*0.2359,2)</f>
        <v>9.33</v>
      </c>
      <c r="I72" s="149">
        <f t="shared" si="3"/>
        <v>48.89</v>
      </c>
      <c r="J72" s="84"/>
    </row>
    <row r="73" spans="1:10" s="21" customFormat="1" ht="13.2" customHeight="1">
      <c r="A73" s="150">
        <v>67</v>
      </c>
      <c r="B73" s="185" t="s">
        <v>94</v>
      </c>
      <c r="C73" s="185" t="s">
        <v>70</v>
      </c>
      <c r="D73" s="153">
        <v>1452</v>
      </c>
      <c r="E73" s="210">
        <f t="shared" si="4"/>
        <v>8.6989999999999998</v>
      </c>
      <c r="F73" s="154">
        <v>8</v>
      </c>
      <c r="G73" s="154">
        <v>34.799999999999997</v>
      </c>
      <c r="H73" s="148">
        <f t="shared" si="5"/>
        <v>8.2100000000000009</v>
      </c>
      <c r="I73" s="149">
        <f t="shared" si="3"/>
        <v>43.01</v>
      </c>
      <c r="J73" s="84"/>
    </row>
    <row r="74" spans="1:10" s="21" customFormat="1" ht="13.5" customHeight="1">
      <c r="A74" s="150">
        <v>68</v>
      </c>
      <c r="B74" s="185" t="s">
        <v>94</v>
      </c>
      <c r="C74" s="185" t="s">
        <v>70</v>
      </c>
      <c r="D74" s="153">
        <v>1445</v>
      </c>
      <c r="E74" s="210">
        <f t="shared" si="4"/>
        <v>8.657</v>
      </c>
      <c r="F74" s="154">
        <v>8</v>
      </c>
      <c r="G74" s="154">
        <v>34.630000000000003</v>
      </c>
      <c r="H74" s="148">
        <f t="shared" si="5"/>
        <v>8.17</v>
      </c>
      <c r="I74" s="149">
        <f t="shared" si="3"/>
        <v>42.800000000000004</v>
      </c>
      <c r="J74" s="84"/>
    </row>
    <row r="75" spans="1:10" s="21" customFormat="1">
      <c r="A75" s="150">
        <v>69</v>
      </c>
      <c r="B75" s="185" t="s">
        <v>94</v>
      </c>
      <c r="C75" s="185" t="s">
        <v>68</v>
      </c>
      <c r="D75" s="153">
        <v>1495</v>
      </c>
      <c r="E75" s="210">
        <f t="shared" si="4"/>
        <v>8.9559999999999995</v>
      </c>
      <c r="F75" s="154">
        <v>2</v>
      </c>
      <c r="G75" s="154">
        <v>8.9600000000000009</v>
      </c>
      <c r="H75" s="148">
        <f t="shared" si="5"/>
        <v>2.11</v>
      </c>
      <c r="I75" s="149">
        <f t="shared" si="3"/>
        <v>11.07</v>
      </c>
      <c r="J75" s="84"/>
    </row>
    <row r="76" spans="1:10" s="21" customFormat="1">
      <c r="A76" s="150">
        <v>70</v>
      </c>
      <c r="B76" s="185" t="s">
        <v>94</v>
      </c>
      <c r="C76" s="185" t="s">
        <v>70</v>
      </c>
      <c r="D76" s="153">
        <v>1392</v>
      </c>
      <c r="E76" s="210">
        <f t="shared" si="4"/>
        <v>8.3390000000000004</v>
      </c>
      <c r="F76" s="154">
        <v>16</v>
      </c>
      <c r="G76" s="154">
        <v>66.72</v>
      </c>
      <c r="H76" s="148">
        <f t="shared" si="5"/>
        <v>15.74</v>
      </c>
      <c r="I76" s="149">
        <f t="shared" si="3"/>
        <v>82.46</v>
      </c>
      <c r="J76" s="84"/>
    </row>
    <row r="77" spans="1:10" s="21" customFormat="1" ht="13.95" customHeight="1">
      <c r="A77" s="150">
        <v>71</v>
      </c>
      <c r="B77" s="185" t="s">
        <v>73</v>
      </c>
      <c r="C77" s="185" t="s">
        <v>68</v>
      </c>
      <c r="D77" s="153">
        <v>1495</v>
      </c>
      <c r="E77" s="210">
        <f t="shared" si="4"/>
        <v>8.9559999999999995</v>
      </c>
      <c r="F77" s="154">
        <v>22</v>
      </c>
      <c r="G77" s="154">
        <v>98.52</v>
      </c>
      <c r="H77" s="148">
        <f t="shared" si="5"/>
        <v>23.24</v>
      </c>
      <c r="I77" s="149">
        <f t="shared" si="3"/>
        <v>121.75999999999999</v>
      </c>
      <c r="J77" s="84"/>
    </row>
    <row r="78" spans="1:10" s="21" customFormat="1">
      <c r="A78" s="150">
        <v>72</v>
      </c>
      <c r="B78" s="185" t="s">
        <v>73</v>
      </c>
      <c r="C78" s="185" t="s">
        <v>70</v>
      </c>
      <c r="D78" s="153">
        <v>1425</v>
      </c>
      <c r="E78" s="210">
        <f t="shared" si="4"/>
        <v>8.5370000000000008</v>
      </c>
      <c r="F78" s="154">
        <v>8</v>
      </c>
      <c r="G78" s="154">
        <v>34.15</v>
      </c>
      <c r="H78" s="148">
        <f t="shared" si="5"/>
        <v>8.06</v>
      </c>
      <c r="I78" s="149">
        <f t="shared" si="3"/>
        <v>42.21</v>
      </c>
      <c r="J78" s="84"/>
    </row>
    <row r="79" spans="1:10" s="21" customFormat="1">
      <c r="A79" s="150">
        <v>73</v>
      </c>
      <c r="B79" s="185" t="s">
        <v>73</v>
      </c>
      <c r="C79" s="185" t="s">
        <v>70</v>
      </c>
      <c r="D79" s="153">
        <v>1365</v>
      </c>
      <c r="E79" s="210">
        <f t="shared" si="4"/>
        <v>8.1780000000000008</v>
      </c>
      <c r="F79" s="154">
        <v>14</v>
      </c>
      <c r="G79" s="154">
        <v>57.25</v>
      </c>
      <c r="H79" s="148">
        <f t="shared" si="5"/>
        <v>13.51</v>
      </c>
      <c r="I79" s="149">
        <f t="shared" si="3"/>
        <v>70.760000000000005</v>
      </c>
      <c r="J79" s="84"/>
    </row>
    <row r="80" spans="1:10" s="21" customFormat="1">
      <c r="A80" s="150">
        <v>74</v>
      </c>
      <c r="B80" s="185" t="s">
        <v>89</v>
      </c>
      <c r="C80" s="185" t="s">
        <v>70</v>
      </c>
      <c r="D80" s="153">
        <v>1472</v>
      </c>
      <c r="E80" s="210">
        <f t="shared" si="4"/>
        <v>8.8190000000000008</v>
      </c>
      <c r="F80" s="154">
        <v>8</v>
      </c>
      <c r="G80" s="154">
        <v>35.28</v>
      </c>
      <c r="H80" s="148">
        <f t="shared" si="5"/>
        <v>8.32</v>
      </c>
      <c r="I80" s="149">
        <f t="shared" si="3"/>
        <v>43.6</v>
      </c>
      <c r="J80" s="84"/>
    </row>
    <row r="81" spans="1:10" s="21" customFormat="1" ht="13.2" customHeight="1">
      <c r="A81" s="150">
        <v>75</v>
      </c>
      <c r="B81" s="185" t="s">
        <v>89</v>
      </c>
      <c r="C81" s="185" t="s">
        <v>68</v>
      </c>
      <c r="D81" s="153">
        <v>1475</v>
      </c>
      <c r="E81" s="210">
        <f t="shared" si="4"/>
        <v>8.8369999999999997</v>
      </c>
      <c r="F81" s="154">
        <v>16</v>
      </c>
      <c r="G81" s="154">
        <v>70.7</v>
      </c>
      <c r="H81" s="148">
        <f t="shared" si="5"/>
        <v>16.68</v>
      </c>
      <c r="I81" s="149">
        <f t="shared" si="3"/>
        <v>87.38</v>
      </c>
      <c r="J81" s="84"/>
    </row>
    <row r="82" spans="1:10" s="21" customFormat="1" ht="13.5" customHeight="1">
      <c r="A82" s="150">
        <v>76</v>
      </c>
      <c r="B82" s="185" t="s">
        <v>89</v>
      </c>
      <c r="C82" s="185" t="s">
        <v>70</v>
      </c>
      <c r="D82" s="153">
        <v>1365</v>
      </c>
      <c r="E82" s="210">
        <f t="shared" si="4"/>
        <v>8.1780000000000008</v>
      </c>
      <c r="F82" s="154">
        <v>8</v>
      </c>
      <c r="G82" s="154">
        <v>32.71</v>
      </c>
      <c r="H82" s="148">
        <f t="shared" si="5"/>
        <v>7.72</v>
      </c>
      <c r="I82" s="149">
        <f t="shared" si="3"/>
        <v>40.43</v>
      </c>
      <c r="J82" s="84"/>
    </row>
    <row r="83" spans="1:10" s="21" customFormat="1" ht="13.95" customHeight="1">
      <c r="A83" s="150">
        <v>77</v>
      </c>
      <c r="B83" s="185" t="s">
        <v>89</v>
      </c>
      <c r="C83" s="185" t="s">
        <v>79</v>
      </c>
      <c r="D83" s="153">
        <v>1838</v>
      </c>
      <c r="E83" s="210">
        <f t="shared" si="4"/>
        <v>11.010999999999999</v>
      </c>
      <c r="F83" s="154">
        <v>16</v>
      </c>
      <c r="G83" s="154">
        <v>88.09</v>
      </c>
      <c r="H83" s="148">
        <f t="shared" si="5"/>
        <v>20.78</v>
      </c>
      <c r="I83" s="149">
        <f t="shared" si="3"/>
        <v>108.87</v>
      </c>
      <c r="J83" s="84"/>
    </row>
    <row r="84" spans="1:10" s="21" customFormat="1">
      <c r="A84" s="150">
        <v>78</v>
      </c>
      <c r="B84" s="185" t="s">
        <v>89</v>
      </c>
      <c r="C84" s="185" t="s">
        <v>70</v>
      </c>
      <c r="D84" s="153">
        <v>1405</v>
      </c>
      <c r="E84" s="210">
        <f t="shared" si="4"/>
        <v>8.4169999999999998</v>
      </c>
      <c r="F84" s="154">
        <v>24</v>
      </c>
      <c r="G84" s="154">
        <v>101</v>
      </c>
      <c r="H84" s="148">
        <f t="shared" si="5"/>
        <v>23.83</v>
      </c>
      <c r="I84" s="149">
        <f t="shared" si="3"/>
        <v>124.83</v>
      </c>
      <c r="J84" s="84"/>
    </row>
    <row r="85" spans="1:10" s="21" customFormat="1">
      <c r="A85" s="150">
        <v>79</v>
      </c>
      <c r="B85" s="185" t="s">
        <v>89</v>
      </c>
      <c r="C85" s="185" t="s">
        <v>70</v>
      </c>
      <c r="D85" s="153">
        <v>1405</v>
      </c>
      <c r="E85" s="210">
        <f t="shared" si="4"/>
        <v>8.4169999999999998</v>
      </c>
      <c r="F85" s="154">
        <v>8</v>
      </c>
      <c r="G85" s="154">
        <v>33.67</v>
      </c>
      <c r="H85" s="148">
        <f t="shared" si="5"/>
        <v>7.94</v>
      </c>
      <c r="I85" s="149">
        <f t="shared" si="3"/>
        <v>41.61</v>
      </c>
      <c r="J85" s="84"/>
    </row>
    <row r="86" spans="1:10" s="21" customFormat="1">
      <c r="A86" s="150">
        <v>80</v>
      </c>
      <c r="B86" s="185" t="s">
        <v>83</v>
      </c>
      <c r="C86" s="185" t="s">
        <v>68</v>
      </c>
      <c r="D86" s="153">
        <v>1523</v>
      </c>
      <c r="E86" s="210">
        <f t="shared" si="4"/>
        <v>9.1240000000000006</v>
      </c>
      <c r="F86" s="154">
        <v>8</v>
      </c>
      <c r="G86" s="154">
        <v>36.5</v>
      </c>
      <c r="H86" s="148">
        <f t="shared" si="5"/>
        <v>8.61</v>
      </c>
      <c r="I86" s="149">
        <f t="shared" si="3"/>
        <v>45.11</v>
      </c>
      <c r="J86" s="84"/>
    </row>
    <row r="87" spans="1:10" s="21" customFormat="1">
      <c r="A87" s="150">
        <v>81</v>
      </c>
      <c r="B87" s="185" t="s">
        <v>83</v>
      </c>
      <c r="C87" s="185" t="s">
        <v>70</v>
      </c>
      <c r="D87" s="153">
        <v>1405</v>
      </c>
      <c r="E87" s="210">
        <f t="shared" si="4"/>
        <v>8.4169999999999998</v>
      </c>
      <c r="F87" s="154">
        <v>8</v>
      </c>
      <c r="G87" s="154">
        <v>33.67</v>
      </c>
      <c r="H87" s="148">
        <f t="shared" si="5"/>
        <v>7.94</v>
      </c>
      <c r="I87" s="149">
        <f t="shared" si="3"/>
        <v>41.61</v>
      </c>
      <c r="J87" s="84"/>
    </row>
    <row r="88" spans="1:10" s="21" customFormat="1">
      <c r="A88" s="150">
        <v>82</v>
      </c>
      <c r="B88" s="185" t="s">
        <v>83</v>
      </c>
      <c r="C88" s="185" t="s">
        <v>70</v>
      </c>
      <c r="D88" s="153">
        <v>1405</v>
      </c>
      <c r="E88" s="210">
        <f t="shared" si="4"/>
        <v>8.4169999999999998</v>
      </c>
      <c r="F88" s="154">
        <v>8</v>
      </c>
      <c r="G88" s="154">
        <v>33.67</v>
      </c>
      <c r="H88" s="148">
        <f t="shared" si="5"/>
        <v>7.94</v>
      </c>
      <c r="I88" s="149">
        <f t="shared" si="3"/>
        <v>41.61</v>
      </c>
      <c r="J88" s="84"/>
    </row>
    <row r="89" spans="1:10" s="21" customFormat="1">
      <c r="A89" s="150">
        <v>83</v>
      </c>
      <c r="B89" s="185" t="s">
        <v>67</v>
      </c>
      <c r="C89" s="185" t="s">
        <v>79</v>
      </c>
      <c r="D89" s="153">
        <v>1620</v>
      </c>
      <c r="E89" s="210">
        <f t="shared" si="4"/>
        <v>9.7050000000000001</v>
      </c>
      <c r="F89" s="154">
        <v>8</v>
      </c>
      <c r="G89" s="154">
        <v>38.82</v>
      </c>
      <c r="H89" s="148">
        <f t="shared" si="5"/>
        <v>9.16</v>
      </c>
      <c r="I89" s="149">
        <f t="shared" si="3"/>
        <v>47.980000000000004</v>
      </c>
      <c r="J89" s="84"/>
    </row>
    <row r="90" spans="1:10" s="21" customFormat="1" ht="15.6" customHeight="1">
      <c r="A90" s="150">
        <v>84</v>
      </c>
      <c r="B90" s="185" t="s">
        <v>67</v>
      </c>
      <c r="C90" s="185" t="s">
        <v>68</v>
      </c>
      <c r="D90" s="153">
        <v>1495</v>
      </c>
      <c r="E90" s="210">
        <f t="shared" si="4"/>
        <v>8.9559999999999995</v>
      </c>
      <c r="F90" s="154">
        <v>8</v>
      </c>
      <c r="G90" s="154">
        <v>35.82</v>
      </c>
      <c r="H90" s="148">
        <f t="shared" si="5"/>
        <v>8.4499999999999993</v>
      </c>
      <c r="I90" s="149">
        <f t="shared" si="3"/>
        <v>44.269999999999996</v>
      </c>
      <c r="J90" s="84"/>
    </row>
    <row r="91" spans="1:10" s="21" customFormat="1">
      <c r="A91" s="150">
        <v>85</v>
      </c>
      <c r="B91" s="185" t="s">
        <v>67</v>
      </c>
      <c r="C91" s="185" t="s">
        <v>70</v>
      </c>
      <c r="D91" s="153">
        <v>1405</v>
      </c>
      <c r="E91" s="210">
        <f t="shared" si="4"/>
        <v>8.4169999999999998</v>
      </c>
      <c r="F91" s="154">
        <v>8</v>
      </c>
      <c r="G91" s="154">
        <v>33.67</v>
      </c>
      <c r="H91" s="148">
        <f t="shared" si="5"/>
        <v>7.94</v>
      </c>
      <c r="I91" s="149">
        <f t="shared" si="3"/>
        <v>41.61</v>
      </c>
      <c r="J91" s="84"/>
    </row>
    <row r="92" spans="1:10" s="21" customFormat="1" ht="15" customHeight="1">
      <c r="A92" s="150">
        <v>86</v>
      </c>
      <c r="B92" s="185" t="s">
        <v>67</v>
      </c>
      <c r="C92" s="185" t="s">
        <v>70</v>
      </c>
      <c r="D92" s="153">
        <v>1385</v>
      </c>
      <c r="E92" s="210">
        <f t="shared" si="4"/>
        <v>8.2970000000000006</v>
      </c>
      <c r="F92" s="154">
        <v>8</v>
      </c>
      <c r="G92" s="154">
        <v>33.19</v>
      </c>
      <c r="H92" s="148">
        <f t="shared" si="5"/>
        <v>7.83</v>
      </c>
      <c r="I92" s="149">
        <f t="shared" si="3"/>
        <v>41.019999999999996</v>
      </c>
      <c r="J92" s="84"/>
    </row>
    <row r="93" spans="1:10" s="21" customFormat="1">
      <c r="A93" s="150">
        <v>87</v>
      </c>
      <c r="B93" s="185" t="s">
        <v>106</v>
      </c>
      <c r="C93" s="185" t="s">
        <v>70</v>
      </c>
      <c r="D93" s="153">
        <v>1445</v>
      </c>
      <c r="E93" s="210">
        <f t="shared" si="4"/>
        <v>8.657</v>
      </c>
      <c r="F93" s="154">
        <v>8</v>
      </c>
      <c r="G93" s="154">
        <v>34.630000000000003</v>
      </c>
      <c r="H93" s="148">
        <f t="shared" si="5"/>
        <v>8.17</v>
      </c>
      <c r="I93" s="149">
        <f t="shared" si="3"/>
        <v>42.800000000000004</v>
      </c>
      <c r="J93" s="84"/>
    </row>
    <row r="94" spans="1:10" s="21" customFormat="1" ht="14.4" customHeight="1">
      <c r="A94" s="150">
        <v>88</v>
      </c>
      <c r="B94" s="185" t="s">
        <v>106</v>
      </c>
      <c r="C94" s="185" t="s">
        <v>71</v>
      </c>
      <c r="D94" s="153">
        <v>1242</v>
      </c>
      <c r="E94" s="210">
        <f t="shared" si="4"/>
        <v>7.4409999999999998</v>
      </c>
      <c r="F94" s="154">
        <v>8</v>
      </c>
      <c r="G94" s="154">
        <v>29.76</v>
      </c>
      <c r="H94" s="148">
        <f t="shared" si="5"/>
        <v>7.02</v>
      </c>
      <c r="I94" s="149">
        <f t="shared" si="3"/>
        <v>36.78</v>
      </c>
      <c r="J94" s="84"/>
    </row>
    <row r="95" spans="1:10" s="21" customFormat="1">
      <c r="A95" s="150">
        <v>89</v>
      </c>
      <c r="B95" s="185" t="s">
        <v>106</v>
      </c>
      <c r="C95" s="185" t="s">
        <v>70</v>
      </c>
      <c r="D95" s="153">
        <v>1546</v>
      </c>
      <c r="E95" s="210">
        <f t="shared" si="4"/>
        <v>9.2620000000000005</v>
      </c>
      <c r="F95" s="154">
        <v>8</v>
      </c>
      <c r="G95" s="154">
        <v>37.049999999999997</v>
      </c>
      <c r="H95" s="148">
        <f t="shared" si="5"/>
        <v>8.74</v>
      </c>
      <c r="I95" s="149">
        <f t="shared" si="3"/>
        <v>45.79</v>
      </c>
      <c r="J95" s="84"/>
    </row>
    <row r="96" spans="1:10" s="21" customFormat="1">
      <c r="A96" s="150">
        <v>90</v>
      </c>
      <c r="B96" s="185" t="s">
        <v>106</v>
      </c>
      <c r="C96" s="185" t="s">
        <v>79</v>
      </c>
      <c r="D96" s="153">
        <v>1640</v>
      </c>
      <c r="E96" s="210">
        <f t="shared" si="4"/>
        <v>9.8249999999999993</v>
      </c>
      <c r="F96" s="154">
        <v>8</v>
      </c>
      <c r="G96" s="154">
        <v>39.299999999999997</v>
      </c>
      <c r="H96" s="148">
        <f t="shared" si="5"/>
        <v>9.27</v>
      </c>
      <c r="I96" s="149">
        <f t="shared" si="3"/>
        <v>48.569999999999993</v>
      </c>
      <c r="J96" s="84"/>
    </row>
    <row r="97" spans="1:10" s="21" customFormat="1" ht="13.5" customHeight="1">
      <c r="A97" s="150">
        <v>91</v>
      </c>
      <c r="B97" s="185" t="s">
        <v>104</v>
      </c>
      <c r="C97" s="185" t="s">
        <v>70</v>
      </c>
      <c r="D97" s="153">
        <v>1365</v>
      </c>
      <c r="E97" s="210">
        <f t="shared" si="4"/>
        <v>8.1780000000000008</v>
      </c>
      <c r="F97" s="154">
        <v>8</v>
      </c>
      <c r="G97" s="154">
        <v>32.71</v>
      </c>
      <c r="H97" s="148">
        <f t="shared" si="5"/>
        <v>7.72</v>
      </c>
      <c r="I97" s="149">
        <f t="shared" si="3"/>
        <v>40.43</v>
      </c>
      <c r="J97" s="84"/>
    </row>
    <row r="98" spans="1:10" s="21" customFormat="1">
      <c r="A98" s="150">
        <v>92</v>
      </c>
      <c r="B98" s="185" t="s">
        <v>104</v>
      </c>
      <c r="C98" s="185" t="s">
        <v>71</v>
      </c>
      <c r="D98" s="153">
        <v>1162</v>
      </c>
      <c r="E98" s="210">
        <f t="shared" si="4"/>
        <v>6.9610000000000003</v>
      </c>
      <c r="F98" s="154">
        <v>8</v>
      </c>
      <c r="G98" s="154">
        <v>27.84</v>
      </c>
      <c r="H98" s="148">
        <f t="shared" si="5"/>
        <v>6.57</v>
      </c>
      <c r="I98" s="149">
        <f t="shared" si="3"/>
        <v>34.409999999999997</v>
      </c>
      <c r="J98" s="84"/>
    </row>
    <row r="99" spans="1:10" s="21" customFormat="1" ht="15" customHeight="1">
      <c r="A99" s="150">
        <v>93</v>
      </c>
      <c r="B99" s="185" t="s">
        <v>80</v>
      </c>
      <c r="C99" s="185" t="s">
        <v>71</v>
      </c>
      <c r="D99" s="153">
        <v>1429</v>
      </c>
      <c r="E99" s="210">
        <f t="shared" si="4"/>
        <v>8.5609999999999999</v>
      </c>
      <c r="F99" s="154">
        <v>16</v>
      </c>
      <c r="G99" s="154">
        <v>68.489999999999995</v>
      </c>
      <c r="H99" s="148">
        <f t="shared" si="5"/>
        <v>16.16</v>
      </c>
      <c r="I99" s="149">
        <f t="shared" si="3"/>
        <v>84.649999999999991</v>
      </c>
      <c r="J99" s="84"/>
    </row>
    <row r="100" spans="1:10" s="21" customFormat="1" ht="12" customHeight="1">
      <c r="A100" s="150">
        <v>94</v>
      </c>
      <c r="B100" s="185" t="s">
        <v>80</v>
      </c>
      <c r="C100" s="185" t="s">
        <v>79</v>
      </c>
      <c r="D100" s="153">
        <v>1692</v>
      </c>
      <c r="E100" s="210">
        <f t="shared" si="4"/>
        <v>10.137</v>
      </c>
      <c r="F100" s="154">
        <v>14</v>
      </c>
      <c r="G100" s="154">
        <v>70.959999999999994</v>
      </c>
      <c r="H100" s="148">
        <f t="shared" si="5"/>
        <v>16.739999999999998</v>
      </c>
      <c r="I100" s="149">
        <f t="shared" si="3"/>
        <v>87.699999999999989</v>
      </c>
      <c r="J100" s="84"/>
    </row>
    <row r="101" spans="1:10" s="21" customFormat="1">
      <c r="A101" s="150">
        <v>95</v>
      </c>
      <c r="B101" s="185" t="s">
        <v>80</v>
      </c>
      <c r="C101" s="185" t="s">
        <v>71</v>
      </c>
      <c r="D101" s="153">
        <v>1162</v>
      </c>
      <c r="E101" s="210">
        <f t="shared" si="4"/>
        <v>6.9610000000000003</v>
      </c>
      <c r="F101" s="154">
        <v>8</v>
      </c>
      <c r="G101" s="154">
        <v>27.84</v>
      </c>
      <c r="H101" s="148">
        <f t="shared" si="5"/>
        <v>6.57</v>
      </c>
      <c r="I101" s="149">
        <f t="shared" si="3"/>
        <v>34.409999999999997</v>
      </c>
      <c r="J101" s="84"/>
    </row>
    <row r="102" spans="1:10" s="21" customFormat="1">
      <c r="A102" s="150">
        <v>96</v>
      </c>
      <c r="B102" s="185" t="s">
        <v>69</v>
      </c>
      <c r="C102" s="185" t="s">
        <v>79</v>
      </c>
      <c r="D102" s="153">
        <v>1950</v>
      </c>
      <c r="E102" s="210">
        <f t="shared" si="4"/>
        <v>11.682</v>
      </c>
      <c r="F102" s="154">
        <v>16</v>
      </c>
      <c r="G102" s="154">
        <v>93.46</v>
      </c>
      <c r="H102" s="148">
        <f t="shared" si="5"/>
        <v>22.05</v>
      </c>
      <c r="I102" s="149">
        <f t="shared" si="3"/>
        <v>115.50999999999999</v>
      </c>
      <c r="J102" s="84"/>
    </row>
    <row r="103" spans="1:10" s="21" customFormat="1">
      <c r="A103" s="150">
        <v>97</v>
      </c>
      <c r="B103" s="185" t="s">
        <v>69</v>
      </c>
      <c r="C103" s="185" t="s">
        <v>71</v>
      </c>
      <c r="D103" s="153">
        <v>1242</v>
      </c>
      <c r="E103" s="210">
        <f t="shared" si="4"/>
        <v>7.4409999999999998</v>
      </c>
      <c r="F103" s="154">
        <v>16</v>
      </c>
      <c r="G103" s="154">
        <v>59.53</v>
      </c>
      <c r="H103" s="148">
        <f t="shared" si="5"/>
        <v>14.04</v>
      </c>
      <c r="I103" s="149">
        <f t="shared" si="3"/>
        <v>73.569999999999993</v>
      </c>
      <c r="J103" s="84"/>
    </row>
    <row r="104" spans="1:10" s="21" customFormat="1" ht="14.4" customHeight="1">
      <c r="A104" s="150">
        <v>98</v>
      </c>
      <c r="B104" s="185" t="s">
        <v>69</v>
      </c>
      <c r="C104" s="185" t="s">
        <v>70</v>
      </c>
      <c r="D104" s="153">
        <v>1425</v>
      </c>
      <c r="E104" s="210">
        <f t="shared" si="4"/>
        <v>8.5370000000000008</v>
      </c>
      <c r="F104" s="154">
        <v>16</v>
      </c>
      <c r="G104" s="154">
        <v>68.3</v>
      </c>
      <c r="H104" s="148">
        <f t="shared" si="5"/>
        <v>16.11</v>
      </c>
      <c r="I104" s="149">
        <f t="shared" si="3"/>
        <v>84.41</v>
      </c>
      <c r="J104" s="84"/>
    </row>
    <row r="105" spans="1:10" s="21" customFormat="1" ht="15.6" customHeight="1">
      <c r="A105" s="150">
        <v>99</v>
      </c>
      <c r="B105" s="185" t="s">
        <v>69</v>
      </c>
      <c r="C105" s="185" t="s">
        <v>70</v>
      </c>
      <c r="D105" s="153">
        <v>1365</v>
      </c>
      <c r="E105" s="210">
        <f t="shared" si="4"/>
        <v>8.1780000000000008</v>
      </c>
      <c r="F105" s="154">
        <v>16</v>
      </c>
      <c r="G105" s="154">
        <v>65.42</v>
      </c>
      <c r="H105" s="148">
        <f t="shared" si="5"/>
        <v>15.43</v>
      </c>
      <c r="I105" s="149">
        <f t="shared" si="3"/>
        <v>80.849999999999994</v>
      </c>
      <c r="J105" s="84"/>
    </row>
    <row r="106" spans="1:10" s="21" customFormat="1">
      <c r="A106" s="150">
        <v>100</v>
      </c>
      <c r="B106" s="185" t="s">
        <v>69</v>
      </c>
      <c r="C106" s="185" t="s">
        <v>71</v>
      </c>
      <c r="D106" s="153">
        <v>1383</v>
      </c>
      <c r="E106" s="210">
        <f t="shared" si="4"/>
        <v>8.2850000000000001</v>
      </c>
      <c r="F106" s="154">
        <v>6</v>
      </c>
      <c r="G106" s="154">
        <v>24.86</v>
      </c>
      <c r="H106" s="148">
        <f t="shared" si="5"/>
        <v>5.86</v>
      </c>
      <c r="I106" s="149">
        <f t="shared" si="3"/>
        <v>30.72</v>
      </c>
      <c r="J106" s="84"/>
    </row>
    <row r="107" spans="1:10" s="21" customFormat="1">
      <c r="A107" s="150">
        <v>101</v>
      </c>
      <c r="B107" s="185" t="s">
        <v>113</v>
      </c>
      <c r="C107" s="185" t="s">
        <v>70</v>
      </c>
      <c r="D107" s="153">
        <v>1590</v>
      </c>
      <c r="E107" s="210">
        <f t="shared" si="4"/>
        <v>9.5259999999999998</v>
      </c>
      <c r="F107" s="154">
        <v>16</v>
      </c>
      <c r="G107" s="154">
        <v>76.209999999999994</v>
      </c>
      <c r="H107" s="148">
        <f t="shared" si="5"/>
        <v>17.98</v>
      </c>
      <c r="I107" s="149">
        <f t="shared" si="3"/>
        <v>94.19</v>
      </c>
      <c r="J107" s="84"/>
    </row>
    <row r="108" spans="1:10" s="21" customFormat="1">
      <c r="A108" s="150">
        <v>102</v>
      </c>
      <c r="B108" s="185" t="s">
        <v>113</v>
      </c>
      <c r="C108" s="185" t="s">
        <v>70</v>
      </c>
      <c r="D108" s="153">
        <v>1432</v>
      </c>
      <c r="E108" s="210">
        <f t="shared" si="4"/>
        <v>8.5790000000000006</v>
      </c>
      <c r="F108" s="154">
        <v>8</v>
      </c>
      <c r="G108" s="154">
        <v>34.32</v>
      </c>
      <c r="H108" s="148">
        <f t="shared" si="5"/>
        <v>8.1</v>
      </c>
      <c r="I108" s="149">
        <f t="shared" si="3"/>
        <v>42.42</v>
      </c>
      <c r="J108" s="84"/>
    </row>
    <row r="109" spans="1:10" s="21" customFormat="1" ht="13.2" customHeight="1">
      <c r="A109" s="150">
        <v>103</v>
      </c>
      <c r="B109" s="185" t="s">
        <v>113</v>
      </c>
      <c r="C109" s="185" t="s">
        <v>70</v>
      </c>
      <c r="D109" s="153">
        <v>1524</v>
      </c>
      <c r="E109" s="210">
        <f t="shared" si="4"/>
        <v>9.1300000000000008</v>
      </c>
      <c r="F109" s="154">
        <v>16</v>
      </c>
      <c r="G109" s="154">
        <v>73.040000000000006</v>
      </c>
      <c r="H109" s="148">
        <f t="shared" si="5"/>
        <v>17.23</v>
      </c>
      <c r="I109" s="149">
        <f t="shared" si="3"/>
        <v>90.27000000000001</v>
      </c>
      <c r="J109" s="84"/>
    </row>
    <row r="110" spans="1:10" s="21" customFormat="1" ht="13.2" customHeight="1">
      <c r="A110" s="150">
        <v>104</v>
      </c>
      <c r="B110" s="185" t="s">
        <v>113</v>
      </c>
      <c r="C110" s="185" t="s">
        <v>70</v>
      </c>
      <c r="D110" s="153">
        <v>1425</v>
      </c>
      <c r="E110" s="210">
        <f t="shared" si="4"/>
        <v>8.5370000000000008</v>
      </c>
      <c r="F110" s="154">
        <v>8</v>
      </c>
      <c r="G110" s="154">
        <v>34.15</v>
      </c>
      <c r="H110" s="148">
        <f t="shared" si="5"/>
        <v>8.06</v>
      </c>
      <c r="I110" s="149">
        <f t="shared" si="3"/>
        <v>42.21</v>
      </c>
      <c r="J110" s="84"/>
    </row>
    <row r="111" spans="1:10" s="21" customFormat="1" ht="13.2" customHeight="1">
      <c r="A111" s="150">
        <v>105</v>
      </c>
      <c r="B111" s="185" t="s">
        <v>103</v>
      </c>
      <c r="C111" s="185" t="s">
        <v>70</v>
      </c>
      <c r="D111" s="153">
        <v>1365</v>
      </c>
      <c r="E111" s="210">
        <f t="shared" si="4"/>
        <v>8.1780000000000008</v>
      </c>
      <c r="F111" s="154">
        <v>8</v>
      </c>
      <c r="G111" s="154">
        <v>32.71</v>
      </c>
      <c r="H111" s="148">
        <f t="shared" si="5"/>
        <v>7.72</v>
      </c>
      <c r="I111" s="149">
        <f t="shared" si="3"/>
        <v>40.43</v>
      </c>
      <c r="J111" s="84"/>
    </row>
    <row r="112" spans="1:10" s="21" customFormat="1" ht="13.2" customHeight="1">
      <c r="A112" s="150">
        <v>106</v>
      </c>
      <c r="B112" s="185" t="s">
        <v>103</v>
      </c>
      <c r="C112" s="185" t="s">
        <v>70</v>
      </c>
      <c r="D112" s="153">
        <v>1365</v>
      </c>
      <c r="E112" s="210">
        <f t="shared" si="4"/>
        <v>8.1780000000000008</v>
      </c>
      <c r="F112" s="154">
        <v>8</v>
      </c>
      <c r="G112" s="154">
        <v>32.71</v>
      </c>
      <c r="H112" s="148">
        <f t="shared" si="5"/>
        <v>7.72</v>
      </c>
      <c r="I112" s="149">
        <f t="shared" si="3"/>
        <v>40.43</v>
      </c>
      <c r="J112" s="84"/>
    </row>
    <row r="113" spans="1:10" s="21" customFormat="1" ht="13.2" customHeight="1">
      <c r="A113" s="150">
        <v>107</v>
      </c>
      <c r="B113" s="185" t="s">
        <v>103</v>
      </c>
      <c r="C113" s="185" t="s">
        <v>68</v>
      </c>
      <c r="D113" s="153">
        <v>1523</v>
      </c>
      <c r="E113" s="210">
        <f t="shared" si="4"/>
        <v>9.1240000000000006</v>
      </c>
      <c r="F113" s="154">
        <v>8</v>
      </c>
      <c r="G113" s="154">
        <v>36.5</v>
      </c>
      <c r="H113" s="148">
        <f t="shared" si="5"/>
        <v>8.61</v>
      </c>
      <c r="I113" s="149">
        <f t="shared" si="3"/>
        <v>45.11</v>
      </c>
      <c r="J113" s="84"/>
    </row>
    <row r="114" spans="1:10" s="21" customFormat="1" ht="13.2" customHeight="1">
      <c r="A114" s="150">
        <v>108</v>
      </c>
      <c r="B114" s="185" t="s">
        <v>103</v>
      </c>
      <c r="C114" s="185" t="s">
        <v>70</v>
      </c>
      <c r="D114" s="153">
        <v>1365</v>
      </c>
      <c r="E114" s="210">
        <f t="shared" si="4"/>
        <v>8.1780000000000008</v>
      </c>
      <c r="F114" s="154">
        <v>16</v>
      </c>
      <c r="G114" s="154">
        <v>65.42</v>
      </c>
      <c r="H114" s="148">
        <f t="shared" si="5"/>
        <v>15.43</v>
      </c>
      <c r="I114" s="149">
        <f t="shared" si="3"/>
        <v>80.849999999999994</v>
      </c>
      <c r="J114" s="84"/>
    </row>
    <row r="115" spans="1:10" s="21" customFormat="1" ht="13.2" customHeight="1">
      <c r="A115" s="150">
        <v>109</v>
      </c>
      <c r="B115" s="185" t="s">
        <v>121</v>
      </c>
      <c r="C115" s="185" t="s">
        <v>122</v>
      </c>
      <c r="D115" s="153">
        <v>2318</v>
      </c>
      <c r="E115" s="210">
        <f t="shared" si="4"/>
        <v>13.887</v>
      </c>
      <c r="F115" s="154">
        <v>16</v>
      </c>
      <c r="G115" s="154">
        <v>111.1</v>
      </c>
      <c r="H115" s="148">
        <f t="shared" si="5"/>
        <v>26.21</v>
      </c>
      <c r="I115" s="149">
        <f t="shared" si="3"/>
        <v>137.31</v>
      </c>
      <c r="J115" s="84"/>
    </row>
    <row r="116" spans="1:10" s="21" customFormat="1" ht="13.2" customHeight="1">
      <c r="A116" s="150">
        <v>110</v>
      </c>
      <c r="B116" s="185" t="s">
        <v>76</v>
      </c>
      <c r="C116" s="185" t="s">
        <v>70</v>
      </c>
      <c r="D116" s="153">
        <v>1337</v>
      </c>
      <c r="E116" s="210">
        <f t="shared" si="4"/>
        <v>8.01</v>
      </c>
      <c r="F116" s="154">
        <v>24</v>
      </c>
      <c r="G116" s="154">
        <v>96.12</v>
      </c>
      <c r="H116" s="148">
        <f t="shared" si="5"/>
        <v>22.67</v>
      </c>
      <c r="I116" s="149">
        <f t="shared" si="3"/>
        <v>118.79</v>
      </c>
      <c r="J116" s="84"/>
    </row>
    <row r="117" spans="1:10" s="21" customFormat="1" ht="13.2" customHeight="1">
      <c r="A117" s="150">
        <v>111</v>
      </c>
      <c r="B117" s="185" t="s">
        <v>76</v>
      </c>
      <c r="C117" s="185" t="s">
        <v>68</v>
      </c>
      <c r="D117" s="153">
        <v>1340</v>
      </c>
      <c r="E117" s="210">
        <f t="shared" si="4"/>
        <v>8.0280000000000005</v>
      </c>
      <c r="F117" s="154">
        <v>24</v>
      </c>
      <c r="G117" s="154">
        <v>96.34</v>
      </c>
      <c r="H117" s="148">
        <f t="shared" si="5"/>
        <v>22.73</v>
      </c>
      <c r="I117" s="149">
        <f t="shared" si="3"/>
        <v>119.07000000000001</v>
      </c>
      <c r="J117" s="84"/>
    </row>
    <row r="118" spans="1:10" s="21" customFormat="1" ht="18.75" customHeight="1">
      <c r="A118" s="150">
        <v>112</v>
      </c>
      <c r="B118" s="185" t="s">
        <v>76</v>
      </c>
      <c r="C118" s="185" t="s">
        <v>70</v>
      </c>
      <c r="D118" s="153">
        <v>1277</v>
      </c>
      <c r="E118" s="210">
        <f t="shared" si="4"/>
        <v>7.65</v>
      </c>
      <c r="F118" s="154">
        <v>10</v>
      </c>
      <c r="G118" s="154">
        <v>38.25</v>
      </c>
      <c r="H118" s="148">
        <f t="shared" si="5"/>
        <v>9.02</v>
      </c>
      <c r="I118" s="149">
        <f t="shared" si="3"/>
        <v>47.269999999999996</v>
      </c>
      <c r="J118" s="84"/>
    </row>
    <row r="119" spans="1:10" s="21" customFormat="1" ht="13.5" customHeight="1">
      <c r="A119" s="150">
        <v>113</v>
      </c>
      <c r="B119" s="185" t="s">
        <v>76</v>
      </c>
      <c r="C119" s="185" t="s">
        <v>70</v>
      </c>
      <c r="D119" s="153">
        <v>1297</v>
      </c>
      <c r="E119" s="210">
        <f t="shared" si="4"/>
        <v>7.77</v>
      </c>
      <c r="F119" s="154">
        <v>24</v>
      </c>
      <c r="G119" s="154">
        <v>93.24</v>
      </c>
      <c r="H119" s="148">
        <f t="shared" si="5"/>
        <v>22</v>
      </c>
      <c r="I119" s="149">
        <f t="shared" si="3"/>
        <v>115.24</v>
      </c>
      <c r="J119" s="84"/>
    </row>
    <row r="120" spans="1:10" s="21" customFormat="1" ht="15" customHeight="1">
      <c r="A120" s="150">
        <v>114</v>
      </c>
      <c r="B120" s="185" t="s">
        <v>76</v>
      </c>
      <c r="C120" s="185" t="s">
        <v>79</v>
      </c>
      <c r="D120" s="153">
        <v>1559</v>
      </c>
      <c r="E120" s="210">
        <f t="shared" si="4"/>
        <v>9.34</v>
      </c>
      <c r="F120" s="154">
        <v>24</v>
      </c>
      <c r="G120" s="154">
        <v>112.08</v>
      </c>
      <c r="H120" s="148">
        <f t="shared" si="5"/>
        <v>26.44</v>
      </c>
      <c r="I120" s="149">
        <f t="shared" si="3"/>
        <v>138.52000000000001</v>
      </c>
      <c r="J120" s="84"/>
    </row>
    <row r="121" spans="1:10" s="21" customFormat="1" ht="14.25" customHeight="1">
      <c r="A121" s="150">
        <v>115</v>
      </c>
      <c r="B121" s="185" t="s">
        <v>76</v>
      </c>
      <c r="C121" s="185" t="s">
        <v>68</v>
      </c>
      <c r="D121" s="153">
        <v>1435</v>
      </c>
      <c r="E121" s="210">
        <f t="shared" si="4"/>
        <v>8.5969999999999995</v>
      </c>
      <c r="F121" s="154">
        <v>16</v>
      </c>
      <c r="G121" s="154">
        <v>68.78</v>
      </c>
      <c r="H121" s="148">
        <f t="shared" si="5"/>
        <v>16.23</v>
      </c>
      <c r="I121" s="149">
        <f t="shared" si="3"/>
        <v>85.01</v>
      </c>
      <c r="J121" s="84"/>
    </row>
    <row r="122" spans="1:10" s="21" customFormat="1">
      <c r="A122" s="150">
        <v>116</v>
      </c>
      <c r="B122" s="185" t="s">
        <v>76</v>
      </c>
      <c r="C122" s="185" t="s">
        <v>70</v>
      </c>
      <c r="D122" s="153">
        <v>1547</v>
      </c>
      <c r="E122" s="210">
        <f t="shared" si="4"/>
        <v>9.2680000000000007</v>
      </c>
      <c r="F122" s="154">
        <v>24</v>
      </c>
      <c r="G122" s="154">
        <v>111.22</v>
      </c>
      <c r="H122" s="148">
        <f t="shared" si="5"/>
        <v>26.24</v>
      </c>
      <c r="I122" s="149">
        <f t="shared" si="3"/>
        <v>137.46</v>
      </c>
      <c r="J122" s="84"/>
    </row>
    <row r="123" spans="1:10" s="21" customFormat="1" ht="12" customHeight="1">
      <c r="A123" s="150">
        <v>117</v>
      </c>
      <c r="B123" s="185" t="s">
        <v>96</v>
      </c>
      <c r="C123" s="185" t="s">
        <v>68</v>
      </c>
      <c r="D123" s="153">
        <v>1503</v>
      </c>
      <c r="E123" s="210">
        <f t="shared" si="4"/>
        <v>9.0039999999999996</v>
      </c>
      <c r="F123" s="154">
        <v>16</v>
      </c>
      <c r="G123" s="154">
        <v>72.03</v>
      </c>
      <c r="H123" s="148">
        <f t="shared" si="5"/>
        <v>16.989999999999998</v>
      </c>
      <c r="I123" s="149">
        <f t="shared" si="3"/>
        <v>89.02</v>
      </c>
      <c r="J123" s="84"/>
    </row>
    <row r="124" spans="1:10" s="21" customFormat="1">
      <c r="A124" s="150">
        <v>118</v>
      </c>
      <c r="B124" s="185" t="s">
        <v>96</v>
      </c>
      <c r="C124" s="185" t="s">
        <v>68</v>
      </c>
      <c r="D124" s="153">
        <v>1622</v>
      </c>
      <c r="E124" s="210">
        <f t="shared" si="4"/>
        <v>9.7170000000000005</v>
      </c>
      <c r="F124" s="154">
        <v>22</v>
      </c>
      <c r="G124" s="154">
        <v>106.89</v>
      </c>
      <c r="H124" s="148">
        <f t="shared" si="5"/>
        <v>25.22</v>
      </c>
      <c r="I124" s="149">
        <f t="shared" si="3"/>
        <v>132.11000000000001</v>
      </c>
      <c r="J124" s="84"/>
    </row>
    <row r="125" spans="1:10" s="21" customFormat="1">
      <c r="A125" s="150">
        <v>119</v>
      </c>
      <c r="B125" s="185" t="s">
        <v>96</v>
      </c>
      <c r="C125" s="185" t="s">
        <v>79</v>
      </c>
      <c r="D125" s="153">
        <v>2043</v>
      </c>
      <c r="E125" s="210">
        <f t="shared" si="4"/>
        <v>12.239000000000001</v>
      </c>
      <c r="F125" s="154">
        <v>24</v>
      </c>
      <c r="G125" s="154">
        <v>146.87</v>
      </c>
      <c r="H125" s="148">
        <f t="shared" si="5"/>
        <v>34.65</v>
      </c>
      <c r="I125" s="149">
        <f t="shared" si="3"/>
        <v>181.52</v>
      </c>
      <c r="J125" s="84"/>
    </row>
    <row r="126" spans="1:10" s="21" customFormat="1">
      <c r="A126" s="150">
        <v>120</v>
      </c>
      <c r="B126" s="185" t="s">
        <v>87</v>
      </c>
      <c r="C126" s="185" t="s">
        <v>158</v>
      </c>
      <c r="D126" s="153">
        <v>1898</v>
      </c>
      <c r="E126" s="210">
        <f t="shared" si="4"/>
        <v>11.371</v>
      </c>
      <c r="F126" s="154">
        <v>16</v>
      </c>
      <c r="G126" s="154">
        <v>90.97</v>
      </c>
      <c r="H126" s="148">
        <f t="shared" si="5"/>
        <v>21.46</v>
      </c>
      <c r="I126" s="149">
        <f t="shared" si="3"/>
        <v>112.43</v>
      </c>
      <c r="J126" s="84"/>
    </row>
    <row r="127" spans="1:10" s="21" customFormat="1" ht="15" customHeight="1">
      <c r="A127" s="150">
        <v>121</v>
      </c>
      <c r="B127" s="185" t="s">
        <v>87</v>
      </c>
      <c r="C127" s="185" t="s">
        <v>95</v>
      </c>
      <c r="D127" s="153">
        <v>1706</v>
      </c>
      <c r="E127" s="210">
        <f t="shared" si="4"/>
        <v>10.220000000000001</v>
      </c>
      <c r="F127" s="154">
        <v>24</v>
      </c>
      <c r="G127" s="154">
        <v>122.64</v>
      </c>
      <c r="H127" s="148">
        <f t="shared" si="5"/>
        <v>28.93</v>
      </c>
      <c r="I127" s="149">
        <f t="shared" si="3"/>
        <v>151.57</v>
      </c>
      <c r="J127" s="84"/>
    </row>
    <row r="128" spans="1:10" s="21" customFormat="1" ht="16.95" customHeight="1">
      <c r="A128" s="150">
        <v>122</v>
      </c>
      <c r="B128" s="185" t="s">
        <v>87</v>
      </c>
      <c r="C128" s="185" t="s">
        <v>70</v>
      </c>
      <c r="D128" s="153">
        <v>1309</v>
      </c>
      <c r="E128" s="210">
        <f t="shared" si="4"/>
        <v>7.8419999999999996</v>
      </c>
      <c r="F128" s="154">
        <v>8</v>
      </c>
      <c r="G128" s="154">
        <v>31.37</v>
      </c>
      <c r="H128" s="148">
        <f t="shared" si="5"/>
        <v>7.4</v>
      </c>
      <c r="I128" s="149">
        <f t="shared" si="3"/>
        <v>38.770000000000003</v>
      </c>
      <c r="J128" s="84"/>
    </row>
    <row r="129" spans="1:10" s="21" customFormat="1">
      <c r="A129" s="150">
        <v>123</v>
      </c>
      <c r="B129" s="185" t="s">
        <v>117</v>
      </c>
      <c r="C129" s="185" t="s">
        <v>79</v>
      </c>
      <c r="D129" s="153">
        <v>1738</v>
      </c>
      <c r="E129" s="210">
        <f t="shared" si="4"/>
        <v>10.412000000000001</v>
      </c>
      <c r="F129" s="154">
        <v>24</v>
      </c>
      <c r="G129" s="154">
        <v>124.94</v>
      </c>
      <c r="H129" s="148">
        <f t="shared" si="5"/>
        <v>29.47</v>
      </c>
      <c r="I129" s="149">
        <f t="shared" si="3"/>
        <v>154.41</v>
      </c>
      <c r="J129" s="84"/>
    </row>
    <row r="130" spans="1:10" s="21" customFormat="1">
      <c r="A130" s="150">
        <v>124</v>
      </c>
      <c r="B130" s="185" t="s">
        <v>117</v>
      </c>
      <c r="C130" s="185" t="s">
        <v>68</v>
      </c>
      <c r="D130" s="153">
        <v>1630</v>
      </c>
      <c r="E130" s="210">
        <f t="shared" si="4"/>
        <v>9.7650000000000006</v>
      </c>
      <c r="F130" s="154">
        <v>24</v>
      </c>
      <c r="G130" s="154">
        <v>117.18</v>
      </c>
      <c r="H130" s="148">
        <f t="shared" si="5"/>
        <v>27.64</v>
      </c>
      <c r="I130" s="149">
        <f t="shared" si="3"/>
        <v>144.82</v>
      </c>
      <c r="J130" s="84"/>
    </row>
    <row r="131" spans="1:10" s="21" customFormat="1">
      <c r="A131" s="150">
        <v>125</v>
      </c>
      <c r="B131" s="185" t="s">
        <v>105</v>
      </c>
      <c r="C131" s="185" t="s">
        <v>68</v>
      </c>
      <c r="D131" s="153">
        <v>1672</v>
      </c>
      <c r="E131" s="210">
        <f t="shared" si="4"/>
        <v>10.016999999999999</v>
      </c>
      <c r="F131" s="154">
        <v>8</v>
      </c>
      <c r="G131" s="154">
        <v>40.07</v>
      </c>
      <c r="H131" s="148">
        <f t="shared" si="5"/>
        <v>9.4499999999999993</v>
      </c>
      <c r="I131" s="149">
        <f t="shared" si="3"/>
        <v>49.519999999999996</v>
      </c>
      <c r="J131" s="84"/>
    </row>
    <row r="132" spans="1:10" s="21" customFormat="1">
      <c r="A132" s="150">
        <v>126</v>
      </c>
      <c r="B132" s="185" t="s">
        <v>105</v>
      </c>
      <c r="C132" s="185" t="s">
        <v>68</v>
      </c>
      <c r="D132" s="153">
        <v>1652</v>
      </c>
      <c r="E132" s="210">
        <f t="shared" si="4"/>
        <v>9.8970000000000002</v>
      </c>
      <c r="F132" s="154">
        <v>8</v>
      </c>
      <c r="G132" s="154">
        <v>39.590000000000003</v>
      </c>
      <c r="H132" s="148">
        <f t="shared" si="5"/>
        <v>9.34</v>
      </c>
      <c r="I132" s="149">
        <f t="shared" si="3"/>
        <v>48.930000000000007</v>
      </c>
      <c r="J132" s="84"/>
    </row>
    <row r="133" spans="1:10" s="21" customFormat="1" ht="14.4" customHeight="1">
      <c r="A133" s="150">
        <v>127</v>
      </c>
      <c r="B133" s="185" t="s">
        <v>105</v>
      </c>
      <c r="C133" s="185" t="s">
        <v>68</v>
      </c>
      <c r="D133" s="153">
        <v>1682</v>
      </c>
      <c r="E133" s="210">
        <f t="shared" si="4"/>
        <v>10.077</v>
      </c>
      <c r="F133" s="154">
        <v>8</v>
      </c>
      <c r="G133" s="154">
        <v>40.31</v>
      </c>
      <c r="H133" s="148">
        <f t="shared" si="5"/>
        <v>9.51</v>
      </c>
      <c r="I133" s="149">
        <f t="shared" si="3"/>
        <v>49.82</v>
      </c>
      <c r="J133" s="84"/>
    </row>
    <row r="134" spans="1:10" s="21" customFormat="1">
      <c r="A134" s="150">
        <v>128</v>
      </c>
      <c r="B134" s="185" t="s">
        <v>105</v>
      </c>
      <c r="C134" s="185" t="s">
        <v>79</v>
      </c>
      <c r="D134" s="153">
        <v>1779</v>
      </c>
      <c r="E134" s="210">
        <f t="shared" si="4"/>
        <v>10.657999999999999</v>
      </c>
      <c r="F134" s="154">
        <v>8</v>
      </c>
      <c r="G134" s="154">
        <v>42.63</v>
      </c>
      <c r="H134" s="148">
        <f t="shared" si="5"/>
        <v>10.06</v>
      </c>
      <c r="I134" s="149">
        <f t="shared" si="3"/>
        <v>52.690000000000005</v>
      </c>
      <c r="J134" s="84"/>
    </row>
    <row r="135" spans="1:10" s="21" customFormat="1" ht="15.6" customHeight="1">
      <c r="A135" s="150">
        <v>129</v>
      </c>
      <c r="B135" s="185" t="s">
        <v>128</v>
      </c>
      <c r="C135" s="185" t="s">
        <v>68</v>
      </c>
      <c r="D135" s="153">
        <v>1722</v>
      </c>
      <c r="E135" s="210">
        <f t="shared" si="4"/>
        <v>10.316000000000001</v>
      </c>
      <c r="F135" s="154">
        <v>8</v>
      </c>
      <c r="G135" s="154">
        <v>41.26</v>
      </c>
      <c r="H135" s="148">
        <f t="shared" si="5"/>
        <v>9.73</v>
      </c>
      <c r="I135" s="149">
        <f t="shared" ref="I135:I198" si="6">G135+H135</f>
        <v>50.989999999999995</v>
      </c>
      <c r="J135" s="84"/>
    </row>
    <row r="136" spans="1:10" s="21" customFormat="1" ht="26.4">
      <c r="A136" s="150">
        <v>130</v>
      </c>
      <c r="B136" s="185" t="s">
        <v>129</v>
      </c>
      <c r="C136" s="185" t="s">
        <v>68</v>
      </c>
      <c r="D136" s="153">
        <v>1692</v>
      </c>
      <c r="E136" s="210">
        <f t="shared" ref="E136:E199" si="7">ROUND(D136/$E$4,3)</f>
        <v>10.137</v>
      </c>
      <c r="F136" s="154">
        <v>8</v>
      </c>
      <c r="G136" s="154">
        <v>40.549999999999997</v>
      </c>
      <c r="H136" s="148">
        <f t="shared" ref="H136:H199" si="8">ROUND(G136*0.2359,2)</f>
        <v>9.57</v>
      </c>
      <c r="I136" s="149">
        <f t="shared" si="6"/>
        <v>50.12</v>
      </c>
      <c r="J136" s="84"/>
    </row>
    <row r="137" spans="1:10" s="21" customFormat="1" ht="30" customHeight="1">
      <c r="A137" s="150">
        <v>131</v>
      </c>
      <c r="B137" s="185" t="s">
        <v>129</v>
      </c>
      <c r="C137" s="185" t="s">
        <v>79</v>
      </c>
      <c r="D137" s="153">
        <v>1791</v>
      </c>
      <c r="E137" s="210">
        <f t="shared" si="7"/>
        <v>10.73</v>
      </c>
      <c r="F137" s="154">
        <v>8</v>
      </c>
      <c r="G137" s="154">
        <v>42.92</v>
      </c>
      <c r="H137" s="148">
        <f t="shared" si="8"/>
        <v>10.119999999999999</v>
      </c>
      <c r="I137" s="149">
        <f t="shared" si="6"/>
        <v>53.04</v>
      </c>
      <c r="J137" s="84"/>
    </row>
    <row r="138" spans="1:10" s="21" customFormat="1" ht="26.4">
      <c r="A138" s="150">
        <v>132</v>
      </c>
      <c r="B138" s="185" t="s">
        <v>129</v>
      </c>
      <c r="C138" s="185" t="s">
        <v>68</v>
      </c>
      <c r="D138" s="153">
        <v>1682</v>
      </c>
      <c r="E138" s="210">
        <f t="shared" si="7"/>
        <v>10.077</v>
      </c>
      <c r="F138" s="154">
        <v>8</v>
      </c>
      <c r="G138" s="154">
        <v>40.31</v>
      </c>
      <c r="H138" s="148">
        <f t="shared" si="8"/>
        <v>9.51</v>
      </c>
      <c r="I138" s="149">
        <f t="shared" si="6"/>
        <v>49.82</v>
      </c>
      <c r="J138" s="84"/>
    </row>
    <row r="139" spans="1:10" s="21" customFormat="1" ht="15.75" customHeight="1">
      <c r="A139" s="150">
        <v>133</v>
      </c>
      <c r="B139" s="185" t="s">
        <v>142</v>
      </c>
      <c r="C139" s="185" t="s">
        <v>68</v>
      </c>
      <c r="D139" s="153">
        <v>1591</v>
      </c>
      <c r="E139" s="210">
        <f t="shared" si="7"/>
        <v>9.532</v>
      </c>
      <c r="F139" s="154">
        <v>8</v>
      </c>
      <c r="G139" s="154">
        <v>38.130000000000003</v>
      </c>
      <c r="H139" s="148">
        <f t="shared" si="8"/>
        <v>8.99</v>
      </c>
      <c r="I139" s="149">
        <f t="shared" si="6"/>
        <v>47.120000000000005</v>
      </c>
      <c r="J139" s="84"/>
    </row>
    <row r="140" spans="1:10" s="21" customFormat="1" ht="41.4" customHeight="1">
      <c r="A140" s="150">
        <v>134</v>
      </c>
      <c r="B140" s="185" t="s">
        <v>142</v>
      </c>
      <c r="C140" s="185" t="s">
        <v>124</v>
      </c>
      <c r="D140" s="153">
        <v>1482</v>
      </c>
      <c r="E140" s="210">
        <f t="shared" si="7"/>
        <v>8.8789999999999996</v>
      </c>
      <c r="F140" s="154">
        <v>16</v>
      </c>
      <c r="G140" s="154">
        <v>71.03</v>
      </c>
      <c r="H140" s="148">
        <f t="shared" si="8"/>
        <v>16.760000000000002</v>
      </c>
      <c r="I140" s="149">
        <f t="shared" si="6"/>
        <v>87.79</v>
      </c>
      <c r="J140" s="84"/>
    </row>
    <row r="141" spans="1:10" s="21" customFormat="1" ht="39.6">
      <c r="A141" s="150">
        <v>135</v>
      </c>
      <c r="B141" s="185" t="s">
        <v>65</v>
      </c>
      <c r="C141" s="185" t="s">
        <v>116</v>
      </c>
      <c r="D141" s="153">
        <v>2264</v>
      </c>
      <c r="E141" s="210">
        <f t="shared" si="7"/>
        <v>13.563000000000001</v>
      </c>
      <c r="F141" s="154">
        <v>6</v>
      </c>
      <c r="G141" s="154">
        <v>40.69</v>
      </c>
      <c r="H141" s="148">
        <f t="shared" si="8"/>
        <v>9.6</v>
      </c>
      <c r="I141" s="149">
        <f t="shared" si="6"/>
        <v>50.29</v>
      </c>
      <c r="J141" s="84"/>
    </row>
    <row r="142" spans="1:10" s="21" customFormat="1" ht="39.6">
      <c r="A142" s="150">
        <v>136</v>
      </c>
      <c r="B142" s="185" t="s">
        <v>65</v>
      </c>
      <c r="C142" s="185" t="s">
        <v>66</v>
      </c>
      <c r="D142" s="153">
        <v>2305</v>
      </c>
      <c r="E142" s="210">
        <f t="shared" si="7"/>
        <v>13.808999999999999</v>
      </c>
      <c r="F142" s="154">
        <v>14</v>
      </c>
      <c r="G142" s="154">
        <v>96.66</v>
      </c>
      <c r="H142" s="148">
        <f t="shared" si="8"/>
        <v>22.8</v>
      </c>
      <c r="I142" s="149">
        <f t="shared" si="6"/>
        <v>119.46</v>
      </c>
      <c r="J142" s="84"/>
    </row>
    <row r="143" spans="1:10" s="21" customFormat="1">
      <c r="A143" s="150">
        <v>137</v>
      </c>
      <c r="B143" s="185" t="s">
        <v>100</v>
      </c>
      <c r="C143" s="185" t="s">
        <v>70</v>
      </c>
      <c r="D143" s="153">
        <v>1581</v>
      </c>
      <c r="E143" s="210">
        <f t="shared" si="7"/>
        <v>9.4719999999999995</v>
      </c>
      <c r="F143" s="154">
        <v>8</v>
      </c>
      <c r="G143" s="154">
        <v>37.89</v>
      </c>
      <c r="H143" s="148">
        <f t="shared" si="8"/>
        <v>8.94</v>
      </c>
      <c r="I143" s="149">
        <f t="shared" si="6"/>
        <v>46.83</v>
      </c>
      <c r="J143" s="84"/>
    </row>
    <row r="144" spans="1:10" s="21" customFormat="1" ht="16.95" customHeight="1">
      <c r="A144" s="150">
        <v>138</v>
      </c>
      <c r="B144" s="185" t="s">
        <v>100</v>
      </c>
      <c r="C144" s="185" t="s">
        <v>68</v>
      </c>
      <c r="D144" s="153">
        <v>1571</v>
      </c>
      <c r="E144" s="210">
        <f t="shared" si="7"/>
        <v>9.4120000000000008</v>
      </c>
      <c r="F144" s="154">
        <v>16</v>
      </c>
      <c r="G144" s="154">
        <v>75.3</v>
      </c>
      <c r="H144" s="148">
        <f t="shared" si="8"/>
        <v>17.760000000000002</v>
      </c>
      <c r="I144" s="149">
        <f t="shared" si="6"/>
        <v>93.06</v>
      </c>
      <c r="J144" s="84"/>
    </row>
    <row r="145" spans="1:10" s="21" customFormat="1" ht="14.4" customHeight="1">
      <c r="A145" s="150">
        <v>139</v>
      </c>
      <c r="B145" s="185" t="s">
        <v>100</v>
      </c>
      <c r="C145" s="185" t="s">
        <v>70</v>
      </c>
      <c r="D145" s="153">
        <v>1493</v>
      </c>
      <c r="E145" s="210">
        <f t="shared" si="7"/>
        <v>8.9440000000000008</v>
      </c>
      <c r="F145" s="154">
        <v>8</v>
      </c>
      <c r="G145" s="154">
        <v>35.78</v>
      </c>
      <c r="H145" s="148">
        <f t="shared" si="8"/>
        <v>8.44</v>
      </c>
      <c r="I145" s="149">
        <f t="shared" si="6"/>
        <v>44.22</v>
      </c>
      <c r="J145" s="84"/>
    </row>
    <row r="146" spans="1:10" s="21" customFormat="1">
      <c r="A146" s="150">
        <v>140</v>
      </c>
      <c r="B146" s="185" t="s">
        <v>100</v>
      </c>
      <c r="C146" s="185" t="s">
        <v>70</v>
      </c>
      <c r="D146" s="153">
        <v>1581</v>
      </c>
      <c r="E146" s="210">
        <f t="shared" si="7"/>
        <v>9.4719999999999995</v>
      </c>
      <c r="F146" s="154">
        <v>8</v>
      </c>
      <c r="G146" s="154">
        <v>37.89</v>
      </c>
      <c r="H146" s="148">
        <f t="shared" si="8"/>
        <v>8.94</v>
      </c>
      <c r="I146" s="149">
        <f t="shared" si="6"/>
        <v>46.83</v>
      </c>
      <c r="J146" s="84"/>
    </row>
    <row r="147" spans="1:10" s="21" customFormat="1">
      <c r="A147" s="150">
        <v>141</v>
      </c>
      <c r="B147" s="185" t="s">
        <v>100</v>
      </c>
      <c r="C147" s="185" t="s">
        <v>68</v>
      </c>
      <c r="D147" s="153">
        <v>1640</v>
      </c>
      <c r="E147" s="210">
        <f t="shared" si="7"/>
        <v>9.8249999999999993</v>
      </c>
      <c r="F147" s="154">
        <v>16</v>
      </c>
      <c r="G147" s="154">
        <v>78.599999999999994</v>
      </c>
      <c r="H147" s="148">
        <f t="shared" si="8"/>
        <v>18.54</v>
      </c>
      <c r="I147" s="149">
        <f t="shared" si="6"/>
        <v>97.139999999999986</v>
      </c>
      <c r="J147" s="84"/>
    </row>
    <row r="148" spans="1:10" s="21" customFormat="1" ht="13.95" customHeight="1">
      <c r="A148" s="150">
        <v>142</v>
      </c>
      <c r="B148" s="185" t="s">
        <v>100</v>
      </c>
      <c r="C148" s="185" t="s">
        <v>70</v>
      </c>
      <c r="D148" s="153">
        <v>1541</v>
      </c>
      <c r="E148" s="210">
        <f t="shared" si="7"/>
        <v>9.2319999999999993</v>
      </c>
      <c r="F148" s="154">
        <v>8</v>
      </c>
      <c r="G148" s="154">
        <v>36.93</v>
      </c>
      <c r="H148" s="148">
        <f t="shared" si="8"/>
        <v>8.7100000000000009</v>
      </c>
      <c r="I148" s="149">
        <f t="shared" si="6"/>
        <v>45.64</v>
      </c>
      <c r="J148" s="84"/>
    </row>
    <row r="149" spans="1:10" s="21" customFormat="1" ht="15" customHeight="1">
      <c r="A149" s="150">
        <v>143</v>
      </c>
      <c r="B149" s="185" t="s">
        <v>100</v>
      </c>
      <c r="C149" s="185" t="s">
        <v>68</v>
      </c>
      <c r="D149" s="153">
        <v>1571</v>
      </c>
      <c r="E149" s="210">
        <f t="shared" si="7"/>
        <v>9.4120000000000008</v>
      </c>
      <c r="F149" s="154">
        <v>24</v>
      </c>
      <c r="G149" s="154">
        <v>112.94</v>
      </c>
      <c r="H149" s="148">
        <f t="shared" si="8"/>
        <v>26.64</v>
      </c>
      <c r="I149" s="149">
        <f t="shared" si="6"/>
        <v>139.57999999999998</v>
      </c>
      <c r="J149" s="84"/>
    </row>
    <row r="150" spans="1:10" s="21" customFormat="1">
      <c r="A150" s="150">
        <v>144</v>
      </c>
      <c r="B150" s="185" t="s">
        <v>100</v>
      </c>
      <c r="C150" s="185" t="s">
        <v>79</v>
      </c>
      <c r="D150" s="153">
        <v>1861</v>
      </c>
      <c r="E150" s="210">
        <f t="shared" si="7"/>
        <v>11.148999999999999</v>
      </c>
      <c r="F150" s="154">
        <v>16</v>
      </c>
      <c r="G150" s="154">
        <v>89.19</v>
      </c>
      <c r="H150" s="148">
        <f t="shared" si="8"/>
        <v>21.04</v>
      </c>
      <c r="I150" s="149">
        <f t="shared" si="6"/>
        <v>110.22999999999999</v>
      </c>
      <c r="J150" s="84"/>
    </row>
    <row r="151" spans="1:10" s="21" customFormat="1" ht="13.2" customHeight="1">
      <c r="A151" s="150">
        <v>145</v>
      </c>
      <c r="B151" s="185" t="s">
        <v>125</v>
      </c>
      <c r="C151" s="185" t="s">
        <v>70</v>
      </c>
      <c r="D151" s="153">
        <v>1425</v>
      </c>
      <c r="E151" s="210">
        <f t="shared" si="7"/>
        <v>8.5370000000000008</v>
      </c>
      <c r="F151" s="154">
        <v>10</v>
      </c>
      <c r="G151" s="154">
        <v>42.69</v>
      </c>
      <c r="H151" s="148">
        <f t="shared" si="8"/>
        <v>10.07</v>
      </c>
      <c r="I151" s="149">
        <f t="shared" si="6"/>
        <v>52.76</v>
      </c>
      <c r="J151" s="84"/>
    </row>
    <row r="152" spans="1:10" s="21" customFormat="1">
      <c r="A152" s="150">
        <v>146</v>
      </c>
      <c r="B152" s="185" t="s">
        <v>125</v>
      </c>
      <c r="C152" s="185" t="s">
        <v>70</v>
      </c>
      <c r="D152" s="153">
        <v>1392</v>
      </c>
      <c r="E152" s="210">
        <f t="shared" si="7"/>
        <v>8.3390000000000004</v>
      </c>
      <c r="F152" s="154">
        <v>16</v>
      </c>
      <c r="G152" s="154">
        <v>66.709999999999994</v>
      </c>
      <c r="H152" s="148">
        <f t="shared" si="8"/>
        <v>15.74</v>
      </c>
      <c r="I152" s="149">
        <f t="shared" si="6"/>
        <v>82.449999999999989</v>
      </c>
      <c r="J152" s="84"/>
    </row>
    <row r="153" spans="1:10" s="21" customFormat="1">
      <c r="A153" s="150">
        <v>147</v>
      </c>
      <c r="B153" s="185" t="s">
        <v>125</v>
      </c>
      <c r="C153" s="185" t="s">
        <v>68</v>
      </c>
      <c r="D153" s="153">
        <v>1523</v>
      </c>
      <c r="E153" s="210">
        <f t="shared" si="7"/>
        <v>9.1240000000000006</v>
      </c>
      <c r="F153" s="154">
        <v>8</v>
      </c>
      <c r="G153" s="154">
        <v>36.5</v>
      </c>
      <c r="H153" s="148">
        <f t="shared" si="8"/>
        <v>8.61</v>
      </c>
      <c r="I153" s="149">
        <f t="shared" si="6"/>
        <v>45.11</v>
      </c>
      <c r="J153" s="84"/>
    </row>
    <row r="154" spans="1:10" s="21" customFormat="1">
      <c r="A154" s="150">
        <v>148</v>
      </c>
      <c r="B154" s="185" t="s">
        <v>81</v>
      </c>
      <c r="C154" s="185" t="s">
        <v>70</v>
      </c>
      <c r="D154" s="153">
        <v>1553</v>
      </c>
      <c r="E154" s="210">
        <f t="shared" si="7"/>
        <v>9.3040000000000003</v>
      </c>
      <c r="F154" s="154">
        <v>16</v>
      </c>
      <c r="G154" s="154">
        <v>74.430000000000007</v>
      </c>
      <c r="H154" s="148">
        <f t="shared" si="8"/>
        <v>17.559999999999999</v>
      </c>
      <c r="I154" s="149">
        <f t="shared" si="6"/>
        <v>91.990000000000009</v>
      </c>
      <c r="J154" s="84"/>
    </row>
    <row r="155" spans="1:10" s="21" customFormat="1" ht="14.4" customHeight="1">
      <c r="A155" s="150">
        <v>149</v>
      </c>
      <c r="B155" s="185" t="s">
        <v>81</v>
      </c>
      <c r="C155" s="185" t="s">
        <v>68</v>
      </c>
      <c r="D155" s="153">
        <v>1591</v>
      </c>
      <c r="E155" s="210">
        <f t="shared" si="7"/>
        <v>9.532</v>
      </c>
      <c r="F155" s="154">
        <v>30</v>
      </c>
      <c r="G155" s="154">
        <v>142.97999999999999</v>
      </c>
      <c r="H155" s="148">
        <f t="shared" si="8"/>
        <v>33.729999999999997</v>
      </c>
      <c r="I155" s="149">
        <f t="shared" si="6"/>
        <v>176.70999999999998</v>
      </c>
      <c r="J155" s="84"/>
    </row>
    <row r="156" spans="1:10" s="21" customFormat="1">
      <c r="A156" s="150">
        <v>150</v>
      </c>
      <c r="B156" s="185" t="s">
        <v>81</v>
      </c>
      <c r="C156" s="185" t="s">
        <v>70</v>
      </c>
      <c r="D156" s="153">
        <v>1521</v>
      </c>
      <c r="E156" s="210">
        <f t="shared" si="7"/>
        <v>9.1120000000000001</v>
      </c>
      <c r="F156" s="154">
        <v>32</v>
      </c>
      <c r="G156" s="154">
        <v>145.79</v>
      </c>
      <c r="H156" s="148">
        <f t="shared" si="8"/>
        <v>34.39</v>
      </c>
      <c r="I156" s="149">
        <f t="shared" si="6"/>
        <v>180.18</v>
      </c>
      <c r="J156" s="84"/>
    </row>
    <row r="157" spans="1:10" s="21" customFormat="1">
      <c r="A157" s="150">
        <v>151</v>
      </c>
      <c r="B157" s="185" t="s">
        <v>81</v>
      </c>
      <c r="C157" s="185" t="s">
        <v>68</v>
      </c>
      <c r="D157" s="153">
        <v>1640</v>
      </c>
      <c r="E157" s="210">
        <f t="shared" si="7"/>
        <v>9.8249999999999993</v>
      </c>
      <c r="F157" s="154">
        <v>14</v>
      </c>
      <c r="G157" s="154">
        <v>68.78</v>
      </c>
      <c r="H157" s="148">
        <f t="shared" si="8"/>
        <v>16.23</v>
      </c>
      <c r="I157" s="149">
        <f t="shared" si="6"/>
        <v>85.01</v>
      </c>
      <c r="J157" s="84"/>
    </row>
    <row r="158" spans="1:10" s="21" customFormat="1">
      <c r="A158" s="150">
        <v>152</v>
      </c>
      <c r="B158" s="185" t="s">
        <v>85</v>
      </c>
      <c r="C158" s="185" t="s">
        <v>70</v>
      </c>
      <c r="D158" s="153">
        <v>1521</v>
      </c>
      <c r="E158" s="210">
        <f t="shared" si="7"/>
        <v>9.1120000000000001</v>
      </c>
      <c r="F158" s="154">
        <v>8</v>
      </c>
      <c r="G158" s="154">
        <v>36.450000000000003</v>
      </c>
      <c r="H158" s="148">
        <f t="shared" si="8"/>
        <v>8.6</v>
      </c>
      <c r="I158" s="149">
        <f t="shared" si="6"/>
        <v>45.050000000000004</v>
      </c>
      <c r="J158" s="84"/>
    </row>
    <row r="159" spans="1:10" s="21" customFormat="1" ht="12" customHeight="1">
      <c r="A159" s="150">
        <v>153</v>
      </c>
      <c r="B159" s="185" t="s">
        <v>85</v>
      </c>
      <c r="C159" s="185" t="s">
        <v>70</v>
      </c>
      <c r="D159" s="153">
        <v>1581</v>
      </c>
      <c r="E159" s="210">
        <f t="shared" si="7"/>
        <v>9.4719999999999995</v>
      </c>
      <c r="F159" s="154">
        <v>32</v>
      </c>
      <c r="G159" s="154">
        <v>151.55000000000001</v>
      </c>
      <c r="H159" s="148">
        <f t="shared" si="8"/>
        <v>35.75</v>
      </c>
      <c r="I159" s="149">
        <f t="shared" si="6"/>
        <v>187.3</v>
      </c>
      <c r="J159" s="84"/>
    </row>
    <row r="160" spans="1:10" s="21" customFormat="1" ht="16.2" customHeight="1">
      <c r="A160" s="150">
        <v>154</v>
      </c>
      <c r="B160" s="185" t="s">
        <v>85</v>
      </c>
      <c r="C160" s="185" t="s">
        <v>68</v>
      </c>
      <c r="D160" s="153">
        <v>1571</v>
      </c>
      <c r="E160" s="210">
        <f t="shared" si="7"/>
        <v>9.4120000000000008</v>
      </c>
      <c r="F160" s="154">
        <v>16</v>
      </c>
      <c r="G160" s="154">
        <v>75.3</v>
      </c>
      <c r="H160" s="148">
        <f t="shared" si="8"/>
        <v>17.760000000000002</v>
      </c>
      <c r="I160" s="149">
        <f t="shared" si="6"/>
        <v>93.06</v>
      </c>
      <c r="J160" s="84"/>
    </row>
    <row r="161" spans="1:10" s="21" customFormat="1" ht="14.25" customHeight="1">
      <c r="A161" s="150">
        <v>155</v>
      </c>
      <c r="B161" s="185" t="s">
        <v>85</v>
      </c>
      <c r="C161" s="185" t="s">
        <v>70</v>
      </c>
      <c r="D161" s="153">
        <v>1541</v>
      </c>
      <c r="E161" s="210">
        <f t="shared" si="7"/>
        <v>9.2319999999999993</v>
      </c>
      <c r="F161" s="154">
        <v>24</v>
      </c>
      <c r="G161" s="154">
        <v>110.78</v>
      </c>
      <c r="H161" s="148">
        <f t="shared" si="8"/>
        <v>26.13</v>
      </c>
      <c r="I161" s="149">
        <f t="shared" si="6"/>
        <v>136.91</v>
      </c>
      <c r="J161" s="84"/>
    </row>
    <row r="162" spans="1:10" s="21" customFormat="1">
      <c r="A162" s="150">
        <v>156</v>
      </c>
      <c r="B162" s="185" t="s">
        <v>85</v>
      </c>
      <c r="C162" s="185" t="s">
        <v>68</v>
      </c>
      <c r="D162" s="153">
        <v>1861</v>
      </c>
      <c r="E162" s="210">
        <f t="shared" si="7"/>
        <v>11.148999999999999</v>
      </c>
      <c r="F162" s="154">
        <v>16</v>
      </c>
      <c r="G162" s="154">
        <v>89.19</v>
      </c>
      <c r="H162" s="148">
        <f t="shared" si="8"/>
        <v>21.04</v>
      </c>
      <c r="I162" s="149">
        <f t="shared" si="6"/>
        <v>110.22999999999999</v>
      </c>
      <c r="J162" s="84"/>
    </row>
    <row r="163" spans="1:10" s="21" customFormat="1" ht="13.2" customHeight="1">
      <c r="A163" s="150">
        <v>157</v>
      </c>
      <c r="B163" s="185" t="s">
        <v>85</v>
      </c>
      <c r="C163" s="185" t="s">
        <v>68</v>
      </c>
      <c r="D163" s="153">
        <v>1640</v>
      </c>
      <c r="E163" s="210">
        <f t="shared" si="7"/>
        <v>9.8249999999999993</v>
      </c>
      <c r="F163" s="154">
        <v>16</v>
      </c>
      <c r="G163" s="154">
        <v>78.599999999999994</v>
      </c>
      <c r="H163" s="148">
        <f t="shared" si="8"/>
        <v>18.54</v>
      </c>
      <c r="I163" s="149">
        <f t="shared" si="6"/>
        <v>97.139999999999986</v>
      </c>
      <c r="J163" s="84"/>
    </row>
    <row r="164" spans="1:10" s="21" customFormat="1" ht="13.2" customHeight="1">
      <c r="A164" s="150">
        <v>158</v>
      </c>
      <c r="B164" s="185" t="s">
        <v>85</v>
      </c>
      <c r="C164" s="185" t="s">
        <v>70</v>
      </c>
      <c r="D164" s="153">
        <v>1473</v>
      </c>
      <c r="E164" s="210">
        <f t="shared" si="7"/>
        <v>8.8249999999999993</v>
      </c>
      <c r="F164" s="154">
        <v>8</v>
      </c>
      <c r="G164" s="154">
        <v>35.299999999999997</v>
      </c>
      <c r="H164" s="148">
        <f t="shared" si="8"/>
        <v>8.33</v>
      </c>
      <c r="I164" s="149">
        <f t="shared" si="6"/>
        <v>43.629999999999995</v>
      </c>
      <c r="J164" s="84"/>
    </row>
    <row r="165" spans="1:10" s="21" customFormat="1" ht="13.2" customHeight="1">
      <c r="A165" s="150">
        <v>159</v>
      </c>
      <c r="B165" s="185" t="s">
        <v>120</v>
      </c>
      <c r="C165" s="185" t="s">
        <v>79</v>
      </c>
      <c r="D165" s="153">
        <v>1895</v>
      </c>
      <c r="E165" s="210">
        <f t="shared" si="7"/>
        <v>11.353</v>
      </c>
      <c r="F165" s="154">
        <v>8</v>
      </c>
      <c r="G165" s="154">
        <v>45.41</v>
      </c>
      <c r="H165" s="148">
        <f t="shared" si="8"/>
        <v>10.71</v>
      </c>
      <c r="I165" s="149">
        <f t="shared" si="6"/>
        <v>56.12</v>
      </c>
      <c r="J165" s="84"/>
    </row>
    <row r="166" spans="1:10" s="21" customFormat="1" ht="13.2" customHeight="1">
      <c r="A166" s="150">
        <v>160</v>
      </c>
      <c r="B166" s="185" t="s">
        <v>120</v>
      </c>
      <c r="C166" s="185" t="s">
        <v>70</v>
      </c>
      <c r="D166" s="153">
        <v>1851</v>
      </c>
      <c r="E166" s="210">
        <f t="shared" si="7"/>
        <v>11.089</v>
      </c>
      <c r="F166" s="154">
        <v>8</v>
      </c>
      <c r="G166" s="154">
        <v>44.36</v>
      </c>
      <c r="H166" s="148">
        <f t="shared" si="8"/>
        <v>10.46</v>
      </c>
      <c r="I166" s="149">
        <f t="shared" si="6"/>
        <v>54.82</v>
      </c>
      <c r="J166" s="84"/>
    </row>
    <row r="167" spans="1:10" s="21" customFormat="1" ht="13.2" customHeight="1">
      <c r="A167" s="150">
        <v>161</v>
      </c>
      <c r="B167" s="185" t="s">
        <v>120</v>
      </c>
      <c r="C167" s="185" t="s">
        <v>70</v>
      </c>
      <c r="D167" s="153">
        <v>1493</v>
      </c>
      <c r="E167" s="210">
        <f t="shared" si="7"/>
        <v>8.9440000000000008</v>
      </c>
      <c r="F167" s="154">
        <v>8</v>
      </c>
      <c r="G167" s="154">
        <v>35.78</v>
      </c>
      <c r="H167" s="148">
        <f t="shared" si="8"/>
        <v>8.44</v>
      </c>
      <c r="I167" s="149">
        <f t="shared" si="6"/>
        <v>44.22</v>
      </c>
      <c r="J167" s="84"/>
    </row>
    <row r="168" spans="1:10" s="21" customFormat="1" ht="13.2" customHeight="1">
      <c r="A168" s="150">
        <v>162</v>
      </c>
      <c r="B168" s="185" t="s">
        <v>88</v>
      </c>
      <c r="C168" s="185" t="s">
        <v>68</v>
      </c>
      <c r="D168" s="153">
        <v>1640</v>
      </c>
      <c r="E168" s="210">
        <f t="shared" si="7"/>
        <v>9.8249999999999993</v>
      </c>
      <c r="F168" s="154">
        <v>16</v>
      </c>
      <c r="G168" s="154">
        <v>78.599999999999994</v>
      </c>
      <c r="H168" s="148">
        <f t="shared" si="8"/>
        <v>18.54</v>
      </c>
      <c r="I168" s="149">
        <f t="shared" si="6"/>
        <v>97.139999999999986</v>
      </c>
      <c r="J168" s="84"/>
    </row>
    <row r="169" spans="1:10" s="21" customFormat="1" ht="13.2" customHeight="1">
      <c r="A169" s="150">
        <v>163</v>
      </c>
      <c r="B169" s="185" t="s">
        <v>88</v>
      </c>
      <c r="C169" s="185" t="s">
        <v>70</v>
      </c>
      <c r="D169" s="153">
        <v>1581</v>
      </c>
      <c r="E169" s="210">
        <f t="shared" si="7"/>
        <v>9.4719999999999995</v>
      </c>
      <c r="F169" s="154">
        <v>24</v>
      </c>
      <c r="G169" s="154">
        <v>113.66</v>
      </c>
      <c r="H169" s="148">
        <f t="shared" si="8"/>
        <v>26.81</v>
      </c>
      <c r="I169" s="149">
        <f t="shared" si="6"/>
        <v>140.47</v>
      </c>
      <c r="J169" s="84"/>
    </row>
    <row r="170" spans="1:10" s="21" customFormat="1" ht="13.2" customHeight="1">
      <c r="A170" s="150">
        <v>164</v>
      </c>
      <c r="B170" s="185" t="s">
        <v>88</v>
      </c>
      <c r="C170" s="185" t="s">
        <v>70</v>
      </c>
      <c r="D170" s="153">
        <v>1533</v>
      </c>
      <c r="E170" s="210">
        <f t="shared" si="7"/>
        <v>9.1839999999999993</v>
      </c>
      <c r="F170" s="154">
        <v>10</v>
      </c>
      <c r="G170" s="154">
        <v>45.92</v>
      </c>
      <c r="H170" s="148">
        <f t="shared" si="8"/>
        <v>10.83</v>
      </c>
      <c r="I170" s="149">
        <f t="shared" si="6"/>
        <v>56.75</v>
      </c>
      <c r="J170" s="84"/>
    </row>
    <row r="171" spans="1:10" s="21" customFormat="1" ht="13.2" customHeight="1">
      <c r="A171" s="150">
        <v>165</v>
      </c>
      <c r="B171" s="185" t="s">
        <v>93</v>
      </c>
      <c r="C171" s="185" t="s">
        <v>70</v>
      </c>
      <c r="D171" s="153">
        <v>1493</v>
      </c>
      <c r="E171" s="210">
        <f t="shared" si="7"/>
        <v>8.9440000000000008</v>
      </c>
      <c r="F171" s="154">
        <v>16</v>
      </c>
      <c r="G171" s="154">
        <v>71.55</v>
      </c>
      <c r="H171" s="148">
        <f t="shared" si="8"/>
        <v>16.88</v>
      </c>
      <c r="I171" s="149">
        <f t="shared" si="6"/>
        <v>88.429999999999993</v>
      </c>
      <c r="J171" s="84"/>
    </row>
    <row r="172" spans="1:10" s="21" customFormat="1" ht="13.2" customHeight="1">
      <c r="A172" s="150">
        <v>166</v>
      </c>
      <c r="B172" s="185" t="s">
        <v>93</v>
      </c>
      <c r="C172" s="185" t="s">
        <v>70</v>
      </c>
      <c r="D172" s="153">
        <v>1581</v>
      </c>
      <c r="E172" s="210">
        <f t="shared" si="7"/>
        <v>9.4719999999999995</v>
      </c>
      <c r="F172" s="154">
        <v>8</v>
      </c>
      <c r="G172" s="154">
        <v>37.89</v>
      </c>
      <c r="H172" s="148">
        <f t="shared" si="8"/>
        <v>8.94</v>
      </c>
      <c r="I172" s="149">
        <f t="shared" si="6"/>
        <v>46.83</v>
      </c>
      <c r="J172" s="84"/>
    </row>
    <row r="173" spans="1:10" s="21" customFormat="1" ht="13.2" customHeight="1">
      <c r="A173" s="150">
        <v>167</v>
      </c>
      <c r="B173" s="185" t="s">
        <v>93</v>
      </c>
      <c r="C173" s="185" t="s">
        <v>70</v>
      </c>
      <c r="D173" s="153">
        <v>1533</v>
      </c>
      <c r="E173" s="210">
        <f t="shared" si="7"/>
        <v>9.1839999999999993</v>
      </c>
      <c r="F173" s="154">
        <v>24</v>
      </c>
      <c r="G173" s="154">
        <v>110.21</v>
      </c>
      <c r="H173" s="148">
        <f t="shared" si="8"/>
        <v>26</v>
      </c>
      <c r="I173" s="149">
        <f t="shared" si="6"/>
        <v>136.20999999999998</v>
      </c>
      <c r="J173" s="84"/>
    </row>
    <row r="174" spans="1:10" s="21" customFormat="1" ht="13.2" customHeight="1">
      <c r="A174" s="150">
        <v>168</v>
      </c>
      <c r="B174" s="185" t="s">
        <v>112</v>
      </c>
      <c r="C174" s="185" t="s">
        <v>70</v>
      </c>
      <c r="D174" s="153">
        <v>1385</v>
      </c>
      <c r="E174" s="210">
        <f t="shared" si="7"/>
        <v>8.2970000000000006</v>
      </c>
      <c r="F174" s="154">
        <v>8</v>
      </c>
      <c r="G174" s="154">
        <v>33.19</v>
      </c>
      <c r="H174" s="148">
        <f t="shared" si="8"/>
        <v>7.83</v>
      </c>
      <c r="I174" s="149">
        <f t="shared" si="6"/>
        <v>41.019999999999996</v>
      </c>
      <c r="J174" s="84"/>
    </row>
    <row r="175" spans="1:10" s="21" customFormat="1" ht="13.2" customHeight="1">
      <c r="A175" s="150">
        <v>169</v>
      </c>
      <c r="B175" s="185" t="s">
        <v>112</v>
      </c>
      <c r="C175" s="185" t="s">
        <v>70</v>
      </c>
      <c r="D175" s="153">
        <v>1405</v>
      </c>
      <c r="E175" s="210">
        <f t="shared" si="7"/>
        <v>8.4169999999999998</v>
      </c>
      <c r="F175" s="154">
        <v>24</v>
      </c>
      <c r="G175" s="154">
        <v>101</v>
      </c>
      <c r="H175" s="148">
        <f t="shared" si="8"/>
        <v>23.83</v>
      </c>
      <c r="I175" s="149">
        <f t="shared" si="6"/>
        <v>124.83</v>
      </c>
      <c r="J175" s="84"/>
    </row>
    <row r="176" spans="1:10" s="21" customFormat="1" ht="13.2" customHeight="1">
      <c r="A176" s="150">
        <v>170</v>
      </c>
      <c r="B176" s="185" t="s">
        <v>112</v>
      </c>
      <c r="C176" s="185" t="s">
        <v>68</v>
      </c>
      <c r="D176" s="153">
        <v>1495</v>
      </c>
      <c r="E176" s="210">
        <f t="shared" si="7"/>
        <v>8.9559999999999995</v>
      </c>
      <c r="F176" s="154">
        <v>40</v>
      </c>
      <c r="G176" s="154">
        <v>179.12</v>
      </c>
      <c r="H176" s="148">
        <f t="shared" si="8"/>
        <v>42.25</v>
      </c>
      <c r="I176" s="149">
        <f t="shared" si="6"/>
        <v>221.37</v>
      </c>
      <c r="J176" s="84"/>
    </row>
    <row r="177" spans="1:10" s="21" customFormat="1" ht="13.2" customHeight="1">
      <c r="A177" s="150">
        <v>171</v>
      </c>
      <c r="B177" s="185" t="s">
        <v>112</v>
      </c>
      <c r="C177" s="185" t="s">
        <v>70</v>
      </c>
      <c r="D177" s="153">
        <v>1452</v>
      </c>
      <c r="E177" s="210">
        <f t="shared" si="7"/>
        <v>8.6989999999999998</v>
      </c>
      <c r="F177" s="154">
        <v>16</v>
      </c>
      <c r="G177" s="154">
        <v>69.59</v>
      </c>
      <c r="H177" s="148">
        <f t="shared" si="8"/>
        <v>16.420000000000002</v>
      </c>
      <c r="I177" s="149">
        <f t="shared" si="6"/>
        <v>86.01</v>
      </c>
      <c r="J177" s="84"/>
    </row>
    <row r="178" spans="1:10" s="21" customFormat="1" ht="13.2" customHeight="1">
      <c r="A178" s="150">
        <v>172</v>
      </c>
      <c r="B178" s="185" t="s">
        <v>112</v>
      </c>
      <c r="C178" s="185" t="s">
        <v>70</v>
      </c>
      <c r="D178" s="153">
        <v>1405</v>
      </c>
      <c r="E178" s="210">
        <f t="shared" si="7"/>
        <v>8.4169999999999998</v>
      </c>
      <c r="F178" s="154">
        <v>16</v>
      </c>
      <c r="G178" s="154">
        <v>67.34</v>
      </c>
      <c r="H178" s="148">
        <f t="shared" si="8"/>
        <v>15.89</v>
      </c>
      <c r="I178" s="149">
        <f t="shared" si="6"/>
        <v>83.23</v>
      </c>
      <c r="J178" s="84"/>
    </row>
    <row r="179" spans="1:10" s="21" customFormat="1" ht="13.2" customHeight="1">
      <c r="A179" s="150">
        <v>173</v>
      </c>
      <c r="B179" s="185" t="s">
        <v>119</v>
      </c>
      <c r="C179" s="185" t="s">
        <v>68</v>
      </c>
      <c r="D179" s="153">
        <v>1455</v>
      </c>
      <c r="E179" s="210">
        <f t="shared" si="7"/>
        <v>8.7170000000000005</v>
      </c>
      <c r="F179" s="154">
        <v>16</v>
      </c>
      <c r="G179" s="154">
        <v>69.739999999999995</v>
      </c>
      <c r="H179" s="148">
        <f t="shared" si="8"/>
        <v>16.45</v>
      </c>
      <c r="I179" s="149">
        <f t="shared" si="6"/>
        <v>86.19</v>
      </c>
      <c r="J179" s="84"/>
    </row>
    <row r="180" spans="1:10" s="21" customFormat="1" ht="13.2" customHeight="1">
      <c r="A180" s="150">
        <v>174</v>
      </c>
      <c r="B180" s="185" t="s">
        <v>119</v>
      </c>
      <c r="C180" s="185" t="s">
        <v>79</v>
      </c>
      <c r="D180" s="153">
        <v>1640</v>
      </c>
      <c r="E180" s="210">
        <f t="shared" si="7"/>
        <v>9.8249999999999993</v>
      </c>
      <c r="F180" s="154">
        <v>8</v>
      </c>
      <c r="G180" s="154">
        <v>39.299999999999997</v>
      </c>
      <c r="H180" s="148">
        <f t="shared" si="8"/>
        <v>9.27</v>
      </c>
      <c r="I180" s="149">
        <f t="shared" si="6"/>
        <v>48.569999999999993</v>
      </c>
      <c r="J180" s="84"/>
    </row>
    <row r="181" spans="1:10" s="21" customFormat="1" ht="13.2" customHeight="1">
      <c r="A181" s="150">
        <v>175</v>
      </c>
      <c r="B181" s="185" t="s">
        <v>119</v>
      </c>
      <c r="C181" s="185" t="s">
        <v>70</v>
      </c>
      <c r="D181" s="153">
        <v>1452</v>
      </c>
      <c r="E181" s="210">
        <f t="shared" si="7"/>
        <v>8.6989999999999998</v>
      </c>
      <c r="F181" s="154">
        <v>8</v>
      </c>
      <c r="G181" s="154">
        <v>34.799999999999997</v>
      </c>
      <c r="H181" s="148">
        <f t="shared" si="8"/>
        <v>8.2100000000000009</v>
      </c>
      <c r="I181" s="149">
        <f t="shared" si="6"/>
        <v>43.01</v>
      </c>
      <c r="J181" s="84"/>
    </row>
    <row r="182" spans="1:10" s="21" customFormat="1" ht="15" customHeight="1">
      <c r="A182" s="150">
        <v>176</v>
      </c>
      <c r="B182" s="185" t="s">
        <v>119</v>
      </c>
      <c r="C182" s="185" t="s">
        <v>68</v>
      </c>
      <c r="D182" s="153">
        <v>1503</v>
      </c>
      <c r="E182" s="210">
        <f t="shared" si="7"/>
        <v>9.0039999999999996</v>
      </c>
      <c r="F182" s="154">
        <v>16</v>
      </c>
      <c r="G182" s="154">
        <v>72.03</v>
      </c>
      <c r="H182" s="148">
        <f t="shared" si="8"/>
        <v>16.989999999999998</v>
      </c>
      <c r="I182" s="149">
        <f t="shared" si="6"/>
        <v>89.02</v>
      </c>
      <c r="J182" s="84"/>
    </row>
    <row r="183" spans="1:10" s="21" customFormat="1">
      <c r="A183" s="150">
        <v>177</v>
      </c>
      <c r="B183" s="185" t="s">
        <v>119</v>
      </c>
      <c r="C183" s="185" t="s">
        <v>70</v>
      </c>
      <c r="D183" s="153">
        <v>1517</v>
      </c>
      <c r="E183" s="210">
        <f t="shared" si="7"/>
        <v>9.0879999999999992</v>
      </c>
      <c r="F183" s="154">
        <v>8</v>
      </c>
      <c r="G183" s="154">
        <v>36.35</v>
      </c>
      <c r="H183" s="148">
        <f t="shared" si="8"/>
        <v>8.57</v>
      </c>
      <c r="I183" s="149">
        <f t="shared" si="6"/>
        <v>44.92</v>
      </c>
      <c r="J183" s="84"/>
    </row>
    <row r="184" spans="1:10" s="21" customFormat="1">
      <c r="A184" s="150">
        <v>178</v>
      </c>
      <c r="B184" s="185" t="s">
        <v>99</v>
      </c>
      <c r="C184" s="185" t="s">
        <v>79</v>
      </c>
      <c r="D184" s="153">
        <v>1640</v>
      </c>
      <c r="E184" s="210">
        <f t="shared" si="7"/>
        <v>9.8249999999999993</v>
      </c>
      <c r="F184" s="154">
        <v>16</v>
      </c>
      <c r="G184" s="154">
        <v>78.599999999999994</v>
      </c>
      <c r="H184" s="148">
        <f t="shared" si="8"/>
        <v>18.54</v>
      </c>
      <c r="I184" s="149">
        <f t="shared" si="6"/>
        <v>97.139999999999986</v>
      </c>
      <c r="J184" s="84"/>
    </row>
    <row r="185" spans="1:10" s="21" customFormat="1">
      <c r="A185" s="150">
        <v>179</v>
      </c>
      <c r="B185" s="185" t="s">
        <v>99</v>
      </c>
      <c r="C185" s="185" t="s">
        <v>68</v>
      </c>
      <c r="D185" s="153">
        <v>1435</v>
      </c>
      <c r="E185" s="210">
        <f t="shared" si="7"/>
        <v>8.5969999999999995</v>
      </c>
      <c r="F185" s="154">
        <v>22</v>
      </c>
      <c r="G185" s="154">
        <v>94.57</v>
      </c>
      <c r="H185" s="148">
        <f t="shared" si="8"/>
        <v>22.31</v>
      </c>
      <c r="I185" s="149">
        <f t="shared" si="6"/>
        <v>116.88</v>
      </c>
      <c r="J185" s="84"/>
    </row>
    <row r="186" spans="1:10" s="21" customFormat="1">
      <c r="A186" s="150">
        <v>180</v>
      </c>
      <c r="B186" s="185" t="s">
        <v>99</v>
      </c>
      <c r="C186" s="185" t="s">
        <v>70</v>
      </c>
      <c r="D186" s="153">
        <v>1445</v>
      </c>
      <c r="E186" s="210">
        <f t="shared" si="7"/>
        <v>8.657</v>
      </c>
      <c r="F186" s="154">
        <v>8</v>
      </c>
      <c r="G186" s="154">
        <v>34.630000000000003</v>
      </c>
      <c r="H186" s="148">
        <f t="shared" si="8"/>
        <v>8.17</v>
      </c>
      <c r="I186" s="149">
        <f t="shared" si="6"/>
        <v>42.800000000000004</v>
      </c>
      <c r="J186" s="84"/>
    </row>
    <row r="187" spans="1:10" s="21" customFormat="1">
      <c r="A187" s="150">
        <v>181</v>
      </c>
      <c r="B187" s="185" t="s">
        <v>74</v>
      </c>
      <c r="C187" s="185" t="s">
        <v>68</v>
      </c>
      <c r="D187" s="153">
        <v>1523</v>
      </c>
      <c r="E187" s="210">
        <f t="shared" si="7"/>
        <v>9.1240000000000006</v>
      </c>
      <c r="F187" s="154">
        <v>8</v>
      </c>
      <c r="G187" s="154">
        <v>36.5</v>
      </c>
      <c r="H187" s="148">
        <f t="shared" si="8"/>
        <v>8.61</v>
      </c>
      <c r="I187" s="149">
        <f t="shared" si="6"/>
        <v>45.11</v>
      </c>
      <c r="J187" s="84"/>
    </row>
    <row r="188" spans="1:10" s="21" customFormat="1" ht="13.5" customHeight="1">
      <c r="A188" s="150">
        <v>182</v>
      </c>
      <c r="B188" s="185" t="s">
        <v>74</v>
      </c>
      <c r="C188" s="185" t="s">
        <v>79</v>
      </c>
      <c r="D188" s="153">
        <v>1671</v>
      </c>
      <c r="E188" s="210">
        <f t="shared" si="7"/>
        <v>10.010999999999999</v>
      </c>
      <c r="F188" s="154">
        <v>8</v>
      </c>
      <c r="G188" s="154">
        <v>40.04</v>
      </c>
      <c r="H188" s="148">
        <f t="shared" si="8"/>
        <v>9.4499999999999993</v>
      </c>
      <c r="I188" s="149">
        <f t="shared" si="6"/>
        <v>49.489999999999995</v>
      </c>
      <c r="J188" s="84"/>
    </row>
    <row r="189" spans="1:10" s="21" customFormat="1">
      <c r="A189" s="150">
        <v>183</v>
      </c>
      <c r="B189" s="185" t="s">
        <v>74</v>
      </c>
      <c r="C189" s="185" t="s">
        <v>70</v>
      </c>
      <c r="D189" s="153">
        <v>1702</v>
      </c>
      <c r="E189" s="210">
        <f t="shared" si="7"/>
        <v>10.196999999999999</v>
      </c>
      <c r="F189" s="154">
        <v>16</v>
      </c>
      <c r="G189" s="154">
        <v>81.58</v>
      </c>
      <c r="H189" s="148">
        <f t="shared" si="8"/>
        <v>19.239999999999998</v>
      </c>
      <c r="I189" s="149">
        <f t="shared" si="6"/>
        <v>100.82</v>
      </c>
      <c r="J189" s="84"/>
    </row>
    <row r="190" spans="1:10" s="21" customFormat="1" ht="12" customHeight="1">
      <c r="A190" s="150">
        <v>184</v>
      </c>
      <c r="B190" s="185" t="s">
        <v>74</v>
      </c>
      <c r="C190" s="185" t="s">
        <v>70</v>
      </c>
      <c r="D190" s="153">
        <v>1432</v>
      </c>
      <c r="E190" s="210">
        <f t="shared" si="7"/>
        <v>8.5790000000000006</v>
      </c>
      <c r="F190" s="154">
        <v>8</v>
      </c>
      <c r="G190" s="154">
        <v>34.32</v>
      </c>
      <c r="H190" s="148">
        <f t="shared" si="8"/>
        <v>8.1</v>
      </c>
      <c r="I190" s="149">
        <f t="shared" si="6"/>
        <v>42.42</v>
      </c>
      <c r="J190" s="84"/>
    </row>
    <row r="191" spans="1:10" s="21" customFormat="1">
      <c r="A191" s="150">
        <v>185</v>
      </c>
      <c r="B191" s="185" t="s">
        <v>74</v>
      </c>
      <c r="C191" s="185" t="s">
        <v>70</v>
      </c>
      <c r="D191" s="153">
        <v>1472</v>
      </c>
      <c r="E191" s="210">
        <f t="shared" si="7"/>
        <v>8.8190000000000008</v>
      </c>
      <c r="F191" s="154">
        <v>8</v>
      </c>
      <c r="G191" s="154">
        <v>35.28</v>
      </c>
      <c r="H191" s="148">
        <f t="shared" si="8"/>
        <v>8.32</v>
      </c>
      <c r="I191" s="149">
        <f t="shared" si="6"/>
        <v>43.6</v>
      </c>
      <c r="J191" s="84"/>
    </row>
    <row r="192" spans="1:10" s="21" customFormat="1" ht="13.2" customHeight="1">
      <c r="A192" s="150">
        <v>186</v>
      </c>
      <c r="B192" s="185" t="s">
        <v>74</v>
      </c>
      <c r="C192" s="185" t="s">
        <v>70</v>
      </c>
      <c r="D192" s="153">
        <v>1385</v>
      </c>
      <c r="E192" s="210">
        <f t="shared" si="7"/>
        <v>8.2970000000000006</v>
      </c>
      <c r="F192" s="154">
        <v>8</v>
      </c>
      <c r="G192" s="154">
        <v>33.19</v>
      </c>
      <c r="H192" s="148">
        <f t="shared" si="8"/>
        <v>7.83</v>
      </c>
      <c r="I192" s="149">
        <f t="shared" si="6"/>
        <v>41.019999999999996</v>
      </c>
      <c r="J192" s="84"/>
    </row>
    <row r="193" spans="1:10" s="21" customFormat="1" ht="13.2" customHeight="1">
      <c r="A193" s="150">
        <v>187</v>
      </c>
      <c r="B193" s="185" t="s">
        <v>98</v>
      </c>
      <c r="C193" s="185" t="s">
        <v>68</v>
      </c>
      <c r="D193" s="153">
        <v>1475</v>
      </c>
      <c r="E193" s="210">
        <f t="shared" si="7"/>
        <v>8.8369999999999997</v>
      </c>
      <c r="F193" s="154">
        <v>8</v>
      </c>
      <c r="G193" s="154">
        <v>35.35</v>
      </c>
      <c r="H193" s="148">
        <f t="shared" si="8"/>
        <v>8.34</v>
      </c>
      <c r="I193" s="149">
        <f t="shared" si="6"/>
        <v>43.69</v>
      </c>
      <c r="J193" s="84"/>
    </row>
    <row r="194" spans="1:10" s="21" customFormat="1" ht="13.2" customHeight="1">
      <c r="A194" s="150">
        <v>188</v>
      </c>
      <c r="B194" s="185" t="s">
        <v>98</v>
      </c>
      <c r="C194" s="185" t="s">
        <v>70</v>
      </c>
      <c r="D194" s="153">
        <v>1425</v>
      </c>
      <c r="E194" s="210">
        <f t="shared" si="7"/>
        <v>8.5370000000000008</v>
      </c>
      <c r="F194" s="154">
        <v>8</v>
      </c>
      <c r="G194" s="154">
        <v>34.15</v>
      </c>
      <c r="H194" s="148">
        <f t="shared" si="8"/>
        <v>8.06</v>
      </c>
      <c r="I194" s="149">
        <f t="shared" si="6"/>
        <v>42.21</v>
      </c>
      <c r="J194" s="84"/>
    </row>
    <row r="195" spans="1:10" s="21" customFormat="1" ht="13.2" customHeight="1">
      <c r="A195" s="150">
        <v>189</v>
      </c>
      <c r="B195" s="185" t="s">
        <v>98</v>
      </c>
      <c r="C195" s="185" t="s">
        <v>70</v>
      </c>
      <c r="D195" s="153">
        <v>1445</v>
      </c>
      <c r="E195" s="210">
        <f t="shared" si="7"/>
        <v>8.657</v>
      </c>
      <c r="F195" s="154">
        <v>16</v>
      </c>
      <c r="G195" s="154">
        <v>69.260000000000005</v>
      </c>
      <c r="H195" s="148">
        <f t="shared" si="8"/>
        <v>16.34</v>
      </c>
      <c r="I195" s="149">
        <f t="shared" si="6"/>
        <v>85.600000000000009</v>
      </c>
      <c r="J195" s="84"/>
    </row>
    <row r="196" spans="1:10" s="21" customFormat="1" ht="13.2" customHeight="1">
      <c r="A196" s="150">
        <v>190</v>
      </c>
      <c r="B196" s="185" t="s">
        <v>98</v>
      </c>
      <c r="C196" s="185" t="s">
        <v>68</v>
      </c>
      <c r="D196" s="153">
        <v>1455</v>
      </c>
      <c r="E196" s="210">
        <f t="shared" si="7"/>
        <v>8.7170000000000005</v>
      </c>
      <c r="F196" s="154">
        <v>8</v>
      </c>
      <c r="G196" s="154">
        <v>34.869999999999997</v>
      </c>
      <c r="H196" s="148">
        <f t="shared" si="8"/>
        <v>8.23</v>
      </c>
      <c r="I196" s="149">
        <f t="shared" si="6"/>
        <v>43.099999999999994</v>
      </c>
      <c r="J196" s="84"/>
    </row>
    <row r="197" spans="1:10" s="21" customFormat="1" ht="13.2" customHeight="1">
      <c r="A197" s="150">
        <v>191</v>
      </c>
      <c r="B197" s="185" t="s">
        <v>98</v>
      </c>
      <c r="C197" s="185" t="s">
        <v>68</v>
      </c>
      <c r="D197" s="153">
        <v>1475</v>
      </c>
      <c r="E197" s="210">
        <f t="shared" si="7"/>
        <v>8.8369999999999997</v>
      </c>
      <c r="F197" s="154">
        <v>16</v>
      </c>
      <c r="G197" s="154">
        <v>70.7</v>
      </c>
      <c r="H197" s="148">
        <f t="shared" si="8"/>
        <v>16.68</v>
      </c>
      <c r="I197" s="149">
        <f t="shared" si="6"/>
        <v>87.38</v>
      </c>
      <c r="J197" s="84"/>
    </row>
    <row r="198" spans="1:10" s="21" customFormat="1" ht="13.2" customHeight="1">
      <c r="A198" s="150">
        <v>192</v>
      </c>
      <c r="B198" s="185" t="s">
        <v>98</v>
      </c>
      <c r="C198" s="185" t="s">
        <v>68</v>
      </c>
      <c r="D198" s="153">
        <v>1495</v>
      </c>
      <c r="E198" s="210">
        <f t="shared" si="7"/>
        <v>8.9559999999999995</v>
      </c>
      <c r="F198" s="154">
        <v>16</v>
      </c>
      <c r="G198" s="154">
        <v>71.650000000000006</v>
      </c>
      <c r="H198" s="148">
        <f t="shared" si="8"/>
        <v>16.899999999999999</v>
      </c>
      <c r="I198" s="149">
        <f t="shared" si="6"/>
        <v>88.550000000000011</v>
      </c>
      <c r="J198" s="84"/>
    </row>
    <row r="199" spans="1:10" s="21" customFormat="1" ht="13.2" customHeight="1">
      <c r="A199" s="150">
        <v>193</v>
      </c>
      <c r="B199" s="185" t="s">
        <v>107</v>
      </c>
      <c r="C199" s="185" t="s">
        <v>68</v>
      </c>
      <c r="D199" s="153">
        <v>1435</v>
      </c>
      <c r="E199" s="210">
        <f t="shared" si="7"/>
        <v>8.5969999999999995</v>
      </c>
      <c r="F199" s="154">
        <v>8</v>
      </c>
      <c r="G199" s="154">
        <v>34.39</v>
      </c>
      <c r="H199" s="148">
        <f t="shared" si="8"/>
        <v>8.11</v>
      </c>
      <c r="I199" s="149">
        <f t="shared" ref="I199:I219" si="9">G199+H199</f>
        <v>42.5</v>
      </c>
      <c r="J199" s="84"/>
    </row>
    <row r="200" spans="1:10" s="21" customFormat="1" ht="13.2" customHeight="1">
      <c r="A200" s="150">
        <v>194</v>
      </c>
      <c r="B200" s="185" t="s">
        <v>127</v>
      </c>
      <c r="C200" s="185" t="s">
        <v>70</v>
      </c>
      <c r="D200" s="153">
        <v>1425</v>
      </c>
      <c r="E200" s="210">
        <f t="shared" ref="E200:E219" si="10">ROUND(D200/$E$4,3)</f>
        <v>8.5370000000000008</v>
      </c>
      <c r="F200" s="154">
        <v>8</v>
      </c>
      <c r="G200" s="154">
        <v>34.15</v>
      </c>
      <c r="H200" s="148">
        <f t="shared" ref="H200:H219" si="11">ROUND(G200*0.2359,2)</f>
        <v>8.06</v>
      </c>
      <c r="I200" s="149">
        <f t="shared" si="9"/>
        <v>42.21</v>
      </c>
      <c r="J200" s="84"/>
    </row>
    <row r="201" spans="1:10" s="21" customFormat="1" ht="13.5" customHeight="1">
      <c r="A201" s="150">
        <v>195</v>
      </c>
      <c r="B201" s="185" t="s">
        <v>108</v>
      </c>
      <c r="C201" s="185" t="s">
        <v>70</v>
      </c>
      <c r="D201" s="153">
        <v>1365</v>
      </c>
      <c r="E201" s="210">
        <f t="shared" si="10"/>
        <v>8.1780000000000008</v>
      </c>
      <c r="F201" s="154">
        <v>8</v>
      </c>
      <c r="G201" s="154">
        <v>32.71</v>
      </c>
      <c r="H201" s="148">
        <f t="shared" si="11"/>
        <v>7.72</v>
      </c>
      <c r="I201" s="149">
        <f t="shared" si="9"/>
        <v>40.43</v>
      </c>
      <c r="J201" s="84"/>
    </row>
    <row r="202" spans="1:10" s="21" customFormat="1">
      <c r="A202" s="150">
        <v>196</v>
      </c>
      <c r="B202" s="185" t="s">
        <v>108</v>
      </c>
      <c r="C202" s="185" t="s">
        <v>68</v>
      </c>
      <c r="D202" s="153">
        <v>1531</v>
      </c>
      <c r="E202" s="210">
        <f t="shared" si="10"/>
        <v>9.1720000000000006</v>
      </c>
      <c r="F202" s="154">
        <v>8</v>
      </c>
      <c r="G202" s="154">
        <v>36.69</v>
      </c>
      <c r="H202" s="148">
        <f t="shared" si="11"/>
        <v>8.66</v>
      </c>
      <c r="I202" s="149">
        <f t="shared" si="9"/>
        <v>45.349999999999994</v>
      </c>
      <c r="J202" s="84"/>
    </row>
    <row r="203" spans="1:10" s="21" customFormat="1" ht="13.2" customHeight="1">
      <c r="A203" s="150">
        <v>197</v>
      </c>
      <c r="B203" s="185" t="s">
        <v>90</v>
      </c>
      <c r="C203" s="185" t="s">
        <v>79</v>
      </c>
      <c r="D203" s="153">
        <v>1744</v>
      </c>
      <c r="E203" s="210">
        <f t="shared" si="10"/>
        <v>10.448</v>
      </c>
      <c r="F203" s="154">
        <v>8</v>
      </c>
      <c r="G203" s="154">
        <v>41.79</v>
      </c>
      <c r="H203" s="148">
        <f t="shared" si="11"/>
        <v>9.86</v>
      </c>
      <c r="I203" s="149">
        <f t="shared" si="9"/>
        <v>51.65</v>
      </c>
      <c r="J203" s="84"/>
    </row>
    <row r="204" spans="1:10" s="21" customFormat="1" ht="13.2" customHeight="1">
      <c r="A204" s="150">
        <v>198</v>
      </c>
      <c r="B204" s="185" t="s">
        <v>90</v>
      </c>
      <c r="C204" s="185" t="s">
        <v>70</v>
      </c>
      <c r="D204" s="153">
        <v>1365</v>
      </c>
      <c r="E204" s="210">
        <f t="shared" si="10"/>
        <v>8.1780000000000008</v>
      </c>
      <c r="F204" s="154">
        <v>8</v>
      </c>
      <c r="G204" s="154">
        <v>32.71</v>
      </c>
      <c r="H204" s="148">
        <f t="shared" si="11"/>
        <v>7.72</v>
      </c>
      <c r="I204" s="149">
        <f t="shared" si="9"/>
        <v>40.43</v>
      </c>
      <c r="J204" s="84"/>
    </row>
    <row r="205" spans="1:10" s="21" customFormat="1" ht="13.2" customHeight="1">
      <c r="A205" s="150">
        <v>199</v>
      </c>
      <c r="B205" s="185" t="s">
        <v>90</v>
      </c>
      <c r="C205" s="185" t="s">
        <v>70</v>
      </c>
      <c r="D205" s="153">
        <v>1412</v>
      </c>
      <c r="E205" s="210">
        <f t="shared" si="10"/>
        <v>8.4589999999999996</v>
      </c>
      <c r="F205" s="154">
        <v>8</v>
      </c>
      <c r="G205" s="154">
        <v>33.840000000000003</v>
      </c>
      <c r="H205" s="148">
        <f t="shared" si="11"/>
        <v>7.98</v>
      </c>
      <c r="I205" s="149">
        <f t="shared" si="9"/>
        <v>41.820000000000007</v>
      </c>
      <c r="J205" s="84"/>
    </row>
    <row r="206" spans="1:10" s="21" customFormat="1" ht="13.2" customHeight="1">
      <c r="A206" s="150">
        <v>200</v>
      </c>
      <c r="B206" s="185" t="s">
        <v>90</v>
      </c>
      <c r="C206" s="185" t="s">
        <v>68</v>
      </c>
      <c r="D206" s="153">
        <v>1523</v>
      </c>
      <c r="E206" s="210">
        <f t="shared" si="10"/>
        <v>9.1240000000000006</v>
      </c>
      <c r="F206" s="154">
        <v>8</v>
      </c>
      <c r="G206" s="154">
        <v>36.5</v>
      </c>
      <c r="H206" s="148">
        <f t="shared" si="11"/>
        <v>8.61</v>
      </c>
      <c r="I206" s="149">
        <f t="shared" si="9"/>
        <v>45.11</v>
      </c>
      <c r="J206" s="84"/>
    </row>
    <row r="207" spans="1:10" s="21" customFormat="1" ht="13.2" customHeight="1">
      <c r="A207" s="150">
        <v>201</v>
      </c>
      <c r="B207" s="185" t="s">
        <v>101</v>
      </c>
      <c r="C207" s="185" t="s">
        <v>70</v>
      </c>
      <c r="D207" s="153">
        <v>1405</v>
      </c>
      <c r="E207" s="210">
        <f t="shared" si="10"/>
        <v>8.4169999999999998</v>
      </c>
      <c r="F207" s="154">
        <v>8</v>
      </c>
      <c r="G207" s="154">
        <v>33.67</v>
      </c>
      <c r="H207" s="148">
        <f t="shared" si="11"/>
        <v>7.94</v>
      </c>
      <c r="I207" s="149">
        <f t="shared" si="9"/>
        <v>41.61</v>
      </c>
      <c r="J207" s="84"/>
    </row>
    <row r="208" spans="1:10" s="21" customFormat="1" ht="13.2" customHeight="1">
      <c r="A208" s="150">
        <v>202</v>
      </c>
      <c r="B208" s="185" t="s">
        <v>101</v>
      </c>
      <c r="C208" s="185" t="s">
        <v>71</v>
      </c>
      <c r="D208" s="153">
        <v>1202</v>
      </c>
      <c r="E208" s="210">
        <f t="shared" si="10"/>
        <v>7.2009999999999996</v>
      </c>
      <c r="F208" s="154">
        <v>6</v>
      </c>
      <c r="G208" s="154">
        <v>21.6</v>
      </c>
      <c r="H208" s="148">
        <f t="shared" si="11"/>
        <v>5.0999999999999996</v>
      </c>
      <c r="I208" s="149">
        <f t="shared" si="9"/>
        <v>26.700000000000003</v>
      </c>
      <c r="J208" s="84"/>
    </row>
    <row r="209" spans="1:11" s="21" customFormat="1" ht="13.2" customHeight="1">
      <c r="A209" s="150">
        <v>203</v>
      </c>
      <c r="B209" s="185" t="s">
        <v>92</v>
      </c>
      <c r="C209" s="185" t="s">
        <v>70</v>
      </c>
      <c r="D209" s="153">
        <v>1445</v>
      </c>
      <c r="E209" s="210">
        <f t="shared" si="10"/>
        <v>8.657</v>
      </c>
      <c r="F209" s="154">
        <v>10</v>
      </c>
      <c r="G209" s="154">
        <v>43.29</v>
      </c>
      <c r="H209" s="148">
        <f t="shared" si="11"/>
        <v>10.210000000000001</v>
      </c>
      <c r="I209" s="149">
        <f t="shared" si="9"/>
        <v>53.5</v>
      </c>
      <c r="J209" s="84"/>
    </row>
    <row r="210" spans="1:11" s="21" customFormat="1" ht="13.2" customHeight="1">
      <c r="A210" s="150">
        <v>204</v>
      </c>
      <c r="B210" s="185" t="s">
        <v>92</v>
      </c>
      <c r="C210" s="185" t="s">
        <v>68</v>
      </c>
      <c r="D210" s="153">
        <v>1455</v>
      </c>
      <c r="E210" s="210">
        <f t="shared" si="10"/>
        <v>8.7170000000000005</v>
      </c>
      <c r="F210" s="154">
        <v>8</v>
      </c>
      <c r="G210" s="154">
        <v>34.869999999999997</v>
      </c>
      <c r="H210" s="148">
        <f t="shared" si="11"/>
        <v>8.23</v>
      </c>
      <c r="I210" s="149">
        <f t="shared" si="9"/>
        <v>43.099999999999994</v>
      </c>
      <c r="J210" s="84"/>
    </row>
    <row r="211" spans="1:11" s="21" customFormat="1">
      <c r="A211" s="150">
        <v>205</v>
      </c>
      <c r="B211" s="185" t="s">
        <v>92</v>
      </c>
      <c r="C211" s="185" t="s">
        <v>70</v>
      </c>
      <c r="D211" s="153">
        <v>1385</v>
      </c>
      <c r="E211" s="210">
        <f t="shared" si="10"/>
        <v>8.2970000000000006</v>
      </c>
      <c r="F211" s="154">
        <v>8</v>
      </c>
      <c r="G211" s="154">
        <v>33.19</v>
      </c>
      <c r="H211" s="148">
        <f t="shared" si="11"/>
        <v>7.83</v>
      </c>
      <c r="I211" s="149">
        <f t="shared" si="9"/>
        <v>41.019999999999996</v>
      </c>
      <c r="J211" s="84"/>
    </row>
    <row r="212" spans="1:11" s="21" customFormat="1">
      <c r="A212" s="150">
        <v>206</v>
      </c>
      <c r="B212" s="185" t="s">
        <v>92</v>
      </c>
      <c r="C212" s="185" t="s">
        <v>70</v>
      </c>
      <c r="D212" s="153">
        <v>1365</v>
      </c>
      <c r="E212" s="210">
        <f t="shared" si="10"/>
        <v>8.1780000000000008</v>
      </c>
      <c r="F212" s="154">
        <v>8</v>
      </c>
      <c r="G212" s="154">
        <v>32.71</v>
      </c>
      <c r="H212" s="148">
        <f t="shared" si="11"/>
        <v>7.72</v>
      </c>
      <c r="I212" s="149">
        <f t="shared" si="9"/>
        <v>40.43</v>
      </c>
      <c r="J212" s="84"/>
    </row>
    <row r="213" spans="1:11" s="21" customFormat="1" ht="13.5" customHeight="1">
      <c r="A213" s="150">
        <v>207</v>
      </c>
      <c r="B213" s="185" t="s">
        <v>92</v>
      </c>
      <c r="C213" s="185" t="s">
        <v>70</v>
      </c>
      <c r="D213" s="153">
        <v>1405</v>
      </c>
      <c r="E213" s="210">
        <f t="shared" si="10"/>
        <v>8.4169999999999998</v>
      </c>
      <c r="F213" s="154">
        <v>8</v>
      </c>
      <c r="G213" s="154">
        <v>33.67</v>
      </c>
      <c r="H213" s="148">
        <f t="shared" si="11"/>
        <v>7.94</v>
      </c>
      <c r="I213" s="149">
        <f t="shared" si="9"/>
        <v>41.61</v>
      </c>
      <c r="J213" s="84"/>
    </row>
    <row r="214" spans="1:11" s="21" customFormat="1" ht="13.2" customHeight="1">
      <c r="A214" s="150">
        <v>208</v>
      </c>
      <c r="B214" s="185" t="s">
        <v>92</v>
      </c>
      <c r="C214" s="185" t="s">
        <v>70</v>
      </c>
      <c r="D214" s="153">
        <v>1445</v>
      </c>
      <c r="E214" s="210">
        <f t="shared" si="10"/>
        <v>8.657</v>
      </c>
      <c r="F214" s="154">
        <v>8</v>
      </c>
      <c r="G214" s="154">
        <v>34.630000000000003</v>
      </c>
      <c r="H214" s="148">
        <f t="shared" si="11"/>
        <v>8.17</v>
      </c>
      <c r="I214" s="149">
        <f t="shared" si="9"/>
        <v>42.800000000000004</v>
      </c>
      <c r="J214" s="84"/>
    </row>
    <row r="215" spans="1:11" s="21" customFormat="1" ht="13.2" customHeight="1">
      <c r="A215" s="150">
        <v>209</v>
      </c>
      <c r="B215" s="185" t="s">
        <v>92</v>
      </c>
      <c r="C215" s="185" t="s">
        <v>70</v>
      </c>
      <c r="D215" s="153">
        <v>1385</v>
      </c>
      <c r="E215" s="210">
        <f t="shared" si="10"/>
        <v>8.2970000000000006</v>
      </c>
      <c r="F215" s="154">
        <v>18</v>
      </c>
      <c r="G215" s="154">
        <v>74.67</v>
      </c>
      <c r="H215" s="148">
        <f t="shared" si="11"/>
        <v>17.61</v>
      </c>
      <c r="I215" s="149">
        <f t="shared" si="9"/>
        <v>92.28</v>
      </c>
      <c r="J215" s="84"/>
    </row>
    <row r="216" spans="1:11" s="21" customFormat="1" ht="13.2" customHeight="1">
      <c r="A216" s="150">
        <v>210</v>
      </c>
      <c r="B216" s="185" t="s">
        <v>75</v>
      </c>
      <c r="C216" s="185" t="s">
        <v>68</v>
      </c>
      <c r="D216" s="153">
        <v>1435</v>
      </c>
      <c r="E216" s="210">
        <f t="shared" si="10"/>
        <v>8.5969999999999995</v>
      </c>
      <c r="F216" s="154">
        <v>8</v>
      </c>
      <c r="G216" s="154">
        <v>34.39</v>
      </c>
      <c r="H216" s="148">
        <f t="shared" si="11"/>
        <v>8.11</v>
      </c>
      <c r="I216" s="149">
        <f t="shared" si="9"/>
        <v>42.5</v>
      </c>
      <c r="J216" s="84"/>
    </row>
    <row r="217" spans="1:11" s="21" customFormat="1" ht="13.2" customHeight="1">
      <c r="A217" s="150">
        <v>211</v>
      </c>
      <c r="B217" s="185" t="s">
        <v>75</v>
      </c>
      <c r="C217" s="185" t="s">
        <v>70</v>
      </c>
      <c r="D217" s="153">
        <v>1385</v>
      </c>
      <c r="E217" s="210">
        <f t="shared" si="10"/>
        <v>8.2970000000000006</v>
      </c>
      <c r="F217" s="154">
        <v>8</v>
      </c>
      <c r="G217" s="154">
        <v>33.19</v>
      </c>
      <c r="H217" s="148">
        <f t="shared" si="11"/>
        <v>7.83</v>
      </c>
      <c r="I217" s="149">
        <f t="shared" si="9"/>
        <v>41.019999999999996</v>
      </c>
      <c r="J217" s="84"/>
    </row>
    <row r="218" spans="1:11" s="21" customFormat="1" ht="13.2" customHeight="1">
      <c r="A218" s="150">
        <v>212</v>
      </c>
      <c r="B218" s="185" t="s">
        <v>75</v>
      </c>
      <c r="C218" s="185" t="s">
        <v>70</v>
      </c>
      <c r="D218" s="153">
        <v>1425</v>
      </c>
      <c r="E218" s="210">
        <f t="shared" si="10"/>
        <v>8.5370000000000008</v>
      </c>
      <c r="F218" s="154">
        <v>8</v>
      </c>
      <c r="G218" s="154">
        <v>34.15</v>
      </c>
      <c r="H218" s="148">
        <f t="shared" si="11"/>
        <v>8.06</v>
      </c>
      <c r="I218" s="149">
        <f t="shared" si="9"/>
        <v>42.21</v>
      </c>
      <c r="J218" s="84"/>
    </row>
    <row r="219" spans="1:11" s="21" customFormat="1" ht="14.25" customHeight="1">
      <c r="A219" s="150">
        <v>213</v>
      </c>
      <c r="B219" s="185" t="s">
        <v>75</v>
      </c>
      <c r="C219" s="185" t="s">
        <v>70</v>
      </c>
      <c r="D219" s="153">
        <v>1425</v>
      </c>
      <c r="E219" s="210">
        <f t="shared" si="10"/>
        <v>8.5370000000000008</v>
      </c>
      <c r="F219" s="154">
        <v>8</v>
      </c>
      <c r="G219" s="154">
        <v>34.15</v>
      </c>
      <c r="H219" s="148">
        <f t="shared" si="11"/>
        <v>8.06</v>
      </c>
      <c r="I219" s="149">
        <f t="shared" si="9"/>
        <v>42.21</v>
      </c>
      <c r="J219" s="84"/>
    </row>
    <row r="220" spans="1:11">
      <c r="K220" s="21"/>
    </row>
    <row r="221" spans="1:11">
      <c r="K221" s="21"/>
    </row>
  </sheetData>
  <mergeCells count="2">
    <mergeCell ref="A3:I3"/>
    <mergeCell ref="A6:E6"/>
  </mergeCells>
  <pageMargins left="0.70866141732283472" right="0.70866141732283472" top="0.74803149606299213" bottom="0.74803149606299213" header="0.31496062992125984" footer="0.31496062992125984"/>
  <pageSetup paperSize="9" scale="47" fitToHeight="0"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48993-938C-4BEC-A6F8-DCD7FCF3EBF2}">
  <sheetPr>
    <pageSetUpPr fitToPage="1"/>
  </sheetPr>
  <dimension ref="A1:M11"/>
  <sheetViews>
    <sheetView zoomScaleNormal="100" zoomScaleSheetLayoutView="90" workbookViewId="0">
      <selection activeCell="C14" sqref="C14"/>
    </sheetView>
  </sheetViews>
  <sheetFormatPr defaultColWidth="9.109375" defaultRowHeight="13.2"/>
  <cols>
    <col min="1" max="1" width="5.6640625" style="155" customWidth="1"/>
    <col min="2" max="2" width="74.109375" style="156" customWidth="1"/>
    <col min="3" max="3" width="17.6640625" style="266" customWidth="1"/>
    <col min="4" max="4" width="13.44140625" style="155" customWidth="1"/>
    <col min="5" max="6" width="10.109375" style="155" customWidth="1"/>
    <col min="7" max="7" width="12.109375" style="157" customWidth="1"/>
    <col min="8" max="8" width="12.6640625" style="155" customWidth="1"/>
    <col min="9" max="9" width="13" style="155" customWidth="1"/>
    <col min="10" max="10" width="9.109375" style="195"/>
    <col min="11" max="11" width="9.109375" style="213"/>
    <col min="12" max="12" width="11.6640625" style="213" customWidth="1"/>
    <col min="13" max="16384" width="9.109375" style="213"/>
  </cols>
  <sheetData>
    <row r="1" spans="1:13" ht="13.8">
      <c r="F1" s="268"/>
      <c r="I1" s="212" t="s">
        <v>46</v>
      </c>
    </row>
    <row r="2" spans="1:13" ht="17.399999999999999">
      <c r="A2" s="214" t="s">
        <v>40</v>
      </c>
      <c r="F2" s="269"/>
      <c r="G2" s="257"/>
      <c r="H2" s="257"/>
      <c r="I2" s="257"/>
    </row>
    <row r="3" spans="1:13" ht="48" customHeight="1">
      <c r="A3" s="331" t="s">
        <v>163</v>
      </c>
      <c r="B3" s="331"/>
      <c r="C3" s="331"/>
      <c r="D3" s="331"/>
      <c r="E3" s="331"/>
      <c r="F3" s="331"/>
      <c r="G3" s="331"/>
      <c r="H3" s="331"/>
      <c r="I3" s="331"/>
    </row>
    <row r="4" spans="1:13" ht="22.5" customHeight="1">
      <c r="A4" s="258"/>
      <c r="B4" s="258"/>
      <c r="C4" s="267"/>
      <c r="D4" s="258"/>
      <c r="E4" s="270">
        <v>166.92</v>
      </c>
      <c r="F4" s="259"/>
      <c r="G4" s="259"/>
      <c r="H4" s="259"/>
      <c r="I4" s="259"/>
    </row>
    <row r="5" spans="1:13" s="215" customFormat="1" ht="61.5" customHeight="1">
      <c r="A5" s="250" t="s">
        <v>16</v>
      </c>
      <c r="B5" s="260" t="s">
        <v>17</v>
      </c>
      <c r="C5" s="260" t="s">
        <v>18</v>
      </c>
      <c r="D5" s="260" t="s">
        <v>19</v>
      </c>
      <c r="E5" s="260" t="s">
        <v>20</v>
      </c>
      <c r="F5" s="260" t="s">
        <v>21</v>
      </c>
      <c r="G5" s="251" t="s">
        <v>44</v>
      </c>
      <c r="H5" s="252" t="s">
        <v>23</v>
      </c>
      <c r="I5" s="261" t="s">
        <v>3</v>
      </c>
      <c r="J5" s="155"/>
    </row>
    <row r="6" spans="1:13" s="216" customFormat="1" ht="18.75" customHeight="1">
      <c r="A6" s="332" t="s">
        <v>24</v>
      </c>
      <c r="B6" s="332"/>
      <c r="C6" s="332"/>
      <c r="D6" s="332"/>
      <c r="E6" s="332"/>
      <c r="F6" s="227">
        <f>SUM(F7:F8)</f>
        <v>110</v>
      </c>
      <c r="G6" s="227">
        <f>SUM(G7:G8)</f>
        <v>2368.5300000000002</v>
      </c>
      <c r="H6" s="227">
        <f>SUM(H7:H8)</f>
        <v>536.82000000000005</v>
      </c>
      <c r="I6" s="227">
        <f>SUM(I7:I8)</f>
        <v>2905.3500000000004</v>
      </c>
      <c r="J6" s="193"/>
    </row>
    <row r="7" spans="1:13" s="195" customFormat="1" ht="29.25" customHeight="1">
      <c r="A7" s="196">
        <v>1</v>
      </c>
      <c r="B7" s="197" t="s">
        <v>126</v>
      </c>
      <c r="C7" s="197" t="s">
        <v>68</v>
      </c>
      <c r="D7" s="222">
        <v>1910</v>
      </c>
      <c r="E7" s="265">
        <f>ROUND(D7/$E$4,3)</f>
        <v>11.443</v>
      </c>
      <c r="F7" s="198">
        <v>58</v>
      </c>
      <c r="G7" s="198">
        <v>1327.39</v>
      </c>
      <c r="H7" s="263">
        <f>ROUND(G7*0.2194,2)-0.01</f>
        <v>291.22000000000003</v>
      </c>
      <c r="I7" s="198">
        <f>G7+H7</f>
        <v>1618.6100000000001</v>
      </c>
      <c r="J7" s="195" t="s">
        <v>159</v>
      </c>
      <c r="L7" s="262"/>
      <c r="M7" s="262"/>
    </row>
    <row r="8" spans="1:13" s="195" customFormat="1" ht="26.25" customHeight="1">
      <c r="A8" s="196">
        <f>A7+1</f>
        <v>2</v>
      </c>
      <c r="B8" s="197" t="s">
        <v>74</v>
      </c>
      <c r="C8" s="197" t="s">
        <v>79</v>
      </c>
      <c r="D8" s="222">
        <v>1671</v>
      </c>
      <c r="E8" s="265">
        <f t="shared" ref="E8" si="0">ROUND(D8/$E$4,3)</f>
        <v>10.010999999999999</v>
      </c>
      <c r="F8" s="263">
        <v>52</v>
      </c>
      <c r="G8" s="198">
        <v>1041.1400000000001</v>
      </c>
      <c r="H8" s="263">
        <f t="shared" ref="H8" si="1">ROUND(G8*0.2359,2)</f>
        <v>245.6</v>
      </c>
      <c r="I8" s="198">
        <f t="shared" ref="I8" si="2">G8+H8</f>
        <v>1286.74</v>
      </c>
      <c r="L8" s="262"/>
      <c r="M8" s="262"/>
    </row>
    <row r="10" spans="1:13" ht="30.75" customHeight="1">
      <c r="B10" s="156" t="s">
        <v>161</v>
      </c>
    </row>
    <row r="11" spans="1:13">
      <c r="B11" s="156" t="s">
        <v>160</v>
      </c>
    </row>
  </sheetData>
  <mergeCells count="2">
    <mergeCell ref="A3:I3"/>
    <mergeCell ref="A6:E6"/>
  </mergeCells>
  <pageMargins left="0.70866141732283472" right="0.70866141732283472" top="0.74803149606299213" bottom="0.74803149606299213" header="0.31496062992125984" footer="0.31496062992125984"/>
  <pageSetup paperSize="9" scale="55" fitToHeight="0" orientation="portrait"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2CE3AD-513B-4071-85F3-EEF5B7159D1F}">
  <sheetPr>
    <pageSetUpPr fitToPage="1"/>
  </sheetPr>
  <dimension ref="A1:N425"/>
  <sheetViews>
    <sheetView zoomScale="70" zoomScaleNormal="70" zoomScaleSheetLayoutView="100" workbookViewId="0">
      <pane ySplit="7" topLeftCell="A11" activePane="bottomLeft" state="frozen"/>
      <selection pane="bottomLeft" activeCell="C18" sqref="C18"/>
    </sheetView>
  </sheetViews>
  <sheetFormatPr defaultColWidth="9.109375" defaultRowHeight="14.4"/>
  <cols>
    <col min="1" max="1" width="7.44140625" style="155" customWidth="1"/>
    <col min="2" max="2" width="66.6640625" style="156" customWidth="1"/>
    <col min="3" max="3" width="22.109375" style="191" customWidth="1"/>
    <col min="4" max="4" width="12.109375" style="155" customWidth="1"/>
    <col min="5" max="5" width="12.5546875" style="155" customWidth="1"/>
    <col min="6" max="6" width="12.109375" style="155" customWidth="1"/>
    <col min="7" max="7" width="12" style="155" customWidth="1"/>
    <col min="8" max="8" width="13.109375" style="157" customWidth="1"/>
    <col min="9" max="9" width="12.5546875" style="155" customWidth="1"/>
    <col min="10" max="10" width="14" style="155" customWidth="1"/>
    <col min="11" max="11" width="9.44140625" style="245" customWidth="1"/>
    <col min="12" max="13" width="9.109375" style="195"/>
    <col min="14" max="14" width="9.109375" style="146"/>
    <col min="15" max="16384" width="9.109375" style="195"/>
  </cols>
  <sheetData>
    <row r="1" spans="1:14">
      <c r="H1" s="161"/>
      <c r="I1" s="159"/>
      <c r="J1" s="182" t="s">
        <v>176</v>
      </c>
    </row>
    <row r="2" spans="1:14" s="158" customFormat="1" ht="17.399999999999999">
      <c r="A2" s="183" t="s">
        <v>40</v>
      </c>
      <c r="B2" s="160"/>
      <c r="C2" s="200"/>
      <c r="D2" s="159"/>
      <c r="E2" s="159"/>
      <c r="F2" s="159"/>
      <c r="G2" s="159"/>
      <c r="H2" s="192"/>
      <c r="I2" s="192"/>
      <c r="J2" s="192"/>
      <c r="K2" s="246"/>
    </row>
    <row r="3" spans="1:14" s="158" customFormat="1" ht="37.5" customHeight="1">
      <c r="A3" s="334" t="s">
        <v>162</v>
      </c>
      <c r="B3" s="334"/>
      <c r="C3" s="334"/>
      <c r="D3" s="334"/>
      <c r="E3" s="334"/>
      <c r="F3" s="334"/>
      <c r="G3" s="334"/>
      <c r="H3" s="334"/>
      <c r="I3" s="334"/>
      <c r="J3" s="334"/>
      <c r="K3" s="246"/>
    </row>
    <row r="4" spans="1:14" s="158" customFormat="1" ht="15.6">
      <c r="A4" s="199"/>
      <c r="B4" s="199"/>
      <c r="C4" s="199"/>
      <c r="D4" s="199"/>
      <c r="E4" s="199"/>
      <c r="F4" s="201">
        <v>166.92</v>
      </c>
      <c r="G4" s="201"/>
      <c r="H4" s="202"/>
      <c r="I4" s="202"/>
      <c r="J4" s="203"/>
      <c r="K4" s="246"/>
    </row>
    <row r="5" spans="1:14" s="158" customFormat="1" ht="15" customHeight="1">
      <c r="A5" s="335" t="s">
        <v>16</v>
      </c>
      <c r="B5" s="336" t="s">
        <v>17</v>
      </c>
      <c r="C5" s="336" t="s">
        <v>18</v>
      </c>
      <c r="D5" s="336" t="s">
        <v>19</v>
      </c>
      <c r="E5" s="336" t="s">
        <v>41</v>
      </c>
      <c r="F5" s="336" t="s">
        <v>20</v>
      </c>
      <c r="G5" s="337" t="s">
        <v>21</v>
      </c>
      <c r="H5" s="339" t="s">
        <v>42</v>
      </c>
      <c r="I5" s="340" t="s">
        <v>23</v>
      </c>
      <c r="J5" s="333" t="s">
        <v>3</v>
      </c>
      <c r="K5" s="246"/>
    </row>
    <row r="6" spans="1:14" s="155" customFormat="1" ht="38.25" customHeight="1">
      <c r="A6" s="335"/>
      <c r="B6" s="336"/>
      <c r="C6" s="336"/>
      <c r="D6" s="336"/>
      <c r="E6" s="336"/>
      <c r="F6" s="336"/>
      <c r="G6" s="338"/>
      <c r="H6" s="339"/>
      <c r="I6" s="340"/>
      <c r="J6" s="333"/>
      <c r="K6" s="245"/>
    </row>
    <row r="7" spans="1:14" s="193" customFormat="1" ht="24.75" customHeight="1">
      <c r="A7" s="332" t="s">
        <v>24</v>
      </c>
      <c r="B7" s="332"/>
      <c r="C7" s="332"/>
      <c r="D7" s="332"/>
      <c r="E7" s="332"/>
      <c r="F7" s="332"/>
      <c r="G7" s="227">
        <f>SUM(G8:G367)</f>
        <v>10379.5</v>
      </c>
      <c r="H7" s="227">
        <f>SUM(H8:H367)</f>
        <v>20748.320000000007</v>
      </c>
      <c r="I7" s="227">
        <f>SUM(I8:I367)</f>
        <v>4893.5699999999988</v>
      </c>
      <c r="J7" s="227">
        <f>SUM(J8:J367)</f>
        <v>25641.89</v>
      </c>
      <c r="K7" s="247"/>
      <c r="M7" s="287"/>
    </row>
    <row r="8" spans="1:14" s="158" customFormat="1" ht="26.4">
      <c r="A8" s="204">
        <v>1</v>
      </c>
      <c r="B8" s="310" t="s">
        <v>107</v>
      </c>
      <c r="C8" s="310" t="s">
        <v>70</v>
      </c>
      <c r="D8" s="311">
        <v>1365</v>
      </c>
      <c r="E8" s="312" t="s">
        <v>143</v>
      </c>
      <c r="F8" s="206">
        <f>ROUND(D8/$F$4,3)</f>
        <v>8.1780000000000008</v>
      </c>
      <c r="G8" s="194">
        <v>12</v>
      </c>
      <c r="H8" s="313">
        <v>19.63</v>
      </c>
      <c r="I8" s="194">
        <f>ROUND(H8*23.59%,2)-0.01</f>
        <v>4.62</v>
      </c>
      <c r="J8" s="194">
        <f t="shared" ref="J8:J71" si="0">H8+I8</f>
        <v>24.25</v>
      </c>
      <c r="K8" s="223"/>
      <c r="M8" s="264"/>
      <c r="N8" s="264"/>
    </row>
    <row r="9" spans="1:14" s="158" customFormat="1" ht="26.4">
      <c r="A9" s="205">
        <f>A8+1</f>
        <v>2</v>
      </c>
      <c r="B9" s="207" t="s">
        <v>73</v>
      </c>
      <c r="C9" s="207" t="s">
        <v>70</v>
      </c>
      <c r="D9" s="208">
        <v>1365</v>
      </c>
      <c r="E9" s="211" t="s">
        <v>143</v>
      </c>
      <c r="F9" s="206">
        <f t="shared" ref="F9:F72" si="1">ROUND(D9/$F$4,3)</f>
        <v>8.1780000000000008</v>
      </c>
      <c r="G9" s="194">
        <v>12</v>
      </c>
      <c r="H9" s="209">
        <v>19.63</v>
      </c>
      <c r="I9" s="194">
        <f>ROUND(H9*23.59%,2)-0.01</f>
        <v>4.62</v>
      </c>
      <c r="J9" s="194">
        <f t="shared" si="0"/>
        <v>24.25</v>
      </c>
      <c r="K9" s="223"/>
      <c r="M9" s="264"/>
      <c r="N9" s="264"/>
    </row>
    <row r="10" spans="1:14" s="158" customFormat="1" ht="13.2">
      <c r="A10" s="205">
        <f t="shared" ref="A10:A73" si="2">A9+1</f>
        <v>3</v>
      </c>
      <c r="B10" s="207" t="s">
        <v>87</v>
      </c>
      <c r="C10" s="207" t="s">
        <v>68</v>
      </c>
      <c r="D10" s="208">
        <v>1415</v>
      </c>
      <c r="E10" s="211" t="s">
        <v>143</v>
      </c>
      <c r="F10" s="206">
        <f t="shared" si="1"/>
        <v>8.4770000000000003</v>
      </c>
      <c r="G10" s="194">
        <v>48</v>
      </c>
      <c r="H10" s="209">
        <v>81.38</v>
      </c>
      <c r="I10" s="194">
        <f t="shared" ref="I10:I68" si="3">ROUND(H10*23.59%,2)</f>
        <v>19.2</v>
      </c>
      <c r="J10" s="194">
        <f t="shared" si="0"/>
        <v>100.58</v>
      </c>
      <c r="K10" s="223"/>
      <c r="M10" s="264"/>
      <c r="N10" s="264"/>
    </row>
    <row r="11" spans="1:14" s="158" customFormat="1" ht="26.4">
      <c r="A11" s="205">
        <f t="shared" si="2"/>
        <v>4</v>
      </c>
      <c r="B11" s="207" t="s">
        <v>98</v>
      </c>
      <c r="C11" s="207" t="s">
        <v>68</v>
      </c>
      <c r="D11" s="208">
        <v>1455</v>
      </c>
      <c r="E11" s="211" t="s">
        <v>143</v>
      </c>
      <c r="F11" s="206">
        <f t="shared" si="1"/>
        <v>8.7170000000000005</v>
      </c>
      <c r="G11" s="194">
        <v>12</v>
      </c>
      <c r="H11" s="209">
        <v>20.92</v>
      </c>
      <c r="I11" s="194">
        <f t="shared" si="3"/>
        <v>4.9400000000000004</v>
      </c>
      <c r="J11" s="194">
        <f t="shared" si="0"/>
        <v>25.860000000000003</v>
      </c>
      <c r="K11" s="223"/>
      <c r="M11" s="264"/>
      <c r="N11" s="264"/>
    </row>
    <row r="12" spans="1:14" s="158" customFormat="1" ht="26.4">
      <c r="A12" s="205">
        <f t="shared" si="2"/>
        <v>5</v>
      </c>
      <c r="B12" s="207" t="s">
        <v>82</v>
      </c>
      <c r="C12" s="207" t="s">
        <v>70</v>
      </c>
      <c r="D12" s="208">
        <v>1561</v>
      </c>
      <c r="E12" s="211" t="s">
        <v>143</v>
      </c>
      <c r="F12" s="206">
        <f t="shared" si="1"/>
        <v>9.3520000000000003</v>
      </c>
      <c r="G12" s="194">
        <v>36</v>
      </c>
      <c r="H12" s="209">
        <v>67.33</v>
      </c>
      <c r="I12" s="194">
        <f>ROUND(H12*23.59%,2)</f>
        <v>15.88</v>
      </c>
      <c r="J12" s="194">
        <f t="shared" si="0"/>
        <v>83.21</v>
      </c>
      <c r="K12" s="223"/>
      <c r="M12" s="264"/>
      <c r="N12" s="264"/>
    </row>
    <row r="13" spans="1:14" s="158" customFormat="1" ht="26.4">
      <c r="A13" s="205">
        <f t="shared" si="2"/>
        <v>6</v>
      </c>
      <c r="B13" s="207" t="s">
        <v>81</v>
      </c>
      <c r="C13" s="207" t="s">
        <v>68</v>
      </c>
      <c r="D13" s="208">
        <v>1640</v>
      </c>
      <c r="E13" s="211" t="s">
        <v>143</v>
      </c>
      <c r="F13" s="206">
        <f t="shared" si="1"/>
        <v>9.8249999999999993</v>
      </c>
      <c r="G13" s="194">
        <v>45</v>
      </c>
      <c r="H13" s="209">
        <v>88.43</v>
      </c>
      <c r="I13" s="194">
        <f t="shared" si="3"/>
        <v>20.86</v>
      </c>
      <c r="J13" s="194">
        <f t="shared" si="0"/>
        <v>109.29</v>
      </c>
      <c r="K13" s="223"/>
      <c r="M13" s="264"/>
      <c r="N13" s="264"/>
    </row>
    <row r="14" spans="1:14" s="158" customFormat="1" ht="26.4">
      <c r="A14" s="205">
        <f t="shared" si="2"/>
        <v>7</v>
      </c>
      <c r="B14" s="207" t="s">
        <v>88</v>
      </c>
      <c r="C14" s="207" t="s">
        <v>70</v>
      </c>
      <c r="D14" s="208">
        <v>1533</v>
      </c>
      <c r="E14" s="211" t="s">
        <v>144</v>
      </c>
      <c r="F14" s="206">
        <f t="shared" si="1"/>
        <v>9.1839999999999993</v>
      </c>
      <c r="G14" s="194">
        <v>4.5</v>
      </c>
      <c r="H14" s="209">
        <v>20.66</v>
      </c>
      <c r="I14" s="194">
        <f t="shared" si="3"/>
        <v>4.87</v>
      </c>
      <c r="J14" s="194">
        <f t="shared" si="0"/>
        <v>25.53</v>
      </c>
      <c r="K14" s="223"/>
      <c r="M14" s="264"/>
      <c r="N14" s="264"/>
    </row>
    <row r="15" spans="1:14" s="158" customFormat="1" ht="26.4">
      <c r="A15" s="205">
        <f t="shared" si="2"/>
        <v>8</v>
      </c>
      <c r="B15" s="207" t="s">
        <v>88</v>
      </c>
      <c r="C15" s="207" t="s">
        <v>70</v>
      </c>
      <c r="D15" s="208">
        <v>1533</v>
      </c>
      <c r="E15" s="211" t="s">
        <v>143</v>
      </c>
      <c r="F15" s="206">
        <f t="shared" si="1"/>
        <v>9.1839999999999993</v>
      </c>
      <c r="G15" s="194">
        <v>43.5</v>
      </c>
      <c r="H15" s="209">
        <v>79.900000000000006</v>
      </c>
      <c r="I15" s="194">
        <f t="shared" si="3"/>
        <v>18.850000000000001</v>
      </c>
      <c r="J15" s="194">
        <f t="shared" si="0"/>
        <v>98.75</v>
      </c>
      <c r="K15" s="223"/>
      <c r="M15" s="264"/>
      <c r="N15" s="264"/>
    </row>
    <row r="16" spans="1:14" s="158" customFormat="1" ht="26.4">
      <c r="A16" s="205">
        <f t="shared" si="2"/>
        <v>9</v>
      </c>
      <c r="B16" s="207" t="s">
        <v>108</v>
      </c>
      <c r="C16" s="207" t="s">
        <v>68</v>
      </c>
      <c r="D16" s="208">
        <v>1455</v>
      </c>
      <c r="E16" s="211" t="s">
        <v>143</v>
      </c>
      <c r="F16" s="206">
        <f t="shared" si="1"/>
        <v>8.7170000000000005</v>
      </c>
      <c r="G16" s="194">
        <v>28</v>
      </c>
      <c r="H16" s="209">
        <v>48.82</v>
      </c>
      <c r="I16" s="194">
        <f t="shared" si="3"/>
        <v>11.52</v>
      </c>
      <c r="J16" s="194">
        <f t="shared" si="0"/>
        <v>60.34</v>
      </c>
      <c r="K16" s="223"/>
      <c r="M16" s="264"/>
      <c r="N16" s="264"/>
    </row>
    <row r="17" spans="1:14" s="158" customFormat="1" ht="26.4" customHeight="1">
      <c r="A17" s="205">
        <f t="shared" si="2"/>
        <v>10</v>
      </c>
      <c r="B17" s="207" t="s">
        <v>123</v>
      </c>
      <c r="C17" s="207" t="s">
        <v>70</v>
      </c>
      <c r="D17" s="208">
        <v>1501</v>
      </c>
      <c r="E17" s="211" t="s">
        <v>143</v>
      </c>
      <c r="F17" s="206">
        <f t="shared" si="1"/>
        <v>8.9920000000000009</v>
      </c>
      <c r="G17" s="194">
        <v>36</v>
      </c>
      <c r="H17" s="209">
        <v>64.739999999999995</v>
      </c>
      <c r="I17" s="194">
        <f t="shared" si="3"/>
        <v>15.27</v>
      </c>
      <c r="J17" s="194">
        <f t="shared" si="0"/>
        <v>80.009999999999991</v>
      </c>
      <c r="K17" s="223"/>
      <c r="M17" s="264"/>
      <c r="N17" s="264"/>
    </row>
    <row r="18" spans="1:14" s="158" customFormat="1" ht="26.4">
      <c r="A18" s="205">
        <f t="shared" si="2"/>
        <v>11</v>
      </c>
      <c r="B18" s="207" t="s">
        <v>85</v>
      </c>
      <c r="C18" s="207" t="s">
        <v>68</v>
      </c>
      <c r="D18" s="208">
        <v>1571</v>
      </c>
      <c r="E18" s="211" t="s">
        <v>143</v>
      </c>
      <c r="F18" s="206">
        <f t="shared" si="1"/>
        <v>9.4120000000000008</v>
      </c>
      <c r="G18" s="194">
        <v>24</v>
      </c>
      <c r="H18" s="209">
        <v>45.18</v>
      </c>
      <c r="I18" s="194">
        <f>ROUND(H18*23.59%,2)</f>
        <v>10.66</v>
      </c>
      <c r="J18" s="194">
        <f t="shared" si="0"/>
        <v>55.84</v>
      </c>
      <c r="K18" s="223"/>
      <c r="M18" s="264"/>
      <c r="N18" s="264"/>
    </row>
    <row r="19" spans="1:14" s="158" customFormat="1" ht="26.4" customHeight="1">
      <c r="A19" s="205">
        <f t="shared" si="2"/>
        <v>12</v>
      </c>
      <c r="B19" s="207" t="s">
        <v>92</v>
      </c>
      <c r="C19" s="207" t="s">
        <v>68</v>
      </c>
      <c r="D19" s="208">
        <v>1455</v>
      </c>
      <c r="E19" s="211" t="s">
        <v>143</v>
      </c>
      <c r="F19" s="206">
        <f t="shared" si="1"/>
        <v>8.7170000000000005</v>
      </c>
      <c r="G19" s="194">
        <v>48</v>
      </c>
      <c r="H19" s="209">
        <v>83.68</v>
      </c>
      <c r="I19" s="194">
        <f t="shared" si="3"/>
        <v>19.739999999999998</v>
      </c>
      <c r="J19" s="194">
        <f t="shared" si="0"/>
        <v>103.42</v>
      </c>
      <c r="K19" s="223"/>
      <c r="M19" s="264"/>
      <c r="N19" s="264"/>
    </row>
    <row r="20" spans="1:14" s="158" customFormat="1" ht="26.4">
      <c r="A20" s="205">
        <f t="shared" si="2"/>
        <v>13</v>
      </c>
      <c r="B20" s="207" t="s">
        <v>89</v>
      </c>
      <c r="C20" s="207" t="s">
        <v>70</v>
      </c>
      <c r="D20" s="208">
        <v>1445</v>
      </c>
      <c r="E20" s="211" t="s">
        <v>143</v>
      </c>
      <c r="F20" s="206">
        <f t="shared" si="1"/>
        <v>8.657</v>
      </c>
      <c r="G20" s="194">
        <v>24</v>
      </c>
      <c r="H20" s="209">
        <v>41.55</v>
      </c>
      <c r="I20" s="194">
        <f>ROUND(H20*23.59%,2)-0.01</f>
        <v>9.7900000000000009</v>
      </c>
      <c r="J20" s="194">
        <f t="shared" si="0"/>
        <v>51.339999999999996</v>
      </c>
      <c r="K20" s="223"/>
      <c r="M20" s="264"/>
      <c r="N20" s="264"/>
    </row>
    <row r="21" spans="1:14" s="158" customFormat="1" ht="13.2">
      <c r="A21" s="205">
        <f t="shared" si="2"/>
        <v>14</v>
      </c>
      <c r="B21" s="207" t="s">
        <v>110</v>
      </c>
      <c r="C21" s="207" t="s">
        <v>68</v>
      </c>
      <c r="D21" s="208">
        <v>1722</v>
      </c>
      <c r="E21" s="211" t="s">
        <v>143</v>
      </c>
      <c r="F21" s="206">
        <f t="shared" si="1"/>
        <v>10.316000000000001</v>
      </c>
      <c r="G21" s="194">
        <v>12</v>
      </c>
      <c r="H21" s="209">
        <v>24.76</v>
      </c>
      <c r="I21" s="194">
        <f t="shared" si="3"/>
        <v>5.84</v>
      </c>
      <c r="J21" s="194">
        <f t="shared" si="0"/>
        <v>30.6</v>
      </c>
      <c r="K21" s="223"/>
      <c r="M21" s="264"/>
      <c r="N21" s="264"/>
    </row>
    <row r="22" spans="1:14" s="158" customFormat="1" ht="26.4">
      <c r="A22" s="205">
        <f t="shared" si="2"/>
        <v>15</v>
      </c>
      <c r="B22" s="207" t="s">
        <v>93</v>
      </c>
      <c r="C22" s="207" t="s">
        <v>68</v>
      </c>
      <c r="D22" s="208">
        <v>1640</v>
      </c>
      <c r="E22" s="211" t="s">
        <v>143</v>
      </c>
      <c r="F22" s="206">
        <f t="shared" si="1"/>
        <v>9.8249999999999993</v>
      </c>
      <c r="G22" s="194">
        <v>24</v>
      </c>
      <c r="H22" s="209">
        <v>47.16</v>
      </c>
      <c r="I22" s="194">
        <f t="shared" si="3"/>
        <v>11.13</v>
      </c>
      <c r="J22" s="194">
        <f t="shared" si="0"/>
        <v>58.29</v>
      </c>
      <c r="K22" s="223"/>
      <c r="M22" s="264"/>
      <c r="N22" s="264"/>
    </row>
    <row r="23" spans="1:14" s="158" customFormat="1" ht="26.4">
      <c r="A23" s="205">
        <f t="shared" si="2"/>
        <v>16</v>
      </c>
      <c r="B23" s="207" t="s">
        <v>120</v>
      </c>
      <c r="C23" s="207" t="s">
        <v>70</v>
      </c>
      <c r="D23" s="208">
        <v>1851</v>
      </c>
      <c r="E23" s="211" t="s">
        <v>143</v>
      </c>
      <c r="F23" s="206">
        <f t="shared" si="1"/>
        <v>11.089</v>
      </c>
      <c r="G23" s="194">
        <v>24</v>
      </c>
      <c r="H23" s="209">
        <v>53.23</v>
      </c>
      <c r="I23" s="194">
        <f t="shared" si="3"/>
        <v>12.56</v>
      </c>
      <c r="J23" s="194">
        <f t="shared" si="0"/>
        <v>65.789999999999992</v>
      </c>
      <c r="K23" s="223"/>
      <c r="M23" s="264"/>
      <c r="N23" s="264"/>
    </row>
    <row r="24" spans="1:14" s="158" customFormat="1" ht="26.4">
      <c r="A24" s="205">
        <f t="shared" si="2"/>
        <v>17</v>
      </c>
      <c r="B24" s="207" t="s">
        <v>123</v>
      </c>
      <c r="C24" s="207" t="s">
        <v>68</v>
      </c>
      <c r="D24" s="208">
        <v>1640</v>
      </c>
      <c r="E24" s="211" t="s">
        <v>143</v>
      </c>
      <c r="F24" s="206">
        <f t="shared" si="1"/>
        <v>9.8249999999999993</v>
      </c>
      <c r="G24" s="194">
        <v>48</v>
      </c>
      <c r="H24" s="209">
        <v>94.32</v>
      </c>
      <c r="I24" s="194">
        <f>ROUND(H24*23.59%,2)</f>
        <v>22.25</v>
      </c>
      <c r="J24" s="194">
        <f t="shared" si="0"/>
        <v>116.57</v>
      </c>
      <c r="K24" s="223"/>
      <c r="M24" s="264"/>
      <c r="N24" s="264"/>
    </row>
    <row r="25" spans="1:14" s="158" customFormat="1" ht="13.2">
      <c r="A25" s="205">
        <f t="shared" si="2"/>
        <v>18</v>
      </c>
      <c r="B25" s="207" t="s">
        <v>76</v>
      </c>
      <c r="C25" s="207" t="s">
        <v>68</v>
      </c>
      <c r="D25" s="208">
        <v>1435</v>
      </c>
      <c r="E25" s="211" t="s">
        <v>143</v>
      </c>
      <c r="F25" s="206">
        <f t="shared" si="1"/>
        <v>8.5969999999999995</v>
      </c>
      <c r="G25" s="194">
        <v>24</v>
      </c>
      <c r="H25" s="209">
        <v>41.27</v>
      </c>
      <c r="I25" s="194">
        <f t="shared" si="3"/>
        <v>9.74</v>
      </c>
      <c r="J25" s="194">
        <f t="shared" si="0"/>
        <v>51.010000000000005</v>
      </c>
      <c r="K25" s="223"/>
      <c r="M25" s="264"/>
      <c r="N25" s="264"/>
    </row>
    <row r="26" spans="1:14" s="158" customFormat="1" ht="26.4">
      <c r="A26" s="205">
        <f t="shared" si="2"/>
        <v>19</v>
      </c>
      <c r="B26" s="207" t="s">
        <v>103</v>
      </c>
      <c r="C26" s="207" t="s">
        <v>70</v>
      </c>
      <c r="D26" s="208">
        <v>1365</v>
      </c>
      <c r="E26" s="211" t="s">
        <v>143</v>
      </c>
      <c r="F26" s="206">
        <f t="shared" si="1"/>
        <v>8.1780000000000008</v>
      </c>
      <c r="G26" s="194">
        <v>12</v>
      </c>
      <c r="H26" s="209">
        <v>19.63</v>
      </c>
      <c r="I26" s="194">
        <f>ROUND(H26*23.59%,2)-0.01</f>
        <v>4.62</v>
      </c>
      <c r="J26" s="194">
        <f t="shared" si="0"/>
        <v>24.25</v>
      </c>
      <c r="K26" s="223"/>
      <c r="M26" s="264"/>
      <c r="N26" s="264"/>
    </row>
    <row r="27" spans="1:14" s="158" customFormat="1" ht="13.2">
      <c r="A27" s="205">
        <f t="shared" si="2"/>
        <v>20</v>
      </c>
      <c r="B27" s="207" t="s">
        <v>148</v>
      </c>
      <c r="C27" s="207" t="s">
        <v>71</v>
      </c>
      <c r="D27" s="208">
        <v>1410</v>
      </c>
      <c r="E27" s="211" t="s">
        <v>143</v>
      </c>
      <c r="F27" s="206">
        <f t="shared" si="1"/>
        <v>8.4469999999999992</v>
      </c>
      <c r="G27" s="194">
        <v>120.5</v>
      </c>
      <c r="H27" s="209">
        <v>203.57</v>
      </c>
      <c r="I27" s="194">
        <f t="shared" si="3"/>
        <v>48.02</v>
      </c>
      <c r="J27" s="194">
        <f t="shared" si="0"/>
        <v>251.59</v>
      </c>
      <c r="K27" s="223"/>
      <c r="M27" s="264"/>
      <c r="N27" s="264"/>
    </row>
    <row r="28" spans="1:14" s="158" customFormat="1" ht="13.2">
      <c r="A28" s="205">
        <f t="shared" si="2"/>
        <v>21</v>
      </c>
      <c r="B28" s="207" t="s">
        <v>148</v>
      </c>
      <c r="C28" s="207" t="s">
        <v>71</v>
      </c>
      <c r="D28" s="208">
        <v>1410</v>
      </c>
      <c r="E28" s="211" t="s">
        <v>144</v>
      </c>
      <c r="F28" s="206">
        <f t="shared" si="1"/>
        <v>8.4469999999999992</v>
      </c>
      <c r="G28" s="194">
        <v>10.5</v>
      </c>
      <c r="H28" s="209">
        <v>44.35</v>
      </c>
      <c r="I28" s="194">
        <f>ROUND(H28*23.59%,2)</f>
        <v>10.46</v>
      </c>
      <c r="J28" s="194">
        <f t="shared" si="0"/>
        <v>54.81</v>
      </c>
      <c r="K28" s="223"/>
      <c r="M28" s="264"/>
      <c r="N28" s="264"/>
    </row>
    <row r="29" spans="1:14" s="158" customFormat="1" ht="26.4">
      <c r="A29" s="205">
        <f t="shared" si="2"/>
        <v>22</v>
      </c>
      <c r="B29" s="207" t="s">
        <v>126</v>
      </c>
      <c r="C29" s="207" t="s">
        <v>70</v>
      </c>
      <c r="D29" s="208">
        <v>1501</v>
      </c>
      <c r="E29" s="211" t="s">
        <v>143</v>
      </c>
      <c r="F29" s="206">
        <f t="shared" si="1"/>
        <v>8.9920000000000009</v>
      </c>
      <c r="G29" s="194">
        <v>36</v>
      </c>
      <c r="H29" s="209">
        <v>64.739999999999995</v>
      </c>
      <c r="I29" s="194">
        <f t="shared" si="3"/>
        <v>15.27</v>
      </c>
      <c r="J29" s="194">
        <f t="shared" si="0"/>
        <v>80.009999999999991</v>
      </c>
      <c r="K29" s="223"/>
      <c r="M29" s="264"/>
      <c r="N29" s="264"/>
    </row>
    <row r="30" spans="1:14" s="158" customFormat="1" ht="26.4">
      <c r="A30" s="205">
        <f t="shared" si="2"/>
        <v>23</v>
      </c>
      <c r="B30" s="207" t="s">
        <v>72</v>
      </c>
      <c r="C30" s="207" t="s">
        <v>70</v>
      </c>
      <c r="D30" s="208">
        <v>1581</v>
      </c>
      <c r="E30" s="211" t="s">
        <v>143</v>
      </c>
      <c r="F30" s="206">
        <f t="shared" si="1"/>
        <v>9.4719999999999995</v>
      </c>
      <c r="G30" s="194">
        <v>25</v>
      </c>
      <c r="H30" s="209">
        <v>47.36</v>
      </c>
      <c r="I30" s="194">
        <f t="shared" si="3"/>
        <v>11.17</v>
      </c>
      <c r="J30" s="194">
        <f t="shared" si="0"/>
        <v>58.53</v>
      </c>
      <c r="K30" s="223"/>
      <c r="M30" s="264"/>
      <c r="N30" s="264"/>
    </row>
    <row r="31" spans="1:14" s="158" customFormat="1" ht="22.5" customHeight="1">
      <c r="A31" s="205">
        <f t="shared" si="2"/>
        <v>24</v>
      </c>
      <c r="B31" s="207" t="s">
        <v>85</v>
      </c>
      <c r="C31" s="207" t="s">
        <v>70</v>
      </c>
      <c r="D31" s="208">
        <v>1541</v>
      </c>
      <c r="E31" s="211" t="s">
        <v>143</v>
      </c>
      <c r="F31" s="206">
        <f t="shared" si="1"/>
        <v>9.2319999999999993</v>
      </c>
      <c r="G31" s="194">
        <v>36</v>
      </c>
      <c r="H31" s="209">
        <v>66.47</v>
      </c>
      <c r="I31" s="194">
        <f t="shared" si="3"/>
        <v>15.68</v>
      </c>
      <c r="J31" s="194">
        <f t="shared" si="0"/>
        <v>82.15</v>
      </c>
      <c r="K31" s="223"/>
      <c r="M31" s="264"/>
      <c r="N31" s="264"/>
    </row>
    <row r="32" spans="1:14" s="158" customFormat="1" ht="13.2">
      <c r="A32" s="205">
        <f t="shared" si="2"/>
        <v>25</v>
      </c>
      <c r="B32" s="207" t="s">
        <v>94</v>
      </c>
      <c r="C32" s="207" t="s">
        <v>70</v>
      </c>
      <c r="D32" s="208">
        <v>1452</v>
      </c>
      <c r="E32" s="211" t="s">
        <v>143</v>
      </c>
      <c r="F32" s="206">
        <f t="shared" si="1"/>
        <v>8.6989999999999998</v>
      </c>
      <c r="G32" s="194">
        <v>24</v>
      </c>
      <c r="H32" s="209">
        <v>41.76</v>
      </c>
      <c r="I32" s="194">
        <f t="shared" si="3"/>
        <v>9.85</v>
      </c>
      <c r="J32" s="194">
        <f t="shared" si="0"/>
        <v>51.61</v>
      </c>
      <c r="K32" s="223"/>
      <c r="M32" s="264"/>
      <c r="N32" s="264"/>
    </row>
    <row r="33" spans="1:14" s="158" customFormat="1" ht="26.4">
      <c r="A33" s="205">
        <f t="shared" si="2"/>
        <v>26</v>
      </c>
      <c r="B33" s="207" t="s">
        <v>101</v>
      </c>
      <c r="C33" s="207" t="s">
        <v>79</v>
      </c>
      <c r="D33" s="208">
        <v>1660</v>
      </c>
      <c r="E33" s="211" t="s">
        <v>143</v>
      </c>
      <c r="F33" s="206">
        <f t="shared" si="1"/>
        <v>9.9450000000000003</v>
      </c>
      <c r="G33" s="194">
        <v>36</v>
      </c>
      <c r="H33" s="209">
        <v>71.599999999999994</v>
      </c>
      <c r="I33" s="194">
        <f t="shared" si="3"/>
        <v>16.89</v>
      </c>
      <c r="J33" s="194">
        <f t="shared" si="0"/>
        <v>88.49</v>
      </c>
      <c r="K33" s="223"/>
      <c r="M33" s="264"/>
      <c r="N33" s="264"/>
    </row>
    <row r="34" spans="1:14" s="158" customFormat="1" ht="15" customHeight="1">
      <c r="A34" s="205">
        <f t="shared" si="2"/>
        <v>27</v>
      </c>
      <c r="B34" s="207" t="s">
        <v>154</v>
      </c>
      <c r="C34" s="207" t="s">
        <v>70</v>
      </c>
      <c r="D34" s="208">
        <v>1855</v>
      </c>
      <c r="E34" s="211" t="s">
        <v>144</v>
      </c>
      <c r="F34" s="206">
        <f t="shared" si="1"/>
        <v>11.113</v>
      </c>
      <c r="G34" s="194">
        <v>11</v>
      </c>
      <c r="H34" s="209">
        <v>61.12</v>
      </c>
      <c r="I34" s="194">
        <f t="shared" si="3"/>
        <v>14.42</v>
      </c>
      <c r="J34" s="194">
        <f t="shared" si="0"/>
        <v>75.539999999999992</v>
      </c>
      <c r="K34" s="223"/>
      <c r="M34" s="264"/>
      <c r="N34" s="264"/>
    </row>
    <row r="35" spans="1:14" s="158" customFormat="1" ht="32.25" customHeight="1">
      <c r="A35" s="205">
        <f t="shared" si="2"/>
        <v>28</v>
      </c>
      <c r="B35" s="207" t="s">
        <v>154</v>
      </c>
      <c r="C35" s="207" t="s">
        <v>70</v>
      </c>
      <c r="D35" s="208">
        <v>1855</v>
      </c>
      <c r="E35" s="211" t="s">
        <v>143</v>
      </c>
      <c r="F35" s="206">
        <f t="shared" si="1"/>
        <v>11.113</v>
      </c>
      <c r="G35" s="194">
        <v>109</v>
      </c>
      <c r="H35" s="209">
        <v>242.26</v>
      </c>
      <c r="I35" s="194">
        <f t="shared" si="3"/>
        <v>57.15</v>
      </c>
      <c r="J35" s="194">
        <f t="shared" si="0"/>
        <v>299.40999999999997</v>
      </c>
      <c r="K35" s="223"/>
      <c r="M35" s="264"/>
      <c r="N35" s="264"/>
    </row>
    <row r="36" spans="1:14" s="158" customFormat="1" ht="26.4">
      <c r="A36" s="205">
        <f t="shared" si="2"/>
        <v>29</v>
      </c>
      <c r="B36" s="207" t="s">
        <v>92</v>
      </c>
      <c r="C36" s="207" t="s">
        <v>70</v>
      </c>
      <c r="D36" s="208">
        <v>1365</v>
      </c>
      <c r="E36" s="211" t="s">
        <v>144</v>
      </c>
      <c r="F36" s="206">
        <f t="shared" si="1"/>
        <v>8.1780000000000008</v>
      </c>
      <c r="G36" s="194">
        <v>4</v>
      </c>
      <c r="H36" s="209">
        <v>16.36</v>
      </c>
      <c r="I36" s="194">
        <f t="shared" si="3"/>
        <v>3.86</v>
      </c>
      <c r="J36" s="194">
        <f t="shared" si="0"/>
        <v>20.22</v>
      </c>
      <c r="K36" s="223"/>
      <c r="M36" s="264"/>
      <c r="N36" s="264"/>
    </row>
    <row r="37" spans="1:14" s="158" customFormat="1" ht="17.25" customHeight="1">
      <c r="A37" s="205">
        <f t="shared" si="2"/>
        <v>30</v>
      </c>
      <c r="B37" s="207" t="s">
        <v>92</v>
      </c>
      <c r="C37" s="207" t="s">
        <v>70</v>
      </c>
      <c r="D37" s="208">
        <v>1365</v>
      </c>
      <c r="E37" s="211" t="s">
        <v>143</v>
      </c>
      <c r="F37" s="206">
        <f t="shared" si="1"/>
        <v>8.1780000000000008</v>
      </c>
      <c r="G37" s="194">
        <v>44</v>
      </c>
      <c r="H37" s="209">
        <v>71.960000000000008</v>
      </c>
      <c r="I37" s="194">
        <f t="shared" si="3"/>
        <v>16.98</v>
      </c>
      <c r="J37" s="194">
        <f t="shared" si="0"/>
        <v>88.940000000000012</v>
      </c>
      <c r="K37" s="223"/>
      <c r="M37" s="264"/>
      <c r="N37" s="264"/>
    </row>
    <row r="38" spans="1:14" s="158" customFormat="1" ht="26.4">
      <c r="A38" s="205">
        <f t="shared" si="2"/>
        <v>31</v>
      </c>
      <c r="B38" s="207" t="s">
        <v>108</v>
      </c>
      <c r="C38" s="207" t="s">
        <v>68</v>
      </c>
      <c r="D38" s="208">
        <v>1531</v>
      </c>
      <c r="E38" s="211" t="s">
        <v>143</v>
      </c>
      <c r="F38" s="206">
        <f t="shared" si="1"/>
        <v>9.1720000000000006</v>
      </c>
      <c r="G38" s="194">
        <v>28</v>
      </c>
      <c r="H38" s="209">
        <v>51.36</v>
      </c>
      <c r="I38" s="194">
        <f t="shared" si="3"/>
        <v>12.12</v>
      </c>
      <c r="J38" s="194">
        <f t="shared" si="0"/>
        <v>63.48</v>
      </c>
      <c r="K38" s="223"/>
      <c r="M38" s="264"/>
      <c r="N38" s="264"/>
    </row>
    <row r="39" spans="1:14" s="158" customFormat="1" ht="26.4">
      <c r="A39" s="205">
        <f t="shared" si="2"/>
        <v>32</v>
      </c>
      <c r="B39" s="207" t="s">
        <v>100</v>
      </c>
      <c r="C39" s="207" t="s">
        <v>68</v>
      </c>
      <c r="D39" s="208">
        <v>1640</v>
      </c>
      <c r="E39" s="211" t="s">
        <v>143</v>
      </c>
      <c r="F39" s="206">
        <f t="shared" si="1"/>
        <v>9.8249999999999993</v>
      </c>
      <c r="G39" s="194">
        <v>24</v>
      </c>
      <c r="H39" s="209">
        <v>47.16</v>
      </c>
      <c r="I39" s="194">
        <f t="shared" si="3"/>
        <v>11.13</v>
      </c>
      <c r="J39" s="194">
        <f t="shared" si="0"/>
        <v>58.29</v>
      </c>
      <c r="K39" s="223"/>
      <c r="M39" s="264"/>
      <c r="N39" s="264"/>
    </row>
    <row r="40" spans="1:14" s="158" customFormat="1" ht="26.4" customHeight="1">
      <c r="A40" s="205">
        <f t="shared" si="2"/>
        <v>33</v>
      </c>
      <c r="B40" s="207" t="s">
        <v>85</v>
      </c>
      <c r="C40" s="207" t="s">
        <v>68</v>
      </c>
      <c r="D40" s="208">
        <v>1861</v>
      </c>
      <c r="E40" s="211" t="s">
        <v>143</v>
      </c>
      <c r="F40" s="206">
        <f t="shared" si="1"/>
        <v>11.148999999999999</v>
      </c>
      <c r="G40" s="194">
        <v>24</v>
      </c>
      <c r="H40" s="209">
        <v>53.52</v>
      </c>
      <c r="I40" s="194">
        <f t="shared" si="3"/>
        <v>12.63</v>
      </c>
      <c r="J40" s="194">
        <f t="shared" si="0"/>
        <v>66.150000000000006</v>
      </c>
      <c r="K40" s="223"/>
      <c r="M40" s="264"/>
      <c r="N40" s="264"/>
    </row>
    <row r="41" spans="1:14" s="158" customFormat="1" ht="26.4">
      <c r="A41" s="205">
        <f t="shared" si="2"/>
        <v>34</v>
      </c>
      <c r="B41" s="207" t="s">
        <v>83</v>
      </c>
      <c r="C41" s="207" t="s">
        <v>70</v>
      </c>
      <c r="D41" s="208">
        <v>1405</v>
      </c>
      <c r="E41" s="211" t="s">
        <v>143</v>
      </c>
      <c r="F41" s="206">
        <f t="shared" si="1"/>
        <v>8.4169999999999998</v>
      </c>
      <c r="G41" s="194">
        <v>24</v>
      </c>
      <c r="H41" s="209">
        <v>40.4</v>
      </c>
      <c r="I41" s="194">
        <f t="shared" si="3"/>
        <v>9.5299999999999994</v>
      </c>
      <c r="J41" s="194">
        <f t="shared" si="0"/>
        <v>49.93</v>
      </c>
      <c r="K41" s="223"/>
      <c r="M41" s="264"/>
      <c r="N41" s="264"/>
    </row>
    <row r="42" spans="1:14" s="158" customFormat="1" ht="26.4">
      <c r="A42" s="205">
        <f t="shared" si="2"/>
        <v>35</v>
      </c>
      <c r="B42" s="207" t="s">
        <v>80</v>
      </c>
      <c r="C42" s="207" t="s">
        <v>71</v>
      </c>
      <c r="D42" s="208">
        <v>1429</v>
      </c>
      <c r="E42" s="211" t="s">
        <v>143</v>
      </c>
      <c r="F42" s="206">
        <f t="shared" si="1"/>
        <v>8.5609999999999999</v>
      </c>
      <c r="G42" s="194">
        <v>24</v>
      </c>
      <c r="H42" s="209">
        <v>41.09</v>
      </c>
      <c r="I42" s="194">
        <f t="shared" si="3"/>
        <v>9.69</v>
      </c>
      <c r="J42" s="194">
        <f t="shared" si="0"/>
        <v>50.78</v>
      </c>
      <c r="K42" s="223"/>
      <c r="M42" s="264"/>
      <c r="N42" s="264"/>
    </row>
    <row r="43" spans="1:14" s="158" customFormat="1" ht="26.4">
      <c r="A43" s="205">
        <f t="shared" si="2"/>
        <v>36</v>
      </c>
      <c r="B43" s="207" t="s">
        <v>72</v>
      </c>
      <c r="C43" s="207" t="s">
        <v>68</v>
      </c>
      <c r="D43" s="208">
        <v>1551</v>
      </c>
      <c r="E43" s="211" t="s">
        <v>143</v>
      </c>
      <c r="F43" s="206">
        <f t="shared" si="1"/>
        <v>9.2919999999999998</v>
      </c>
      <c r="G43" s="194">
        <v>24</v>
      </c>
      <c r="H43" s="209">
        <v>44.6</v>
      </c>
      <c r="I43" s="194">
        <f>ROUND(H43*23.59%,2)</f>
        <v>10.52</v>
      </c>
      <c r="J43" s="194">
        <f t="shared" si="0"/>
        <v>55.120000000000005</v>
      </c>
      <c r="K43" s="223"/>
      <c r="M43" s="264"/>
      <c r="N43" s="264"/>
    </row>
    <row r="44" spans="1:14" s="158" customFormat="1" ht="26.4">
      <c r="A44" s="205">
        <f t="shared" si="2"/>
        <v>37</v>
      </c>
      <c r="B44" s="207" t="s">
        <v>108</v>
      </c>
      <c r="C44" s="207" t="s">
        <v>70</v>
      </c>
      <c r="D44" s="208">
        <v>1385</v>
      </c>
      <c r="E44" s="211" t="s">
        <v>143</v>
      </c>
      <c r="F44" s="206">
        <f t="shared" si="1"/>
        <v>8.2970000000000006</v>
      </c>
      <c r="G44" s="194">
        <v>14</v>
      </c>
      <c r="H44" s="209">
        <v>23.23</v>
      </c>
      <c r="I44" s="194">
        <f t="shared" si="3"/>
        <v>5.48</v>
      </c>
      <c r="J44" s="194">
        <f t="shared" si="0"/>
        <v>28.71</v>
      </c>
      <c r="K44" s="223"/>
      <c r="M44" s="264"/>
      <c r="N44" s="264"/>
    </row>
    <row r="45" spans="1:14" s="158" customFormat="1" ht="26.4">
      <c r="A45" s="205">
        <f t="shared" si="2"/>
        <v>38</v>
      </c>
      <c r="B45" s="207" t="s">
        <v>77</v>
      </c>
      <c r="C45" s="207" t="s">
        <v>68</v>
      </c>
      <c r="D45" s="208">
        <v>1495</v>
      </c>
      <c r="E45" s="211" t="s">
        <v>143</v>
      </c>
      <c r="F45" s="206">
        <f t="shared" si="1"/>
        <v>8.9559999999999995</v>
      </c>
      <c r="G45" s="194">
        <v>12</v>
      </c>
      <c r="H45" s="209">
        <v>21.49</v>
      </c>
      <c r="I45" s="194">
        <f t="shared" si="3"/>
        <v>5.07</v>
      </c>
      <c r="J45" s="194">
        <f t="shared" si="0"/>
        <v>26.56</v>
      </c>
      <c r="K45" s="223"/>
      <c r="M45" s="264"/>
      <c r="N45" s="264"/>
    </row>
    <row r="46" spans="1:14" s="158" customFormat="1" ht="26.4">
      <c r="A46" s="205">
        <f t="shared" si="2"/>
        <v>39</v>
      </c>
      <c r="B46" s="207" t="s">
        <v>106</v>
      </c>
      <c r="C46" s="207" t="s">
        <v>68</v>
      </c>
      <c r="D46" s="208">
        <v>1765</v>
      </c>
      <c r="E46" s="211" t="s">
        <v>143</v>
      </c>
      <c r="F46" s="206">
        <f t="shared" si="1"/>
        <v>10.574</v>
      </c>
      <c r="G46" s="194">
        <v>24</v>
      </c>
      <c r="H46" s="209">
        <v>50.76</v>
      </c>
      <c r="I46" s="194">
        <f>ROUND(H46*21.94%,2)</f>
        <v>11.14</v>
      </c>
      <c r="J46" s="194">
        <f t="shared" si="0"/>
        <v>61.9</v>
      </c>
      <c r="K46" s="223" t="s">
        <v>151</v>
      </c>
      <c r="M46" s="264"/>
      <c r="N46" s="264"/>
    </row>
    <row r="47" spans="1:14" s="158" customFormat="1" ht="31.5" customHeight="1">
      <c r="A47" s="205">
        <f t="shared" si="2"/>
        <v>40</v>
      </c>
      <c r="B47" s="207" t="s">
        <v>85</v>
      </c>
      <c r="C47" s="207" t="s">
        <v>68</v>
      </c>
      <c r="D47" s="208">
        <v>1640</v>
      </c>
      <c r="E47" s="211" t="s">
        <v>143</v>
      </c>
      <c r="F47" s="206">
        <f t="shared" si="1"/>
        <v>9.8249999999999993</v>
      </c>
      <c r="G47" s="194">
        <v>24</v>
      </c>
      <c r="H47" s="209">
        <v>47.16</v>
      </c>
      <c r="I47" s="194">
        <f t="shared" si="3"/>
        <v>11.13</v>
      </c>
      <c r="J47" s="194">
        <f t="shared" si="0"/>
        <v>58.29</v>
      </c>
      <c r="K47" s="223"/>
      <c r="M47" s="264"/>
      <c r="N47" s="264"/>
    </row>
    <row r="48" spans="1:14" s="158" customFormat="1" ht="30" customHeight="1">
      <c r="A48" s="205">
        <f t="shared" si="2"/>
        <v>41</v>
      </c>
      <c r="B48" s="207" t="s">
        <v>97</v>
      </c>
      <c r="C48" s="207" t="s">
        <v>70</v>
      </c>
      <c r="D48" s="208">
        <v>1385</v>
      </c>
      <c r="E48" s="211" t="s">
        <v>143</v>
      </c>
      <c r="F48" s="206">
        <f t="shared" si="1"/>
        <v>8.2970000000000006</v>
      </c>
      <c r="G48" s="194">
        <v>24</v>
      </c>
      <c r="H48" s="209">
        <v>39.83</v>
      </c>
      <c r="I48" s="194">
        <f t="shared" si="3"/>
        <v>9.4</v>
      </c>
      <c r="J48" s="194">
        <f t="shared" si="0"/>
        <v>49.23</v>
      </c>
      <c r="K48" s="223"/>
      <c r="M48" s="264"/>
      <c r="N48" s="264"/>
    </row>
    <row r="49" spans="1:14" s="158" customFormat="1" ht="26.4">
      <c r="A49" s="205">
        <f t="shared" si="2"/>
        <v>42</v>
      </c>
      <c r="B49" s="207" t="s">
        <v>67</v>
      </c>
      <c r="C49" s="207" t="s">
        <v>70</v>
      </c>
      <c r="D49" s="208">
        <v>1425</v>
      </c>
      <c r="E49" s="211" t="s">
        <v>143</v>
      </c>
      <c r="F49" s="206">
        <f t="shared" si="1"/>
        <v>8.5370000000000008</v>
      </c>
      <c r="G49" s="194">
        <v>24</v>
      </c>
      <c r="H49" s="209">
        <v>40.98</v>
      </c>
      <c r="I49" s="194">
        <f t="shared" si="3"/>
        <v>9.67</v>
      </c>
      <c r="J49" s="194">
        <f t="shared" si="0"/>
        <v>50.65</v>
      </c>
      <c r="K49" s="223"/>
      <c r="M49" s="264"/>
      <c r="N49" s="264"/>
    </row>
    <row r="50" spans="1:14" s="158" customFormat="1" ht="26.4">
      <c r="A50" s="205">
        <f t="shared" si="2"/>
        <v>43</v>
      </c>
      <c r="B50" s="207" t="s">
        <v>130</v>
      </c>
      <c r="C50" s="207" t="s">
        <v>68</v>
      </c>
      <c r="D50" s="208">
        <v>1455</v>
      </c>
      <c r="E50" s="211" t="s">
        <v>143</v>
      </c>
      <c r="F50" s="206">
        <f t="shared" si="1"/>
        <v>8.7170000000000005</v>
      </c>
      <c r="G50" s="194">
        <v>12</v>
      </c>
      <c r="H50" s="209">
        <v>20.92</v>
      </c>
      <c r="I50" s="194">
        <f t="shared" si="3"/>
        <v>4.9400000000000004</v>
      </c>
      <c r="J50" s="194">
        <f t="shared" si="0"/>
        <v>25.860000000000003</v>
      </c>
      <c r="K50" s="223"/>
      <c r="M50" s="264"/>
      <c r="N50" s="264"/>
    </row>
    <row r="51" spans="1:14" s="158" customFormat="1" ht="26.4">
      <c r="A51" s="205">
        <f t="shared" si="2"/>
        <v>44</v>
      </c>
      <c r="B51" s="207" t="s">
        <v>129</v>
      </c>
      <c r="C51" s="207" t="s">
        <v>68</v>
      </c>
      <c r="D51" s="208">
        <v>1682</v>
      </c>
      <c r="E51" s="211" t="s">
        <v>143</v>
      </c>
      <c r="F51" s="206">
        <f t="shared" si="1"/>
        <v>10.077</v>
      </c>
      <c r="G51" s="194">
        <v>12</v>
      </c>
      <c r="H51" s="209">
        <v>24.18</v>
      </c>
      <c r="I51" s="194">
        <f t="shared" si="3"/>
        <v>5.7</v>
      </c>
      <c r="J51" s="194">
        <f t="shared" si="0"/>
        <v>29.88</v>
      </c>
      <c r="K51" s="223"/>
      <c r="M51" s="264"/>
      <c r="N51" s="264"/>
    </row>
    <row r="52" spans="1:14" s="158" customFormat="1" ht="26.4">
      <c r="A52" s="205">
        <f t="shared" si="2"/>
        <v>45</v>
      </c>
      <c r="B52" s="207" t="s">
        <v>77</v>
      </c>
      <c r="C52" s="207" t="s">
        <v>70</v>
      </c>
      <c r="D52" s="208">
        <v>1385</v>
      </c>
      <c r="E52" s="211" t="s">
        <v>143</v>
      </c>
      <c r="F52" s="206">
        <f t="shared" si="1"/>
        <v>8.2970000000000006</v>
      </c>
      <c r="G52" s="194">
        <v>12</v>
      </c>
      <c r="H52" s="209">
        <v>19.91</v>
      </c>
      <c r="I52" s="194">
        <f>ROUND(H52*23.59%,2)-0.01</f>
        <v>4.6900000000000004</v>
      </c>
      <c r="J52" s="194">
        <f t="shared" si="0"/>
        <v>24.6</v>
      </c>
      <c r="K52" s="223"/>
      <c r="M52" s="264"/>
      <c r="N52" s="264"/>
    </row>
    <row r="53" spans="1:14" s="158" customFormat="1" ht="26.4">
      <c r="A53" s="205">
        <f t="shared" si="2"/>
        <v>46</v>
      </c>
      <c r="B53" s="207" t="s">
        <v>97</v>
      </c>
      <c r="C53" s="207" t="s">
        <v>70</v>
      </c>
      <c r="D53" s="208">
        <v>1412</v>
      </c>
      <c r="E53" s="211" t="s">
        <v>143</v>
      </c>
      <c r="F53" s="206">
        <f t="shared" si="1"/>
        <v>8.4589999999999996</v>
      </c>
      <c r="G53" s="194">
        <v>36</v>
      </c>
      <c r="H53" s="209">
        <v>60.9</v>
      </c>
      <c r="I53" s="194">
        <f t="shared" si="3"/>
        <v>14.37</v>
      </c>
      <c r="J53" s="194">
        <f t="shared" si="0"/>
        <v>75.27</v>
      </c>
      <c r="K53" s="223"/>
      <c r="M53" s="264"/>
      <c r="N53" s="264"/>
    </row>
    <row r="54" spans="1:14" s="158" customFormat="1" ht="26.4">
      <c r="A54" s="205">
        <f t="shared" si="2"/>
        <v>47</v>
      </c>
      <c r="B54" s="207" t="s">
        <v>90</v>
      </c>
      <c r="C54" s="207" t="s">
        <v>71</v>
      </c>
      <c r="D54" s="208">
        <v>1208</v>
      </c>
      <c r="E54" s="211" t="s">
        <v>143</v>
      </c>
      <c r="F54" s="206">
        <f t="shared" si="1"/>
        <v>7.2370000000000001</v>
      </c>
      <c r="G54" s="194">
        <v>24</v>
      </c>
      <c r="H54" s="209">
        <v>34.74</v>
      </c>
      <c r="I54" s="194">
        <f t="shared" si="3"/>
        <v>8.1999999999999993</v>
      </c>
      <c r="J54" s="194">
        <f t="shared" si="0"/>
        <v>42.94</v>
      </c>
      <c r="K54" s="223"/>
      <c r="M54" s="264"/>
      <c r="N54" s="264"/>
    </row>
    <row r="55" spans="1:14" s="158" customFormat="1" ht="26.4">
      <c r="A55" s="205">
        <f t="shared" si="2"/>
        <v>48</v>
      </c>
      <c r="B55" s="207" t="s">
        <v>107</v>
      </c>
      <c r="C55" s="207" t="s">
        <v>70</v>
      </c>
      <c r="D55" s="208">
        <v>1365</v>
      </c>
      <c r="E55" s="211" t="s">
        <v>143</v>
      </c>
      <c r="F55" s="206">
        <f t="shared" si="1"/>
        <v>8.1780000000000008</v>
      </c>
      <c r="G55" s="194">
        <v>24</v>
      </c>
      <c r="H55" s="209">
        <v>39.25</v>
      </c>
      <c r="I55" s="194">
        <f>ROUND(H55*23.59%,2)</f>
        <v>9.26</v>
      </c>
      <c r="J55" s="194">
        <f t="shared" si="0"/>
        <v>48.51</v>
      </c>
      <c r="K55" s="223"/>
      <c r="M55" s="264"/>
      <c r="N55" s="264"/>
    </row>
    <row r="56" spans="1:14" s="158" customFormat="1" ht="26.4">
      <c r="A56" s="205">
        <f t="shared" si="2"/>
        <v>49</v>
      </c>
      <c r="B56" s="207" t="s">
        <v>112</v>
      </c>
      <c r="C56" s="207" t="s">
        <v>70</v>
      </c>
      <c r="D56" s="208">
        <v>1385</v>
      </c>
      <c r="E56" s="211" t="s">
        <v>143</v>
      </c>
      <c r="F56" s="206">
        <f t="shared" si="1"/>
        <v>8.2970000000000006</v>
      </c>
      <c r="G56" s="194">
        <v>12</v>
      </c>
      <c r="H56" s="209">
        <v>19.91</v>
      </c>
      <c r="I56" s="194">
        <f>ROUND(H56*23.59%,2)-0.01</f>
        <v>4.6900000000000004</v>
      </c>
      <c r="J56" s="194">
        <f t="shared" si="0"/>
        <v>24.6</v>
      </c>
      <c r="K56" s="223"/>
      <c r="M56" s="264"/>
      <c r="N56" s="264"/>
    </row>
    <row r="57" spans="1:14" s="158" customFormat="1" ht="40.5" customHeight="1">
      <c r="A57" s="205">
        <f t="shared" si="2"/>
        <v>50</v>
      </c>
      <c r="B57" s="207" t="s">
        <v>84</v>
      </c>
      <c r="C57" s="207" t="s">
        <v>68</v>
      </c>
      <c r="D57" s="208">
        <v>1483</v>
      </c>
      <c r="E57" s="211" t="s">
        <v>143</v>
      </c>
      <c r="F57" s="206">
        <f t="shared" si="1"/>
        <v>8.8840000000000003</v>
      </c>
      <c r="G57" s="194">
        <v>36</v>
      </c>
      <c r="H57" s="209">
        <v>63.96</v>
      </c>
      <c r="I57" s="194">
        <f t="shared" si="3"/>
        <v>15.09</v>
      </c>
      <c r="J57" s="194">
        <f t="shared" si="0"/>
        <v>79.05</v>
      </c>
      <c r="K57" s="223"/>
      <c r="M57" s="264"/>
      <c r="N57" s="264"/>
    </row>
    <row r="58" spans="1:14" s="158" customFormat="1" ht="13.2">
      <c r="A58" s="205">
        <f t="shared" si="2"/>
        <v>51</v>
      </c>
      <c r="B58" s="207" t="s">
        <v>94</v>
      </c>
      <c r="C58" s="207" t="s">
        <v>70</v>
      </c>
      <c r="D58" s="208">
        <v>1385</v>
      </c>
      <c r="E58" s="211" t="s">
        <v>143</v>
      </c>
      <c r="F58" s="206">
        <f t="shared" si="1"/>
        <v>8.2970000000000006</v>
      </c>
      <c r="G58" s="194">
        <v>12</v>
      </c>
      <c r="H58" s="209">
        <v>19.91</v>
      </c>
      <c r="I58" s="194">
        <f>ROUND(H58*23.59%,2)-0.01</f>
        <v>4.6900000000000004</v>
      </c>
      <c r="J58" s="194">
        <f t="shared" si="0"/>
        <v>24.6</v>
      </c>
      <c r="K58" s="223"/>
      <c r="M58" s="264"/>
      <c r="N58" s="264"/>
    </row>
    <row r="59" spans="1:14" s="158" customFormat="1" ht="26.4">
      <c r="A59" s="205">
        <f t="shared" si="2"/>
        <v>52</v>
      </c>
      <c r="B59" s="207" t="s">
        <v>101</v>
      </c>
      <c r="C59" s="207" t="s">
        <v>71</v>
      </c>
      <c r="D59" s="208">
        <v>1202</v>
      </c>
      <c r="E59" s="211" t="s">
        <v>143</v>
      </c>
      <c r="F59" s="206">
        <f t="shared" si="1"/>
        <v>7.2009999999999996</v>
      </c>
      <c r="G59" s="194">
        <v>9</v>
      </c>
      <c r="H59" s="209">
        <v>12.96</v>
      </c>
      <c r="I59" s="194">
        <f t="shared" si="3"/>
        <v>3.06</v>
      </c>
      <c r="J59" s="194">
        <f t="shared" si="0"/>
        <v>16.02</v>
      </c>
      <c r="K59" s="223"/>
      <c r="M59" s="264"/>
      <c r="N59" s="264"/>
    </row>
    <row r="60" spans="1:14" s="158" customFormat="1" ht="26.4">
      <c r="A60" s="205">
        <f t="shared" si="2"/>
        <v>53</v>
      </c>
      <c r="B60" s="207" t="s">
        <v>90</v>
      </c>
      <c r="C60" s="207" t="s">
        <v>70</v>
      </c>
      <c r="D60" s="208">
        <v>1365</v>
      </c>
      <c r="E60" s="211" t="s">
        <v>143</v>
      </c>
      <c r="F60" s="206">
        <f t="shared" si="1"/>
        <v>8.1780000000000008</v>
      </c>
      <c r="G60" s="194">
        <v>24</v>
      </c>
      <c r="H60" s="209">
        <v>39.25</v>
      </c>
      <c r="I60" s="194">
        <f t="shared" si="3"/>
        <v>9.26</v>
      </c>
      <c r="J60" s="194">
        <f t="shared" si="0"/>
        <v>48.51</v>
      </c>
      <c r="K60" s="223"/>
      <c r="M60" s="264"/>
      <c r="N60" s="264"/>
    </row>
    <row r="61" spans="1:14" s="158" customFormat="1" ht="26.4">
      <c r="A61" s="205">
        <f t="shared" si="2"/>
        <v>54</v>
      </c>
      <c r="B61" s="207" t="s">
        <v>75</v>
      </c>
      <c r="C61" s="207" t="s">
        <v>70</v>
      </c>
      <c r="D61" s="208">
        <v>1385</v>
      </c>
      <c r="E61" s="211" t="s">
        <v>143</v>
      </c>
      <c r="F61" s="206">
        <f t="shared" si="1"/>
        <v>8.2970000000000006</v>
      </c>
      <c r="G61" s="194">
        <v>36</v>
      </c>
      <c r="H61" s="209">
        <v>59.74</v>
      </c>
      <c r="I61" s="194">
        <f t="shared" si="3"/>
        <v>14.09</v>
      </c>
      <c r="J61" s="194">
        <f t="shared" si="0"/>
        <v>73.83</v>
      </c>
      <c r="K61" s="223"/>
      <c r="M61" s="264"/>
      <c r="N61" s="264"/>
    </row>
    <row r="62" spans="1:14" s="158" customFormat="1" ht="26.4">
      <c r="A62" s="205">
        <f t="shared" si="2"/>
        <v>55</v>
      </c>
      <c r="B62" s="207" t="s">
        <v>86</v>
      </c>
      <c r="C62" s="207" t="s">
        <v>68</v>
      </c>
      <c r="D62" s="208">
        <v>1640</v>
      </c>
      <c r="E62" s="211" t="s">
        <v>143</v>
      </c>
      <c r="F62" s="206">
        <f t="shared" si="1"/>
        <v>9.8249999999999993</v>
      </c>
      <c r="G62" s="194">
        <v>36</v>
      </c>
      <c r="H62" s="209">
        <v>70.739999999999995</v>
      </c>
      <c r="I62" s="194">
        <f t="shared" si="3"/>
        <v>16.690000000000001</v>
      </c>
      <c r="J62" s="194">
        <f t="shared" si="0"/>
        <v>87.429999999999993</v>
      </c>
      <c r="K62" s="223"/>
      <c r="M62" s="264"/>
      <c r="N62" s="264"/>
    </row>
    <row r="63" spans="1:14" s="158" customFormat="1" ht="29.25" customHeight="1">
      <c r="A63" s="205">
        <f t="shared" si="2"/>
        <v>56</v>
      </c>
      <c r="B63" s="207" t="s">
        <v>117</v>
      </c>
      <c r="C63" s="207" t="s">
        <v>79</v>
      </c>
      <c r="D63" s="208">
        <v>1738</v>
      </c>
      <c r="E63" s="211" t="s">
        <v>143</v>
      </c>
      <c r="F63" s="206">
        <f t="shared" si="1"/>
        <v>10.412000000000001</v>
      </c>
      <c r="G63" s="194">
        <v>36</v>
      </c>
      <c r="H63" s="209">
        <v>74.97</v>
      </c>
      <c r="I63" s="194">
        <f t="shared" si="3"/>
        <v>17.690000000000001</v>
      </c>
      <c r="J63" s="194">
        <f t="shared" si="0"/>
        <v>92.66</v>
      </c>
      <c r="K63" s="223"/>
      <c r="M63" s="264"/>
      <c r="N63" s="264"/>
    </row>
    <row r="64" spans="1:14" s="158" customFormat="1" ht="26.25" customHeight="1">
      <c r="A64" s="205">
        <f t="shared" si="2"/>
        <v>57</v>
      </c>
      <c r="B64" s="207" t="s">
        <v>73</v>
      </c>
      <c r="C64" s="207" t="s">
        <v>68</v>
      </c>
      <c r="D64" s="208">
        <v>1495</v>
      </c>
      <c r="E64" s="211" t="s">
        <v>143</v>
      </c>
      <c r="F64" s="206">
        <f t="shared" si="1"/>
        <v>8.9559999999999995</v>
      </c>
      <c r="G64" s="194">
        <v>24</v>
      </c>
      <c r="H64" s="209">
        <v>42.99</v>
      </c>
      <c r="I64" s="194">
        <f t="shared" si="3"/>
        <v>10.14</v>
      </c>
      <c r="J64" s="194">
        <f t="shared" si="0"/>
        <v>53.13</v>
      </c>
      <c r="K64" s="223"/>
      <c r="M64" s="264"/>
      <c r="N64" s="264"/>
    </row>
    <row r="65" spans="1:14" s="158" customFormat="1" ht="26.4">
      <c r="A65" s="205">
        <f t="shared" si="2"/>
        <v>58</v>
      </c>
      <c r="B65" s="207" t="s">
        <v>81</v>
      </c>
      <c r="C65" s="207" t="s">
        <v>70</v>
      </c>
      <c r="D65" s="208">
        <v>1521</v>
      </c>
      <c r="E65" s="211" t="s">
        <v>143</v>
      </c>
      <c r="F65" s="206">
        <f t="shared" si="1"/>
        <v>9.1120000000000001</v>
      </c>
      <c r="G65" s="194">
        <v>48</v>
      </c>
      <c r="H65" s="209">
        <v>87.48</v>
      </c>
      <c r="I65" s="194">
        <f t="shared" si="3"/>
        <v>20.64</v>
      </c>
      <c r="J65" s="194">
        <f t="shared" si="0"/>
        <v>108.12</v>
      </c>
      <c r="K65" s="223"/>
      <c r="M65" s="264"/>
      <c r="N65" s="264"/>
    </row>
    <row r="66" spans="1:14" s="158" customFormat="1" ht="26.4">
      <c r="A66" s="205">
        <f t="shared" si="2"/>
        <v>59</v>
      </c>
      <c r="B66" s="207" t="s">
        <v>77</v>
      </c>
      <c r="C66" s="207" t="s">
        <v>68</v>
      </c>
      <c r="D66" s="208">
        <v>1455</v>
      </c>
      <c r="E66" s="211" t="s">
        <v>143</v>
      </c>
      <c r="F66" s="206">
        <f t="shared" si="1"/>
        <v>8.7170000000000005</v>
      </c>
      <c r="G66" s="194">
        <v>12</v>
      </c>
      <c r="H66" s="209">
        <v>20.92</v>
      </c>
      <c r="I66" s="194">
        <f t="shared" si="3"/>
        <v>4.9400000000000004</v>
      </c>
      <c r="J66" s="194">
        <f t="shared" si="0"/>
        <v>25.860000000000003</v>
      </c>
      <c r="K66" s="223"/>
      <c r="M66" s="264"/>
      <c r="N66" s="264"/>
    </row>
    <row r="67" spans="1:14" s="158" customFormat="1" ht="26.4">
      <c r="A67" s="205">
        <f t="shared" si="2"/>
        <v>60</v>
      </c>
      <c r="B67" s="207" t="s">
        <v>99</v>
      </c>
      <c r="C67" s="207" t="s">
        <v>79</v>
      </c>
      <c r="D67" s="208">
        <v>1640</v>
      </c>
      <c r="E67" s="211" t="s">
        <v>143</v>
      </c>
      <c r="F67" s="206">
        <f t="shared" si="1"/>
        <v>9.8249999999999993</v>
      </c>
      <c r="G67" s="194">
        <v>24</v>
      </c>
      <c r="H67" s="209">
        <v>47.16</v>
      </c>
      <c r="I67" s="194">
        <f t="shared" si="3"/>
        <v>11.13</v>
      </c>
      <c r="J67" s="194">
        <f t="shared" si="0"/>
        <v>58.29</v>
      </c>
      <c r="K67" s="223"/>
      <c r="M67" s="264"/>
      <c r="N67" s="264"/>
    </row>
    <row r="68" spans="1:14" s="158" customFormat="1" ht="26.4">
      <c r="A68" s="205">
        <f t="shared" si="2"/>
        <v>61</v>
      </c>
      <c r="B68" s="207" t="s">
        <v>127</v>
      </c>
      <c r="C68" s="207" t="s">
        <v>70</v>
      </c>
      <c r="D68" s="208">
        <v>1405</v>
      </c>
      <c r="E68" s="211" t="s">
        <v>143</v>
      </c>
      <c r="F68" s="206">
        <f t="shared" si="1"/>
        <v>8.4169999999999998</v>
      </c>
      <c r="G68" s="194">
        <v>24</v>
      </c>
      <c r="H68" s="209">
        <v>40.4</v>
      </c>
      <c r="I68" s="194">
        <f t="shared" si="3"/>
        <v>9.5299999999999994</v>
      </c>
      <c r="J68" s="194">
        <f t="shared" si="0"/>
        <v>49.93</v>
      </c>
      <c r="K68" s="223"/>
      <c r="M68" s="264"/>
      <c r="N68" s="264"/>
    </row>
    <row r="69" spans="1:14" s="158" customFormat="1" ht="26.4">
      <c r="A69" s="205">
        <f t="shared" si="2"/>
        <v>62</v>
      </c>
      <c r="B69" s="207" t="s">
        <v>88</v>
      </c>
      <c r="C69" s="207" t="s">
        <v>70</v>
      </c>
      <c r="D69" s="208">
        <v>1581</v>
      </c>
      <c r="E69" s="211" t="s">
        <v>143</v>
      </c>
      <c r="F69" s="206">
        <f t="shared" si="1"/>
        <v>9.4719999999999995</v>
      </c>
      <c r="G69" s="194">
        <v>72</v>
      </c>
      <c r="H69" s="209">
        <v>136.4</v>
      </c>
      <c r="I69" s="194">
        <f t="shared" ref="I69:I74" si="4">ROUND(H69*23.59%,2)-0.01</f>
        <v>32.17</v>
      </c>
      <c r="J69" s="194">
        <f t="shared" si="0"/>
        <v>168.57</v>
      </c>
      <c r="K69" s="223"/>
      <c r="M69" s="264"/>
      <c r="N69" s="264"/>
    </row>
    <row r="70" spans="1:14" s="158" customFormat="1" ht="26.4">
      <c r="A70" s="205">
        <f t="shared" si="2"/>
        <v>63</v>
      </c>
      <c r="B70" s="207" t="s">
        <v>106</v>
      </c>
      <c r="C70" s="207" t="s">
        <v>68</v>
      </c>
      <c r="D70" s="208">
        <v>1523</v>
      </c>
      <c r="E70" s="211" t="s">
        <v>143</v>
      </c>
      <c r="F70" s="206">
        <f t="shared" si="1"/>
        <v>9.1240000000000006</v>
      </c>
      <c r="G70" s="194">
        <v>12</v>
      </c>
      <c r="H70" s="209">
        <v>21.9</v>
      </c>
      <c r="I70" s="194">
        <f t="shared" si="4"/>
        <v>5.16</v>
      </c>
      <c r="J70" s="194">
        <f t="shared" si="0"/>
        <v>27.06</v>
      </c>
      <c r="K70" s="223"/>
      <c r="M70" s="264"/>
      <c r="N70" s="264"/>
    </row>
    <row r="71" spans="1:14" s="158" customFormat="1" ht="15" customHeight="1">
      <c r="A71" s="205">
        <f t="shared" si="2"/>
        <v>64</v>
      </c>
      <c r="B71" s="207" t="s">
        <v>107</v>
      </c>
      <c r="C71" s="207" t="s">
        <v>68</v>
      </c>
      <c r="D71" s="208">
        <v>1435</v>
      </c>
      <c r="E71" s="211" t="s">
        <v>143</v>
      </c>
      <c r="F71" s="206">
        <f t="shared" si="1"/>
        <v>8.5969999999999995</v>
      </c>
      <c r="G71" s="194">
        <v>36</v>
      </c>
      <c r="H71" s="209">
        <v>61.9</v>
      </c>
      <c r="I71" s="194">
        <f t="shared" si="4"/>
        <v>14.59</v>
      </c>
      <c r="J71" s="194">
        <f t="shared" si="0"/>
        <v>76.489999999999995</v>
      </c>
      <c r="K71" s="223"/>
      <c r="M71" s="264"/>
      <c r="N71" s="264"/>
    </row>
    <row r="72" spans="1:14" s="158" customFormat="1" ht="13.2">
      <c r="A72" s="205">
        <f t="shared" si="2"/>
        <v>65</v>
      </c>
      <c r="B72" s="207" t="s">
        <v>148</v>
      </c>
      <c r="C72" s="207" t="s">
        <v>71</v>
      </c>
      <c r="D72" s="208">
        <v>1410</v>
      </c>
      <c r="E72" s="211" t="s">
        <v>144</v>
      </c>
      <c r="F72" s="206">
        <f t="shared" si="1"/>
        <v>8.4469999999999992</v>
      </c>
      <c r="G72" s="194">
        <v>21</v>
      </c>
      <c r="H72" s="209">
        <v>88.69</v>
      </c>
      <c r="I72" s="194">
        <f t="shared" si="4"/>
        <v>20.91</v>
      </c>
      <c r="J72" s="194">
        <f t="shared" ref="J72:J135" si="5">H72+I72</f>
        <v>109.6</v>
      </c>
      <c r="K72" s="223"/>
      <c r="M72" s="264"/>
      <c r="N72" s="264"/>
    </row>
    <row r="73" spans="1:14" s="158" customFormat="1" ht="24" customHeight="1">
      <c r="A73" s="205">
        <f t="shared" si="2"/>
        <v>66</v>
      </c>
      <c r="B73" s="207" t="s">
        <v>148</v>
      </c>
      <c r="C73" s="207" t="s">
        <v>71</v>
      </c>
      <c r="D73" s="208">
        <v>1410</v>
      </c>
      <c r="E73" s="211" t="s">
        <v>143</v>
      </c>
      <c r="F73" s="206">
        <f t="shared" ref="F73:F136" si="6">ROUND(D73/$F$4,3)</f>
        <v>8.4469999999999992</v>
      </c>
      <c r="G73" s="194">
        <v>123</v>
      </c>
      <c r="H73" s="209">
        <v>207.8</v>
      </c>
      <c r="I73" s="194">
        <f t="shared" si="4"/>
        <v>49.010000000000005</v>
      </c>
      <c r="J73" s="194">
        <f t="shared" si="5"/>
        <v>256.81</v>
      </c>
      <c r="K73" s="223"/>
      <c r="M73" s="264"/>
      <c r="N73" s="264"/>
    </row>
    <row r="74" spans="1:14" s="158" customFormat="1" ht="28.5" customHeight="1">
      <c r="A74" s="205">
        <f t="shared" ref="A74:A137" si="7">A73+1</f>
        <v>67</v>
      </c>
      <c r="B74" s="207" t="s">
        <v>87</v>
      </c>
      <c r="C74" s="207" t="s">
        <v>95</v>
      </c>
      <c r="D74" s="208">
        <v>1706</v>
      </c>
      <c r="E74" s="211" t="s">
        <v>143</v>
      </c>
      <c r="F74" s="206">
        <f t="shared" si="6"/>
        <v>10.220000000000001</v>
      </c>
      <c r="G74" s="194">
        <v>36</v>
      </c>
      <c r="H74" s="209">
        <v>73.58</v>
      </c>
      <c r="I74" s="194">
        <f t="shared" si="4"/>
        <v>17.349999999999998</v>
      </c>
      <c r="J74" s="194">
        <f t="shared" si="5"/>
        <v>90.929999999999993</v>
      </c>
      <c r="K74" s="223"/>
      <c r="M74" s="264"/>
      <c r="N74" s="264"/>
    </row>
    <row r="75" spans="1:14" s="158" customFormat="1" ht="29.25" customHeight="1">
      <c r="A75" s="205">
        <f t="shared" si="7"/>
        <v>68</v>
      </c>
      <c r="B75" s="207" t="s">
        <v>76</v>
      </c>
      <c r="C75" s="207" t="s">
        <v>70</v>
      </c>
      <c r="D75" s="208">
        <v>1297</v>
      </c>
      <c r="E75" s="211" t="s">
        <v>143</v>
      </c>
      <c r="F75" s="206">
        <f t="shared" si="6"/>
        <v>7.77</v>
      </c>
      <c r="G75" s="194">
        <v>24</v>
      </c>
      <c r="H75" s="209">
        <v>37.299999999999997</v>
      </c>
      <c r="I75" s="194">
        <f t="shared" ref="I75:I135" si="8">ROUND(H75*23.59%,2)</f>
        <v>8.8000000000000007</v>
      </c>
      <c r="J75" s="194">
        <f t="shared" si="5"/>
        <v>46.099999999999994</v>
      </c>
      <c r="K75" s="223"/>
      <c r="M75" s="264"/>
      <c r="N75" s="264"/>
    </row>
    <row r="76" spans="1:14" s="158" customFormat="1" ht="31.5" customHeight="1">
      <c r="A76" s="205">
        <f t="shared" si="7"/>
        <v>69</v>
      </c>
      <c r="B76" s="207" t="s">
        <v>113</v>
      </c>
      <c r="C76" s="207" t="s">
        <v>70</v>
      </c>
      <c r="D76" s="208">
        <v>1432</v>
      </c>
      <c r="E76" s="211" t="s">
        <v>143</v>
      </c>
      <c r="F76" s="206">
        <f t="shared" si="6"/>
        <v>8.5790000000000006</v>
      </c>
      <c r="G76" s="194">
        <v>24</v>
      </c>
      <c r="H76" s="209">
        <v>41.18</v>
      </c>
      <c r="I76" s="194">
        <f t="shared" si="8"/>
        <v>9.7100000000000009</v>
      </c>
      <c r="J76" s="194">
        <f t="shared" si="5"/>
        <v>50.89</v>
      </c>
      <c r="K76" s="223"/>
      <c r="M76" s="264"/>
      <c r="N76" s="264"/>
    </row>
    <row r="77" spans="1:14" s="158" customFormat="1" ht="24.75" customHeight="1">
      <c r="A77" s="205">
        <f t="shared" si="7"/>
        <v>70</v>
      </c>
      <c r="B77" s="207" t="s">
        <v>69</v>
      </c>
      <c r="C77" s="207" t="s">
        <v>71</v>
      </c>
      <c r="D77" s="208">
        <v>1242</v>
      </c>
      <c r="E77" s="211" t="s">
        <v>143</v>
      </c>
      <c r="F77" s="206">
        <f t="shared" si="6"/>
        <v>7.4409999999999998</v>
      </c>
      <c r="G77" s="194">
        <v>24</v>
      </c>
      <c r="H77" s="209">
        <v>35.72</v>
      </c>
      <c r="I77" s="194">
        <f t="shared" si="8"/>
        <v>8.43</v>
      </c>
      <c r="J77" s="194">
        <f t="shared" si="5"/>
        <v>44.15</v>
      </c>
      <c r="K77" s="223"/>
      <c r="M77" s="264"/>
      <c r="N77" s="264"/>
    </row>
    <row r="78" spans="1:14" s="158" customFormat="1" ht="27" customHeight="1">
      <c r="A78" s="205">
        <f t="shared" si="7"/>
        <v>71</v>
      </c>
      <c r="B78" s="207" t="s">
        <v>112</v>
      </c>
      <c r="C78" s="207" t="s">
        <v>70</v>
      </c>
      <c r="D78" s="208">
        <v>1405</v>
      </c>
      <c r="E78" s="211" t="s">
        <v>143</v>
      </c>
      <c r="F78" s="206">
        <f t="shared" si="6"/>
        <v>8.4169999999999998</v>
      </c>
      <c r="G78" s="194">
        <v>36</v>
      </c>
      <c r="H78" s="209">
        <v>60.6</v>
      </c>
      <c r="I78" s="194">
        <f t="shared" si="8"/>
        <v>14.3</v>
      </c>
      <c r="J78" s="194">
        <f t="shared" si="5"/>
        <v>74.900000000000006</v>
      </c>
      <c r="K78" s="223"/>
      <c r="M78" s="264"/>
      <c r="N78" s="264"/>
    </row>
    <row r="79" spans="1:14" s="158" customFormat="1" ht="28.5" customHeight="1">
      <c r="A79" s="205">
        <f t="shared" si="7"/>
        <v>72</v>
      </c>
      <c r="B79" s="207" t="s">
        <v>94</v>
      </c>
      <c r="C79" s="207" t="s">
        <v>70</v>
      </c>
      <c r="D79" s="208">
        <v>1392</v>
      </c>
      <c r="E79" s="211" t="s">
        <v>143</v>
      </c>
      <c r="F79" s="206">
        <f t="shared" si="6"/>
        <v>8.3390000000000004</v>
      </c>
      <c r="G79" s="194">
        <v>24</v>
      </c>
      <c r="H79" s="209">
        <v>40.03</v>
      </c>
      <c r="I79" s="194">
        <f t="shared" si="8"/>
        <v>9.44</v>
      </c>
      <c r="J79" s="194">
        <f t="shared" si="5"/>
        <v>49.47</v>
      </c>
      <c r="K79" s="223"/>
      <c r="M79" s="264"/>
      <c r="N79" s="264"/>
    </row>
    <row r="80" spans="1:14" s="158" customFormat="1" ht="23.25" customHeight="1">
      <c r="A80" s="205">
        <f t="shared" si="7"/>
        <v>73</v>
      </c>
      <c r="B80" s="207" t="s">
        <v>91</v>
      </c>
      <c r="C80" s="207" t="s">
        <v>70</v>
      </c>
      <c r="D80" s="208">
        <v>1445</v>
      </c>
      <c r="E80" s="211" t="s">
        <v>143</v>
      </c>
      <c r="F80" s="206">
        <f t="shared" si="6"/>
        <v>8.657</v>
      </c>
      <c r="G80" s="194">
        <v>12</v>
      </c>
      <c r="H80" s="209">
        <v>20.78</v>
      </c>
      <c r="I80" s="194">
        <f t="shared" si="8"/>
        <v>4.9000000000000004</v>
      </c>
      <c r="J80" s="194">
        <f t="shared" si="5"/>
        <v>25.68</v>
      </c>
      <c r="K80" s="223"/>
      <c r="M80" s="264"/>
      <c r="N80" s="264"/>
    </row>
    <row r="81" spans="1:14" s="158" customFormat="1" ht="26.4">
      <c r="A81" s="205">
        <f t="shared" si="7"/>
        <v>74</v>
      </c>
      <c r="B81" s="207" t="s">
        <v>91</v>
      </c>
      <c r="C81" s="207" t="s">
        <v>68</v>
      </c>
      <c r="D81" s="208">
        <v>1495</v>
      </c>
      <c r="E81" s="211" t="s">
        <v>143</v>
      </c>
      <c r="F81" s="206">
        <f t="shared" si="6"/>
        <v>8.9559999999999995</v>
      </c>
      <c r="G81" s="194">
        <v>24</v>
      </c>
      <c r="H81" s="209">
        <v>42.99</v>
      </c>
      <c r="I81" s="194">
        <f t="shared" si="8"/>
        <v>10.14</v>
      </c>
      <c r="J81" s="194">
        <f t="shared" si="5"/>
        <v>53.13</v>
      </c>
      <c r="K81" s="223"/>
      <c r="M81" s="264"/>
      <c r="N81" s="264"/>
    </row>
    <row r="82" spans="1:14" s="158" customFormat="1" ht="27" customHeight="1">
      <c r="A82" s="205">
        <f t="shared" si="7"/>
        <v>75</v>
      </c>
      <c r="B82" s="207" t="s">
        <v>129</v>
      </c>
      <c r="C82" s="207" t="s">
        <v>68</v>
      </c>
      <c r="D82" s="208">
        <v>1702</v>
      </c>
      <c r="E82" s="211" t="s">
        <v>143</v>
      </c>
      <c r="F82" s="206">
        <f t="shared" si="6"/>
        <v>10.196999999999999</v>
      </c>
      <c r="G82" s="194">
        <v>12</v>
      </c>
      <c r="H82" s="209">
        <v>24.47</v>
      </c>
      <c r="I82" s="194">
        <f t="shared" si="8"/>
        <v>5.77</v>
      </c>
      <c r="J82" s="194">
        <f t="shared" si="5"/>
        <v>30.24</v>
      </c>
      <c r="K82" s="223"/>
      <c r="M82" s="264"/>
      <c r="N82" s="264"/>
    </row>
    <row r="83" spans="1:14" s="158" customFormat="1" ht="33" customHeight="1">
      <c r="A83" s="205">
        <f t="shared" si="7"/>
        <v>76</v>
      </c>
      <c r="B83" s="207" t="s">
        <v>104</v>
      </c>
      <c r="C83" s="207" t="s">
        <v>71</v>
      </c>
      <c r="D83" s="208">
        <v>1162</v>
      </c>
      <c r="E83" s="211" t="s">
        <v>143</v>
      </c>
      <c r="F83" s="206">
        <f t="shared" si="6"/>
        <v>6.9610000000000003</v>
      </c>
      <c r="G83" s="194">
        <v>24</v>
      </c>
      <c r="H83" s="209">
        <v>33.409999999999997</v>
      </c>
      <c r="I83" s="194">
        <f t="shared" si="8"/>
        <v>7.88</v>
      </c>
      <c r="J83" s="194">
        <f t="shared" si="5"/>
        <v>41.29</v>
      </c>
      <c r="K83" s="223"/>
      <c r="M83" s="264"/>
      <c r="N83" s="264"/>
    </row>
    <row r="84" spans="1:14" s="158" customFormat="1" ht="30.75" customHeight="1">
      <c r="A84" s="205">
        <f t="shared" si="7"/>
        <v>77</v>
      </c>
      <c r="B84" s="207" t="s">
        <v>74</v>
      </c>
      <c r="C84" s="207" t="s">
        <v>70</v>
      </c>
      <c r="D84" s="208">
        <v>1702</v>
      </c>
      <c r="E84" s="211" t="s">
        <v>143</v>
      </c>
      <c r="F84" s="206">
        <f t="shared" si="6"/>
        <v>10.196999999999999</v>
      </c>
      <c r="G84" s="194">
        <v>26</v>
      </c>
      <c r="H84" s="209">
        <v>53.02</v>
      </c>
      <c r="I84" s="194">
        <f t="shared" si="8"/>
        <v>12.51</v>
      </c>
      <c r="J84" s="194">
        <f t="shared" si="5"/>
        <v>65.53</v>
      </c>
      <c r="K84" s="223"/>
      <c r="M84" s="264"/>
      <c r="N84" s="264"/>
    </row>
    <row r="85" spans="1:14" s="158" customFormat="1" ht="24.75" customHeight="1">
      <c r="A85" s="205">
        <f t="shared" si="7"/>
        <v>78</v>
      </c>
      <c r="B85" s="207" t="s">
        <v>82</v>
      </c>
      <c r="C85" s="207" t="s">
        <v>70</v>
      </c>
      <c r="D85" s="208">
        <v>1533</v>
      </c>
      <c r="E85" s="211" t="s">
        <v>143</v>
      </c>
      <c r="F85" s="206">
        <f t="shared" si="6"/>
        <v>9.1839999999999993</v>
      </c>
      <c r="G85" s="194">
        <v>36</v>
      </c>
      <c r="H85" s="209">
        <v>66.12</v>
      </c>
      <c r="I85" s="194">
        <f t="shared" si="8"/>
        <v>15.6</v>
      </c>
      <c r="J85" s="194">
        <f t="shared" si="5"/>
        <v>81.72</v>
      </c>
      <c r="K85" s="223"/>
      <c r="M85" s="264"/>
      <c r="N85" s="264"/>
    </row>
    <row r="86" spans="1:14" s="158" customFormat="1" ht="15" customHeight="1">
      <c r="A86" s="205">
        <f t="shared" si="7"/>
        <v>79</v>
      </c>
      <c r="B86" s="207" t="s">
        <v>89</v>
      </c>
      <c r="C86" s="207" t="s">
        <v>68</v>
      </c>
      <c r="D86" s="208">
        <v>1475</v>
      </c>
      <c r="E86" s="211" t="s">
        <v>143</v>
      </c>
      <c r="F86" s="206">
        <f t="shared" si="6"/>
        <v>8.8369999999999997</v>
      </c>
      <c r="G86" s="194">
        <v>24</v>
      </c>
      <c r="H86" s="209">
        <v>42.42</v>
      </c>
      <c r="I86" s="194">
        <f t="shared" si="8"/>
        <v>10.01</v>
      </c>
      <c r="J86" s="194">
        <f t="shared" si="5"/>
        <v>52.43</v>
      </c>
      <c r="K86" s="223"/>
      <c r="M86" s="264"/>
      <c r="N86" s="264"/>
    </row>
    <row r="87" spans="1:14" s="158" customFormat="1" ht="15.75" customHeight="1">
      <c r="A87" s="205">
        <f t="shared" si="7"/>
        <v>80</v>
      </c>
      <c r="B87" s="207" t="s">
        <v>93</v>
      </c>
      <c r="C87" s="207" t="s">
        <v>70</v>
      </c>
      <c r="D87" s="208">
        <v>1533</v>
      </c>
      <c r="E87" s="211" t="s">
        <v>143</v>
      </c>
      <c r="F87" s="206">
        <f t="shared" si="6"/>
        <v>9.1839999999999993</v>
      </c>
      <c r="G87" s="194">
        <v>48</v>
      </c>
      <c r="H87" s="209">
        <v>88.17</v>
      </c>
      <c r="I87" s="194">
        <f t="shared" si="8"/>
        <v>20.8</v>
      </c>
      <c r="J87" s="194">
        <f t="shared" si="5"/>
        <v>108.97</v>
      </c>
      <c r="K87" s="223"/>
      <c r="M87" s="264"/>
      <c r="N87" s="264"/>
    </row>
    <row r="88" spans="1:14" s="158" customFormat="1" ht="26.4">
      <c r="A88" s="205">
        <f t="shared" si="7"/>
        <v>81</v>
      </c>
      <c r="B88" s="207" t="s">
        <v>92</v>
      </c>
      <c r="C88" s="207" t="s">
        <v>70</v>
      </c>
      <c r="D88" s="208">
        <v>1445</v>
      </c>
      <c r="E88" s="211" t="s">
        <v>143</v>
      </c>
      <c r="F88" s="206">
        <f t="shared" si="6"/>
        <v>8.657</v>
      </c>
      <c r="G88" s="194">
        <v>48</v>
      </c>
      <c r="H88" s="209">
        <v>83.11</v>
      </c>
      <c r="I88" s="194">
        <f t="shared" si="8"/>
        <v>19.61</v>
      </c>
      <c r="J88" s="194">
        <f t="shared" si="5"/>
        <v>102.72</v>
      </c>
      <c r="K88" s="223"/>
      <c r="M88" s="264"/>
      <c r="N88" s="264"/>
    </row>
    <row r="89" spans="1:14" s="158" customFormat="1" ht="26.4">
      <c r="A89" s="205">
        <f t="shared" si="7"/>
        <v>82</v>
      </c>
      <c r="B89" s="207" t="s">
        <v>91</v>
      </c>
      <c r="C89" s="207" t="s">
        <v>70</v>
      </c>
      <c r="D89" s="208">
        <v>1385</v>
      </c>
      <c r="E89" s="211" t="s">
        <v>143</v>
      </c>
      <c r="F89" s="206">
        <f t="shared" si="6"/>
        <v>8.2970000000000006</v>
      </c>
      <c r="G89" s="194">
        <v>24</v>
      </c>
      <c r="H89" s="209">
        <v>39.83</v>
      </c>
      <c r="I89" s="194">
        <f>ROUND(H89*23.59%,2)</f>
        <v>9.4</v>
      </c>
      <c r="J89" s="194">
        <f t="shared" si="5"/>
        <v>49.23</v>
      </c>
      <c r="K89" s="223"/>
      <c r="M89" s="264"/>
      <c r="N89" s="264"/>
    </row>
    <row r="90" spans="1:14" s="158" customFormat="1" ht="13.2">
      <c r="A90" s="205">
        <f t="shared" si="7"/>
        <v>83</v>
      </c>
      <c r="B90" s="207" t="s">
        <v>148</v>
      </c>
      <c r="C90" s="207" t="s">
        <v>71</v>
      </c>
      <c r="D90" s="208">
        <v>1700</v>
      </c>
      <c r="E90" s="211" t="s">
        <v>143</v>
      </c>
      <c r="F90" s="206">
        <f t="shared" si="6"/>
        <v>10.185</v>
      </c>
      <c r="G90" s="194">
        <v>86.5</v>
      </c>
      <c r="H90" s="209">
        <v>176.2</v>
      </c>
      <c r="I90" s="194">
        <f t="shared" si="8"/>
        <v>41.57</v>
      </c>
      <c r="J90" s="194">
        <f t="shared" si="5"/>
        <v>217.76999999999998</v>
      </c>
      <c r="K90" s="223"/>
      <c r="M90" s="264"/>
      <c r="N90" s="264"/>
    </row>
    <row r="91" spans="1:14" s="158" customFormat="1" ht="25.5" customHeight="1">
      <c r="A91" s="205">
        <f t="shared" si="7"/>
        <v>84</v>
      </c>
      <c r="B91" s="207" t="s">
        <v>148</v>
      </c>
      <c r="C91" s="207" t="s">
        <v>71</v>
      </c>
      <c r="D91" s="208">
        <v>1700</v>
      </c>
      <c r="E91" s="211" t="s">
        <v>144</v>
      </c>
      <c r="F91" s="206">
        <f t="shared" si="6"/>
        <v>10.185</v>
      </c>
      <c r="G91" s="194">
        <v>33.5</v>
      </c>
      <c r="H91" s="209">
        <v>170.6</v>
      </c>
      <c r="I91" s="194">
        <f t="shared" si="8"/>
        <v>40.24</v>
      </c>
      <c r="J91" s="194">
        <f t="shared" si="5"/>
        <v>210.84</v>
      </c>
      <c r="K91" s="223"/>
      <c r="M91" s="264"/>
      <c r="N91" s="264"/>
    </row>
    <row r="92" spans="1:14" s="158" customFormat="1" ht="27.75" customHeight="1">
      <c r="A92" s="205">
        <f t="shared" si="7"/>
        <v>85</v>
      </c>
      <c r="B92" s="207" t="s">
        <v>84</v>
      </c>
      <c r="C92" s="207" t="s">
        <v>68</v>
      </c>
      <c r="D92" s="208">
        <v>1475</v>
      </c>
      <c r="E92" s="211" t="s">
        <v>143</v>
      </c>
      <c r="F92" s="206">
        <f t="shared" si="6"/>
        <v>8.8369999999999997</v>
      </c>
      <c r="G92" s="194">
        <v>12</v>
      </c>
      <c r="H92" s="209">
        <v>21.21</v>
      </c>
      <c r="I92" s="194">
        <f t="shared" si="8"/>
        <v>5</v>
      </c>
      <c r="J92" s="194">
        <f t="shared" si="5"/>
        <v>26.21</v>
      </c>
      <c r="K92" s="223"/>
      <c r="M92" s="264"/>
      <c r="N92" s="264"/>
    </row>
    <row r="93" spans="1:14" s="158" customFormat="1" ht="25.5" customHeight="1">
      <c r="A93" s="205">
        <f t="shared" si="7"/>
        <v>86</v>
      </c>
      <c r="B93" s="207" t="s">
        <v>90</v>
      </c>
      <c r="C93" s="207" t="s">
        <v>79</v>
      </c>
      <c r="D93" s="208">
        <v>1744</v>
      </c>
      <c r="E93" s="211" t="s">
        <v>143</v>
      </c>
      <c r="F93" s="206">
        <f t="shared" si="6"/>
        <v>10.448</v>
      </c>
      <c r="G93" s="194">
        <v>12</v>
      </c>
      <c r="H93" s="209">
        <v>25.08</v>
      </c>
      <c r="I93" s="194">
        <f t="shared" si="8"/>
        <v>5.92</v>
      </c>
      <c r="J93" s="194">
        <f t="shared" si="5"/>
        <v>31</v>
      </c>
      <c r="K93" s="223"/>
      <c r="M93" s="264"/>
      <c r="N93" s="264"/>
    </row>
    <row r="94" spans="1:14" s="158" customFormat="1" ht="28.5" customHeight="1">
      <c r="A94" s="205">
        <f t="shared" si="7"/>
        <v>87</v>
      </c>
      <c r="B94" s="207" t="s">
        <v>81</v>
      </c>
      <c r="C94" s="207" t="s">
        <v>70</v>
      </c>
      <c r="D94" s="208">
        <v>1553</v>
      </c>
      <c r="E94" s="211" t="s">
        <v>143</v>
      </c>
      <c r="F94" s="206">
        <f t="shared" si="6"/>
        <v>9.3040000000000003</v>
      </c>
      <c r="G94" s="194">
        <v>72</v>
      </c>
      <c r="H94" s="209">
        <v>133.97999999999999</v>
      </c>
      <c r="I94" s="194">
        <f t="shared" si="8"/>
        <v>31.61</v>
      </c>
      <c r="J94" s="194">
        <f t="shared" si="5"/>
        <v>165.58999999999997</v>
      </c>
      <c r="K94" s="223"/>
      <c r="M94" s="264"/>
      <c r="N94" s="264"/>
    </row>
    <row r="95" spans="1:14" s="158" customFormat="1" ht="13.2">
      <c r="A95" s="205">
        <f t="shared" si="7"/>
        <v>88</v>
      </c>
      <c r="B95" s="207" t="s">
        <v>94</v>
      </c>
      <c r="C95" s="207" t="s">
        <v>79</v>
      </c>
      <c r="D95" s="208">
        <v>1651</v>
      </c>
      <c r="E95" s="211" t="s">
        <v>143</v>
      </c>
      <c r="F95" s="206">
        <f t="shared" si="6"/>
        <v>9.891</v>
      </c>
      <c r="G95" s="194">
        <v>12</v>
      </c>
      <c r="H95" s="209">
        <v>23.74</v>
      </c>
      <c r="I95" s="194">
        <f t="shared" si="8"/>
        <v>5.6</v>
      </c>
      <c r="J95" s="194">
        <f t="shared" si="5"/>
        <v>29.339999999999996</v>
      </c>
      <c r="K95" s="223"/>
      <c r="M95" s="264"/>
      <c r="N95" s="264"/>
    </row>
    <row r="96" spans="1:14" s="158" customFormat="1" ht="26.4">
      <c r="A96" s="205">
        <f t="shared" si="7"/>
        <v>89</v>
      </c>
      <c r="B96" s="207" t="s">
        <v>126</v>
      </c>
      <c r="C96" s="207" t="s">
        <v>70</v>
      </c>
      <c r="D96" s="208">
        <v>1493</v>
      </c>
      <c r="E96" s="211" t="s">
        <v>143</v>
      </c>
      <c r="F96" s="206">
        <f t="shared" si="6"/>
        <v>8.9440000000000008</v>
      </c>
      <c r="G96" s="194">
        <v>12</v>
      </c>
      <c r="H96" s="209">
        <v>21.47</v>
      </c>
      <c r="I96" s="194">
        <f t="shared" si="8"/>
        <v>5.0599999999999996</v>
      </c>
      <c r="J96" s="194">
        <f t="shared" si="5"/>
        <v>26.529999999999998</v>
      </c>
      <c r="K96" s="223"/>
      <c r="M96" s="264"/>
      <c r="N96" s="264"/>
    </row>
    <row r="97" spans="1:14" s="158" customFormat="1" ht="13.2">
      <c r="A97" s="205">
        <f t="shared" si="7"/>
        <v>90</v>
      </c>
      <c r="B97" s="207" t="s">
        <v>87</v>
      </c>
      <c r="C97" s="207" t="s">
        <v>70</v>
      </c>
      <c r="D97" s="208">
        <v>1305</v>
      </c>
      <c r="E97" s="211" t="s">
        <v>143</v>
      </c>
      <c r="F97" s="206">
        <f t="shared" si="6"/>
        <v>7.8179999999999996</v>
      </c>
      <c r="G97" s="194">
        <v>24</v>
      </c>
      <c r="H97" s="209">
        <v>37.53</v>
      </c>
      <c r="I97" s="194">
        <f t="shared" si="8"/>
        <v>8.85</v>
      </c>
      <c r="J97" s="194">
        <f t="shared" si="5"/>
        <v>46.38</v>
      </c>
      <c r="K97" s="223"/>
      <c r="M97" s="264"/>
      <c r="N97" s="264"/>
    </row>
    <row r="98" spans="1:14" s="158" customFormat="1" ht="26.4">
      <c r="A98" s="205">
        <f t="shared" si="7"/>
        <v>91</v>
      </c>
      <c r="B98" s="207" t="s">
        <v>109</v>
      </c>
      <c r="C98" s="207" t="s">
        <v>68</v>
      </c>
      <c r="D98" s="208">
        <v>1611</v>
      </c>
      <c r="E98" s="211" t="s">
        <v>143</v>
      </c>
      <c r="F98" s="206">
        <f t="shared" si="6"/>
        <v>9.6509999999999998</v>
      </c>
      <c r="G98" s="194">
        <v>36</v>
      </c>
      <c r="H98" s="209">
        <v>69.489999999999995</v>
      </c>
      <c r="I98" s="194">
        <f t="shared" si="8"/>
        <v>16.39</v>
      </c>
      <c r="J98" s="194">
        <f t="shared" si="5"/>
        <v>85.88</v>
      </c>
      <c r="K98" s="223"/>
      <c r="M98" s="264"/>
      <c r="N98" s="264"/>
    </row>
    <row r="99" spans="1:14" s="158" customFormat="1" ht="26.4">
      <c r="A99" s="205">
        <f t="shared" si="7"/>
        <v>92</v>
      </c>
      <c r="B99" s="207" t="s">
        <v>127</v>
      </c>
      <c r="C99" s="207" t="s">
        <v>70</v>
      </c>
      <c r="D99" s="208">
        <v>1365</v>
      </c>
      <c r="E99" s="211" t="s">
        <v>143</v>
      </c>
      <c r="F99" s="206">
        <f t="shared" si="6"/>
        <v>8.1780000000000008</v>
      </c>
      <c r="G99" s="194">
        <v>24</v>
      </c>
      <c r="H99" s="209">
        <v>39.25</v>
      </c>
      <c r="I99" s="194">
        <f t="shared" si="8"/>
        <v>9.26</v>
      </c>
      <c r="J99" s="194">
        <f t="shared" si="5"/>
        <v>48.51</v>
      </c>
      <c r="K99" s="223"/>
      <c r="M99" s="264"/>
      <c r="N99" s="264"/>
    </row>
    <row r="100" spans="1:14" s="158" customFormat="1" ht="26.4">
      <c r="A100" s="205">
        <f t="shared" si="7"/>
        <v>93</v>
      </c>
      <c r="B100" s="207" t="s">
        <v>106</v>
      </c>
      <c r="C100" s="207" t="s">
        <v>79</v>
      </c>
      <c r="D100" s="208">
        <v>1640</v>
      </c>
      <c r="E100" s="211" t="s">
        <v>143</v>
      </c>
      <c r="F100" s="206">
        <f t="shared" si="6"/>
        <v>9.8249999999999993</v>
      </c>
      <c r="G100" s="194">
        <v>24</v>
      </c>
      <c r="H100" s="209">
        <v>47.16</v>
      </c>
      <c r="I100" s="194">
        <f t="shared" si="8"/>
        <v>11.13</v>
      </c>
      <c r="J100" s="194">
        <f t="shared" si="5"/>
        <v>58.29</v>
      </c>
      <c r="K100" s="223"/>
      <c r="M100" s="264"/>
      <c r="N100" s="264"/>
    </row>
    <row r="101" spans="1:14" s="158" customFormat="1" ht="26.4">
      <c r="A101" s="205">
        <f t="shared" si="7"/>
        <v>94</v>
      </c>
      <c r="B101" s="207" t="s">
        <v>103</v>
      </c>
      <c r="C101" s="207" t="s">
        <v>70</v>
      </c>
      <c r="D101" s="208">
        <v>1365</v>
      </c>
      <c r="E101" s="211" t="s">
        <v>143</v>
      </c>
      <c r="F101" s="206">
        <f t="shared" si="6"/>
        <v>8.1780000000000008</v>
      </c>
      <c r="G101" s="194">
        <v>12</v>
      </c>
      <c r="H101" s="209">
        <v>19.63</v>
      </c>
      <c r="I101" s="194">
        <f>ROUND(H101*23.59%,2)-0.01</f>
        <v>4.62</v>
      </c>
      <c r="J101" s="194">
        <f t="shared" si="5"/>
        <v>24.25</v>
      </c>
      <c r="K101" s="223"/>
      <c r="M101" s="264"/>
      <c r="N101" s="264"/>
    </row>
    <row r="102" spans="1:14" s="158" customFormat="1" ht="27" customHeight="1">
      <c r="A102" s="205">
        <f t="shared" si="7"/>
        <v>95</v>
      </c>
      <c r="B102" s="207" t="s">
        <v>89</v>
      </c>
      <c r="C102" s="207" t="s">
        <v>70</v>
      </c>
      <c r="D102" s="208">
        <v>1405</v>
      </c>
      <c r="E102" s="211" t="s">
        <v>143</v>
      </c>
      <c r="F102" s="206">
        <f t="shared" si="6"/>
        <v>8.4169999999999998</v>
      </c>
      <c r="G102" s="194">
        <v>36</v>
      </c>
      <c r="H102" s="209">
        <v>60.6</v>
      </c>
      <c r="I102" s="194">
        <f t="shared" si="8"/>
        <v>14.3</v>
      </c>
      <c r="J102" s="194">
        <f t="shared" si="5"/>
        <v>74.900000000000006</v>
      </c>
      <c r="K102" s="223"/>
      <c r="M102" s="264"/>
      <c r="N102" s="264"/>
    </row>
    <row r="103" spans="1:14" s="158" customFormat="1" ht="26.25" customHeight="1">
      <c r="A103" s="205">
        <f t="shared" si="7"/>
        <v>96</v>
      </c>
      <c r="B103" s="207" t="s">
        <v>148</v>
      </c>
      <c r="C103" s="207" t="s">
        <v>114</v>
      </c>
      <c r="D103" s="208">
        <v>2014</v>
      </c>
      <c r="E103" s="211" t="s">
        <v>144</v>
      </c>
      <c r="F103" s="206">
        <f t="shared" si="6"/>
        <v>12.066000000000001</v>
      </c>
      <c r="G103" s="194">
        <v>10.5</v>
      </c>
      <c r="H103" s="209">
        <v>63.35</v>
      </c>
      <c r="I103" s="194">
        <f t="shared" si="8"/>
        <v>14.94</v>
      </c>
      <c r="J103" s="194">
        <f t="shared" si="5"/>
        <v>78.290000000000006</v>
      </c>
      <c r="K103" s="223"/>
      <c r="M103" s="264"/>
      <c r="N103" s="264"/>
    </row>
    <row r="104" spans="1:14" s="158" customFormat="1" ht="25.5" customHeight="1">
      <c r="A104" s="205">
        <f t="shared" si="7"/>
        <v>97</v>
      </c>
      <c r="B104" s="207" t="s">
        <v>148</v>
      </c>
      <c r="C104" s="207" t="s">
        <v>114</v>
      </c>
      <c r="D104" s="208">
        <v>2014</v>
      </c>
      <c r="E104" s="211" t="s">
        <v>143</v>
      </c>
      <c r="F104" s="206">
        <f t="shared" si="6"/>
        <v>12.066000000000001</v>
      </c>
      <c r="G104" s="194">
        <v>120.5</v>
      </c>
      <c r="H104" s="209">
        <v>290.79000000000002</v>
      </c>
      <c r="I104" s="194">
        <f t="shared" si="8"/>
        <v>68.599999999999994</v>
      </c>
      <c r="J104" s="194">
        <f t="shared" si="5"/>
        <v>359.39</v>
      </c>
      <c r="K104" s="223"/>
      <c r="M104" s="264"/>
      <c r="N104" s="264"/>
    </row>
    <row r="105" spans="1:14" s="158" customFormat="1" ht="30" customHeight="1">
      <c r="A105" s="205">
        <f t="shared" si="7"/>
        <v>98</v>
      </c>
      <c r="B105" s="207" t="s">
        <v>83</v>
      </c>
      <c r="C105" s="207" t="s">
        <v>68</v>
      </c>
      <c r="D105" s="208">
        <v>1523</v>
      </c>
      <c r="E105" s="211" t="s">
        <v>143</v>
      </c>
      <c r="F105" s="206">
        <f t="shared" si="6"/>
        <v>9.1240000000000006</v>
      </c>
      <c r="G105" s="194">
        <v>12</v>
      </c>
      <c r="H105" s="209">
        <v>21.9</v>
      </c>
      <c r="I105" s="194">
        <f t="shared" si="8"/>
        <v>5.17</v>
      </c>
      <c r="J105" s="194">
        <f t="shared" si="5"/>
        <v>27.07</v>
      </c>
      <c r="K105" s="223"/>
      <c r="M105" s="264"/>
      <c r="N105" s="264"/>
    </row>
    <row r="106" spans="1:14" s="158" customFormat="1" ht="30" customHeight="1">
      <c r="A106" s="205">
        <f t="shared" si="7"/>
        <v>99</v>
      </c>
      <c r="B106" s="207" t="s">
        <v>82</v>
      </c>
      <c r="C106" s="207" t="s">
        <v>70</v>
      </c>
      <c r="D106" s="208">
        <v>1581</v>
      </c>
      <c r="E106" s="211" t="s">
        <v>143</v>
      </c>
      <c r="F106" s="206">
        <f t="shared" si="6"/>
        <v>9.4719999999999995</v>
      </c>
      <c r="G106" s="194">
        <v>48</v>
      </c>
      <c r="H106" s="209">
        <v>90.93</v>
      </c>
      <c r="I106" s="194">
        <f t="shared" si="8"/>
        <v>21.45</v>
      </c>
      <c r="J106" s="194">
        <f t="shared" si="5"/>
        <v>112.38000000000001</v>
      </c>
      <c r="K106" s="223"/>
      <c r="M106" s="264"/>
      <c r="N106" s="264"/>
    </row>
    <row r="107" spans="1:14" s="158" customFormat="1" ht="29.25" customHeight="1">
      <c r="A107" s="205">
        <f t="shared" si="7"/>
        <v>100</v>
      </c>
      <c r="B107" s="207" t="s">
        <v>104</v>
      </c>
      <c r="C107" s="207" t="s">
        <v>70</v>
      </c>
      <c r="D107" s="208">
        <v>1365</v>
      </c>
      <c r="E107" s="211" t="s">
        <v>143</v>
      </c>
      <c r="F107" s="206">
        <f t="shared" si="6"/>
        <v>8.1780000000000008</v>
      </c>
      <c r="G107" s="194">
        <v>24</v>
      </c>
      <c r="H107" s="209">
        <v>39.25</v>
      </c>
      <c r="I107" s="194">
        <f t="shared" si="8"/>
        <v>9.26</v>
      </c>
      <c r="J107" s="194">
        <f t="shared" si="5"/>
        <v>48.51</v>
      </c>
      <c r="K107" s="223"/>
      <c r="M107" s="264"/>
      <c r="N107" s="264"/>
    </row>
    <row r="108" spans="1:14" s="158" customFormat="1" ht="26.4">
      <c r="A108" s="205">
        <f t="shared" si="7"/>
        <v>101</v>
      </c>
      <c r="B108" s="207" t="s">
        <v>97</v>
      </c>
      <c r="C108" s="207" t="s">
        <v>70</v>
      </c>
      <c r="D108" s="208">
        <v>1445</v>
      </c>
      <c r="E108" s="211" t="s">
        <v>143</v>
      </c>
      <c r="F108" s="206">
        <f t="shared" si="6"/>
        <v>8.657</v>
      </c>
      <c r="G108" s="194">
        <v>12</v>
      </c>
      <c r="H108" s="209">
        <v>20.78</v>
      </c>
      <c r="I108" s="194">
        <f t="shared" si="8"/>
        <v>4.9000000000000004</v>
      </c>
      <c r="J108" s="194">
        <f t="shared" si="5"/>
        <v>25.68</v>
      </c>
      <c r="K108" s="223"/>
      <c r="M108" s="264"/>
      <c r="N108" s="264"/>
    </row>
    <row r="109" spans="1:14" s="158" customFormat="1" ht="26.4">
      <c r="A109" s="205">
        <f t="shared" si="7"/>
        <v>102</v>
      </c>
      <c r="B109" s="207" t="s">
        <v>77</v>
      </c>
      <c r="C109" s="207" t="s">
        <v>70</v>
      </c>
      <c r="D109" s="208">
        <v>1365</v>
      </c>
      <c r="E109" s="211" t="s">
        <v>143</v>
      </c>
      <c r="F109" s="206">
        <f t="shared" si="6"/>
        <v>8.1780000000000008</v>
      </c>
      <c r="G109" s="194">
        <v>36</v>
      </c>
      <c r="H109" s="209">
        <v>58.88</v>
      </c>
      <c r="I109" s="194">
        <f t="shared" si="8"/>
        <v>13.89</v>
      </c>
      <c r="J109" s="194">
        <f t="shared" si="5"/>
        <v>72.77000000000001</v>
      </c>
      <c r="K109" s="223"/>
      <c r="M109" s="264"/>
      <c r="N109" s="264"/>
    </row>
    <row r="110" spans="1:14" s="158" customFormat="1" ht="26.4">
      <c r="A110" s="205">
        <f t="shared" si="7"/>
        <v>103</v>
      </c>
      <c r="B110" s="207" t="s">
        <v>105</v>
      </c>
      <c r="C110" s="207" t="s">
        <v>68</v>
      </c>
      <c r="D110" s="208">
        <v>1682</v>
      </c>
      <c r="E110" s="211" t="s">
        <v>143</v>
      </c>
      <c r="F110" s="206">
        <f t="shared" si="6"/>
        <v>10.077</v>
      </c>
      <c r="G110" s="194">
        <v>12</v>
      </c>
      <c r="H110" s="209">
        <v>24.18</v>
      </c>
      <c r="I110" s="194">
        <f t="shared" si="8"/>
        <v>5.7</v>
      </c>
      <c r="J110" s="194">
        <f t="shared" si="5"/>
        <v>29.88</v>
      </c>
      <c r="K110" s="223"/>
      <c r="M110" s="264"/>
      <c r="N110" s="264"/>
    </row>
    <row r="111" spans="1:14" s="158" customFormat="1" ht="13.2">
      <c r="A111" s="205">
        <f t="shared" si="7"/>
        <v>104</v>
      </c>
      <c r="B111" s="207" t="s">
        <v>94</v>
      </c>
      <c r="C111" s="207" t="s">
        <v>70</v>
      </c>
      <c r="D111" s="208">
        <v>1385</v>
      </c>
      <c r="E111" s="211" t="s">
        <v>143</v>
      </c>
      <c r="F111" s="206">
        <f t="shared" si="6"/>
        <v>8.2970000000000006</v>
      </c>
      <c r="G111" s="194">
        <v>24</v>
      </c>
      <c r="H111" s="209">
        <v>39.83</v>
      </c>
      <c r="I111" s="194">
        <f t="shared" si="8"/>
        <v>9.4</v>
      </c>
      <c r="J111" s="194">
        <f t="shared" si="5"/>
        <v>49.23</v>
      </c>
      <c r="K111" s="223"/>
      <c r="M111" s="264"/>
      <c r="N111" s="264"/>
    </row>
    <row r="112" spans="1:14" s="158" customFormat="1" ht="26.4">
      <c r="A112" s="205">
        <f t="shared" si="7"/>
        <v>105</v>
      </c>
      <c r="B112" s="207" t="s">
        <v>91</v>
      </c>
      <c r="C112" s="207" t="s">
        <v>70</v>
      </c>
      <c r="D112" s="208">
        <v>1365</v>
      </c>
      <c r="E112" s="211" t="s">
        <v>143</v>
      </c>
      <c r="F112" s="206">
        <f t="shared" si="6"/>
        <v>8.1780000000000008</v>
      </c>
      <c r="G112" s="194">
        <v>12</v>
      </c>
      <c r="H112" s="209">
        <v>19.63</v>
      </c>
      <c r="I112" s="194">
        <f>ROUND(H112*23.59%,2)-0.01</f>
        <v>4.62</v>
      </c>
      <c r="J112" s="194">
        <f t="shared" si="5"/>
        <v>24.25</v>
      </c>
      <c r="K112" s="223"/>
      <c r="M112" s="264"/>
      <c r="N112" s="264"/>
    </row>
    <row r="113" spans="1:14" s="158" customFormat="1" ht="13.2">
      <c r="A113" s="205">
        <f t="shared" si="7"/>
        <v>106</v>
      </c>
      <c r="B113" s="207" t="s">
        <v>110</v>
      </c>
      <c r="C113" s="207" t="s">
        <v>79</v>
      </c>
      <c r="D113" s="208">
        <v>1759</v>
      </c>
      <c r="E113" s="211" t="s">
        <v>143</v>
      </c>
      <c r="F113" s="206">
        <f t="shared" si="6"/>
        <v>10.538</v>
      </c>
      <c r="G113" s="194">
        <v>12</v>
      </c>
      <c r="H113" s="209">
        <v>25.29</v>
      </c>
      <c r="I113" s="194">
        <f t="shared" si="8"/>
        <v>5.97</v>
      </c>
      <c r="J113" s="194">
        <f t="shared" si="5"/>
        <v>31.259999999999998</v>
      </c>
      <c r="K113" s="223"/>
      <c r="M113" s="264"/>
      <c r="N113" s="264"/>
    </row>
    <row r="114" spans="1:14" s="158" customFormat="1" ht="26.4">
      <c r="A114" s="205">
        <f t="shared" si="7"/>
        <v>107</v>
      </c>
      <c r="B114" s="207" t="s">
        <v>82</v>
      </c>
      <c r="C114" s="207" t="s">
        <v>70</v>
      </c>
      <c r="D114" s="208">
        <v>1581</v>
      </c>
      <c r="E114" s="211" t="s">
        <v>143</v>
      </c>
      <c r="F114" s="206">
        <f t="shared" si="6"/>
        <v>9.4719999999999995</v>
      </c>
      <c r="G114" s="194">
        <v>24</v>
      </c>
      <c r="H114" s="209">
        <v>45.47</v>
      </c>
      <c r="I114" s="194">
        <f t="shared" si="8"/>
        <v>10.73</v>
      </c>
      <c r="J114" s="194">
        <f t="shared" si="5"/>
        <v>56.2</v>
      </c>
      <c r="K114" s="223"/>
      <c r="M114" s="264"/>
      <c r="N114" s="264"/>
    </row>
    <row r="115" spans="1:14" s="158" customFormat="1" ht="26.4">
      <c r="A115" s="205">
        <f t="shared" si="7"/>
        <v>108</v>
      </c>
      <c r="B115" s="207" t="s">
        <v>101</v>
      </c>
      <c r="C115" s="207" t="s">
        <v>70</v>
      </c>
      <c r="D115" s="208">
        <v>1472</v>
      </c>
      <c r="E115" s="211" t="s">
        <v>143</v>
      </c>
      <c r="F115" s="206">
        <f t="shared" si="6"/>
        <v>8.8190000000000008</v>
      </c>
      <c r="G115" s="194">
        <v>12</v>
      </c>
      <c r="H115" s="209">
        <v>21.17</v>
      </c>
      <c r="I115" s="194">
        <f t="shared" si="8"/>
        <v>4.99</v>
      </c>
      <c r="J115" s="194">
        <f t="shared" si="5"/>
        <v>26.160000000000004</v>
      </c>
      <c r="K115" s="223"/>
      <c r="M115" s="264"/>
      <c r="N115" s="264"/>
    </row>
    <row r="116" spans="1:14" s="158" customFormat="1" ht="26.4">
      <c r="A116" s="205">
        <f t="shared" si="7"/>
        <v>109</v>
      </c>
      <c r="B116" s="207" t="s">
        <v>67</v>
      </c>
      <c r="C116" s="207" t="s">
        <v>68</v>
      </c>
      <c r="D116" s="208">
        <v>1495</v>
      </c>
      <c r="E116" s="211" t="s">
        <v>143</v>
      </c>
      <c r="F116" s="206">
        <f t="shared" si="6"/>
        <v>8.9559999999999995</v>
      </c>
      <c r="G116" s="194">
        <v>12</v>
      </c>
      <c r="H116" s="209">
        <v>21.49</v>
      </c>
      <c r="I116" s="194">
        <f t="shared" si="8"/>
        <v>5.07</v>
      </c>
      <c r="J116" s="194">
        <f t="shared" si="5"/>
        <v>26.56</v>
      </c>
      <c r="K116" s="223"/>
      <c r="M116" s="264"/>
      <c r="N116" s="264"/>
    </row>
    <row r="117" spans="1:14" s="158" customFormat="1" ht="26.4">
      <c r="A117" s="205">
        <f t="shared" si="7"/>
        <v>110</v>
      </c>
      <c r="B117" s="207" t="s">
        <v>127</v>
      </c>
      <c r="C117" s="207" t="s">
        <v>70</v>
      </c>
      <c r="D117" s="208">
        <v>1385</v>
      </c>
      <c r="E117" s="211" t="s">
        <v>143</v>
      </c>
      <c r="F117" s="206">
        <f t="shared" si="6"/>
        <v>8.2970000000000006</v>
      </c>
      <c r="G117" s="194">
        <v>12</v>
      </c>
      <c r="H117" s="209">
        <v>19.91</v>
      </c>
      <c r="I117" s="194">
        <f>ROUND(H117*23.59%,2)-0.01</f>
        <v>4.6900000000000004</v>
      </c>
      <c r="J117" s="194">
        <f t="shared" si="5"/>
        <v>24.6</v>
      </c>
      <c r="K117" s="223"/>
      <c r="M117" s="264"/>
      <c r="N117" s="264"/>
    </row>
    <row r="118" spans="1:14" s="158" customFormat="1" ht="26.4">
      <c r="A118" s="205">
        <f t="shared" si="7"/>
        <v>111</v>
      </c>
      <c r="B118" s="207" t="s">
        <v>105</v>
      </c>
      <c r="C118" s="207" t="s">
        <v>79</v>
      </c>
      <c r="D118" s="208">
        <v>1779</v>
      </c>
      <c r="E118" s="211" t="s">
        <v>143</v>
      </c>
      <c r="F118" s="206">
        <f t="shared" si="6"/>
        <v>10.657999999999999</v>
      </c>
      <c r="G118" s="194">
        <v>12</v>
      </c>
      <c r="H118" s="209">
        <v>25.58</v>
      </c>
      <c r="I118" s="194">
        <f t="shared" si="8"/>
        <v>6.03</v>
      </c>
      <c r="J118" s="194">
        <f t="shared" si="5"/>
        <v>31.61</v>
      </c>
      <c r="K118" s="223"/>
      <c r="M118" s="264"/>
      <c r="N118" s="264"/>
    </row>
    <row r="119" spans="1:14" s="158" customFormat="1" ht="13.2">
      <c r="A119" s="205">
        <f t="shared" si="7"/>
        <v>112</v>
      </c>
      <c r="B119" s="207" t="s">
        <v>110</v>
      </c>
      <c r="C119" s="207" t="s">
        <v>68</v>
      </c>
      <c r="D119" s="208">
        <v>1652</v>
      </c>
      <c r="E119" s="211" t="s">
        <v>143</v>
      </c>
      <c r="F119" s="206">
        <f t="shared" si="6"/>
        <v>9.8970000000000002</v>
      </c>
      <c r="G119" s="194">
        <v>24</v>
      </c>
      <c r="H119" s="209">
        <v>47.51</v>
      </c>
      <c r="I119" s="194">
        <f t="shared" si="8"/>
        <v>11.21</v>
      </c>
      <c r="J119" s="194">
        <f t="shared" si="5"/>
        <v>58.72</v>
      </c>
      <c r="K119" s="223"/>
      <c r="M119" s="264"/>
      <c r="N119" s="264"/>
    </row>
    <row r="120" spans="1:14" s="158" customFormat="1" ht="39.6">
      <c r="A120" s="205">
        <f t="shared" si="7"/>
        <v>113</v>
      </c>
      <c r="B120" s="207" t="s">
        <v>115</v>
      </c>
      <c r="C120" s="207" t="s">
        <v>66</v>
      </c>
      <c r="D120" s="208">
        <v>2244</v>
      </c>
      <c r="E120" s="211" t="s">
        <v>143</v>
      </c>
      <c r="F120" s="206">
        <f t="shared" si="6"/>
        <v>13.444000000000001</v>
      </c>
      <c r="G120" s="194">
        <v>36</v>
      </c>
      <c r="H120" s="209">
        <v>96.8</v>
      </c>
      <c r="I120" s="194">
        <f t="shared" si="8"/>
        <v>22.84</v>
      </c>
      <c r="J120" s="194">
        <f t="shared" si="5"/>
        <v>119.64</v>
      </c>
      <c r="K120" s="223"/>
      <c r="M120" s="264"/>
      <c r="N120" s="264"/>
    </row>
    <row r="121" spans="1:14" s="158" customFormat="1" ht="26.4">
      <c r="A121" s="205">
        <f t="shared" si="7"/>
        <v>114</v>
      </c>
      <c r="B121" s="207" t="s">
        <v>127</v>
      </c>
      <c r="C121" s="207" t="s">
        <v>68</v>
      </c>
      <c r="D121" s="208">
        <v>1435</v>
      </c>
      <c r="E121" s="211" t="s">
        <v>143</v>
      </c>
      <c r="F121" s="206">
        <f t="shared" si="6"/>
        <v>8.5969999999999995</v>
      </c>
      <c r="G121" s="194">
        <v>24</v>
      </c>
      <c r="H121" s="209">
        <v>41.27</v>
      </c>
      <c r="I121" s="194">
        <f>ROUND(H121*23.59%,2)</f>
        <v>9.74</v>
      </c>
      <c r="J121" s="194">
        <f t="shared" si="5"/>
        <v>51.010000000000005</v>
      </c>
      <c r="K121" s="223"/>
      <c r="M121" s="264"/>
      <c r="N121" s="264"/>
    </row>
    <row r="122" spans="1:14" s="158" customFormat="1" ht="26.4">
      <c r="A122" s="205">
        <f t="shared" si="7"/>
        <v>115</v>
      </c>
      <c r="B122" s="207" t="s">
        <v>82</v>
      </c>
      <c r="C122" s="207" t="s">
        <v>70</v>
      </c>
      <c r="D122" s="208">
        <v>1581</v>
      </c>
      <c r="E122" s="211" t="s">
        <v>143</v>
      </c>
      <c r="F122" s="206">
        <f t="shared" si="6"/>
        <v>9.4719999999999995</v>
      </c>
      <c r="G122" s="194">
        <v>36</v>
      </c>
      <c r="H122" s="209">
        <v>68.2</v>
      </c>
      <c r="I122" s="194">
        <f t="shared" si="8"/>
        <v>16.09</v>
      </c>
      <c r="J122" s="194">
        <f t="shared" si="5"/>
        <v>84.29</v>
      </c>
      <c r="K122" s="223"/>
      <c r="M122" s="264"/>
      <c r="N122" s="264"/>
    </row>
    <row r="123" spans="1:14" s="158" customFormat="1" ht="13.2">
      <c r="A123" s="205">
        <f t="shared" si="7"/>
        <v>116</v>
      </c>
      <c r="B123" s="207" t="s">
        <v>94</v>
      </c>
      <c r="C123" s="207" t="s">
        <v>68</v>
      </c>
      <c r="D123" s="208">
        <v>1523</v>
      </c>
      <c r="E123" s="211" t="s">
        <v>143</v>
      </c>
      <c r="F123" s="206">
        <f t="shared" si="6"/>
        <v>9.1240000000000006</v>
      </c>
      <c r="G123" s="194">
        <v>24</v>
      </c>
      <c r="H123" s="209">
        <v>43.8</v>
      </c>
      <c r="I123" s="194">
        <f t="shared" si="8"/>
        <v>10.33</v>
      </c>
      <c r="J123" s="194">
        <f t="shared" si="5"/>
        <v>54.129999999999995</v>
      </c>
      <c r="K123" s="223"/>
      <c r="M123" s="264"/>
      <c r="N123" s="264"/>
    </row>
    <row r="124" spans="1:14" s="158" customFormat="1" ht="26.4">
      <c r="A124" s="205">
        <f t="shared" si="7"/>
        <v>117</v>
      </c>
      <c r="B124" s="207" t="s">
        <v>119</v>
      </c>
      <c r="C124" s="207" t="s">
        <v>70</v>
      </c>
      <c r="D124" s="208">
        <v>1452</v>
      </c>
      <c r="E124" s="211" t="s">
        <v>143</v>
      </c>
      <c r="F124" s="206">
        <f t="shared" si="6"/>
        <v>8.6989999999999998</v>
      </c>
      <c r="G124" s="194">
        <v>24</v>
      </c>
      <c r="H124" s="209">
        <v>41.76</v>
      </c>
      <c r="I124" s="194">
        <f t="shared" si="8"/>
        <v>9.85</v>
      </c>
      <c r="J124" s="194">
        <f t="shared" si="5"/>
        <v>51.61</v>
      </c>
      <c r="K124" s="223"/>
      <c r="M124" s="264"/>
      <c r="N124" s="264"/>
    </row>
    <row r="125" spans="1:14" s="158" customFormat="1" ht="26.4">
      <c r="A125" s="205">
        <f t="shared" si="7"/>
        <v>118</v>
      </c>
      <c r="B125" s="207" t="s">
        <v>100</v>
      </c>
      <c r="C125" s="207" t="s">
        <v>70</v>
      </c>
      <c r="D125" s="208">
        <v>1581</v>
      </c>
      <c r="E125" s="211" t="s">
        <v>143</v>
      </c>
      <c r="F125" s="206">
        <f t="shared" si="6"/>
        <v>9.4719999999999995</v>
      </c>
      <c r="G125" s="194">
        <v>24</v>
      </c>
      <c r="H125" s="209">
        <v>45.47</v>
      </c>
      <c r="I125" s="194">
        <f t="shared" si="8"/>
        <v>10.73</v>
      </c>
      <c r="J125" s="194">
        <f t="shared" si="5"/>
        <v>56.2</v>
      </c>
      <c r="K125" s="223"/>
      <c r="M125" s="264"/>
      <c r="N125" s="264"/>
    </row>
    <row r="126" spans="1:14" s="158" customFormat="1" ht="15.75" customHeight="1">
      <c r="A126" s="205">
        <f t="shared" si="7"/>
        <v>119</v>
      </c>
      <c r="B126" s="207" t="s">
        <v>91</v>
      </c>
      <c r="C126" s="207" t="s">
        <v>70</v>
      </c>
      <c r="D126" s="208">
        <v>1385</v>
      </c>
      <c r="E126" s="211" t="s">
        <v>143</v>
      </c>
      <c r="F126" s="206">
        <f t="shared" si="6"/>
        <v>8.2970000000000006</v>
      </c>
      <c r="G126" s="194">
        <v>24</v>
      </c>
      <c r="H126" s="209">
        <v>39.83</v>
      </c>
      <c r="I126" s="194">
        <f t="shared" si="8"/>
        <v>9.4</v>
      </c>
      <c r="J126" s="194">
        <f t="shared" si="5"/>
        <v>49.23</v>
      </c>
      <c r="K126" s="223"/>
      <c r="M126" s="264"/>
      <c r="N126" s="264"/>
    </row>
    <row r="127" spans="1:14" s="158" customFormat="1" ht="26.4">
      <c r="A127" s="205">
        <f t="shared" si="7"/>
        <v>120</v>
      </c>
      <c r="B127" s="207" t="s">
        <v>128</v>
      </c>
      <c r="C127" s="207" t="s">
        <v>68</v>
      </c>
      <c r="D127" s="208">
        <v>1672</v>
      </c>
      <c r="E127" s="211" t="s">
        <v>143</v>
      </c>
      <c r="F127" s="206">
        <f t="shared" si="6"/>
        <v>10.016999999999999</v>
      </c>
      <c r="G127" s="194">
        <v>12</v>
      </c>
      <c r="H127" s="209">
        <v>24.04</v>
      </c>
      <c r="I127" s="194">
        <f t="shared" si="8"/>
        <v>5.67</v>
      </c>
      <c r="J127" s="194">
        <f t="shared" si="5"/>
        <v>29.71</v>
      </c>
      <c r="K127" s="223"/>
      <c r="M127" s="264"/>
      <c r="N127" s="264"/>
    </row>
    <row r="128" spans="1:14" s="158" customFormat="1" ht="26.4">
      <c r="A128" s="205">
        <f t="shared" si="7"/>
        <v>121</v>
      </c>
      <c r="B128" s="207" t="s">
        <v>92</v>
      </c>
      <c r="C128" s="207" t="s">
        <v>70</v>
      </c>
      <c r="D128" s="208">
        <v>1445</v>
      </c>
      <c r="E128" s="211" t="s">
        <v>143</v>
      </c>
      <c r="F128" s="206">
        <f t="shared" si="6"/>
        <v>8.657</v>
      </c>
      <c r="G128" s="194">
        <v>24</v>
      </c>
      <c r="H128" s="209">
        <v>41.55</v>
      </c>
      <c r="I128" s="194">
        <f t="shared" si="8"/>
        <v>9.8000000000000007</v>
      </c>
      <c r="J128" s="194">
        <f t="shared" si="5"/>
        <v>51.349999999999994</v>
      </c>
      <c r="K128" s="223"/>
      <c r="M128" s="264"/>
      <c r="N128" s="264"/>
    </row>
    <row r="129" spans="1:14" s="158" customFormat="1" ht="26.4">
      <c r="A129" s="205">
        <f t="shared" si="7"/>
        <v>122</v>
      </c>
      <c r="B129" s="207" t="s">
        <v>72</v>
      </c>
      <c r="C129" s="207" t="s">
        <v>68</v>
      </c>
      <c r="D129" s="208">
        <v>1640</v>
      </c>
      <c r="E129" s="211" t="s">
        <v>143</v>
      </c>
      <c r="F129" s="206">
        <f t="shared" si="6"/>
        <v>9.8249999999999993</v>
      </c>
      <c r="G129" s="194">
        <v>12</v>
      </c>
      <c r="H129" s="209">
        <v>23.58</v>
      </c>
      <c r="I129" s="194">
        <f t="shared" si="8"/>
        <v>5.56</v>
      </c>
      <c r="J129" s="194">
        <f t="shared" si="5"/>
        <v>29.139999999999997</v>
      </c>
      <c r="K129" s="223"/>
      <c r="M129" s="264"/>
      <c r="N129" s="264"/>
    </row>
    <row r="130" spans="1:14" s="158" customFormat="1" ht="13.2">
      <c r="A130" s="205">
        <f t="shared" si="7"/>
        <v>123</v>
      </c>
      <c r="B130" s="207" t="s">
        <v>87</v>
      </c>
      <c r="C130" s="207" t="s">
        <v>70</v>
      </c>
      <c r="D130" s="208">
        <v>1265</v>
      </c>
      <c r="E130" s="211" t="s">
        <v>143</v>
      </c>
      <c r="F130" s="206">
        <f t="shared" si="6"/>
        <v>7.5780000000000003</v>
      </c>
      <c r="G130" s="194">
        <v>24</v>
      </c>
      <c r="H130" s="209">
        <v>36.369999999999997</v>
      </c>
      <c r="I130" s="194">
        <f t="shared" si="8"/>
        <v>8.58</v>
      </c>
      <c r="J130" s="194">
        <f t="shared" si="5"/>
        <v>44.949999999999996</v>
      </c>
      <c r="K130" s="223"/>
      <c r="M130" s="264"/>
      <c r="N130" s="264"/>
    </row>
    <row r="131" spans="1:14" s="158" customFormat="1" ht="13.2">
      <c r="A131" s="205">
        <f t="shared" si="7"/>
        <v>124</v>
      </c>
      <c r="B131" s="207" t="s">
        <v>148</v>
      </c>
      <c r="C131" s="207" t="s">
        <v>71</v>
      </c>
      <c r="D131" s="208">
        <v>1390</v>
      </c>
      <c r="E131" s="211" t="s">
        <v>144</v>
      </c>
      <c r="F131" s="206">
        <f t="shared" si="6"/>
        <v>8.327</v>
      </c>
      <c r="G131" s="194">
        <v>33.5</v>
      </c>
      <c r="H131" s="209">
        <v>139.47999999999999</v>
      </c>
      <c r="I131" s="194">
        <f t="shared" si="8"/>
        <v>32.9</v>
      </c>
      <c r="J131" s="194">
        <f t="shared" si="5"/>
        <v>172.38</v>
      </c>
      <c r="K131" s="223"/>
      <c r="M131" s="264"/>
      <c r="N131" s="264"/>
    </row>
    <row r="132" spans="1:14" s="158" customFormat="1" ht="13.2">
      <c r="A132" s="205">
        <f t="shared" si="7"/>
        <v>125</v>
      </c>
      <c r="B132" s="207" t="s">
        <v>148</v>
      </c>
      <c r="C132" s="207" t="s">
        <v>71</v>
      </c>
      <c r="D132" s="208">
        <v>1390</v>
      </c>
      <c r="E132" s="211" t="s">
        <v>143</v>
      </c>
      <c r="F132" s="206">
        <f t="shared" si="6"/>
        <v>8.327</v>
      </c>
      <c r="G132" s="194">
        <v>86.5</v>
      </c>
      <c r="H132" s="209">
        <v>144.06</v>
      </c>
      <c r="I132" s="194">
        <f t="shared" si="8"/>
        <v>33.979999999999997</v>
      </c>
      <c r="J132" s="194">
        <f t="shared" si="5"/>
        <v>178.04</v>
      </c>
      <c r="K132" s="223"/>
      <c r="M132" s="264"/>
      <c r="N132" s="264"/>
    </row>
    <row r="133" spans="1:14" s="158" customFormat="1" ht="26.4">
      <c r="A133" s="205">
        <f t="shared" si="7"/>
        <v>126</v>
      </c>
      <c r="B133" s="207" t="s">
        <v>120</v>
      </c>
      <c r="C133" s="207" t="s">
        <v>70</v>
      </c>
      <c r="D133" s="208">
        <v>1493</v>
      </c>
      <c r="E133" s="211" t="s">
        <v>143</v>
      </c>
      <c r="F133" s="206">
        <f t="shared" si="6"/>
        <v>8.9440000000000008</v>
      </c>
      <c r="G133" s="194">
        <v>12</v>
      </c>
      <c r="H133" s="209">
        <v>21.47</v>
      </c>
      <c r="I133" s="194">
        <f t="shared" si="8"/>
        <v>5.0599999999999996</v>
      </c>
      <c r="J133" s="194">
        <f t="shared" si="5"/>
        <v>26.529999999999998</v>
      </c>
      <c r="K133" s="223"/>
      <c r="M133" s="264"/>
      <c r="N133" s="264"/>
    </row>
    <row r="134" spans="1:14" s="158" customFormat="1" ht="26.4">
      <c r="A134" s="205">
        <f t="shared" si="7"/>
        <v>127</v>
      </c>
      <c r="B134" s="207" t="s">
        <v>69</v>
      </c>
      <c r="C134" s="207" t="s">
        <v>71</v>
      </c>
      <c r="D134" s="208">
        <v>1242</v>
      </c>
      <c r="E134" s="211" t="s">
        <v>143</v>
      </c>
      <c r="F134" s="206">
        <f t="shared" si="6"/>
        <v>7.4409999999999998</v>
      </c>
      <c r="G134" s="194">
        <v>36</v>
      </c>
      <c r="H134" s="209">
        <v>53.58</v>
      </c>
      <c r="I134" s="194">
        <f t="shared" si="8"/>
        <v>12.64</v>
      </c>
      <c r="J134" s="194">
        <f t="shared" si="5"/>
        <v>66.22</v>
      </c>
      <c r="K134" s="223"/>
      <c r="M134" s="264"/>
      <c r="N134" s="264"/>
    </row>
    <row r="135" spans="1:14" s="158" customFormat="1" ht="26.4">
      <c r="A135" s="205">
        <f t="shared" si="7"/>
        <v>128</v>
      </c>
      <c r="B135" s="207" t="s">
        <v>119</v>
      </c>
      <c r="C135" s="207" t="s">
        <v>68</v>
      </c>
      <c r="D135" s="208">
        <v>1503</v>
      </c>
      <c r="E135" s="211" t="s">
        <v>143</v>
      </c>
      <c r="F135" s="206">
        <f t="shared" si="6"/>
        <v>9.0039999999999996</v>
      </c>
      <c r="G135" s="194">
        <v>24</v>
      </c>
      <c r="H135" s="209">
        <v>43.22</v>
      </c>
      <c r="I135" s="194">
        <f t="shared" si="8"/>
        <v>10.199999999999999</v>
      </c>
      <c r="J135" s="194">
        <f t="shared" si="5"/>
        <v>53.42</v>
      </c>
      <c r="K135" s="223"/>
      <c r="M135" s="264"/>
      <c r="N135" s="264"/>
    </row>
    <row r="136" spans="1:14" s="158" customFormat="1" ht="18.75" customHeight="1">
      <c r="A136" s="205">
        <f t="shared" si="7"/>
        <v>129</v>
      </c>
      <c r="B136" s="207" t="s">
        <v>103</v>
      </c>
      <c r="C136" s="207" t="s">
        <v>68</v>
      </c>
      <c r="D136" s="208">
        <v>1523</v>
      </c>
      <c r="E136" s="211" t="s">
        <v>143</v>
      </c>
      <c r="F136" s="206">
        <f t="shared" si="6"/>
        <v>9.1240000000000006</v>
      </c>
      <c r="G136" s="194">
        <v>12</v>
      </c>
      <c r="H136" s="209">
        <v>21.9</v>
      </c>
      <c r="I136" s="194">
        <f t="shared" ref="I136:I199" si="9">ROUND(H136*23.59%,2)</f>
        <v>5.17</v>
      </c>
      <c r="J136" s="194">
        <f t="shared" ref="J136:J199" si="10">H136+I136</f>
        <v>27.07</v>
      </c>
      <c r="K136" s="223"/>
      <c r="M136" s="264"/>
      <c r="N136" s="264"/>
    </row>
    <row r="137" spans="1:14" s="158" customFormat="1" ht="26.4">
      <c r="A137" s="205">
        <f t="shared" si="7"/>
        <v>130</v>
      </c>
      <c r="B137" s="207" t="s">
        <v>97</v>
      </c>
      <c r="C137" s="207" t="s">
        <v>70</v>
      </c>
      <c r="D137" s="208">
        <v>1365</v>
      </c>
      <c r="E137" s="211" t="s">
        <v>143</v>
      </c>
      <c r="F137" s="206">
        <f t="shared" ref="F137:F200" si="11">ROUND(D137/$F$4,3)</f>
        <v>8.1780000000000008</v>
      </c>
      <c r="G137" s="194">
        <v>36</v>
      </c>
      <c r="H137" s="209">
        <v>58.88</v>
      </c>
      <c r="I137" s="194">
        <f t="shared" si="9"/>
        <v>13.89</v>
      </c>
      <c r="J137" s="194">
        <f t="shared" si="10"/>
        <v>72.77000000000001</v>
      </c>
      <c r="K137" s="223"/>
      <c r="M137" s="264"/>
      <c r="N137" s="264"/>
    </row>
    <row r="138" spans="1:14" s="158" customFormat="1" ht="26.4">
      <c r="A138" s="205">
        <f t="shared" ref="A138:A201" si="12">A137+1</f>
        <v>131</v>
      </c>
      <c r="B138" s="207" t="s">
        <v>101</v>
      </c>
      <c r="C138" s="207" t="s">
        <v>68</v>
      </c>
      <c r="D138" s="208">
        <v>1495</v>
      </c>
      <c r="E138" s="211" t="s">
        <v>143</v>
      </c>
      <c r="F138" s="206">
        <f t="shared" si="11"/>
        <v>8.9559999999999995</v>
      </c>
      <c r="G138" s="194">
        <v>11</v>
      </c>
      <c r="H138" s="209">
        <v>19.7</v>
      </c>
      <c r="I138" s="194">
        <f t="shared" si="9"/>
        <v>4.6500000000000004</v>
      </c>
      <c r="J138" s="194">
        <f t="shared" si="10"/>
        <v>24.35</v>
      </c>
      <c r="K138" s="223"/>
      <c r="M138" s="264"/>
      <c r="N138" s="264"/>
    </row>
    <row r="139" spans="1:14" s="158" customFormat="1" ht="26.4">
      <c r="A139" s="205">
        <f t="shared" si="12"/>
        <v>132</v>
      </c>
      <c r="B139" s="207" t="s">
        <v>101</v>
      </c>
      <c r="C139" s="207" t="s">
        <v>68</v>
      </c>
      <c r="D139" s="208">
        <v>1495</v>
      </c>
      <c r="E139" s="211" t="s">
        <v>144</v>
      </c>
      <c r="F139" s="206">
        <f t="shared" si="11"/>
        <v>8.9559999999999995</v>
      </c>
      <c r="G139" s="194">
        <v>1</v>
      </c>
      <c r="H139" s="209">
        <v>4.4800000000000004</v>
      </c>
      <c r="I139" s="194">
        <f t="shared" si="9"/>
        <v>1.06</v>
      </c>
      <c r="J139" s="194">
        <f t="shared" si="10"/>
        <v>5.5400000000000009</v>
      </c>
      <c r="K139" s="223"/>
      <c r="M139" s="264"/>
      <c r="N139" s="264"/>
    </row>
    <row r="140" spans="1:14" s="158" customFormat="1" ht="39.6">
      <c r="A140" s="205">
        <f t="shared" si="12"/>
        <v>133</v>
      </c>
      <c r="B140" s="207" t="s">
        <v>65</v>
      </c>
      <c r="C140" s="207" t="s">
        <v>116</v>
      </c>
      <c r="D140" s="208">
        <v>2264</v>
      </c>
      <c r="E140" s="211" t="s">
        <v>143</v>
      </c>
      <c r="F140" s="206">
        <f t="shared" si="11"/>
        <v>13.563000000000001</v>
      </c>
      <c r="G140" s="194">
        <v>12</v>
      </c>
      <c r="H140" s="209">
        <v>32.549999999999997</v>
      </c>
      <c r="I140" s="194">
        <f t="shared" si="9"/>
        <v>7.68</v>
      </c>
      <c r="J140" s="194">
        <f t="shared" si="10"/>
        <v>40.229999999999997</v>
      </c>
      <c r="K140" s="223"/>
      <c r="M140" s="264"/>
      <c r="N140" s="264"/>
    </row>
    <row r="141" spans="1:14" s="158" customFormat="1" ht="26.4">
      <c r="A141" s="205">
        <f t="shared" si="12"/>
        <v>134</v>
      </c>
      <c r="B141" s="207" t="s">
        <v>125</v>
      </c>
      <c r="C141" s="207" t="s">
        <v>70</v>
      </c>
      <c r="D141" s="208">
        <v>1392</v>
      </c>
      <c r="E141" s="211" t="s">
        <v>144</v>
      </c>
      <c r="F141" s="206">
        <f t="shared" si="11"/>
        <v>8.3390000000000004</v>
      </c>
      <c r="G141" s="194">
        <v>4.5</v>
      </c>
      <c r="H141" s="209">
        <v>18.760000000000002</v>
      </c>
      <c r="I141" s="194">
        <f t="shared" si="9"/>
        <v>4.43</v>
      </c>
      <c r="J141" s="194">
        <f t="shared" si="10"/>
        <v>23.19</v>
      </c>
      <c r="K141" s="223"/>
      <c r="M141" s="264"/>
      <c r="N141" s="264"/>
    </row>
    <row r="142" spans="1:14" s="158" customFormat="1" ht="26.4">
      <c r="A142" s="205">
        <f t="shared" si="12"/>
        <v>135</v>
      </c>
      <c r="B142" s="207" t="s">
        <v>125</v>
      </c>
      <c r="C142" s="207" t="s">
        <v>70</v>
      </c>
      <c r="D142" s="208">
        <v>1392</v>
      </c>
      <c r="E142" s="211" t="s">
        <v>143</v>
      </c>
      <c r="F142" s="206">
        <f t="shared" si="11"/>
        <v>8.3390000000000004</v>
      </c>
      <c r="G142" s="194">
        <v>67.5</v>
      </c>
      <c r="H142" s="209">
        <v>112.58</v>
      </c>
      <c r="I142" s="194">
        <f t="shared" si="9"/>
        <v>26.56</v>
      </c>
      <c r="J142" s="194">
        <f t="shared" si="10"/>
        <v>139.13999999999999</v>
      </c>
      <c r="K142" s="223"/>
      <c r="M142" s="264"/>
      <c r="N142" s="264"/>
    </row>
    <row r="143" spans="1:14" s="158" customFormat="1" ht="26.4">
      <c r="A143" s="205">
        <f t="shared" si="12"/>
        <v>136</v>
      </c>
      <c r="B143" s="207" t="s">
        <v>83</v>
      </c>
      <c r="C143" s="207" t="s">
        <v>70</v>
      </c>
      <c r="D143" s="208">
        <v>1405</v>
      </c>
      <c r="E143" s="211" t="s">
        <v>143</v>
      </c>
      <c r="F143" s="206">
        <f t="shared" si="11"/>
        <v>8.4169999999999998</v>
      </c>
      <c r="G143" s="194">
        <v>24</v>
      </c>
      <c r="H143" s="209">
        <v>40.4</v>
      </c>
      <c r="I143" s="194">
        <f t="shared" si="9"/>
        <v>9.5299999999999994</v>
      </c>
      <c r="J143" s="194">
        <f t="shared" si="10"/>
        <v>49.93</v>
      </c>
      <c r="K143" s="223"/>
      <c r="M143" s="264"/>
      <c r="N143" s="264"/>
    </row>
    <row r="144" spans="1:14" s="158" customFormat="1" ht="26.4">
      <c r="A144" s="205">
        <f t="shared" si="12"/>
        <v>137</v>
      </c>
      <c r="B144" s="207" t="s">
        <v>100</v>
      </c>
      <c r="C144" s="207" t="s">
        <v>70</v>
      </c>
      <c r="D144" s="208">
        <v>1581</v>
      </c>
      <c r="E144" s="211" t="s">
        <v>143</v>
      </c>
      <c r="F144" s="206">
        <f t="shared" si="11"/>
        <v>9.4719999999999995</v>
      </c>
      <c r="G144" s="194">
        <v>12</v>
      </c>
      <c r="H144" s="209">
        <v>22.73</v>
      </c>
      <c r="I144" s="194">
        <f t="shared" si="9"/>
        <v>5.36</v>
      </c>
      <c r="J144" s="194">
        <f t="shared" si="10"/>
        <v>28.09</v>
      </c>
      <c r="K144" s="223"/>
      <c r="M144" s="264"/>
      <c r="N144" s="264"/>
    </row>
    <row r="145" spans="1:14" s="158" customFormat="1" ht="39.6">
      <c r="A145" s="205">
        <f t="shared" si="12"/>
        <v>138</v>
      </c>
      <c r="B145" s="207" t="s">
        <v>115</v>
      </c>
      <c r="C145" s="207" t="s">
        <v>116</v>
      </c>
      <c r="D145" s="208">
        <v>2305</v>
      </c>
      <c r="E145" s="211" t="s">
        <v>143</v>
      </c>
      <c r="F145" s="206">
        <f t="shared" si="11"/>
        <v>13.808999999999999</v>
      </c>
      <c r="G145" s="194">
        <v>36</v>
      </c>
      <c r="H145" s="209">
        <v>99.42</v>
      </c>
      <c r="I145" s="194">
        <f t="shared" si="9"/>
        <v>23.45</v>
      </c>
      <c r="J145" s="194">
        <f t="shared" si="10"/>
        <v>122.87</v>
      </c>
      <c r="K145" s="223"/>
      <c r="M145" s="264"/>
      <c r="N145" s="264"/>
    </row>
    <row r="146" spans="1:14" s="158" customFormat="1" ht="13.2">
      <c r="A146" s="205">
        <f t="shared" si="12"/>
        <v>139</v>
      </c>
      <c r="B146" s="207" t="s">
        <v>87</v>
      </c>
      <c r="C146" s="207" t="s">
        <v>68</v>
      </c>
      <c r="D146" s="208">
        <v>1435</v>
      </c>
      <c r="E146" s="211" t="s">
        <v>143</v>
      </c>
      <c r="F146" s="206">
        <f t="shared" si="11"/>
        <v>8.5969999999999995</v>
      </c>
      <c r="G146" s="194">
        <v>36</v>
      </c>
      <c r="H146" s="209">
        <v>61.9</v>
      </c>
      <c r="I146" s="194">
        <f t="shared" si="9"/>
        <v>14.6</v>
      </c>
      <c r="J146" s="194">
        <f t="shared" si="10"/>
        <v>76.5</v>
      </c>
      <c r="K146" s="223"/>
      <c r="M146" s="264"/>
      <c r="N146" s="264"/>
    </row>
    <row r="147" spans="1:14" s="158" customFormat="1" ht="26.4">
      <c r="A147" s="205">
        <f t="shared" si="12"/>
        <v>140</v>
      </c>
      <c r="B147" s="207" t="s">
        <v>106</v>
      </c>
      <c r="C147" s="207" t="s">
        <v>71</v>
      </c>
      <c r="D147" s="208">
        <v>1242</v>
      </c>
      <c r="E147" s="211" t="s">
        <v>143</v>
      </c>
      <c r="F147" s="206">
        <f t="shared" si="11"/>
        <v>7.4409999999999998</v>
      </c>
      <c r="G147" s="194">
        <v>12</v>
      </c>
      <c r="H147" s="209">
        <v>17.86</v>
      </c>
      <c r="I147" s="194">
        <f t="shared" si="9"/>
        <v>4.21</v>
      </c>
      <c r="J147" s="194">
        <f t="shared" si="10"/>
        <v>22.07</v>
      </c>
      <c r="K147" s="223"/>
      <c r="M147" s="264"/>
      <c r="N147" s="264"/>
    </row>
    <row r="148" spans="1:14" s="158" customFormat="1" ht="26.4">
      <c r="A148" s="205">
        <f t="shared" si="12"/>
        <v>141</v>
      </c>
      <c r="B148" s="207" t="s">
        <v>89</v>
      </c>
      <c r="C148" s="207" t="s">
        <v>68</v>
      </c>
      <c r="D148" s="208">
        <v>1475</v>
      </c>
      <c r="E148" s="211" t="s">
        <v>143</v>
      </c>
      <c r="F148" s="206">
        <f t="shared" si="11"/>
        <v>8.8369999999999997</v>
      </c>
      <c r="G148" s="194">
        <v>24</v>
      </c>
      <c r="H148" s="209">
        <v>42.42</v>
      </c>
      <c r="I148" s="194">
        <f t="shared" si="9"/>
        <v>10.01</v>
      </c>
      <c r="J148" s="194">
        <f t="shared" si="10"/>
        <v>52.43</v>
      </c>
      <c r="K148" s="223"/>
      <c r="M148" s="264"/>
      <c r="N148" s="264"/>
    </row>
    <row r="149" spans="1:14" s="158" customFormat="1" ht="26.4">
      <c r="A149" s="205">
        <f t="shared" si="12"/>
        <v>142</v>
      </c>
      <c r="B149" s="207" t="s">
        <v>89</v>
      </c>
      <c r="C149" s="207" t="s">
        <v>70</v>
      </c>
      <c r="D149" s="208">
        <v>1405</v>
      </c>
      <c r="E149" s="211" t="s">
        <v>143</v>
      </c>
      <c r="F149" s="206">
        <f t="shared" si="11"/>
        <v>8.4169999999999998</v>
      </c>
      <c r="G149" s="194">
        <v>24</v>
      </c>
      <c r="H149" s="209">
        <v>40.4</v>
      </c>
      <c r="I149" s="194">
        <f t="shared" si="9"/>
        <v>9.5299999999999994</v>
      </c>
      <c r="J149" s="194">
        <f t="shared" si="10"/>
        <v>49.93</v>
      </c>
      <c r="K149" s="223"/>
      <c r="M149" s="264"/>
      <c r="N149" s="264"/>
    </row>
    <row r="150" spans="1:14" s="158" customFormat="1" ht="26.4">
      <c r="A150" s="205">
        <f t="shared" si="12"/>
        <v>143</v>
      </c>
      <c r="B150" s="207" t="s">
        <v>100</v>
      </c>
      <c r="C150" s="207" t="s">
        <v>68</v>
      </c>
      <c r="D150" s="208">
        <v>1571</v>
      </c>
      <c r="E150" s="211" t="s">
        <v>143</v>
      </c>
      <c r="F150" s="206">
        <f t="shared" si="11"/>
        <v>9.4120000000000008</v>
      </c>
      <c r="G150" s="194">
        <v>48</v>
      </c>
      <c r="H150" s="209">
        <v>90.36</v>
      </c>
      <c r="I150" s="194">
        <f t="shared" si="9"/>
        <v>21.32</v>
      </c>
      <c r="J150" s="194">
        <f t="shared" si="10"/>
        <v>111.68</v>
      </c>
      <c r="K150" s="223"/>
      <c r="M150" s="264"/>
      <c r="N150" s="264"/>
    </row>
    <row r="151" spans="1:14" s="158" customFormat="1" ht="26.4">
      <c r="A151" s="205">
        <f t="shared" si="12"/>
        <v>144</v>
      </c>
      <c r="B151" s="207" t="s">
        <v>112</v>
      </c>
      <c r="C151" s="207" t="s">
        <v>68</v>
      </c>
      <c r="D151" s="208">
        <v>1495</v>
      </c>
      <c r="E151" s="211" t="s">
        <v>143</v>
      </c>
      <c r="F151" s="206">
        <f t="shared" si="11"/>
        <v>8.9559999999999995</v>
      </c>
      <c r="G151" s="194">
        <v>60</v>
      </c>
      <c r="H151" s="209">
        <v>107.47</v>
      </c>
      <c r="I151" s="194">
        <f t="shared" si="9"/>
        <v>25.35</v>
      </c>
      <c r="J151" s="194">
        <f t="shared" si="10"/>
        <v>132.82</v>
      </c>
      <c r="K151" s="223"/>
      <c r="M151" s="264"/>
      <c r="N151" s="264"/>
    </row>
    <row r="152" spans="1:14" s="158" customFormat="1" ht="27" customHeight="1">
      <c r="A152" s="205">
        <f t="shared" si="12"/>
        <v>145</v>
      </c>
      <c r="B152" s="207" t="s">
        <v>101</v>
      </c>
      <c r="C152" s="207" t="s">
        <v>68</v>
      </c>
      <c r="D152" s="208">
        <v>1475</v>
      </c>
      <c r="E152" s="211" t="s">
        <v>143</v>
      </c>
      <c r="F152" s="206">
        <f t="shared" si="11"/>
        <v>8.8369999999999997</v>
      </c>
      <c r="G152" s="194">
        <v>24</v>
      </c>
      <c r="H152" s="209">
        <v>42.42</v>
      </c>
      <c r="I152" s="194">
        <f t="shared" si="9"/>
        <v>10.01</v>
      </c>
      <c r="J152" s="194">
        <f t="shared" si="10"/>
        <v>52.43</v>
      </c>
      <c r="K152" s="223"/>
      <c r="M152" s="264"/>
      <c r="N152" s="264"/>
    </row>
    <row r="153" spans="1:14" s="158" customFormat="1" ht="27.75" customHeight="1">
      <c r="A153" s="205">
        <f t="shared" si="12"/>
        <v>146</v>
      </c>
      <c r="B153" s="207" t="s">
        <v>101</v>
      </c>
      <c r="C153" s="207" t="s">
        <v>70</v>
      </c>
      <c r="D153" s="208">
        <v>1445</v>
      </c>
      <c r="E153" s="211" t="s">
        <v>143</v>
      </c>
      <c r="F153" s="206">
        <f t="shared" si="11"/>
        <v>8.657</v>
      </c>
      <c r="G153" s="194">
        <v>23</v>
      </c>
      <c r="H153" s="209">
        <v>39.82</v>
      </c>
      <c r="I153" s="194">
        <f t="shared" si="9"/>
        <v>9.39</v>
      </c>
      <c r="J153" s="194">
        <f t="shared" si="10"/>
        <v>49.21</v>
      </c>
      <c r="K153" s="223"/>
      <c r="M153" s="264"/>
      <c r="N153" s="264"/>
    </row>
    <row r="154" spans="1:14" s="158" customFormat="1" ht="30" customHeight="1">
      <c r="A154" s="205">
        <f t="shared" si="12"/>
        <v>147</v>
      </c>
      <c r="B154" s="207" t="s">
        <v>101</v>
      </c>
      <c r="C154" s="207" t="s">
        <v>70</v>
      </c>
      <c r="D154" s="208">
        <v>1445</v>
      </c>
      <c r="E154" s="211" t="s">
        <v>144</v>
      </c>
      <c r="F154" s="206">
        <f t="shared" si="11"/>
        <v>8.657</v>
      </c>
      <c r="G154" s="194">
        <v>1</v>
      </c>
      <c r="H154" s="209">
        <v>4.33</v>
      </c>
      <c r="I154" s="194">
        <f>ROUND(H154*23.59%,2)</f>
        <v>1.02</v>
      </c>
      <c r="J154" s="194">
        <f t="shared" si="10"/>
        <v>5.35</v>
      </c>
      <c r="K154" s="223"/>
      <c r="M154" s="264"/>
      <c r="N154" s="264"/>
    </row>
    <row r="155" spans="1:14" s="158" customFormat="1" ht="26.4">
      <c r="A155" s="205">
        <f t="shared" si="12"/>
        <v>148</v>
      </c>
      <c r="B155" s="207" t="s">
        <v>84</v>
      </c>
      <c r="C155" s="207" t="s">
        <v>70</v>
      </c>
      <c r="D155" s="208">
        <v>1385</v>
      </c>
      <c r="E155" s="211" t="s">
        <v>143</v>
      </c>
      <c r="F155" s="206">
        <f t="shared" si="11"/>
        <v>8.2970000000000006</v>
      </c>
      <c r="G155" s="194">
        <v>24</v>
      </c>
      <c r="H155" s="209">
        <v>39.83</v>
      </c>
      <c r="I155" s="194">
        <f t="shared" si="9"/>
        <v>9.4</v>
      </c>
      <c r="J155" s="194">
        <f t="shared" si="10"/>
        <v>49.23</v>
      </c>
      <c r="K155" s="223"/>
      <c r="M155" s="264"/>
      <c r="N155" s="264"/>
    </row>
    <row r="156" spans="1:14" s="158" customFormat="1" ht="26.4">
      <c r="A156" s="205">
        <f t="shared" si="12"/>
        <v>149</v>
      </c>
      <c r="B156" s="207" t="s">
        <v>80</v>
      </c>
      <c r="C156" s="207" t="s">
        <v>71</v>
      </c>
      <c r="D156" s="208">
        <v>1162</v>
      </c>
      <c r="E156" s="211" t="s">
        <v>143</v>
      </c>
      <c r="F156" s="206">
        <f t="shared" si="11"/>
        <v>6.9610000000000003</v>
      </c>
      <c r="G156" s="194">
        <v>12</v>
      </c>
      <c r="H156" s="209">
        <v>16.71</v>
      </c>
      <c r="I156" s="194">
        <f t="shared" si="9"/>
        <v>3.94</v>
      </c>
      <c r="J156" s="194">
        <f t="shared" si="10"/>
        <v>20.650000000000002</v>
      </c>
      <c r="K156" s="223"/>
      <c r="M156" s="264"/>
      <c r="N156" s="264"/>
    </row>
    <row r="157" spans="1:14" s="158" customFormat="1" ht="26.4">
      <c r="A157" s="205">
        <f t="shared" si="12"/>
        <v>150</v>
      </c>
      <c r="B157" s="207" t="s">
        <v>109</v>
      </c>
      <c r="C157" s="207" t="s">
        <v>68</v>
      </c>
      <c r="D157" s="208">
        <v>1591</v>
      </c>
      <c r="E157" s="211" t="s">
        <v>143</v>
      </c>
      <c r="F157" s="206">
        <f t="shared" si="11"/>
        <v>9.532</v>
      </c>
      <c r="G157" s="194">
        <v>48</v>
      </c>
      <c r="H157" s="209">
        <v>91.51</v>
      </c>
      <c r="I157" s="194">
        <f t="shared" si="9"/>
        <v>21.59</v>
      </c>
      <c r="J157" s="194">
        <f t="shared" si="10"/>
        <v>113.10000000000001</v>
      </c>
      <c r="K157" s="223"/>
      <c r="M157" s="264"/>
      <c r="N157" s="264"/>
    </row>
    <row r="158" spans="1:14" s="158" customFormat="1" ht="13.2">
      <c r="A158" s="205">
        <f t="shared" si="12"/>
        <v>151</v>
      </c>
      <c r="B158" s="207" t="s">
        <v>87</v>
      </c>
      <c r="C158" s="207" t="s">
        <v>141</v>
      </c>
      <c r="D158" s="208">
        <v>1806</v>
      </c>
      <c r="E158" s="211" t="s">
        <v>143</v>
      </c>
      <c r="F158" s="206">
        <f t="shared" si="11"/>
        <v>10.82</v>
      </c>
      <c r="G158" s="194">
        <v>48</v>
      </c>
      <c r="H158" s="209">
        <v>103.87</v>
      </c>
      <c r="I158" s="194">
        <f t="shared" si="9"/>
        <v>24.5</v>
      </c>
      <c r="J158" s="194">
        <f t="shared" si="10"/>
        <v>128.37</v>
      </c>
      <c r="K158" s="223"/>
      <c r="M158" s="264"/>
      <c r="N158" s="264"/>
    </row>
    <row r="159" spans="1:14" s="158" customFormat="1" ht="26.4">
      <c r="A159" s="205">
        <f t="shared" si="12"/>
        <v>152</v>
      </c>
      <c r="B159" s="207" t="s">
        <v>98</v>
      </c>
      <c r="C159" s="207" t="s">
        <v>70</v>
      </c>
      <c r="D159" s="208">
        <v>1445</v>
      </c>
      <c r="E159" s="211" t="s">
        <v>144</v>
      </c>
      <c r="F159" s="206">
        <f t="shared" si="11"/>
        <v>8.657</v>
      </c>
      <c r="G159" s="194">
        <v>3</v>
      </c>
      <c r="H159" s="209">
        <v>12.99</v>
      </c>
      <c r="I159" s="194">
        <f t="shared" si="9"/>
        <v>3.06</v>
      </c>
      <c r="J159" s="194">
        <f t="shared" si="10"/>
        <v>16.05</v>
      </c>
      <c r="K159" s="223"/>
      <c r="M159" s="264"/>
      <c r="N159" s="264"/>
    </row>
    <row r="160" spans="1:14" s="158" customFormat="1" ht="15" customHeight="1">
      <c r="A160" s="205">
        <f t="shared" si="12"/>
        <v>153</v>
      </c>
      <c r="B160" s="207" t="s">
        <v>98</v>
      </c>
      <c r="C160" s="207" t="s">
        <v>70</v>
      </c>
      <c r="D160" s="208">
        <v>1445</v>
      </c>
      <c r="E160" s="211" t="s">
        <v>143</v>
      </c>
      <c r="F160" s="206">
        <f t="shared" si="11"/>
        <v>8.657</v>
      </c>
      <c r="G160" s="194">
        <v>33</v>
      </c>
      <c r="H160" s="209">
        <v>57.14</v>
      </c>
      <c r="I160" s="194">
        <f t="shared" si="9"/>
        <v>13.48</v>
      </c>
      <c r="J160" s="194">
        <f t="shared" si="10"/>
        <v>70.62</v>
      </c>
      <c r="K160" s="223"/>
      <c r="M160" s="264"/>
      <c r="N160" s="264"/>
    </row>
    <row r="161" spans="1:14" s="158" customFormat="1" ht="30" customHeight="1">
      <c r="A161" s="205">
        <f t="shared" si="12"/>
        <v>154</v>
      </c>
      <c r="B161" s="207" t="s">
        <v>77</v>
      </c>
      <c r="C161" s="207" t="s">
        <v>70</v>
      </c>
      <c r="D161" s="208">
        <v>1365</v>
      </c>
      <c r="E161" s="211" t="s">
        <v>143</v>
      </c>
      <c r="F161" s="206">
        <f t="shared" si="11"/>
        <v>8.1780000000000008</v>
      </c>
      <c r="G161" s="194">
        <v>36</v>
      </c>
      <c r="H161" s="209">
        <v>58.88</v>
      </c>
      <c r="I161" s="194">
        <f t="shared" si="9"/>
        <v>13.89</v>
      </c>
      <c r="J161" s="194">
        <f t="shared" si="10"/>
        <v>72.77000000000001</v>
      </c>
      <c r="K161" s="223"/>
      <c r="M161" s="264"/>
      <c r="N161" s="264"/>
    </row>
    <row r="162" spans="1:14" s="158" customFormat="1" ht="31.5" customHeight="1">
      <c r="A162" s="205">
        <f t="shared" si="12"/>
        <v>155</v>
      </c>
      <c r="B162" s="207" t="s">
        <v>96</v>
      </c>
      <c r="C162" s="207" t="s">
        <v>68</v>
      </c>
      <c r="D162" s="208">
        <v>1503</v>
      </c>
      <c r="E162" s="211" t="s">
        <v>143</v>
      </c>
      <c r="F162" s="206">
        <f t="shared" si="11"/>
        <v>9.0039999999999996</v>
      </c>
      <c r="G162" s="194">
        <v>24</v>
      </c>
      <c r="H162" s="209">
        <v>43.22</v>
      </c>
      <c r="I162" s="194">
        <f t="shared" si="9"/>
        <v>10.199999999999999</v>
      </c>
      <c r="J162" s="194">
        <f t="shared" si="10"/>
        <v>53.42</v>
      </c>
      <c r="K162" s="223"/>
      <c r="M162" s="264"/>
      <c r="N162" s="264"/>
    </row>
    <row r="163" spans="1:14" s="158" customFormat="1" ht="26.4">
      <c r="A163" s="205">
        <f t="shared" si="12"/>
        <v>156</v>
      </c>
      <c r="B163" s="207" t="s">
        <v>77</v>
      </c>
      <c r="C163" s="207" t="s">
        <v>68</v>
      </c>
      <c r="D163" s="208">
        <v>1523</v>
      </c>
      <c r="E163" s="211" t="s">
        <v>143</v>
      </c>
      <c r="F163" s="206">
        <f t="shared" si="11"/>
        <v>9.1240000000000006</v>
      </c>
      <c r="G163" s="194">
        <v>36</v>
      </c>
      <c r="H163" s="209">
        <v>65.69</v>
      </c>
      <c r="I163" s="194">
        <f t="shared" si="9"/>
        <v>15.5</v>
      </c>
      <c r="J163" s="194">
        <f t="shared" si="10"/>
        <v>81.19</v>
      </c>
      <c r="K163" s="223"/>
      <c r="M163" s="264"/>
      <c r="N163" s="264"/>
    </row>
    <row r="164" spans="1:14" s="158" customFormat="1" ht="30" customHeight="1">
      <c r="A164" s="205">
        <f t="shared" si="12"/>
        <v>157</v>
      </c>
      <c r="B164" s="207" t="s">
        <v>86</v>
      </c>
      <c r="C164" s="207" t="s">
        <v>68</v>
      </c>
      <c r="D164" s="208">
        <v>1571</v>
      </c>
      <c r="E164" s="211" t="s">
        <v>143</v>
      </c>
      <c r="F164" s="206">
        <f t="shared" si="11"/>
        <v>9.4120000000000008</v>
      </c>
      <c r="G164" s="194">
        <v>36</v>
      </c>
      <c r="H164" s="209">
        <v>67.77</v>
      </c>
      <c r="I164" s="194">
        <f t="shared" si="9"/>
        <v>15.99</v>
      </c>
      <c r="J164" s="194">
        <f t="shared" si="10"/>
        <v>83.759999999999991</v>
      </c>
      <c r="K164" s="223"/>
      <c r="M164" s="264"/>
      <c r="N164" s="264"/>
    </row>
    <row r="165" spans="1:14" s="158" customFormat="1" ht="22.5" customHeight="1">
      <c r="A165" s="205">
        <f t="shared" si="12"/>
        <v>158</v>
      </c>
      <c r="B165" s="207" t="s">
        <v>90</v>
      </c>
      <c r="C165" s="207" t="s">
        <v>68</v>
      </c>
      <c r="D165" s="208">
        <v>1523</v>
      </c>
      <c r="E165" s="211" t="s">
        <v>143</v>
      </c>
      <c r="F165" s="206">
        <f t="shared" si="11"/>
        <v>9.1240000000000006</v>
      </c>
      <c r="G165" s="194">
        <v>36</v>
      </c>
      <c r="H165" s="209">
        <v>65.69</v>
      </c>
      <c r="I165" s="194">
        <f t="shared" si="9"/>
        <v>15.5</v>
      </c>
      <c r="J165" s="194">
        <f t="shared" si="10"/>
        <v>81.19</v>
      </c>
      <c r="K165" s="223"/>
      <c r="M165" s="264"/>
      <c r="N165" s="264"/>
    </row>
    <row r="166" spans="1:14" s="158" customFormat="1" ht="31.5" customHeight="1">
      <c r="A166" s="205">
        <f t="shared" si="12"/>
        <v>159</v>
      </c>
      <c r="B166" s="207" t="s">
        <v>105</v>
      </c>
      <c r="C166" s="207" t="s">
        <v>79</v>
      </c>
      <c r="D166" s="208">
        <v>1791</v>
      </c>
      <c r="E166" s="211" t="s">
        <v>143</v>
      </c>
      <c r="F166" s="206">
        <f t="shared" si="11"/>
        <v>10.73</v>
      </c>
      <c r="G166" s="194">
        <v>12</v>
      </c>
      <c r="H166" s="209">
        <v>25.75</v>
      </c>
      <c r="I166" s="194">
        <f t="shared" si="9"/>
        <v>6.07</v>
      </c>
      <c r="J166" s="194">
        <f t="shared" si="10"/>
        <v>31.82</v>
      </c>
      <c r="K166" s="223"/>
      <c r="M166" s="264"/>
      <c r="N166" s="264"/>
    </row>
    <row r="167" spans="1:14" s="158" customFormat="1" ht="25.5" customHeight="1">
      <c r="A167" s="205">
        <f t="shared" si="12"/>
        <v>160</v>
      </c>
      <c r="B167" s="207" t="s">
        <v>87</v>
      </c>
      <c r="C167" s="207" t="s">
        <v>158</v>
      </c>
      <c r="D167" s="208">
        <v>1898</v>
      </c>
      <c r="E167" s="211" t="s">
        <v>143</v>
      </c>
      <c r="F167" s="206">
        <f t="shared" si="11"/>
        <v>11.371</v>
      </c>
      <c r="G167" s="194">
        <v>24</v>
      </c>
      <c r="H167" s="209">
        <v>54.58</v>
      </c>
      <c r="I167" s="194">
        <f t="shared" si="9"/>
        <v>12.88</v>
      </c>
      <c r="J167" s="194">
        <f t="shared" si="10"/>
        <v>67.459999999999994</v>
      </c>
      <c r="K167" s="223"/>
      <c r="M167" s="264"/>
      <c r="N167" s="264"/>
    </row>
    <row r="168" spans="1:14" s="158" customFormat="1" ht="25.5" customHeight="1">
      <c r="A168" s="205">
        <f t="shared" si="12"/>
        <v>161</v>
      </c>
      <c r="B168" s="207" t="s">
        <v>92</v>
      </c>
      <c r="C168" s="207" t="s">
        <v>70</v>
      </c>
      <c r="D168" s="208">
        <v>1405</v>
      </c>
      <c r="E168" s="211" t="s">
        <v>144</v>
      </c>
      <c r="F168" s="206">
        <f t="shared" si="11"/>
        <v>8.4169999999999998</v>
      </c>
      <c r="G168" s="194">
        <v>4</v>
      </c>
      <c r="H168" s="209">
        <v>16.829999999999998</v>
      </c>
      <c r="I168" s="194">
        <f t="shared" si="9"/>
        <v>3.97</v>
      </c>
      <c r="J168" s="194">
        <f t="shared" si="10"/>
        <v>20.799999999999997</v>
      </c>
      <c r="K168" s="223"/>
      <c r="M168" s="264"/>
      <c r="N168" s="264"/>
    </row>
    <row r="169" spans="1:14" s="158" customFormat="1" ht="26.4">
      <c r="A169" s="205">
        <f t="shared" si="12"/>
        <v>162</v>
      </c>
      <c r="B169" s="207" t="s">
        <v>92</v>
      </c>
      <c r="C169" s="207" t="s">
        <v>70</v>
      </c>
      <c r="D169" s="208">
        <v>1405</v>
      </c>
      <c r="E169" s="211" t="s">
        <v>143</v>
      </c>
      <c r="F169" s="206">
        <f t="shared" si="11"/>
        <v>8.4169999999999998</v>
      </c>
      <c r="G169" s="194">
        <v>20</v>
      </c>
      <c r="H169" s="209">
        <v>33.67</v>
      </c>
      <c r="I169" s="194">
        <f t="shared" si="9"/>
        <v>7.94</v>
      </c>
      <c r="J169" s="194">
        <f t="shared" si="10"/>
        <v>41.61</v>
      </c>
      <c r="K169" s="223"/>
      <c r="M169" s="264"/>
      <c r="N169" s="264"/>
    </row>
    <row r="170" spans="1:14" s="158" customFormat="1" ht="27" customHeight="1">
      <c r="A170" s="205">
        <f t="shared" si="12"/>
        <v>163</v>
      </c>
      <c r="B170" s="207" t="s">
        <v>123</v>
      </c>
      <c r="C170" s="207" t="s">
        <v>70</v>
      </c>
      <c r="D170" s="208">
        <v>1493</v>
      </c>
      <c r="E170" s="211" t="s">
        <v>143</v>
      </c>
      <c r="F170" s="206">
        <f t="shared" si="11"/>
        <v>8.9440000000000008</v>
      </c>
      <c r="G170" s="194">
        <v>12</v>
      </c>
      <c r="H170" s="209">
        <v>21.47</v>
      </c>
      <c r="I170" s="194">
        <f t="shared" si="9"/>
        <v>5.0599999999999996</v>
      </c>
      <c r="J170" s="194">
        <f t="shared" si="10"/>
        <v>26.529999999999998</v>
      </c>
      <c r="K170" s="223"/>
      <c r="M170" s="264"/>
      <c r="N170" s="264"/>
    </row>
    <row r="171" spans="1:14" s="158" customFormat="1" ht="29.25" customHeight="1">
      <c r="A171" s="205">
        <f t="shared" si="12"/>
        <v>164</v>
      </c>
      <c r="B171" s="207" t="s">
        <v>120</v>
      </c>
      <c r="C171" s="207" t="s">
        <v>79</v>
      </c>
      <c r="D171" s="208">
        <v>1895</v>
      </c>
      <c r="E171" s="211" t="s">
        <v>143</v>
      </c>
      <c r="F171" s="206">
        <f t="shared" si="11"/>
        <v>11.353</v>
      </c>
      <c r="G171" s="194">
        <v>12</v>
      </c>
      <c r="H171" s="209">
        <v>27.25</v>
      </c>
      <c r="I171" s="194">
        <f t="shared" si="9"/>
        <v>6.43</v>
      </c>
      <c r="J171" s="194">
        <f t="shared" si="10"/>
        <v>33.68</v>
      </c>
      <c r="K171" s="223"/>
      <c r="M171" s="264"/>
      <c r="N171" s="264"/>
    </row>
    <row r="172" spans="1:14" s="158" customFormat="1" ht="26.4">
      <c r="A172" s="205">
        <f t="shared" si="12"/>
        <v>165</v>
      </c>
      <c r="B172" s="207" t="s">
        <v>101</v>
      </c>
      <c r="C172" s="207" t="s">
        <v>70</v>
      </c>
      <c r="D172" s="208">
        <v>1405</v>
      </c>
      <c r="E172" s="211" t="s">
        <v>143</v>
      </c>
      <c r="F172" s="206">
        <f t="shared" si="11"/>
        <v>8.4169999999999998</v>
      </c>
      <c r="G172" s="194">
        <v>12</v>
      </c>
      <c r="H172" s="209">
        <v>20.2</v>
      </c>
      <c r="I172" s="194">
        <f t="shared" si="9"/>
        <v>4.7699999999999996</v>
      </c>
      <c r="J172" s="194">
        <f t="shared" si="10"/>
        <v>24.97</v>
      </c>
      <c r="K172" s="223"/>
      <c r="M172" s="264"/>
      <c r="N172" s="264"/>
    </row>
    <row r="173" spans="1:14" s="158" customFormat="1" ht="28.5" customHeight="1">
      <c r="A173" s="205">
        <f t="shared" si="12"/>
        <v>166</v>
      </c>
      <c r="B173" s="207" t="s">
        <v>91</v>
      </c>
      <c r="C173" s="207" t="s">
        <v>68</v>
      </c>
      <c r="D173" s="208">
        <v>1503</v>
      </c>
      <c r="E173" s="211" t="s">
        <v>143</v>
      </c>
      <c r="F173" s="206">
        <f t="shared" si="11"/>
        <v>9.0039999999999996</v>
      </c>
      <c r="G173" s="194">
        <v>36</v>
      </c>
      <c r="H173" s="209">
        <v>64.83</v>
      </c>
      <c r="I173" s="194">
        <f t="shared" si="9"/>
        <v>15.29</v>
      </c>
      <c r="J173" s="194">
        <f t="shared" si="10"/>
        <v>80.12</v>
      </c>
      <c r="K173" s="223"/>
      <c r="M173" s="264"/>
      <c r="N173" s="264"/>
    </row>
    <row r="174" spans="1:14" s="158" customFormat="1" ht="31.5" customHeight="1">
      <c r="A174" s="205">
        <f t="shared" si="12"/>
        <v>167</v>
      </c>
      <c r="B174" s="207" t="s">
        <v>129</v>
      </c>
      <c r="C174" s="207" t="s">
        <v>68</v>
      </c>
      <c r="D174" s="208">
        <v>1702</v>
      </c>
      <c r="E174" s="211" t="s">
        <v>143</v>
      </c>
      <c r="F174" s="206">
        <f t="shared" si="11"/>
        <v>10.196999999999999</v>
      </c>
      <c r="G174" s="194">
        <v>12</v>
      </c>
      <c r="H174" s="209">
        <v>24.47</v>
      </c>
      <c r="I174" s="194">
        <f t="shared" si="9"/>
        <v>5.77</v>
      </c>
      <c r="J174" s="194">
        <f t="shared" si="10"/>
        <v>30.24</v>
      </c>
      <c r="K174" s="223"/>
      <c r="M174" s="264"/>
      <c r="N174" s="264"/>
    </row>
    <row r="175" spans="1:14" s="158" customFormat="1" ht="26.4">
      <c r="A175" s="205">
        <f t="shared" si="12"/>
        <v>168</v>
      </c>
      <c r="B175" s="207" t="s">
        <v>107</v>
      </c>
      <c r="C175" s="207" t="s">
        <v>79</v>
      </c>
      <c r="D175" s="208">
        <v>1935</v>
      </c>
      <c r="E175" s="211" t="s">
        <v>143</v>
      </c>
      <c r="F175" s="206">
        <f t="shared" si="11"/>
        <v>11.592000000000001</v>
      </c>
      <c r="G175" s="194">
        <v>12</v>
      </c>
      <c r="H175" s="209">
        <v>27.82</v>
      </c>
      <c r="I175" s="194">
        <f t="shared" si="9"/>
        <v>6.56</v>
      </c>
      <c r="J175" s="194">
        <f t="shared" si="10"/>
        <v>34.380000000000003</v>
      </c>
      <c r="K175" s="223"/>
      <c r="M175" s="264"/>
      <c r="N175" s="264"/>
    </row>
    <row r="176" spans="1:14" s="158" customFormat="1" ht="26.4">
      <c r="A176" s="205">
        <f t="shared" si="12"/>
        <v>169</v>
      </c>
      <c r="B176" s="207" t="s">
        <v>91</v>
      </c>
      <c r="C176" s="207" t="s">
        <v>68</v>
      </c>
      <c r="D176" s="208">
        <v>1495</v>
      </c>
      <c r="E176" s="211" t="s">
        <v>143</v>
      </c>
      <c r="F176" s="206">
        <f t="shared" si="11"/>
        <v>8.9559999999999995</v>
      </c>
      <c r="G176" s="194">
        <v>24</v>
      </c>
      <c r="H176" s="209">
        <v>42.99</v>
      </c>
      <c r="I176" s="194">
        <f t="shared" si="9"/>
        <v>10.14</v>
      </c>
      <c r="J176" s="194">
        <f t="shared" si="10"/>
        <v>53.13</v>
      </c>
      <c r="K176" s="223"/>
      <c r="M176" s="264"/>
      <c r="N176" s="264"/>
    </row>
    <row r="177" spans="1:14" s="158" customFormat="1" ht="30" customHeight="1">
      <c r="A177" s="205">
        <f t="shared" si="12"/>
        <v>170</v>
      </c>
      <c r="B177" s="207" t="s">
        <v>113</v>
      </c>
      <c r="C177" s="207" t="s">
        <v>70</v>
      </c>
      <c r="D177" s="208">
        <v>1524</v>
      </c>
      <c r="E177" s="211" t="s">
        <v>143</v>
      </c>
      <c r="F177" s="206">
        <f t="shared" si="11"/>
        <v>9.1300000000000008</v>
      </c>
      <c r="G177" s="194">
        <v>24</v>
      </c>
      <c r="H177" s="209">
        <v>43.82</v>
      </c>
      <c r="I177" s="194">
        <f t="shared" si="9"/>
        <v>10.34</v>
      </c>
      <c r="J177" s="194">
        <f t="shared" si="10"/>
        <v>54.16</v>
      </c>
      <c r="K177" s="223"/>
      <c r="M177" s="264"/>
      <c r="N177" s="264"/>
    </row>
    <row r="178" spans="1:14" s="158" customFormat="1" ht="26.4">
      <c r="A178" s="205">
        <f t="shared" si="12"/>
        <v>171</v>
      </c>
      <c r="B178" s="207" t="s">
        <v>78</v>
      </c>
      <c r="C178" s="207" t="s">
        <v>68</v>
      </c>
      <c r="D178" s="208">
        <v>1475</v>
      </c>
      <c r="E178" s="211" t="s">
        <v>143</v>
      </c>
      <c r="F178" s="206">
        <f t="shared" si="11"/>
        <v>8.8369999999999997</v>
      </c>
      <c r="G178" s="194">
        <v>12</v>
      </c>
      <c r="H178" s="209">
        <v>21.21</v>
      </c>
      <c r="I178" s="194">
        <f t="shared" si="9"/>
        <v>5</v>
      </c>
      <c r="J178" s="194">
        <f t="shared" si="10"/>
        <v>26.21</v>
      </c>
      <c r="K178" s="223"/>
      <c r="M178" s="264"/>
      <c r="N178" s="264"/>
    </row>
    <row r="179" spans="1:14" s="158" customFormat="1" ht="18.75" customHeight="1">
      <c r="A179" s="205">
        <f t="shared" si="12"/>
        <v>172</v>
      </c>
      <c r="B179" s="207" t="s">
        <v>87</v>
      </c>
      <c r="C179" s="207" t="s">
        <v>70</v>
      </c>
      <c r="D179" s="208">
        <v>1345</v>
      </c>
      <c r="E179" s="211" t="s">
        <v>143</v>
      </c>
      <c r="F179" s="206">
        <f t="shared" si="11"/>
        <v>8.0579999999999998</v>
      </c>
      <c r="G179" s="194">
        <v>48</v>
      </c>
      <c r="H179" s="209">
        <v>77.36</v>
      </c>
      <c r="I179" s="194">
        <f t="shared" si="9"/>
        <v>18.25</v>
      </c>
      <c r="J179" s="194">
        <f t="shared" si="10"/>
        <v>95.61</v>
      </c>
      <c r="K179" s="223"/>
      <c r="M179" s="264"/>
      <c r="N179" s="264"/>
    </row>
    <row r="180" spans="1:14" s="158" customFormat="1" ht="26.25" customHeight="1">
      <c r="A180" s="205">
        <f t="shared" si="12"/>
        <v>173</v>
      </c>
      <c r="B180" s="207" t="s">
        <v>112</v>
      </c>
      <c r="C180" s="207" t="s">
        <v>70</v>
      </c>
      <c r="D180" s="208">
        <v>1452</v>
      </c>
      <c r="E180" s="211" t="s">
        <v>143</v>
      </c>
      <c r="F180" s="206">
        <f t="shared" si="11"/>
        <v>8.6989999999999998</v>
      </c>
      <c r="G180" s="194">
        <v>24</v>
      </c>
      <c r="H180" s="209">
        <v>41.76</v>
      </c>
      <c r="I180" s="194">
        <f t="shared" si="9"/>
        <v>9.85</v>
      </c>
      <c r="J180" s="194">
        <f t="shared" si="10"/>
        <v>51.61</v>
      </c>
      <c r="K180" s="223"/>
      <c r="M180" s="264"/>
      <c r="N180" s="264"/>
    </row>
    <row r="181" spans="1:14" s="158" customFormat="1" ht="28.5" customHeight="1">
      <c r="A181" s="205">
        <f t="shared" si="12"/>
        <v>174</v>
      </c>
      <c r="B181" s="207" t="s">
        <v>78</v>
      </c>
      <c r="C181" s="207" t="s">
        <v>70</v>
      </c>
      <c r="D181" s="208">
        <v>1405</v>
      </c>
      <c r="E181" s="211" t="s">
        <v>143</v>
      </c>
      <c r="F181" s="206">
        <f t="shared" si="11"/>
        <v>8.4169999999999998</v>
      </c>
      <c r="G181" s="194">
        <v>12</v>
      </c>
      <c r="H181" s="209">
        <v>20.2</v>
      </c>
      <c r="I181" s="194">
        <f t="shared" si="9"/>
        <v>4.7699999999999996</v>
      </c>
      <c r="J181" s="194">
        <f t="shared" si="10"/>
        <v>24.97</v>
      </c>
      <c r="K181" s="223"/>
      <c r="M181" s="264"/>
      <c r="N181" s="264"/>
    </row>
    <row r="182" spans="1:14" s="158" customFormat="1" ht="27.75" customHeight="1">
      <c r="A182" s="205">
        <f t="shared" si="12"/>
        <v>175</v>
      </c>
      <c r="B182" s="207" t="s">
        <v>142</v>
      </c>
      <c r="C182" s="207" t="s">
        <v>68</v>
      </c>
      <c r="D182" s="208">
        <v>1591</v>
      </c>
      <c r="E182" s="211" t="s">
        <v>143</v>
      </c>
      <c r="F182" s="206">
        <f t="shared" si="11"/>
        <v>9.532</v>
      </c>
      <c r="G182" s="194">
        <v>24</v>
      </c>
      <c r="H182" s="209">
        <v>45.75</v>
      </c>
      <c r="I182" s="194">
        <f t="shared" si="9"/>
        <v>10.79</v>
      </c>
      <c r="J182" s="194">
        <f t="shared" si="10"/>
        <v>56.54</v>
      </c>
      <c r="K182" s="223"/>
      <c r="M182" s="264"/>
      <c r="N182" s="264"/>
    </row>
    <row r="183" spans="1:14" s="158" customFormat="1" ht="33" customHeight="1">
      <c r="A183" s="205">
        <f t="shared" si="12"/>
        <v>176</v>
      </c>
      <c r="B183" s="207" t="s">
        <v>69</v>
      </c>
      <c r="C183" s="207" t="s">
        <v>70</v>
      </c>
      <c r="D183" s="208">
        <v>1365</v>
      </c>
      <c r="E183" s="211" t="s">
        <v>143</v>
      </c>
      <c r="F183" s="206">
        <f t="shared" si="11"/>
        <v>8.1780000000000008</v>
      </c>
      <c r="G183" s="194">
        <v>36</v>
      </c>
      <c r="H183" s="209">
        <v>58.88</v>
      </c>
      <c r="I183" s="194">
        <f t="shared" si="9"/>
        <v>13.89</v>
      </c>
      <c r="J183" s="194">
        <f t="shared" si="10"/>
        <v>72.77000000000001</v>
      </c>
      <c r="K183" s="223"/>
      <c r="M183" s="264"/>
      <c r="N183" s="264"/>
    </row>
    <row r="184" spans="1:14" s="158" customFormat="1" ht="30.75" customHeight="1">
      <c r="A184" s="205">
        <f t="shared" si="12"/>
        <v>177</v>
      </c>
      <c r="B184" s="207" t="s">
        <v>87</v>
      </c>
      <c r="C184" s="207" t="s">
        <v>71</v>
      </c>
      <c r="D184" s="208">
        <v>1226</v>
      </c>
      <c r="E184" s="211" t="s">
        <v>143</v>
      </c>
      <c r="F184" s="206">
        <f t="shared" si="11"/>
        <v>7.3449999999999998</v>
      </c>
      <c r="G184" s="194">
        <v>36</v>
      </c>
      <c r="H184" s="209">
        <v>52.88</v>
      </c>
      <c r="I184" s="194">
        <f t="shared" si="9"/>
        <v>12.47</v>
      </c>
      <c r="J184" s="194">
        <f t="shared" si="10"/>
        <v>65.350000000000009</v>
      </c>
      <c r="K184" s="223"/>
      <c r="M184" s="264"/>
      <c r="N184" s="264"/>
    </row>
    <row r="185" spans="1:14" s="158" customFormat="1" ht="13.2">
      <c r="A185" s="205">
        <f t="shared" si="12"/>
        <v>178</v>
      </c>
      <c r="B185" s="207" t="s">
        <v>74</v>
      </c>
      <c r="C185" s="207" t="s">
        <v>68</v>
      </c>
      <c r="D185" s="208">
        <v>1523</v>
      </c>
      <c r="E185" s="211" t="s">
        <v>143</v>
      </c>
      <c r="F185" s="206">
        <f t="shared" si="11"/>
        <v>9.1240000000000006</v>
      </c>
      <c r="G185" s="194">
        <v>30</v>
      </c>
      <c r="H185" s="209">
        <v>54.74</v>
      </c>
      <c r="I185" s="194">
        <f t="shared" si="9"/>
        <v>12.91</v>
      </c>
      <c r="J185" s="194">
        <f t="shared" si="10"/>
        <v>67.650000000000006</v>
      </c>
      <c r="K185" s="223"/>
      <c r="M185" s="264"/>
      <c r="N185" s="264"/>
    </row>
    <row r="186" spans="1:14" s="158" customFormat="1" ht="26.4">
      <c r="A186" s="205">
        <f t="shared" si="12"/>
        <v>179</v>
      </c>
      <c r="B186" s="207" t="s">
        <v>129</v>
      </c>
      <c r="C186" s="207" t="s">
        <v>79</v>
      </c>
      <c r="D186" s="208">
        <v>1811</v>
      </c>
      <c r="E186" s="211" t="s">
        <v>143</v>
      </c>
      <c r="F186" s="206">
        <f t="shared" si="11"/>
        <v>10.85</v>
      </c>
      <c r="G186" s="194">
        <v>12</v>
      </c>
      <c r="H186" s="209">
        <v>26.04</v>
      </c>
      <c r="I186" s="194">
        <f t="shared" si="9"/>
        <v>6.14</v>
      </c>
      <c r="J186" s="194">
        <f t="shared" si="10"/>
        <v>32.18</v>
      </c>
      <c r="K186" s="223"/>
      <c r="M186" s="264"/>
      <c r="N186" s="264"/>
    </row>
    <row r="187" spans="1:14" s="158" customFormat="1" ht="29.25" customHeight="1">
      <c r="A187" s="205">
        <f t="shared" si="12"/>
        <v>180</v>
      </c>
      <c r="B187" s="207" t="s">
        <v>107</v>
      </c>
      <c r="C187" s="207" t="s">
        <v>70</v>
      </c>
      <c r="D187" s="208">
        <v>1365</v>
      </c>
      <c r="E187" s="211" t="s">
        <v>143</v>
      </c>
      <c r="F187" s="206">
        <f t="shared" si="11"/>
        <v>8.1780000000000008</v>
      </c>
      <c r="G187" s="194">
        <v>12</v>
      </c>
      <c r="H187" s="209">
        <v>19.63</v>
      </c>
      <c r="I187" s="194">
        <f>ROUND(H187*23.59%,2)-0.01</f>
        <v>4.62</v>
      </c>
      <c r="J187" s="194">
        <f t="shared" si="10"/>
        <v>24.25</v>
      </c>
      <c r="K187" s="223"/>
      <c r="M187" s="264"/>
      <c r="N187" s="264"/>
    </row>
    <row r="188" spans="1:14" s="158" customFormat="1" ht="27.75" customHeight="1">
      <c r="A188" s="205">
        <f t="shared" si="12"/>
        <v>181</v>
      </c>
      <c r="B188" s="207" t="s">
        <v>85</v>
      </c>
      <c r="C188" s="207" t="s">
        <v>70</v>
      </c>
      <c r="D188" s="208">
        <v>1521</v>
      </c>
      <c r="E188" s="211" t="s">
        <v>143</v>
      </c>
      <c r="F188" s="206">
        <f t="shared" si="11"/>
        <v>9.1120000000000001</v>
      </c>
      <c r="G188" s="194">
        <v>12</v>
      </c>
      <c r="H188" s="209">
        <v>21.87</v>
      </c>
      <c r="I188" s="194">
        <f t="shared" si="9"/>
        <v>5.16</v>
      </c>
      <c r="J188" s="194">
        <f t="shared" si="10"/>
        <v>27.03</v>
      </c>
      <c r="K188" s="223"/>
      <c r="M188" s="264"/>
      <c r="N188" s="264"/>
    </row>
    <row r="189" spans="1:14" s="158" customFormat="1" ht="26.4">
      <c r="A189" s="205">
        <f t="shared" si="12"/>
        <v>182</v>
      </c>
      <c r="B189" s="207" t="s">
        <v>129</v>
      </c>
      <c r="C189" s="207" t="s">
        <v>68</v>
      </c>
      <c r="D189" s="208">
        <v>1652</v>
      </c>
      <c r="E189" s="211" t="s">
        <v>143</v>
      </c>
      <c r="F189" s="206">
        <f t="shared" si="11"/>
        <v>9.8970000000000002</v>
      </c>
      <c r="G189" s="194">
        <v>12</v>
      </c>
      <c r="H189" s="209">
        <v>23.75</v>
      </c>
      <c r="I189" s="194">
        <f t="shared" si="9"/>
        <v>5.6</v>
      </c>
      <c r="J189" s="194">
        <f t="shared" si="10"/>
        <v>29.35</v>
      </c>
      <c r="K189" s="223"/>
      <c r="M189" s="264"/>
      <c r="N189" s="264"/>
    </row>
    <row r="190" spans="1:14" s="158" customFormat="1" ht="30" customHeight="1">
      <c r="A190" s="205">
        <f t="shared" si="12"/>
        <v>183</v>
      </c>
      <c r="B190" s="207" t="s">
        <v>157</v>
      </c>
      <c r="C190" s="207" t="s">
        <v>71</v>
      </c>
      <c r="D190" s="208">
        <v>1410</v>
      </c>
      <c r="E190" s="211" t="s">
        <v>144</v>
      </c>
      <c r="F190" s="206">
        <f t="shared" si="11"/>
        <v>8.4469999999999992</v>
      </c>
      <c r="G190" s="194">
        <v>47</v>
      </c>
      <c r="H190" s="209">
        <v>198.5</v>
      </c>
      <c r="I190" s="194">
        <f t="shared" si="9"/>
        <v>46.83</v>
      </c>
      <c r="J190" s="194">
        <f t="shared" si="10"/>
        <v>245.32999999999998</v>
      </c>
      <c r="K190" s="223"/>
      <c r="M190" s="264"/>
      <c r="N190" s="264"/>
    </row>
    <row r="191" spans="1:14" s="158" customFormat="1" ht="13.2">
      <c r="A191" s="205">
        <f t="shared" si="12"/>
        <v>184</v>
      </c>
      <c r="B191" s="207" t="s">
        <v>157</v>
      </c>
      <c r="C191" s="207" t="s">
        <v>71</v>
      </c>
      <c r="D191" s="208">
        <v>1410</v>
      </c>
      <c r="E191" s="211" t="s">
        <v>143</v>
      </c>
      <c r="F191" s="206">
        <f t="shared" si="11"/>
        <v>8.4469999999999992</v>
      </c>
      <c r="G191" s="194">
        <v>73</v>
      </c>
      <c r="H191" s="209">
        <v>123.33</v>
      </c>
      <c r="I191" s="194">
        <f t="shared" si="9"/>
        <v>29.09</v>
      </c>
      <c r="J191" s="194">
        <f t="shared" si="10"/>
        <v>152.41999999999999</v>
      </c>
      <c r="K191" s="223"/>
      <c r="M191" s="264"/>
      <c r="N191" s="264"/>
    </row>
    <row r="192" spans="1:14" s="158" customFormat="1" ht="27.75" customHeight="1">
      <c r="A192" s="205">
        <f t="shared" si="12"/>
        <v>185</v>
      </c>
      <c r="B192" s="207" t="s">
        <v>74</v>
      </c>
      <c r="C192" s="207" t="s">
        <v>70</v>
      </c>
      <c r="D192" s="208">
        <v>1472</v>
      </c>
      <c r="E192" s="211" t="s">
        <v>143</v>
      </c>
      <c r="F192" s="206">
        <f t="shared" si="11"/>
        <v>8.8190000000000008</v>
      </c>
      <c r="G192" s="194">
        <v>34</v>
      </c>
      <c r="H192" s="209">
        <v>59.97</v>
      </c>
      <c r="I192" s="194">
        <f t="shared" si="9"/>
        <v>14.15</v>
      </c>
      <c r="J192" s="194">
        <f t="shared" si="10"/>
        <v>74.12</v>
      </c>
      <c r="K192" s="223"/>
      <c r="M192" s="264"/>
      <c r="N192" s="264"/>
    </row>
    <row r="193" spans="1:14" s="158" customFormat="1" ht="26.25" customHeight="1">
      <c r="A193" s="205">
        <f t="shared" si="12"/>
        <v>186</v>
      </c>
      <c r="B193" s="207" t="s">
        <v>98</v>
      </c>
      <c r="C193" s="207" t="s">
        <v>70</v>
      </c>
      <c r="D193" s="208">
        <v>1385</v>
      </c>
      <c r="E193" s="211" t="s">
        <v>143</v>
      </c>
      <c r="F193" s="206">
        <f t="shared" si="11"/>
        <v>8.2970000000000006</v>
      </c>
      <c r="G193" s="194">
        <v>12</v>
      </c>
      <c r="H193" s="209">
        <v>19.91</v>
      </c>
      <c r="I193" s="194">
        <f>ROUND(H193*23.59%,2)-0.01</f>
        <v>4.6900000000000004</v>
      </c>
      <c r="J193" s="194">
        <f t="shared" si="10"/>
        <v>24.6</v>
      </c>
      <c r="K193" s="223"/>
      <c r="M193" s="264"/>
      <c r="N193" s="264"/>
    </row>
    <row r="194" spans="1:14" s="158" customFormat="1" ht="26.4">
      <c r="A194" s="205">
        <f t="shared" si="12"/>
        <v>187</v>
      </c>
      <c r="B194" s="207" t="s">
        <v>80</v>
      </c>
      <c r="C194" s="207" t="s">
        <v>79</v>
      </c>
      <c r="D194" s="208">
        <v>1692</v>
      </c>
      <c r="E194" s="211" t="s">
        <v>143</v>
      </c>
      <c r="F194" s="206">
        <f t="shared" si="11"/>
        <v>10.137</v>
      </c>
      <c r="G194" s="194">
        <v>20</v>
      </c>
      <c r="H194" s="209">
        <v>40.549999999999997</v>
      </c>
      <c r="I194" s="194">
        <f t="shared" si="9"/>
        <v>9.57</v>
      </c>
      <c r="J194" s="194">
        <f t="shared" si="10"/>
        <v>50.12</v>
      </c>
      <c r="K194" s="223"/>
      <c r="M194" s="264"/>
      <c r="N194" s="264"/>
    </row>
    <row r="195" spans="1:14" s="158" customFormat="1" ht="27" customHeight="1">
      <c r="A195" s="205">
        <f t="shared" si="12"/>
        <v>188</v>
      </c>
      <c r="B195" s="207" t="s">
        <v>157</v>
      </c>
      <c r="C195" s="207" t="s">
        <v>71</v>
      </c>
      <c r="D195" s="208">
        <v>1470</v>
      </c>
      <c r="E195" s="211" t="s">
        <v>143</v>
      </c>
      <c r="F195" s="206">
        <f t="shared" si="11"/>
        <v>8.8070000000000004</v>
      </c>
      <c r="G195" s="194">
        <v>102</v>
      </c>
      <c r="H195" s="209">
        <v>179.66</v>
      </c>
      <c r="I195" s="194">
        <f t="shared" si="9"/>
        <v>42.38</v>
      </c>
      <c r="J195" s="194">
        <f t="shared" si="10"/>
        <v>222.04</v>
      </c>
      <c r="K195" s="223"/>
      <c r="M195" s="264"/>
      <c r="N195" s="264"/>
    </row>
    <row r="196" spans="1:14" s="158" customFormat="1" ht="27" customHeight="1">
      <c r="A196" s="205">
        <f t="shared" si="12"/>
        <v>189</v>
      </c>
      <c r="B196" s="207" t="s">
        <v>157</v>
      </c>
      <c r="C196" s="207" t="s">
        <v>71</v>
      </c>
      <c r="D196" s="208">
        <v>1470</v>
      </c>
      <c r="E196" s="211" t="s">
        <v>144</v>
      </c>
      <c r="F196" s="206">
        <f t="shared" si="11"/>
        <v>8.8070000000000004</v>
      </c>
      <c r="G196" s="194">
        <v>18</v>
      </c>
      <c r="H196" s="209">
        <v>79.260000000000005</v>
      </c>
      <c r="I196" s="194">
        <f t="shared" si="9"/>
        <v>18.7</v>
      </c>
      <c r="J196" s="194">
        <f t="shared" si="10"/>
        <v>97.960000000000008</v>
      </c>
      <c r="K196" s="223"/>
      <c r="M196" s="264"/>
      <c r="N196" s="264"/>
    </row>
    <row r="197" spans="1:14" s="158" customFormat="1" ht="27.75" customHeight="1">
      <c r="A197" s="205">
        <f t="shared" si="12"/>
        <v>190</v>
      </c>
      <c r="B197" s="207" t="s">
        <v>75</v>
      </c>
      <c r="C197" s="207" t="s">
        <v>70</v>
      </c>
      <c r="D197" s="208">
        <v>1425</v>
      </c>
      <c r="E197" s="211" t="s">
        <v>144</v>
      </c>
      <c r="F197" s="206">
        <f t="shared" si="11"/>
        <v>8.5370000000000008</v>
      </c>
      <c r="G197" s="194">
        <v>1</v>
      </c>
      <c r="H197" s="209">
        <v>4.2699999999999996</v>
      </c>
      <c r="I197" s="194">
        <f t="shared" si="9"/>
        <v>1.01</v>
      </c>
      <c r="J197" s="194">
        <f t="shared" si="10"/>
        <v>5.2799999999999994</v>
      </c>
      <c r="K197" s="223"/>
      <c r="M197" s="264"/>
      <c r="N197" s="264"/>
    </row>
    <row r="198" spans="1:14" s="158" customFormat="1" ht="26.4">
      <c r="A198" s="205">
        <f t="shared" si="12"/>
        <v>191</v>
      </c>
      <c r="B198" s="207" t="s">
        <v>75</v>
      </c>
      <c r="C198" s="207" t="s">
        <v>70</v>
      </c>
      <c r="D198" s="208">
        <v>1425</v>
      </c>
      <c r="E198" s="211" t="s">
        <v>143</v>
      </c>
      <c r="F198" s="206">
        <f t="shared" si="11"/>
        <v>8.5370000000000008</v>
      </c>
      <c r="G198" s="194">
        <v>11</v>
      </c>
      <c r="H198" s="209">
        <v>18.78</v>
      </c>
      <c r="I198" s="194">
        <f t="shared" si="9"/>
        <v>4.43</v>
      </c>
      <c r="J198" s="194">
        <f t="shared" si="10"/>
        <v>23.21</v>
      </c>
      <c r="K198" s="223"/>
      <c r="M198" s="264"/>
      <c r="N198" s="264"/>
    </row>
    <row r="199" spans="1:14" s="158" customFormat="1" ht="26.4">
      <c r="A199" s="205">
        <f t="shared" si="12"/>
        <v>192</v>
      </c>
      <c r="B199" s="207" t="s">
        <v>92</v>
      </c>
      <c r="C199" s="207" t="s">
        <v>70</v>
      </c>
      <c r="D199" s="208">
        <v>1385</v>
      </c>
      <c r="E199" s="211" t="s">
        <v>143</v>
      </c>
      <c r="F199" s="206">
        <f t="shared" si="11"/>
        <v>8.2970000000000006</v>
      </c>
      <c r="G199" s="194">
        <v>24</v>
      </c>
      <c r="H199" s="209">
        <v>39.83</v>
      </c>
      <c r="I199" s="194">
        <f t="shared" si="9"/>
        <v>9.4</v>
      </c>
      <c r="J199" s="194">
        <f t="shared" si="10"/>
        <v>49.23</v>
      </c>
      <c r="K199" s="223"/>
      <c r="M199" s="264"/>
      <c r="N199" s="264"/>
    </row>
    <row r="200" spans="1:14" s="158" customFormat="1" ht="26.4">
      <c r="A200" s="205">
        <f t="shared" si="12"/>
        <v>193</v>
      </c>
      <c r="B200" s="207" t="s">
        <v>113</v>
      </c>
      <c r="C200" s="207" t="s">
        <v>70</v>
      </c>
      <c r="D200" s="208">
        <v>1590</v>
      </c>
      <c r="E200" s="211" t="s">
        <v>143</v>
      </c>
      <c r="F200" s="206">
        <f t="shared" si="11"/>
        <v>9.5259999999999998</v>
      </c>
      <c r="G200" s="194">
        <v>24</v>
      </c>
      <c r="H200" s="209">
        <v>45.72</v>
      </c>
      <c r="I200" s="194">
        <f t="shared" ref="I200:I263" si="13">ROUND(H200*23.59%,2)</f>
        <v>10.79</v>
      </c>
      <c r="J200" s="194">
        <f t="shared" ref="J200:J263" si="14">H200+I200</f>
        <v>56.51</v>
      </c>
      <c r="K200" s="223"/>
      <c r="M200" s="264"/>
      <c r="N200" s="264"/>
    </row>
    <row r="201" spans="1:14" s="158" customFormat="1" ht="26.4">
      <c r="A201" s="205">
        <f t="shared" si="12"/>
        <v>194</v>
      </c>
      <c r="B201" s="207" t="s">
        <v>127</v>
      </c>
      <c r="C201" s="207" t="s">
        <v>70</v>
      </c>
      <c r="D201" s="208">
        <v>1560</v>
      </c>
      <c r="E201" s="211" t="s">
        <v>143</v>
      </c>
      <c r="F201" s="206">
        <f t="shared" ref="F201:F264" si="15">ROUND(D201/$F$4,3)</f>
        <v>9.3460000000000001</v>
      </c>
      <c r="G201" s="194">
        <v>24</v>
      </c>
      <c r="H201" s="209">
        <v>44.86</v>
      </c>
      <c r="I201" s="194">
        <f t="shared" si="13"/>
        <v>10.58</v>
      </c>
      <c r="J201" s="194">
        <f t="shared" si="14"/>
        <v>55.44</v>
      </c>
      <c r="K201" s="223"/>
      <c r="M201" s="264"/>
      <c r="N201" s="264"/>
    </row>
    <row r="202" spans="1:14" s="158" customFormat="1" ht="26.4">
      <c r="A202" s="205">
        <f t="shared" ref="A202:A265" si="16">A201+1</f>
        <v>195</v>
      </c>
      <c r="B202" s="207" t="s">
        <v>129</v>
      </c>
      <c r="C202" s="207" t="s">
        <v>79</v>
      </c>
      <c r="D202" s="208">
        <v>1791</v>
      </c>
      <c r="E202" s="211" t="s">
        <v>143</v>
      </c>
      <c r="F202" s="206">
        <f t="shared" si="15"/>
        <v>10.73</v>
      </c>
      <c r="G202" s="194">
        <v>12</v>
      </c>
      <c r="H202" s="209">
        <v>25.75</v>
      </c>
      <c r="I202" s="194">
        <f t="shared" si="13"/>
        <v>6.07</v>
      </c>
      <c r="J202" s="194">
        <f t="shared" si="14"/>
        <v>31.82</v>
      </c>
      <c r="K202" s="223"/>
      <c r="M202" s="264"/>
      <c r="N202" s="264"/>
    </row>
    <row r="203" spans="1:14" s="158" customFormat="1" ht="26.4">
      <c r="A203" s="205">
        <f t="shared" si="16"/>
        <v>196</v>
      </c>
      <c r="B203" s="207" t="s">
        <v>90</v>
      </c>
      <c r="C203" s="207" t="s">
        <v>70</v>
      </c>
      <c r="D203" s="208">
        <v>1412</v>
      </c>
      <c r="E203" s="211" t="s">
        <v>143</v>
      </c>
      <c r="F203" s="206">
        <f t="shared" si="15"/>
        <v>8.4589999999999996</v>
      </c>
      <c r="G203" s="194">
        <v>12</v>
      </c>
      <c r="H203" s="209">
        <v>20.3</v>
      </c>
      <c r="I203" s="194">
        <f t="shared" si="13"/>
        <v>4.79</v>
      </c>
      <c r="J203" s="194">
        <f t="shared" si="14"/>
        <v>25.09</v>
      </c>
      <c r="K203" s="223"/>
      <c r="M203" s="264"/>
      <c r="N203" s="264"/>
    </row>
    <row r="204" spans="1:14" s="158" customFormat="1" ht="26.4">
      <c r="A204" s="205">
        <f t="shared" si="16"/>
        <v>197</v>
      </c>
      <c r="B204" s="207" t="s">
        <v>106</v>
      </c>
      <c r="C204" s="207" t="s">
        <v>70</v>
      </c>
      <c r="D204" s="208">
        <v>1445</v>
      </c>
      <c r="E204" s="211" t="s">
        <v>143</v>
      </c>
      <c r="F204" s="206">
        <f t="shared" si="15"/>
        <v>8.657</v>
      </c>
      <c r="G204" s="194">
        <v>24</v>
      </c>
      <c r="H204" s="209">
        <v>41.55</v>
      </c>
      <c r="I204" s="194">
        <f t="shared" si="13"/>
        <v>9.8000000000000007</v>
      </c>
      <c r="J204" s="194">
        <f t="shared" si="14"/>
        <v>51.349999999999994</v>
      </c>
      <c r="K204" s="223"/>
      <c r="M204" s="264"/>
      <c r="N204" s="264"/>
    </row>
    <row r="205" spans="1:14" s="158" customFormat="1" ht="26.4">
      <c r="A205" s="205">
        <f t="shared" si="16"/>
        <v>198</v>
      </c>
      <c r="B205" s="207" t="s">
        <v>105</v>
      </c>
      <c r="C205" s="207" t="s">
        <v>68</v>
      </c>
      <c r="D205" s="208">
        <v>1672</v>
      </c>
      <c r="E205" s="211" t="s">
        <v>143</v>
      </c>
      <c r="F205" s="206">
        <f t="shared" si="15"/>
        <v>10.016999999999999</v>
      </c>
      <c r="G205" s="194">
        <v>12</v>
      </c>
      <c r="H205" s="209">
        <v>24.04</v>
      </c>
      <c r="I205" s="194">
        <f t="shared" si="13"/>
        <v>5.67</v>
      </c>
      <c r="J205" s="194">
        <f t="shared" si="14"/>
        <v>29.71</v>
      </c>
      <c r="K205" s="223"/>
      <c r="M205" s="264"/>
      <c r="N205" s="264"/>
    </row>
    <row r="206" spans="1:14" s="158" customFormat="1" ht="26.4">
      <c r="A206" s="205">
        <f t="shared" si="16"/>
        <v>199</v>
      </c>
      <c r="B206" s="207" t="s">
        <v>123</v>
      </c>
      <c r="C206" s="207" t="s">
        <v>70</v>
      </c>
      <c r="D206" s="208">
        <v>1501</v>
      </c>
      <c r="E206" s="211" t="s">
        <v>143</v>
      </c>
      <c r="F206" s="206">
        <f t="shared" si="15"/>
        <v>8.9920000000000009</v>
      </c>
      <c r="G206" s="194">
        <v>12</v>
      </c>
      <c r="H206" s="209">
        <v>21.58</v>
      </c>
      <c r="I206" s="194">
        <f t="shared" si="13"/>
        <v>5.09</v>
      </c>
      <c r="J206" s="194">
        <f t="shared" si="14"/>
        <v>26.669999999999998</v>
      </c>
      <c r="K206" s="223"/>
      <c r="M206" s="264"/>
      <c r="N206" s="264"/>
    </row>
    <row r="207" spans="1:14" s="158" customFormat="1" ht="26.4">
      <c r="A207" s="205">
        <f t="shared" si="16"/>
        <v>200</v>
      </c>
      <c r="B207" s="207" t="s">
        <v>77</v>
      </c>
      <c r="C207" s="207" t="s">
        <v>68</v>
      </c>
      <c r="D207" s="208">
        <v>1475</v>
      </c>
      <c r="E207" s="211" t="s">
        <v>143</v>
      </c>
      <c r="F207" s="206">
        <f t="shared" si="15"/>
        <v>8.8369999999999997</v>
      </c>
      <c r="G207" s="194">
        <v>12</v>
      </c>
      <c r="H207" s="209">
        <v>21.21</v>
      </c>
      <c r="I207" s="194">
        <f t="shared" si="13"/>
        <v>5</v>
      </c>
      <c r="J207" s="194">
        <f t="shared" si="14"/>
        <v>26.21</v>
      </c>
      <c r="K207" s="223"/>
      <c r="M207" s="264"/>
      <c r="N207" s="264"/>
    </row>
    <row r="208" spans="1:14" s="158" customFormat="1" ht="26.4">
      <c r="A208" s="205">
        <f t="shared" si="16"/>
        <v>201</v>
      </c>
      <c r="B208" s="207" t="s">
        <v>105</v>
      </c>
      <c r="C208" s="207" t="s">
        <v>68</v>
      </c>
      <c r="D208" s="208">
        <v>1672</v>
      </c>
      <c r="E208" s="211" t="s">
        <v>143</v>
      </c>
      <c r="F208" s="206">
        <f t="shared" si="15"/>
        <v>10.016999999999999</v>
      </c>
      <c r="G208" s="194">
        <v>12</v>
      </c>
      <c r="H208" s="209">
        <v>24.04</v>
      </c>
      <c r="I208" s="194">
        <f t="shared" si="13"/>
        <v>5.67</v>
      </c>
      <c r="J208" s="194">
        <f t="shared" si="14"/>
        <v>29.71</v>
      </c>
      <c r="K208" s="223"/>
      <c r="M208" s="264"/>
      <c r="N208" s="264"/>
    </row>
    <row r="209" spans="1:14" s="158" customFormat="1" ht="26.4">
      <c r="A209" s="205">
        <f t="shared" si="16"/>
        <v>202</v>
      </c>
      <c r="B209" s="207" t="s">
        <v>130</v>
      </c>
      <c r="C209" s="207" t="s">
        <v>68</v>
      </c>
      <c r="D209" s="208">
        <v>1523</v>
      </c>
      <c r="E209" s="211" t="s">
        <v>143</v>
      </c>
      <c r="F209" s="206">
        <f t="shared" si="15"/>
        <v>9.1240000000000006</v>
      </c>
      <c r="G209" s="194">
        <v>36</v>
      </c>
      <c r="H209" s="209">
        <v>65.69</v>
      </c>
      <c r="I209" s="194">
        <f t="shared" si="13"/>
        <v>15.5</v>
      </c>
      <c r="J209" s="194">
        <f t="shared" si="14"/>
        <v>81.19</v>
      </c>
      <c r="K209" s="223"/>
      <c r="M209" s="264"/>
      <c r="N209" s="264"/>
    </row>
    <row r="210" spans="1:14" s="158" customFormat="1" ht="26.4">
      <c r="A210" s="205">
        <f t="shared" si="16"/>
        <v>203</v>
      </c>
      <c r="B210" s="207" t="s">
        <v>85</v>
      </c>
      <c r="C210" s="207" t="s">
        <v>70</v>
      </c>
      <c r="D210" s="208">
        <v>1581</v>
      </c>
      <c r="E210" s="211" t="s">
        <v>143</v>
      </c>
      <c r="F210" s="206">
        <f t="shared" si="15"/>
        <v>9.4719999999999995</v>
      </c>
      <c r="G210" s="194">
        <v>48</v>
      </c>
      <c r="H210" s="209">
        <v>90.93</v>
      </c>
      <c r="I210" s="194">
        <f t="shared" si="13"/>
        <v>21.45</v>
      </c>
      <c r="J210" s="194">
        <f t="shared" si="14"/>
        <v>112.38000000000001</v>
      </c>
      <c r="K210" s="223"/>
      <c r="M210" s="264"/>
      <c r="N210" s="264"/>
    </row>
    <row r="211" spans="1:14" s="158" customFormat="1" ht="13.2">
      <c r="A211" s="205">
        <f t="shared" si="16"/>
        <v>204</v>
      </c>
      <c r="B211" s="207" t="s">
        <v>157</v>
      </c>
      <c r="C211" s="207" t="s">
        <v>71</v>
      </c>
      <c r="D211" s="208">
        <v>1430</v>
      </c>
      <c r="E211" s="211" t="s">
        <v>143</v>
      </c>
      <c r="F211" s="206">
        <f t="shared" si="15"/>
        <v>8.5670000000000002</v>
      </c>
      <c r="G211" s="194">
        <v>109</v>
      </c>
      <c r="H211" s="209">
        <v>186.76</v>
      </c>
      <c r="I211" s="194">
        <f t="shared" si="13"/>
        <v>44.06</v>
      </c>
      <c r="J211" s="194">
        <f t="shared" si="14"/>
        <v>230.82</v>
      </c>
      <c r="K211" s="223"/>
      <c r="M211" s="264"/>
      <c r="N211" s="264"/>
    </row>
    <row r="212" spans="1:14" s="158" customFormat="1" ht="13.2">
      <c r="A212" s="205">
        <f t="shared" si="16"/>
        <v>205</v>
      </c>
      <c r="B212" s="207" t="s">
        <v>157</v>
      </c>
      <c r="C212" s="207" t="s">
        <v>71</v>
      </c>
      <c r="D212" s="208">
        <v>1430</v>
      </c>
      <c r="E212" s="211" t="s">
        <v>144</v>
      </c>
      <c r="F212" s="206">
        <f t="shared" si="15"/>
        <v>8.5670000000000002</v>
      </c>
      <c r="G212" s="194">
        <v>11</v>
      </c>
      <c r="H212" s="209">
        <v>47.12</v>
      </c>
      <c r="I212" s="194">
        <f t="shared" si="13"/>
        <v>11.12</v>
      </c>
      <c r="J212" s="194">
        <f t="shared" si="14"/>
        <v>58.239999999999995</v>
      </c>
      <c r="K212" s="223"/>
      <c r="M212" s="264"/>
      <c r="N212" s="264"/>
    </row>
    <row r="213" spans="1:14" s="158" customFormat="1" ht="26.4">
      <c r="A213" s="205">
        <f t="shared" si="16"/>
        <v>206</v>
      </c>
      <c r="B213" s="207" t="s">
        <v>98</v>
      </c>
      <c r="C213" s="207" t="s">
        <v>68</v>
      </c>
      <c r="D213" s="208">
        <v>1475</v>
      </c>
      <c r="E213" s="211" t="s">
        <v>143</v>
      </c>
      <c r="F213" s="206">
        <f t="shared" si="15"/>
        <v>8.8369999999999997</v>
      </c>
      <c r="G213" s="194">
        <v>33</v>
      </c>
      <c r="H213" s="209">
        <v>58.32</v>
      </c>
      <c r="I213" s="194">
        <f t="shared" si="13"/>
        <v>13.76</v>
      </c>
      <c r="J213" s="194">
        <f t="shared" si="14"/>
        <v>72.08</v>
      </c>
      <c r="K213" s="223"/>
      <c r="M213" s="264"/>
      <c r="N213" s="264"/>
    </row>
    <row r="214" spans="1:14" s="158" customFormat="1" ht="26.4">
      <c r="A214" s="205">
        <f t="shared" si="16"/>
        <v>207</v>
      </c>
      <c r="B214" s="207" t="s">
        <v>98</v>
      </c>
      <c r="C214" s="207" t="s">
        <v>68</v>
      </c>
      <c r="D214" s="208">
        <v>1475</v>
      </c>
      <c r="E214" s="211" t="s">
        <v>144</v>
      </c>
      <c r="F214" s="206">
        <f t="shared" si="15"/>
        <v>8.8369999999999997</v>
      </c>
      <c r="G214" s="194">
        <v>3</v>
      </c>
      <c r="H214" s="209">
        <v>13.26</v>
      </c>
      <c r="I214" s="194">
        <f>ROUND(H214*23.59%,2)-0.01</f>
        <v>3.12</v>
      </c>
      <c r="J214" s="194">
        <f t="shared" si="14"/>
        <v>16.38</v>
      </c>
      <c r="K214" s="223"/>
      <c r="M214" s="264"/>
      <c r="N214" s="264"/>
    </row>
    <row r="215" spans="1:14" s="158" customFormat="1" ht="26.4">
      <c r="A215" s="205">
        <f t="shared" si="16"/>
        <v>208</v>
      </c>
      <c r="B215" s="207" t="s">
        <v>108</v>
      </c>
      <c r="C215" s="207" t="s">
        <v>71</v>
      </c>
      <c r="D215" s="208">
        <v>1222</v>
      </c>
      <c r="E215" s="211" t="s">
        <v>143</v>
      </c>
      <c r="F215" s="206">
        <f t="shared" si="15"/>
        <v>7.3209999999999997</v>
      </c>
      <c r="G215" s="194">
        <v>14</v>
      </c>
      <c r="H215" s="209">
        <v>20.5</v>
      </c>
      <c r="I215" s="194">
        <f>ROUND(H215*23.59%,2)-0.01</f>
        <v>4.83</v>
      </c>
      <c r="J215" s="194">
        <f t="shared" si="14"/>
        <v>25.33</v>
      </c>
      <c r="K215" s="223"/>
      <c r="M215" s="264"/>
      <c r="N215" s="264"/>
    </row>
    <row r="216" spans="1:14" s="158" customFormat="1" ht="26.4">
      <c r="A216" s="205">
        <f t="shared" si="16"/>
        <v>209</v>
      </c>
      <c r="B216" s="207" t="s">
        <v>90</v>
      </c>
      <c r="C216" s="207" t="s">
        <v>71</v>
      </c>
      <c r="D216" s="208">
        <v>1162</v>
      </c>
      <c r="E216" s="211" t="s">
        <v>143</v>
      </c>
      <c r="F216" s="206">
        <f t="shared" si="15"/>
        <v>6.9610000000000003</v>
      </c>
      <c r="G216" s="194">
        <v>24</v>
      </c>
      <c r="H216" s="209">
        <v>33.409999999999997</v>
      </c>
      <c r="I216" s="194">
        <f>ROUND(H216*23.59%,2)-0.01</f>
        <v>7.87</v>
      </c>
      <c r="J216" s="194">
        <f t="shared" si="14"/>
        <v>41.279999999999994</v>
      </c>
      <c r="K216" s="223"/>
      <c r="M216" s="264"/>
      <c r="N216" s="264"/>
    </row>
    <row r="217" spans="1:14" s="158" customFormat="1" ht="26.4">
      <c r="A217" s="205">
        <f t="shared" si="16"/>
        <v>210</v>
      </c>
      <c r="B217" s="207" t="s">
        <v>78</v>
      </c>
      <c r="C217" s="207" t="s">
        <v>79</v>
      </c>
      <c r="D217" s="208">
        <v>1680</v>
      </c>
      <c r="E217" s="211" t="s">
        <v>143</v>
      </c>
      <c r="F217" s="206">
        <f t="shared" si="15"/>
        <v>10.065</v>
      </c>
      <c r="G217" s="194">
        <v>12</v>
      </c>
      <c r="H217" s="209">
        <v>24.16</v>
      </c>
      <c r="I217" s="194">
        <f>ROUND(H217*23.59%,2)-0.01</f>
        <v>5.69</v>
      </c>
      <c r="J217" s="194">
        <f t="shared" si="14"/>
        <v>29.85</v>
      </c>
      <c r="K217" s="223"/>
      <c r="M217" s="264"/>
      <c r="N217" s="264"/>
    </row>
    <row r="218" spans="1:14" s="158" customFormat="1" ht="26.4">
      <c r="A218" s="205">
        <f t="shared" si="16"/>
        <v>211</v>
      </c>
      <c r="B218" s="207" t="s">
        <v>103</v>
      </c>
      <c r="C218" s="207" t="s">
        <v>70</v>
      </c>
      <c r="D218" s="208">
        <v>1365</v>
      </c>
      <c r="E218" s="211" t="s">
        <v>143</v>
      </c>
      <c r="F218" s="206">
        <f t="shared" si="15"/>
        <v>8.1780000000000008</v>
      </c>
      <c r="G218" s="194">
        <v>24</v>
      </c>
      <c r="H218" s="209">
        <v>39.25</v>
      </c>
      <c r="I218" s="194">
        <f t="shared" si="13"/>
        <v>9.26</v>
      </c>
      <c r="J218" s="194">
        <f t="shared" si="14"/>
        <v>48.51</v>
      </c>
      <c r="K218" s="223"/>
      <c r="M218" s="264"/>
      <c r="N218" s="264"/>
    </row>
    <row r="219" spans="1:14" s="158" customFormat="1" ht="26.4">
      <c r="A219" s="205">
        <f t="shared" si="16"/>
        <v>212</v>
      </c>
      <c r="B219" s="207" t="s">
        <v>126</v>
      </c>
      <c r="C219" s="207" t="s">
        <v>68</v>
      </c>
      <c r="D219" s="208">
        <v>1591</v>
      </c>
      <c r="E219" s="211" t="s">
        <v>143</v>
      </c>
      <c r="F219" s="206">
        <f t="shared" si="15"/>
        <v>9.532</v>
      </c>
      <c r="G219" s="194">
        <v>26</v>
      </c>
      <c r="H219" s="209">
        <v>49.57</v>
      </c>
      <c r="I219" s="194">
        <f t="shared" si="13"/>
        <v>11.69</v>
      </c>
      <c r="J219" s="194">
        <f t="shared" si="14"/>
        <v>61.26</v>
      </c>
      <c r="K219" s="223"/>
      <c r="M219" s="264"/>
      <c r="N219" s="264"/>
    </row>
    <row r="220" spans="1:14" s="158" customFormat="1" ht="13.2">
      <c r="A220" s="205">
        <f t="shared" si="16"/>
        <v>213</v>
      </c>
      <c r="B220" s="207" t="s">
        <v>94</v>
      </c>
      <c r="C220" s="207" t="s">
        <v>68</v>
      </c>
      <c r="D220" s="208">
        <v>1495</v>
      </c>
      <c r="E220" s="211" t="s">
        <v>143</v>
      </c>
      <c r="F220" s="206">
        <f t="shared" si="15"/>
        <v>8.9559999999999995</v>
      </c>
      <c r="G220" s="194">
        <v>28</v>
      </c>
      <c r="H220" s="209">
        <v>50.15</v>
      </c>
      <c r="I220" s="194">
        <f t="shared" si="13"/>
        <v>11.83</v>
      </c>
      <c r="J220" s="194">
        <f t="shared" si="14"/>
        <v>61.98</v>
      </c>
      <c r="K220" s="223"/>
      <c r="M220" s="264"/>
      <c r="N220" s="264"/>
    </row>
    <row r="221" spans="1:14" s="158" customFormat="1" ht="13.2">
      <c r="A221" s="205">
        <f t="shared" si="16"/>
        <v>214</v>
      </c>
      <c r="B221" s="207" t="s">
        <v>76</v>
      </c>
      <c r="C221" s="207" t="s">
        <v>70</v>
      </c>
      <c r="D221" s="208">
        <v>1337</v>
      </c>
      <c r="E221" s="211" t="s">
        <v>143</v>
      </c>
      <c r="F221" s="206">
        <f t="shared" si="15"/>
        <v>8.01</v>
      </c>
      <c r="G221" s="194">
        <v>36</v>
      </c>
      <c r="H221" s="209">
        <v>57.67</v>
      </c>
      <c r="I221" s="194">
        <f t="shared" si="13"/>
        <v>13.6</v>
      </c>
      <c r="J221" s="194">
        <f t="shared" si="14"/>
        <v>71.27</v>
      </c>
      <c r="K221" s="223"/>
      <c r="M221" s="264"/>
      <c r="N221" s="264"/>
    </row>
    <row r="222" spans="1:14" s="158" customFormat="1" ht="26.4">
      <c r="A222" s="205">
        <f t="shared" si="16"/>
        <v>215</v>
      </c>
      <c r="B222" s="207" t="s">
        <v>72</v>
      </c>
      <c r="C222" s="207" t="s">
        <v>70</v>
      </c>
      <c r="D222" s="208">
        <v>1501</v>
      </c>
      <c r="E222" s="211" t="s">
        <v>143</v>
      </c>
      <c r="F222" s="206">
        <f t="shared" si="15"/>
        <v>8.9920000000000009</v>
      </c>
      <c r="G222" s="194">
        <v>48</v>
      </c>
      <c r="H222" s="209">
        <v>86.32</v>
      </c>
      <c r="I222" s="194">
        <f t="shared" si="13"/>
        <v>20.36</v>
      </c>
      <c r="J222" s="194">
        <f t="shared" si="14"/>
        <v>106.67999999999999</v>
      </c>
      <c r="K222" s="223"/>
      <c r="M222" s="264"/>
      <c r="N222" s="264"/>
    </row>
    <row r="223" spans="1:14" s="158" customFormat="1" ht="26.4">
      <c r="A223" s="205">
        <f t="shared" si="16"/>
        <v>216</v>
      </c>
      <c r="B223" s="207" t="s">
        <v>105</v>
      </c>
      <c r="C223" s="207" t="s">
        <v>68</v>
      </c>
      <c r="D223" s="208">
        <v>1652</v>
      </c>
      <c r="E223" s="211" t="s">
        <v>143</v>
      </c>
      <c r="F223" s="206">
        <f t="shared" si="15"/>
        <v>9.8970000000000002</v>
      </c>
      <c r="G223" s="194">
        <v>24</v>
      </c>
      <c r="H223" s="209">
        <v>47.51</v>
      </c>
      <c r="I223" s="194">
        <f t="shared" si="13"/>
        <v>11.21</v>
      </c>
      <c r="J223" s="194">
        <f t="shared" si="14"/>
        <v>58.72</v>
      </c>
      <c r="K223" s="223"/>
      <c r="M223" s="264"/>
      <c r="N223" s="264"/>
    </row>
    <row r="224" spans="1:14" s="158" customFormat="1" ht="26.4">
      <c r="A224" s="205">
        <f t="shared" si="16"/>
        <v>217</v>
      </c>
      <c r="B224" s="207" t="s">
        <v>84</v>
      </c>
      <c r="C224" s="207" t="s">
        <v>70</v>
      </c>
      <c r="D224" s="208">
        <v>1385</v>
      </c>
      <c r="E224" s="211" t="s">
        <v>143</v>
      </c>
      <c r="F224" s="206">
        <f t="shared" si="15"/>
        <v>8.2970000000000006</v>
      </c>
      <c r="G224" s="194">
        <v>36</v>
      </c>
      <c r="H224" s="209">
        <v>59.74</v>
      </c>
      <c r="I224" s="194">
        <f t="shared" si="13"/>
        <v>14.09</v>
      </c>
      <c r="J224" s="194">
        <f t="shared" si="14"/>
        <v>73.83</v>
      </c>
      <c r="K224" s="223"/>
      <c r="M224" s="264"/>
      <c r="N224" s="264"/>
    </row>
    <row r="225" spans="1:14" s="158" customFormat="1" ht="26.4">
      <c r="A225" s="205">
        <f t="shared" si="16"/>
        <v>218</v>
      </c>
      <c r="B225" s="207" t="s">
        <v>83</v>
      </c>
      <c r="C225" s="207" t="s">
        <v>70</v>
      </c>
      <c r="D225" s="208">
        <v>1385</v>
      </c>
      <c r="E225" s="211" t="s">
        <v>143</v>
      </c>
      <c r="F225" s="206">
        <f t="shared" si="15"/>
        <v>8.2970000000000006</v>
      </c>
      <c r="G225" s="194">
        <v>12</v>
      </c>
      <c r="H225" s="209">
        <v>19.91</v>
      </c>
      <c r="I225" s="194">
        <f>ROUND(H225*23.59%,2)-0.01</f>
        <v>4.6900000000000004</v>
      </c>
      <c r="J225" s="194">
        <f t="shared" si="14"/>
        <v>24.6</v>
      </c>
      <c r="K225" s="223"/>
      <c r="M225" s="264"/>
      <c r="N225" s="264"/>
    </row>
    <row r="226" spans="1:14" s="158" customFormat="1" ht="26.4">
      <c r="A226" s="205">
        <f t="shared" si="16"/>
        <v>219</v>
      </c>
      <c r="B226" s="207" t="s">
        <v>104</v>
      </c>
      <c r="C226" s="207" t="s">
        <v>68</v>
      </c>
      <c r="D226" s="208">
        <v>1435</v>
      </c>
      <c r="E226" s="211" t="s">
        <v>143</v>
      </c>
      <c r="F226" s="206">
        <f t="shared" si="15"/>
        <v>8.5969999999999995</v>
      </c>
      <c r="G226" s="194">
        <v>24</v>
      </c>
      <c r="H226" s="209">
        <v>41.27</v>
      </c>
      <c r="I226" s="194">
        <f t="shared" si="13"/>
        <v>9.74</v>
      </c>
      <c r="J226" s="194">
        <f t="shared" si="14"/>
        <v>51.010000000000005</v>
      </c>
      <c r="K226" s="223"/>
      <c r="M226" s="264"/>
      <c r="N226" s="264"/>
    </row>
    <row r="227" spans="1:14" s="158" customFormat="1" ht="26.4">
      <c r="A227" s="205">
        <f t="shared" si="16"/>
        <v>220</v>
      </c>
      <c r="B227" s="207" t="s">
        <v>83</v>
      </c>
      <c r="C227" s="207" t="s">
        <v>70</v>
      </c>
      <c r="D227" s="208">
        <v>1425</v>
      </c>
      <c r="E227" s="211" t="s">
        <v>143</v>
      </c>
      <c r="F227" s="206">
        <f t="shared" si="15"/>
        <v>8.5370000000000008</v>
      </c>
      <c r="G227" s="194">
        <v>36</v>
      </c>
      <c r="H227" s="209">
        <v>61.47</v>
      </c>
      <c r="I227" s="194">
        <f t="shared" si="13"/>
        <v>14.5</v>
      </c>
      <c r="J227" s="194">
        <f t="shared" si="14"/>
        <v>75.97</v>
      </c>
      <c r="K227" s="223"/>
      <c r="M227" s="264"/>
      <c r="N227" s="264"/>
    </row>
    <row r="228" spans="1:14" s="158" customFormat="1" ht="26.4">
      <c r="A228" s="205">
        <f t="shared" si="16"/>
        <v>221</v>
      </c>
      <c r="B228" s="207" t="s">
        <v>72</v>
      </c>
      <c r="C228" s="207" t="s">
        <v>79</v>
      </c>
      <c r="D228" s="208">
        <v>1861</v>
      </c>
      <c r="E228" s="211" t="s">
        <v>143</v>
      </c>
      <c r="F228" s="206">
        <f t="shared" si="15"/>
        <v>11.148999999999999</v>
      </c>
      <c r="G228" s="194">
        <v>36.5</v>
      </c>
      <c r="H228" s="209">
        <v>81.39</v>
      </c>
      <c r="I228" s="194">
        <f t="shared" si="13"/>
        <v>19.2</v>
      </c>
      <c r="J228" s="194">
        <f t="shared" si="14"/>
        <v>100.59</v>
      </c>
      <c r="K228" s="223"/>
      <c r="M228" s="264"/>
      <c r="N228" s="264"/>
    </row>
    <row r="229" spans="1:14" s="158" customFormat="1" ht="26.4">
      <c r="A229" s="205">
        <f t="shared" si="16"/>
        <v>222</v>
      </c>
      <c r="B229" s="207" t="s">
        <v>84</v>
      </c>
      <c r="C229" s="207" t="s">
        <v>68</v>
      </c>
      <c r="D229" s="208">
        <v>1495</v>
      </c>
      <c r="E229" s="211" t="s">
        <v>143</v>
      </c>
      <c r="F229" s="206">
        <f t="shared" si="15"/>
        <v>8.9559999999999995</v>
      </c>
      <c r="G229" s="194">
        <v>40</v>
      </c>
      <c r="H229" s="209">
        <v>71.650000000000006</v>
      </c>
      <c r="I229" s="194">
        <f t="shared" si="13"/>
        <v>16.899999999999999</v>
      </c>
      <c r="J229" s="194">
        <f t="shared" si="14"/>
        <v>88.550000000000011</v>
      </c>
      <c r="K229" s="223"/>
      <c r="M229" s="264"/>
      <c r="N229" s="264"/>
    </row>
    <row r="230" spans="1:14" s="158" customFormat="1" ht="26.4">
      <c r="A230" s="205">
        <f t="shared" si="16"/>
        <v>223</v>
      </c>
      <c r="B230" s="207" t="s">
        <v>107</v>
      </c>
      <c r="C230" s="207" t="s">
        <v>70</v>
      </c>
      <c r="D230" s="208">
        <v>1365</v>
      </c>
      <c r="E230" s="211" t="s">
        <v>143</v>
      </c>
      <c r="F230" s="206">
        <f t="shared" si="15"/>
        <v>8.1780000000000008</v>
      </c>
      <c r="G230" s="194">
        <v>12</v>
      </c>
      <c r="H230" s="209">
        <v>19.63</v>
      </c>
      <c r="I230" s="194">
        <f>ROUND(H230*23.59%,2)-0.01</f>
        <v>4.62</v>
      </c>
      <c r="J230" s="194">
        <f t="shared" si="14"/>
        <v>24.25</v>
      </c>
      <c r="K230" s="223"/>
      <c r="M230" s="264"/>
      <c r="N230" s="264"/>
    </row>
    <row r="231" spans="1:14" s="158" customFormat="1" ht="13.2">
      <c r="A231" s="205">
        <f t="shared" si="16"/>
        <v>224</v>
      </c>
      <c r="B231" s="207" t="s">
        <v>157</v>
      </c>
      <c r="C231" s="207" t="s">
        <v>114</v>
      </c>
      <c r="D231" s="208">
        <v>2014</v>
      </c>
      <c r="E231" s="211" t="s">
        <v>143</v>
      </c>
      <c r="F231" s="206">
        <f t="shared" si="15"/>
        <v>12.066000000000001</v>
      </c>
      <c r="G231" s="194">
        <v>102</v>
      </c>
      <c r="H231" s="209">
        <v>246.15</v>
      </c>
      <c r="I231" s="194">
        <f t="shared" si="13"/>
        <v>58.07</v>
      </c>
      <c r="J231" s="194">
        <f t="shared" si="14"/>
        <v>304.22000000000003</v>
      </c>
      <c r="K231" s="223"/>
      <c r="M231" s="264"/>
      <c r="N231" s="264"/>
    </row>
    <row r="232" spans="1:14" s="158" customFormat="1" ht="13.2">
      <c r="A232" s="205">
        <f t="shared" si="16"/>
        <v>225</v>
      </c>
      <c r="B232" s="207" t="s">
        <v>157</v>
      </c>
      <c r="C232" s="207" t="s">
        <v>114</v>
      </c>
      <c r="D232" s="208">
        <v>2014</v>
      </c>
      <c r="E232" s="211" t="s">
        <v>144</v>
      </c>
      <c r="F232" s="206">
        <f t="shared" si="15"/>
        <v>12.066000000000001</v>
      </c>
      <c r="G232" s="194">
        <v>18</v>
      </c>
      <c r="H232" s="209">
        <v>108.59</v>
      </c>
      <c r="I232" s="194">
        <f t="shared" si="13"/>
        <v>25.62</v>
      </c>
      <c r="J232" s="194">
        <f t="shared" si="14"/>
        <v>134.21</v>
      </c>
      <c r="K232" s="223"/>
      <c r="M232" s="264"/>
      <c r="N232" s="264"/>
    </row>
    <row r="233" spans="1:14" s="158" customFormat="1" ht="26.4">
      <c r="A233" s="205">
        <f t="shared" si="16"/>
        <v>226</v>
      </c>
      <c r="B233" s="207" t="s">
        <v>97</v>
      </c>
      <c r="C233" s="207" t="s">
        <v>68</v>
      </c>
      <c r="D233" s="208">
        <v>1523</v>
      </c>
      <c r="E233" s="211" t="s">
        <v>143</v>
      </c>
      <c r="F233" s="206">
        <f t="shared" si="15"/>
        <v>9.1240000000000006</v>
      </c>
      <c r="G233" s="194">
        <v>36</v>
      </c>
      <c r="H233" s="209">
        <v>65.69</v>
      </c>
      <c r="I233" s="194">
        <f t="shared" si="13"/>
        <v>15.5</v>
      </c>
      <c r="J233" s="194">
        <f t="shared" si="14"/>
        <v>81.19</v>
      </c>
      <c r="K233" s="223"/>
      <c r="M233" s="264"/>
      <c r="N233" s="264"/>
    </row>
    <row r="234" spans="1:14" s="158" customFormat="1" ht="26.4">
      <c r="A234" s="205">
        <f t="shared" si="16"/>
        <v>227</v>
      </c>
      <c r="B234" s="207" t="s">
        <v>77</v>
      </c>
      <c r="C234" s="207" t="s">
        <v>70</v>
      </c>
      <c r="D234" s="208">
        <v>1445</v>
      </c>
      <c r="E234" s="211" t="s">
        <v>143</v>
      </c>
      <c r="F234" s="206">
        <f t="shared" si="15"/>
        <v>8.657</v>
      </c>
      <c r="G234" s="194">
        <v>36</v>
      </c>
      <c r="H234" s="209">
        <v>62.33</v>
      </c>
      <c r="I234" s="194">
        <f t="shared" si="13"/>
        <v>14.7</v>
      </c>
      <c r="J234" s="194">
        <f t="shared" si="14"/>
        <v>77.03</v>
      </c>
      <c r="K234" s="223"/>
      <c r="M234" s="264"/>
      <c r="N234" s="264"/>
    </row>
    <row r="235" spans="1:14" s="158" customFormat="1" ht="15" customHeight="1">
      <c r="A235" s="205">
        <f t="shared" si="16"/>
        <v>228</v>
      </c>
      <c r="B235" s="207" t="s">
        <v>128</v>
      </c>
      <c r="C235" s="207" t="s">
        <v>68</v>
      </c>
      <c r="D235" s="208">
        <v>1722</v>
      </c>
      <c r="E235" s="211" t="s">
        <v>143</v>
      </c>
      <c r="F235" s="206">
        <f t="shared" si="15"/>
        <v>10.316000000000001</v>
      </c>
      <c r="G235" s="194">
        <v>12</v>
      </c>
      <c r="H235" s="209">
        <v>24.76</v>
      </c>
      <c r="I235" s="194">
        <f t="shared" si="13"/>
        <v>5.84</v>
      </c>
      <c r="J235" s="194">
        <f t="shared" si="14"/>
        <v>30.6</v>
      </c>
      <c r="K235" s="223"/>
      <c r="M235" s="264"/>
      <c r="N235" s="264"/>
    </row>
    <row r="236" spans="1:14" s="158" customFormat="1" ht="26.4">
      <c r="A236" s="205">
        <f t="shared" si="16"/>
        <v>229</v>
      </c>
      <c r="B236" s="207" t="s">
        <v>119</v>
      </c>
      <c r="C236" s="207" t="s">
        <v>70</v>
      </c>
      <c r="D236" s="208">
        <v>1517</v>
      </c>
      <c r="E236" s="211" t="s">
        <v>143</v>
      </c>
      <c r="F236" s="206">
        <f t="shared" si="15"/>
        <v>9.0879999999999992</v>
      </c>
      <c r="G236" s="194">
        <v>24</v>
      </c>
      <c r="H236" s="209">
        <v>43.62</v>
      </c>
      <c r="I236" s="194">
        <f t="shared" si="13"/>
        <v>10.29</v>
      </c>
      <c r="J236" s="194">
        <f t="shared" si="14"/>
        <v>53.91</v>
      </c>
      <c r="K236" s="223"/>
      <c r="M236" s="264"/>
      <c r="N236" s="264"/>
    </row>
    <row r="237" spans="1:14" s="158" customFormat="1" ht="26.4">
      <c r="A237" s="205">
        <f t="shared" si="16"/>
        <v>230</v>
      </c>
      <c r="B237" s="207" t="s">
        <v>73</v>
      </c>
      <c r="C237" s="207" t="s">
        <v>70</v>
      </c>
      <c r="D237" s="208">
        <v>1365</v>
      </c>
      <c r="E237" s="211" t="s">
        <v>143</v>
      </c>
      <c r="F237" s="206">
        <f t="shared" si="15"/>
        <v>8.1780000000000008</v>
      </c>
      <c r="G237" s="194">
        <v>12</v>
      </c>
      <c r="H237" s="209">
        <v>19.63</v>
      </c>
      <c r="I237" s="194">
        <f>ROUND(H237*23.59%,2)-0.01</f>
        <v>4.62</v>
      </c>
      <c r="J237" s="194">
        <f t="shared" si="14"/>
        <v>24.25</v>
      </c>
      <c r="K237" s="223"/>
      <c r="M237" s="264"/>
      <c r="N237" s="264"/>
    </row>
    <row r="238" spans="1:14" s="158" customFormat="1" ht="26.4">
      <c r="A238" s="205">
        <f t="shared" si="16"/>
        <v>231</v>
      </c>
      <c r="B238" s="207" t="s">
        <v>123</v>
      </c>
      <c r="C238" s="207" t="s">
        <v>70</v>
      </c>
      <c r="D238" s="208">
        <v>1493</v>
      </c>
      <c r="E238" s="211" t="s">
        <v>143</v>
      </c>
      <c r="F238" s="206">
        <f t="shared" si="15"/>
        <v>8.9440000000000008</v>
      </c>
      <c r="G238" s="194">
        <v>37</v>
      </c>
      <c r="H238" s="209">
        <v>66.19</v>
      </c>
      <c r="I238" s="194">
        <f t="shared" si="13"/>
        <v>15.61</v>
      </c>
      <c r="J238" s="194">
        <f t="shared" si="14"/>
        <v>81.8</v>
      </c>
      <c r="K238" s="223"/>
      <c r="M238" s="264"/>
      <c r="N238" s="264"/>
    </row>
    <row r="239" spans="1:14" s="158" customFormat="1" ht="26.4">
      <c r="A239" s="205">
        <f t="shared" si="16"/>
        <v>232</v>
      </c>
      <c r="B239" s="207" t="s">
        <v>113</v>
      </c>
      <c r="C239" s="207" t="s">
        <v>70</v>
      </c>
      <c r="D239" s="208">
        <v>1405</v>
      </c>
      <c r="E239" s="211" t="s">
        <v>143</v>
      </c>
      <c r="F239" s="206">
        <f t="shared" si="15"/>
        <v>8.4169999999999998</v>
      </c>
      <c r="G239" s="194">
        <v>24</v>
      </c>
      <c r="H239" s="209">
        <v>40.4</v>
      </c>
      <c r="I239" s="194">
        <f t="shared" si="13"/>
        <v>9.5299999999999994</v>
      </c>
      <c r="J239" s="194">
        <f t="shared" si="14"/>
        <v>49.93</v>
      </c>
      <c r="K239" s="223"/>
      <c r="M239" s="264"/>
      <c r="N239" s="264"/>
    </row>
    <row r="240" spans="1:14" s="158" customFormat="1" ht="13.2">
      <c r="A240" s="205">
        <f t="shared" si="16"/>
        <v>233</v>
      </c>
      <c r="B240" s="207" t="s">
        <v>157</v>
      </c>
      <c r="C240" s="207" t="s">
        <v>111</v>
      </c>
      <c r="D240" s="208">
        <v>2416</v>
      </c>
      <c r="E240" s="211" t="s">
        <v>144</v>
      </c>
      <c r="F240" s="206">
        <f t="shared" si="15"/>
        <v>14.474</v>
      </c>
      <c r="G240" s="194">
        <v>47</v>
      </c>
      <c r="H240" s="209">
        <v>340.14</v>
      </c>
      <c r="I240" s="194">
        <f t="shared" si="13"/>
        <v>80.239999999999995</v>
      </c>
      <c r="J240" s="194">
        <f t="shared" si="14"/>
        <v>420.38</v>
      </c>
      <c r="K240" s="223"/>
      <c r="M240" s="264"/>
      <c r="N240" s="264"/>
    </row>
    <row r="241" spans="1:14" s="158" customFormat="1" ht="13.2">
      <c r="A241" s="205">
        <f t="shared" si="16"/>
        <v>234</v>
      </c>
      <c r="B241" s="207" t="s">
        <v>157</v>
      </c>
      <c r="C241" s="207" t="s">
        <v>111</v>
      </c>
      <c r="D241" s="208">
        <v>2416</v>
      </c>
      <c r="E241" s="211" t="s">
        <v>143</v>
      </c>
      <c r="F241" s="206">
        <f t="shared" si="15"/>
        <v>14.474</v>
      </c>
      <c r="G241" s="194">
        <v>73</v>
      </c>
      <c r="H241" s="209">
        <v>211.32</v>
      </c>
      <c r="I241" s="194">
        <f t="shared" si="13"/>
        <v>49.85</v>
      </c>
      <c r="J241" s="194">
        <f t="shared" si="14"/>
        <v>261.17</v>
      </c>
      <c r="K241" s="223"/>
      <c r="M241" s="264"/>
      <c r="N241" s="264"/>
    </row>
    <row r="242" spans="1:14" s="158" customFormat="1" ht="26.4">
      <c r="A242" s="205">
        <f t="shared" si="16"/>
        <v>235</v>
      </c>
      <c r="B242" s="207" t="s">
        <v>84</v>
      </c>
      <c r="C242" s="207" t="s">
        <v>68</v>
      </c>
      <c r="D242" s="208">
        <v>1455</v>
      </c>
      <c r="E242" s="211" t="s">
        <v>143</v>
      </c>
      <c r="F242" s="206">
        <f t="shared" si="15"/>
        <v>8.7170000000000005</v>
      </c>
      <c r="G242" s="194">
        <v>36</v>
      </c>
      <c r="H242" s="209">
        <v>62.76</v>
      </c>
      <c r="I242" s="194">
        <f t="shared" si="13"/>
        <v>14.81</v>
      </c>
      <c r="J242" s="194">
        <f t="shared" si="14"/>
        <v>77.569999999999993</v>
      </c>
      <c r="K242" s="223"/>
      <c r="M242" s="264"/>
      <c r="N242" s="264"/>
    </row>
    <row r="243" spans="1:14" s="158" customFormat="1" ht="26.4">
      <c r="A243" s="205">
        <f t="shared" si="16"/>
        <v>236</v>
      </c>
      <c r="B243" s="207" t="s">
        <v>89</v>
      </c>
      <c r="C243" s="207" t="s">
        <v>79</v>
      </c>
      <c r="D243" s="208">
        <v>1838</v>
      </c>
      <c r="E243" s="211" t="s">
        <v>143</v>
      </c>
      <c r="F243" s="206">
        <f t="shared" si="15"/>
        <v>11.010999999999999</v>
      </c>
      <c r="G243" s="194">
        <v>24</v>
      </c>
      <c r="H243" s="209">
        <v>52.85</v>
      </c>
      <c r="I243" s="194">
        <f t="shared" si="13"/>
        <v>12.47</v>
      </c>
      <c r="J243" s="194">
        <f t="shared" si="14"/>
        <v>65.320000000000007</v>
      </c>
      <c r="K243" s="223"/>
      <c r="M243" s="264"/>
      <c r="N243" s="264"/>
    </row>
    <row r="244" spans="1:14" s="158" customFormat="1" ht="13.2">
      <c r="A244" s="205">
        <f t="shared" si="16"/>
        <v>237</v>
      </c>
      <c r="B244" s="207" t="s">
        <v>74</v>
      </c>
      <c r="C244" s="207" t="s">
        <v>70</v>
      </c>
      <c r="D244" s="208">
        <v>1432</v>
      </c>
      <c r="E244" s="211" t="s">
        <v>143</v>
      </c>
      <c r="F244" s="206">
        <f t="shared" si="15"/>
        <v>8.5790000000000006</v>
      </c>
      <c r="G244" s="194">
        <v>12</v>
      </c>
      <c r="H244" s="209">
        <v>20.59</v>
      </c>
      <c r="I244" s="194">
        <f t="shared" si="13"/>
        <v>4.8600000000000003</v>
      </c>
      <c r="J244" s="194">
        <f t="shared" si="14"/>
        <v>25.45</v>
      </c>
      <c r="K244" s="223"/>
      <c r="M244" s="264"/>
      <c r="N244" s="264"/>
    </row>
    <row r="245" spans="1:14" s="158" customFormat="1" ht="26.4">
      <c r="A245" s="205">
        <f t="shared" si="16"/>
        <v>238</v>
      </c>
      <c r="B245" s="207" t="s">
        <v>108</v>
      </c>
      <c r="C245" s="207" t="s">
        <v>68</v>
      </c>
      <c r="D245" s="208">
        <v>1475</v>
      </c>
      <c r="E245" s="211" t="s">
        <v>143</v>
      </c>
      <c r="F245" s="206">
        <f t="shared" si="15"/>
        <v>8.8369999999999997</v>
      </c>
      <c r="G245" s="194">
        <v>56</v>
      </c>
      <c r="H245" s="209">
        <v>98.97</v>
      </c>
      <c r="I245" s="194">
        <f t="shared" si="13"/>
        <v>23.35</v>
      </c>
      <c r="J245" s="194">
        <f t="shared" si="14"/>
        <v>122.32</v>
      </c>
      <c r="K245" s="223"/>
      <c r="M245" s="264"/>
      <c r="N245" s="264"/>
    </row>
    <row r="246" spans="1:14" s="158" customFormat="1" ht="26.4">
      <c r="A246" s="205">
        <f t="shared" si="16"/>
        <v>239</v>
      </c>
      <c r="B246" s="207" t="s">
        <v>119</v>
      </c>
      <c r="C246" s="207" t="s">
        <v>79</v>
      </c>
      <c r="D246" s="208">
        <v>1640</v>
      </c>
      <c r="E246" s="211" t="s">
        <v>143</v>
      </c>
      <c r="F246" s="206">
        <f t="shared" si="15"/>
        <v>9.8249999999999993</v>
      </c>
      <c r="G246" s="194">
        <v>36</v>
      </c>
      <c r="H246" s="209">
        <v>70.739999999999995</v>
      </c>
      <c r="I246" s="194">
        <f t="shared" si="13"/>
        <v>16.690000000000001</v>
      </c>
      <c r="J246" s="194">
        <f t="shared" si="14"/>
        <v>87.429999999999993</v>
      </c>
      <c r="K246" s="223"/>
      <c r="M246" s="264"/>
      <c r="N246" s="264"/>
    </row>
    <row r="247" spans="1:14" s="158" customFormat="1" ht="26.4">
      <c r="A247" s="205">
        <f t="shared" si="16"/>
        <v>240</v>
      </c>
      <c r="B247" s="207" t="s">
        <v>127</v>
      </c>
      <c r="C247" s="207" t="s">
        <v>70</v>
      </c>
      <c r="D247" s="208">
        <v>1405</v>
      </c>
      <c r="E247" s="211" t="s">
        <v>143</v>
      </c>
      <c r="F247" s="206">
        <f t="shared" si="15"/>
        <v>8.4169999999999998</v>
      </c>
      <c r="G247" s="194">
        <v>24</v>
      </c>
      <c r="H247" s="209">
        <v>40.4</v>
      </c>
      <c r="I247" s="194">
        <f t="shared" si="13"/>
        <v>9.5299999999999994</v>
      </c>
      <c r="J247" s="194">
        <f t="shared" si="14"/>
        <v>49.93</v>
      </c>
      <c r="K247" s="223"/>
      <c r="M247" s="264"/>
      <c r="N247" s="264"/>
    </row>
    <row r="248" spans="1:14" s="158" customFormat="1" ht="26.4">
      <c r="A248" s="205">
        <f t="shared" si="16"/>
        <v>241</v>
      </c>
      <c r="B248" s="207" t="s">
        <v>84</v>
      </c>
      <c r="C248" s="207" t="s">
        <v>70</v>
      </c>
      <c r="D248" s="208">
        <v>1472</v>
      </c>
      <c r="E248" s="211" t="s">
        <v>143</v>
      </c>
      <c r="F248" s="206">
        <f t="shared" si="15"/>
        <v>8.8190000000000008</v>
      </c>
      <c r="G248" s="194">
        <v>12</v>
      </c>
      <c r="H248" s="209">
        <v>21.17</v>
      </c>
      <c r="I248" s="194">
        <f t="shared" si="13"/>
        <v>4.99</v>
      </c>
      <c r="J248" s="194">
        <f t="shared" si="14"/>
        <v>26.160000000000004</v>
      </c>
      <c r="K248" s="223"/>
      <c r="M248" s="264"/>
      <c r="N248" s="264"/>
    </row>
    <row r="249" spans="1:14" s="158" customFormat="1" ht="13.2">
      <c r="A249" s="205">
        <f t="shared" si="16"/>
        <v>242</v>
      </c>
      <c r="B249" s="207" t="s">
        <v>148</v>
      </c>
      <c r="C249" s="207" t="s">
        <v>71</v>
      </c>
      <c r="D249" s="208">
        <v>1410</v>
      </c>
      <c r="E249" s="211" t="s">
        <v>144</v>
      </c>
      <c r="F249" s="206">
        <f t="shared" si="15"/>
        <v>8.4469999999999992</v>
      </c>
      <c r="G249" s="194">
        <v>10.5</v>
      </c>
      <c r="H249" s="209">
        <v>44.35</v>
      </c>
      <c r="I249" s="194">
        <f t="shared" si="13"/>
        <v>10.46</v>
      </c>
      <c r="J249" s="194">
        <f t="shared" si="14"/>
        <v>54.81</v>
      </c>
      <c r="K249" s="223"/>
      <c r="M249" s="264"/>
      <c r="N249" s="264"/>
    </row>
    <row r="250" spans="1:14" s="158" customFormat="1" ht="13.2">
      <c r="A250" s="205">
        <f t="shared" si="16"/>
        <v>243</v>
      </c>
      <c r="B250" s="207" t="s">
        <v>148</v>
      </c>
      <c r="C250" s="207" t="s">
        <v>71</v>
      </c>
      <c r="D250" s="208">
        <v>1410</v>
      </c>
      <c r="E250" s="211" t="s">
        <v>143</v>
      </c>
      <c r="F250" s="206">
        <f t="shared" si="15"/>
        <v>8.4469999999999992</v>
      </c>
      <c r="G250" s="194">
        <v>120.5</v>
      </c>
      <c r="H250" s="209">
        <v>203.57</v>
      </c>
      <c r="I250" s="194">
        <f t="shared" si="13"/>
        <v>48.02</v>
      </c>
      <c r="J250" s="194">
        <f t="shared" si="14"/>
        <v>251.59</v>
      </c>
      <c r="K250" s="223"/>
      <c r="M250" s="264"/>
      <c r="N250" s="264"/>
    </row>
    <row r="251" spans="1:14" s="158" customFormat="1" ht="26.4">
      <c r="A251" s="205">
        <f t="shared" si="16"/>
        <v>244</v>
      </c>
      <c r="B251" s="207" t="s">
        <v>103</v>
      </c>
      <c r="C251" s="207" t="s">
        <v>70</v>
      </c>
      <c r="D251" s="208">
        <v>1405</v>
      </c>
      <c r="E251" s="211" t="s">
        <v>143</v>
      </c>
      <c r="F251" s="206">
        <f t="shared" si="15"/>
        <v>8.4169999999999998</v>
      </c>
      <c r="G251" s="194">
        <v>12</v>
      </c>
      <c r="H251" s="209">
        <v>20.2</v>
      </c>
      <c r="I251" s="194">
        <f t="shared" si="13"/>
        <v>4.7699999999999996</v>
      </c>
      <c r="J251" s="194">
        <f t="shared" si="14"/>
        <v>24.97</v>
      </c>
      <c r="K251" s="223"/>
      <c r="M251" s="264"/>
      <c r="N251" s="264"/>
    </row>
    <row r="252" spans="1:14" s="158" customFormat="1" ht="26.4">
      <c r="A252" s="205">
        <f t="shared" si="16"/>
        <v>245</v>
      </c>
      <c r="B252" s="207" t="s">
        <v>98</v>
      </c>
      <c r="C252" s="207" t="s">
        <v>79</v>
      </c>
      <c r="D252" s="208">
        <v>1744</v>
      </c>
      <c r="E252" s="211" t="s">
        <v>143</v>
      </c>
      <c r="F252" s="206">
        <f t="shared" si="15"/>
        <v>10.448</v>
      </c>
      <c r="G252" s="194">
        <v>12</v>
      </c>
      <c r="H252" s="209">
        <v>25.08</v>
      </c>
      <c r="I252" s="194">
        <f t="shared" si="13"/>
        <v>5.92</v>
      </c>
      <c r="J252" s="194">
        <f t="shared" si="14"/>
        <v>31</v>
      </c>
      <c r="K252" s="223"/>
      <c r="M252" s="264"/>
      <c r="N252" s="264"/>
    </row>
    <row r="253" spans="1:14" s="158" customFormat="1" ht="13.2">
      <c r="A253" s="205">
        <f t="shared" si="16"/>
        <v>246</v>
      </c>
      <c r="B253" s="207" t="s">
        <v>76</v>
      </c>
      <c r="C253" s="207" t="s">
        <v>79</v>
      </c>
      <c r="D253" s="208">
        <v>1559</v>
      </c>
      <c r="E253" s="211" t="s">
        <v>143</v>
      </c>
      <c r="F253" s="206">
        <f t="shared" si="15"/>
        <v>9.34</v>
      </c>
      <c r="G253" s="194">
        <v>36</v>
      </c>
      <c r="H253" s="209">
        <v>67.25</v>
      </c>
      <c r="I253" s="194">
        <f t="shared" si="13"/>
        <v>15.86</v>
      </c>
      <c r="J253" s="194">
        <f t="shared" si="14"/>
        <v>83.11</v>
      </c>
      <c r="K253" s="223"/>
      <c r="M253" s="264"/>
      <c r="N253" s="264"/>
    </row>
    <row r="254" spans="1:14" s="158" customFormat="1" ht="26.4">
      <c r="A254" s="205">
        <f t="shared" si="16"/>
        <v>247</v>
      </c>
      <c r="B254" s="207" t="s">
        <v>77</v>
      </c>
      <c r="C254" s="207" t="s">
        <v>79</v>
      </c>
      <c r="D254" s="208">
        <v>1640</v>
      </c>
      <c r="E254" s="211" t="s">
        <v>143</v>
      </c>
      <c r="F254" s="206">
        <f t="shared" si="15"/>
        <v>9.8249999999999993</v>
      </c>
      <c r="G254" s="194">
        <v>36</v>
      </c>
      <c r="H254" s="209">
        <v>70.739999999999995</v>
      </c>
      <c r="I254" s="194">
        <f t="shared" si="13"/>
        <v>16.690000000000001</v>
      </c>
      <c r="J254" s="194">
        <f t="shared" si="14"/>
        <v>87.429999999999993</v>
      </c>
      <c r="K254" s="223"/>
      <c r="M254" s="264"/>
      <c r="N254" s="264"/>
    </row>
    <row r="255" spans="1:14" s="158" customFormat="1" ht="26.4">
      <c r="A255" s="205">
        <f t="shared" si="16"/>
        <v>248</v>
      </c>
      <c r="B255" s="207" t="s">
        <v>75</v>
      </c>
      <c r="C255" s="207" t="s">
        <v>68</v>
      </c>
      <c r="D255" s="208">
        <v>1765</v>
      </c>
      <c r="E255" s="211" t="s">
        <v>143</v>
      </c>
      <c r="F255" s="206">
        <f t="shared" si="15"/>
        <v>10.574</v>
      </c>
      <c r="G255" s="194">
        <v>12</v>
      </c>
      <c r="H255" s="209">
        <v>25.38</v>
      </c>
      <c r="I255" s="194">
        <f t="shared" si="13"/>
        <v>5.99</v>
      </c>
      <c r="J255" s="194">
        <f t="shared" si="14"/>
        <v>31.369999999999997</v>
      </c>
      <c r="K255" s="223"/>
      <c r="M255" s="264"/>
      <c r="N255" s="264"/>
    </row>
    <row r="256" spans="1:14" s="158" customFormat="1" ht="26.4">
      <c r="A256" s="205">
        <f t="shared" si="16"/>
        <v>249</v>
      </c>
      <c r="B256" s="207" t="s">
        <v>99</v>
      </c>
      <c r="C256" s="207" t="s">
        <v>68</v>
      </c>
      <c r="D256" s="208">
        <v>1435</v>
      </c>
      <c r="E256" s="211" t="s">
        <v>143</v>
      </c>
      <c r="F256" s="206">
        <f t="shared" si="15"/>
        <v>8.5969999999999995</v>
      </c>
      <c r="G256" s="194">
        <v>45</v>
      </c>
      <c r="H256" s="209">
        <v>77.37</v>
      </c>
      <c r="I256" s="194">
        <f t="shared" si="13"/>
        <v>18.25</v>
      </c>
      <c r="J256" s="194">
        <f t="shared" si="14"/>
        <v>95.62</v>
      </c>
      <c r="K256" s="223"/>
      <c r="M256" s="264"/>
      <c r="N256" s="264"/>
    </row>
    <row r="257" spans="1:14" s="158" customFormat="1" ht="26.4">
      <c r="A257" s="205">
        <f t="shared" si="16"/>
        <v>250</v>
      </c>
      <c r="B257" s="207" t="s">
        <v>73</v>
      </c>
      <c r="C257" s="207" t="s">
        <v>70</v>
      </c>
      <c r="D257" s="208">
        <v>1425</v>
      </c>
      <c r="E257" s="211" t="s">
        <v>143</v>
      </c>
      <c r="F257" s="206">
        <f t="shared" si="15"/>
        <v>8.5370000000000008</v>
      </c>
      <c r="G257" s="194">
        <v>12</v>
      </c>
      <c r="H257" s="209">
        <v>20.49</v>
      </c>
      <c r="I257" s="194">
        <f t="shared" si="13"/>
        <v>4.83</v>
      </c>
      <c r="J257" s="194">
        <f t="shared" si="14"/>
        <v>25.32</v>
      </c>
      <c r="K257" s="223"/>
      <c r="M257" s="264"/>
      <c r="N257" s="264"/>
    </row>
    <row r="258" spans="1:14" s="158" customFormat="1" ht="13.2">
      <c r="A258" s="205">
        <f t="shared" si="16"/>
        <v>251</v>
      </c>
      <c r="B258" s="207" t="s">
        <v>76</v>
      </c>
      <c r="C258" s="207" t="s">
        <v>70</v>
      </c>
      <c r="D258" s="208">
        <v>1277</v>
      </c>
      <c r="E258" s="211" t="s">
        <v>143</v>
      </c>
      <c r="F258" s="206">
        <f t="shared" si="15"/>
        <v>7.65</v>
      </c>
      <c r="G258" s="194">
        <v>24</v>
      </c>
      <c r="H258" s="209">
        <v>36.72</v>
      </c>
      <c r="I258" s="194">
        <f t="shared" si="13"/>
        <v>8.66</v>
      </c>
      <c r="J258" s="194">
        <f t="shared" si="14"/>
        <v>45.379999999999995</v>
      </c>
      <c r="K258" s="223"/>
      <c r="M258" s="264"/>
      <c r="N258" s="264"/>
    </row>
    <row r="259" spans="1:14" s="158" customFormat="1" ht="26.4">
      <c r="A259" s="205">
        <f t="shared" si="16"/>
        <v>252</v>
      </c>
      <c r="B259" s="207" t="s">
        <v>84</v>
      </c>
      <c r="C259" s="207" t="s">
        <v>70</v>
      </c>
      <c r="D259" s="208">
        <v>1412</v>
      </c>
      <c r="E259" s="211" t="s">
        <v>143</v>
      </c>
      <c r="F259" s="206">
        <f t="shared" si="15"/>
        <v>8.4589999999999996</v>
      </c>
      <c r="G259" s="194">
        <v>24</v>
      </c>
      <c r="H259" s="209">
        <v>40.6</v>
      </c>
      <c r="I259" s="194">
        <f t="shared" si="13"/>
        <v>9.58</v>
      </c>
      <c r="J259" s="194">
        <f t="shared" si="14"/>
        <v>50.18</v>
      </c>
      <c r="K259" s="223"/>
      <c r="M259" s="264"/>
      <c r="N259" s="264"/>
    </row>
    <row r="260" spans="1:14" s="158" customFormat="1" ht="16.5" customHeight="1">
      <c r="A260" s="205">
        <f t="shared" si="16"/>
        <v>253</v>
      </c>
      <c r="B260" s="207" t="s">
        <v>77</v>
      </c>
      <c r="C260" s="207" t="s">
        <v>70</v>
      </c>
      <c r="D260" s="208">
        <v>1472</v>
      </c>
      <c r="E260" s="211" t="s">
        <v>143</v>
      </c>
      <c r="F260" s="206">
        <f t="shared" si="15"/>
        <v>8.8190000000000008</v>
      </c>
      <c r="G260" s="194">
        <v>24</v>
      </c>
      <c r="H260" s="209">
        <v>42.33</v>
      </c>
      <c r="I260" s="194">
        <f t="shared" si="13"/>
        <v>9.99</v>
      </c>
      <c r="J260" s="194">
        <f t="shared" si="14"/>
        <v>52.32</v>
      </c>
      <c r="K260" s="223"/>
      <c r="M260" s="264"/>
      <c r="N260" s="264"/>
    </row>
    <row r="261" spans="1:14" s="158" customFormat="1" ht="26.4">
      <c r="A261" s="205">
        <f t="shared" si="16"/>
        <v>254</v>
      </c>
      <c r="B261" s="207" t="s">
        <v>69</v>
      </c>
      <c r="C261" s="207" t="s">
        <v>70</v>
      </c>
      <c r="D261" s="208">
        <v>1425</v>
      </c>
      <c r="E261" s="211" t="s">
        <v>143</v>
      </c>
      <c r="F261" s="206">
        <f t="shared" si="15"/>
        <v>8.5370000000000008</v>
      </c>
      <c r="G261" s="194">
        <v>24</v>
      </c>
      <c r="H261" s="209">
        <v>40.98</v>
      </c>
      <c r="I261" s="194">
        <f t="shared" si="13"/>
        <v>9.67</v>
      </c>
      <c r="J261" s="194">
        <f t="shared" si="14"/>
        <v>50.65</v>
      </c>
      <c r="K261" s="223"/>
      <c r="M261" s="264"/>
      <c r="N261" s="264"/>
    </row>
    <row r="262" spans="1:14" s="158" customFormat="1" ht="13.2">
      <c r="A262" s="205">
        <f t="shared" si="16"/>
        <v>255</v>
      </c>
      <c r="B262" s="207" t="s">
        <v>87</v>
      </c>
      <c r="C262" s="207" t="s">
        <v>70</v>
      </c>
      <c r="D262" s="208">
        <v>1309</v>
      </c>
      <c r="E262" s="211" t="s">
        <v>143</v>
      </c>
      <c r="F262" s="206">
        <f t="shared" si="15"/>
        <v>7.8419999999999996</v>
      </c>
      <c r="G262" s="194">
        <v>24</v>
      </c>
      <c r="H262" s="209">
        <v>37.64</v>
      </c>
      <c r="I262" s="194">
        <f t="shared" si="13"/>
        <v>8.8800000000000008</v>
      </c>
      <c r="J262" s="194">
        <f t="shared" si="14"/>
        <v>46.52</v>
      </c>
      <c r="K262" s="223"/>
      <c r="M262" s="264"/>
      <c r="N262" s="264"/>
    </row>
    <row r="263" spans="1:14" s="158" customFormat="1" ht="13.2">
      <c r="A263" s="205">
        <f t="shared" si="16"/>
        <v>256</v>
      </c>
      <c r="B263" s="207" t="s">
        <v>76</v>
      </c>
      <c r="C263" s="207" t="s">
        <v>70</v>
      </c>
      <c r="D263" s="208">
        <v>1547</v>
      </c>
      <c r="E263" s="211" t="s">
        <v>143</v>
      </c>
      <c r="F263" s="206">
        <f t="shared" si="15"/>
        <v>9.2680000000000007</v>
      </c>
      <c r="G263" s="194">
        <v>36</v>
      </c>
      <c r="H263" s="209">
        <v>66.73</v>
      </c>
      <c r="I263" s="194">
        <f t="shared" si="13"/>
        <v>15.74</v>
      </c>
      <c r="J263" s="194">
        <f t="shared" si="14"/>
        <v>82.47</v>
      </c>
      <c r="K263" s="223"/>
      <c r="M263" s="264"/>
      <c r="N263" s="264"/>
    </row>
    <row r="264" spans="1:14" s="158" customFormat="1" ht="26.4">
      <c r="A264" s="205">
        <f t="shared" si="16"/>
        <v>257</v>
      </c>
      <c r="B264" s="207" t="s">
        <v>107</v>
      </c>
      <c r="C264" s="207" t="s">
        <v>70</v>
      </c>
      <c r="D264" s="208">
        <v>1345</v>
      </c>
      <c r="E264" s="211" t="s">
        <v>143</v>
      </c>
      <c r="F264" s="206">
        <f t="shared" si="15"/>
        <v>8.0579999999999998</v>
      </c>
      <c r="G264" s="194">
        <v>12</v>
      </c>
      <c r="H264" s="209">
        <v>19.34</v>
      </c>
      <c r="I264" s="194">
        <f t="shared" ref="I264:I327" si="17">ROUND(H264*23.59%,2)</f>
        <v>4.5599999999999996</v>
      </c>
      <c r="J264" s="194">
        <f t="shared" ref="J264:J327" si="18">H264+I264</f>
        <v>23.9</v>
      </c>
      <c r="K264" s="223"/>
      <c r="M264" s="264"/>
      <c r="N264" s="264"/>
    </row>
    <row r="265" spans="1:14" s="158" customFormat="1" ht="26.4">
      <c r="A265" s="205">
        <f t="shared" si="16"/>
        <v>258</v>
      </c>
      <c r="B265" s="207" t="s">
        <v>67</v>
      </c>
      <c r="C265" s="207" t="s">
        <v>79</v>
      </c>
      <c r="D265" s="208">
        <v>1620</v>
      </c>
      <c r="E265" s="211" t="s">
        <v>143</v>
      </c>
      <c r="F265" s="206">
        <f t="shared" ref="F265:F328" si="19">ROUND(D265/$F$4,3)</f>
        <v>9.7050000000000001</v>
      </c>
      <c r="G265" s="194">
        <v>12</v>
      </c>
      <c r="H265" s="209">
        <v>23.29</v>
      </c>
      <c r="I265" s="194">
        <f t="shared" si="17"/>
        <v>5.49</v>
      </c>
      <c r="J265" s="194">
        <f t="shared" si="18"/>
        <v>28.78</v>
      </c>
      <c r="K265" s="223"/>
      <c r="M265" s="264"/>
      <c r="N265" s="264"/>
    </row>
    <row r="266" spans="1:14" s="158" customFormat="1" ht="13.2">
      <c r="A266" s="205">
        <f t="shared" ref="A266:A329" si="20">A265+1</f>
        <v>259</v>
      </c>
      <c r="B266" s="207" t="s">
        <v>148</v>
      </c>
      <c r="C266" s="207" t="s">
        <v>71</v>
      </c>
      <c r="D266" s="208">
        <v>1430</v>
      </c>
      <c r="E266" s="211" t="s">
        <v>144</v>
      </c>
      <c r="F266" s="206">
        <f t="shared" si="19"/>
        <v>8.5670000000000002</v>
      </c>
      <c r="G266" s="194">
        <v>21</v>
      </c>
      <c r="H266" s="209">
        <v>89.95</v>
      </c>
      <c r="I266" s="194">
        <f t="shared" si="17"/>
        <v>21.22</v>
      </c>
      <c r="J266" s="194">
        <f t="shared" si="18"/>
        <v>111.17</v>
      </c>
      <c r="K266" s="223"/>
      <c r="M266" s="264"/>
      <c r="N266" s="264"/>
    </row>
    <row r="267" spans="1:14" s="158" customFormat="1" ht="13.2">
      <c r="A267" s="205">
        <f t="shared" si="20"/>
        <v>260</v>
      </c>
      <c r="B267" s="207" t="s">
        <v>148</v>
      </c>
      <c r="C267" s="207" t="s">
        <v>71</v>
      </c>
      <c r="D267" s="208">
        <v>1430</v>
      </c>
      <c r="E267" s="211" t="s">
        <v>143</v>
      </c>
      <c r="F267" s="206">
        <f t="shared" si="19"/>
        <v>8.5670000000000002</v>
      </c>
      <c r="G267" s="194">
        <v>123</v>
      </c>
      <c r="H267" s="209">
        <v>210.75</v>
      </c>
      <c r="I267" s="194">
        <f t="shared" si="17"/>
        <v>49.72</v>
      </c>
      <c r="J267" s="194">
        <f t="shared" si="18"/>
        <v>260.47000000000003</v>
      </c>
      <c r="K267" s="223"/>
      <c r="M267" s="264"/>
      <c r="N267" s="264"/>
    </row>
    <row r="268" spans="1:14" s="158" customFormat="1" ht="26.4">
      <c r="A268" s="205">
        <f t="shared" si="20"/>
        <v>261</v>
      </c>
      <c r="B268" s="207" t="s">
        <v>99</v>
      </c>
      <c r="C268" s="207" t="s">
        <v>70</v>
      </c>
      <c r="D268" s="208">
        <v>1445</v>
      </c>
      <c r="E268" s="211" t="s">
        <v>143</v>
      </c>
      <c r="F268" s="206">
        <f t="shared" si="19"/>
        <v>8.657</v>
      </c>
      <c r="G268" s="194">
        <v>24</v>
      </c>
      <c r="H268" s="209">
        <v>41.55</v>
      </c>
      <c r="I268" s="194">
        <f t="shared" si="17"/>
        <v>9.8000000000000007</v>
      </c>
      <c r="J268" s="194">
        <f t="shared" si="18"/>
        <v>51.349999999999994</v>
      </c>
      <c r="K268" s="223"/>
      <c r="M268" s="264"/>
      <c r="N268" s="264"/>
    </row>
    <row r="269" spans="1:14" s="158" customFormat="1" ht="13.2">
      <c r="A269" s="205">
        <f t="shared" si="20"/>
        <v>262</v>
      </c>
      <c r="B269" s="207" t="s">
        <v>148</v>
      </c>
      <c r="C269" s="207" t="s">
        <v>150</v>
      </c>
      <c r="D269" s="208">
        <v>1713</v>
      </c>
      <c r="E269" s="211" t="s">
        <v>143</v>
      </c>
      <c r="F269" s="206">
        <f t="shared" si="19"/>
        <v>10.262</v>
      </c>
      <c r="G269" s="194">
        <v>86.5</v>
      </c>
      <c r="H269" s="209">
        <v>177.53</v>
      </c>
      <c r="I269" s="194">
        <f t="shared" si="17"/>
        <v>41.88</v>
      </c>
      <c r="J269" s="194">
        <f t="shared" si="18"/>
        <v>219.41</v>
      </c>
      <c r="K269" s="223"/>
      <c r="M269" s="264"/>
      <c r="N269" s="264"/>
    </row>
    <row r="270" spans="1:14" s="158" customFormat="1" ht="13.2">
      <c r="A270" s="205">
        <f t="shared" si="20"/>
        <v>263</v>
      </c>
      <c r="B270" s="207" t="s">
        <v>148</v>
      </c>
      <c r="C270" s="207" t="s">
        <v>150</v>
      </c>
      <c r="D270" s="208">
        <v>1713</v>
      </c>
      <c r="E270" s="211" t="s">
        <v>144</v>
      </c>
      <c r="F270" s="206">
        <f t="shared" si="19"/>
        <v>10.262</v>
      </c>
      <c r="G270" s="194">
        <v>33.5</v>
      </c>
      <c r="H270" s="209">
        <v>171.89</v>
      </c>
      <c r="I270" s="194">
        <f t="shared" si="17"/>
        <v>40.549999999999997</v>
      </c>
      <c r="J270" s="194">
        <f t="shared" si="18"/>
        <v>212.44</v>
      </c>
      <c r="K270" s="223"/>
      <c r="M270" s="264"/>
      <c r="N270" s="264"/>
    </row>
    <row r="271" spans="1:14" s="158" customFormat="1" ht="26.4">
      <c r="A271" s="205">
        <f t="shared" si="20"/>
        <v>264</v>
      </c>
      <c r="B271" s="207" t="s">
        <v>100</v>
      </c>
      <c r="C271" s="207" t="s">
        <v>79</v>
      </c>
      <c r="D271" s="208">
        <v>1861</v>
      </c>
      <c r="E271" s="211" t="s">
        <v>143</v>
      </c>
      <c r="F271" s="206">
        <f t="shared" si="19"/>
        <v>11.148999999999999</v>
      </c>
      <c r="G271" s="194">
        <v>24</v>
      </c>
      <c r="H271" s="209">
        <v>53.52</v>
      </c>
      <c r="I271" s="194">
        <f t="shared" si="17"/>
        <v>12.63</v>
      </c>
      <c r="J271" s="194">
        <f t="shared" si="18"/>
        <v>66.150000000000006</v>
      </c>
      <c r="K271" s="223"/>
      <c r="M271" s="264"/>
      <c r="N271" s="264"/>
    </row>
    <row r="272" spans="1:14" s="158" customFormat="1" ht="13.2">
      <c r="A272" s="205">
        <f t="shared" si="20"/>
        <v>265</v>
      </c>
      <c r="B272" s="207" t="s">
        <v>157</v>
      </c>
      <c r="C272" s="207" t="s">
        <v>71</v>
      </c>
      <c r="D272" s="208">
        <v>1470</v>
      </c>
      <c r="E272" s="211" t="s">
        <v>144</v>
      </c>
      <c r="F272" s="206">
        <f t="shared" si="19"/>
        <v>8.8070000000000004</v>
      </c>
      <c r="G272" s="194">
        <v>11</v>
      </c>
      <c r="H272" s="209">
        <v>48.44</v>
      </c>
      <c r="I272" s="194">
        <f t="shared" si="17"/>
        <v>11.43</v>
      </c>
      <c r="J272" s="194">
        <f t="shared" si="18"/>
        <v>59.87</v>
      </c>
      <c r="K272" s="223"/>
      <c r="M272" s="264"/>
      <c r="N272" s="264"/>
    </row>
    <row r="273" spans="1:14" s="158" customFormat="1" ht="13.2">
      <c r="A273" s="205">
        <f t="shared" si="20"/>
        <v>266</v>
      </c>
      <c r="B273" s="207" t="s">
        <v>157</v>
      </c>
      <c r="C273" s="207" t="s">
        <v>71</v>
      </c>
      <c r="D273" s="208">
        <v>1470</v>
      </c>
      <c r="E273" s="211" t="s">
        <v>143</v>
      </c>
      <c r="F273" s="206">
        <f t="shared" si="19"/>
        <v>8.8070000000000004</v>
      </c>
      <c r="G273" s="194">
        <v>109</v>
      </c>
      <c r="H273" s="209">
        <v>191.99</v>
      </c>
      <c r="I273" s="194">
        <f t="shared" si="17"/>
        <v>45.29</v>
      </c>
      <c r="J273" s="194">
        <f t="shared" si="18"/>
        <v>237.28</v>
      </c>
      <c r="K273" s="223"/>
      <c r="M273" s="264"/>
      <c r="N273" s="264"/>
    </row>
    <row r="274" spans="1:14" s="158" customFormat="1" ht="26.4">
      <c r="A274" s="205">
        <f t="shared" si="20"/>
        <v>267</v>
      </c>
      <c r="B274" s="207" t="s">
        <v>90</v>
      </c>
      <c r="C274" s="207" t="s">
        <v>68</v>
      </c>
      <c r="D274" s="208">
        <v>1579</v>
      </c>
      <c r="E274" s="211" t="s">
        <v>143</v>
      </c>
      <c r="F274" s="206">
        <f t="shared" si="19"/>
        <v>9.4600000000000009</v>
      </c>
      <c r="G274" s="194">
        <v>12</v>
      </c>
      <c r="H274" s="209">
        <v>22.7</v>
      </c>
      <c r="I274" s="194">
        <f t="shared" si="17"/>
        <v>5.35</v>
      </c>
      <c r="J274" s="194">
        <f t="shared" si="18"/>
        <v>28.049999999999997</v>
      </c>
      <c r="K274" s="223"/>
      <c r="M274" s="264"/>
      <c r="N274" s="264"/>
    </row>
    <row r="275" spans="1:14" s="158" customFormat="1" ht="26.4">
      <c r="A275" s="205">
        <f t="shared" si="20"/>
        <v>268</v>
      </c>
      <c r="B275" s="207" t="s">
        <v>128</v>
      </c>
      <c r="C275" s="207" t="s">
        <v>79</v>
      </c>
      <c r="D275" s="208">
        <v>1739</v>
      </c>
      <c r="E275" s="211" t="s">
        <v>143</v>
      </c>
      <c r="F275" s="206">
        <f t="shared" si="19"/>
        <v>10.417999999999999</v>
      </c>
      <c r="G275" s="194">
        <v>12</v>
      </c>
      <c r="H275" s="209">
        <v>25</v>
      </c>
      <c r="I275" s="194">
        <f t="shared" si="17"/>
        <v>5.9</v>
      </c>
      <c r="J275" s="194">
        <f t="shared" si="18"/>
        <v>30.9</v>
      </c>
      <c r="K275" s="223"/>
      <c r="M275" s="264"/>
      <c r="N275" s="264"/>
    </row>
    <row r="276" spans="1:14" s="158" customFormat="1" ht="26.4">
      <c r="A276" s="205">
        <f t="shared" si="20"/>
        <v>269</v>
      </c>
      <c r="B276" s="207" t="s">
        <v>109</v>
      </c>
      <c r="C276" s="207" t="s">
        <v>79</v>
      </c>
      <c r="D276" s="208">
        <v>1875</v>
      </c>
      <c r="E276" s="211" t="s">
        <v>143</v>
      </c>
      <c r="F276" s="206">
        <f t="shared" si="19"/>
        <v>11.233000000000001</v>
      </c>
      <c r="G276" s="194">
        <v>24</v>
      </c>
      <c r="H276" s="209">
        <v>53.92</v>
      </c>
      <c r="I276" s="194">
        <f t="shared" si="17"/>
        <v>12.72</v>
      </c>
      <c r="J276" s="194">
        <f t="shared" si="18"/>
        <v>66.64</v>
      </c>
      <c r="K276" s="223"/>
      <c r="M276" s="264"/>
      <c r="N276" s="264"/>
    </row>
    <row r="277" spans="1:14" s="158" customFormat="1" ht="26.4">
      <c r="A277" s="205">
        <f t="shared" si="20"/>
        <v>270</v>
      </c>
      <c r="B277" s="207" t="s">
        <v>69</v>
      </c>
      <c r="C277" s="207" t="s">
        <v>71</v>
      </c>
      <c r="D277" s="208">
        <v>1383</v>
      </c>
      <c r="E277" s="211" t="s">
        <v>143</v>
      </c>
      <c r="F277" s="206">
        <f t="shared" si="19"/>
        <v>8.2850000000000001</v>
      </c>
      <c r="G277" s="194">
        <v>32</v>
      </c>
      <c r="H277" s="209">
        <v>53.02</v>
      </c>
      <c r="I277" s="194">
        <f t="shared" si="17"/>
        <v>12.51</v>
      </c>
      <c r="J277" s="194">
        <f t="shared" si="18"/>
        <v>65.53</v>
      </c>
      <c r="K277" s="223"/>
      <c r="M277" s="264"/>
      <c r="N277" s="264"/>
    </row>
    <row r="278" spans="1:14" s="158" customFormat="1" ht="26.4">
      <c r="A278" s="205">
        <f t="shared" si="20"/>
        <v>271</v>
      </c>
      <c r="B278" s="207" t="s">
        <v>98</v>
      </c>
      <c r="C278" s="207" t="s">
        <v>68</v>
      </c>
      <c r="D278" s="208">
        <v>1495</v>
      </c>
      <c r="E278" s="211" t="s">
        <v>143</v>
      </c>
      <c r="F278" s="206">
        <f t="shared" si="19"/>
        <v>8.9559999999999995</v>
      </c>
      <c r="G278" s="194">
        <v>35</v>
      </c>
      <c r="H278" s="209">
        <v>62.69</v>
      </c>
      <c r="I278" s="194">
        <f t="shared" si="17"/>
        <v>14.79</v>
      </c>
      <c r="J278" s="194">
        <f t="shared" si="18"/>
        <v>77.47999999999999</v>
      </c>
      <c r="K278" s="223"/>
      <c r="M278" s="264"/>
      <c r="N278" s="264"/>
    </row>
    <row r="279" spans="1:14" s="158" customFormat="1" ht="26.4">
      <c r="A279" s="205">
        <f t="shared" si="20"/>
        <v>272</v>
      </c>
      <c r="B279" s="207" t="s">
        <v>98</v>
      </c>
      <c r="C279" s="207" t="s">
        <v>68</v>
      </c>
      <c r="D279" s="208">
        <v>1495</v>
      </c>
      <c r="E279" s="211" t="s">
        <v>144</v>
      </c>
      <c r="F279" s="206">
        <f t="shared" si="19"/>
        <v>8.9559999999999995</v>
      </c>
      <c r="G279" s="194">
        <v>1</v>
      </c>
      <c r="H279" s="209">
        <v>4.4800000000000004</v>
      </c>
      <c r="I279" s="194">
        <f t="shared" si="17"/>
        <v>1.06</v>
      </c>
      <c r="J279" s="194">
        <f t="shared" si="18"/>
        <v>5.5400000000000009</v>
      </c>
      <c r="K279" s="223"/>
      <c r="M279" s="264"/>
      <c r="N279" s="264"/>
    </row>
    <row r="280" spans="1:14" s="158" customFormat="1" ht="26.4">
      <c r="A280" s="205">
        <f t="shared" si="20"/>
        <v>273</v>
      </c>
      <c r="B280" s="207" t="s">
        <v>100</v>
      </c>
      <c r="C280" s="207" t="s">
        <v>68</v>
      </c>
      <c r="D280" s="208">
        <v>1571</v>
      </c>
      <c r="E280" s="211" t="s">
        <v>143</v>
      </c>
      <c r="F280" s="206">
        <f t="shared" si="19"/>
        <v>9.4120000000000008</v>
      </c>
      <c r="G280" s="194">
        <v>24</v>
      </c>
      <c r="H280" s="209">
        <v>45.18</v>
      </c>
      <c r="I280" s="194">
        <f t="shared" si="17"/>
        <v>10.66</v>
      </c>
      <c r="J280" s="194">
        <f t="shared" si="18"/>
        <v>55.84</v>
      </c>
      <c r="K280" s="223"/>
      <c r="M280" s="264"/>
      <c r="N280" s="264"/>
    </row>
    <row r="281" spans="1:14" s="158" customFormat="1" ht="26.4">
      <c r="A281" s="205">
        <f t="shared" si="20"/>
        <v>274</v>
      </c>
      <c r="B281" s="207" t="s">
        <v>89</v>
      </c>
      <c r="C281" s="207" t="s">
        <v>70</v>
      </c>
      <c r="D281" s="208">
        <v>1365</v>
      </c>
      <c r="E281" s="211" t="s">
        <v>143</v>
      </c>
      <c r="F281" s="206">
        <f t="shared" si="19"/>
        <v>8.1780000000000008</v>
      </c>
      <c r="G281" s="194">
        <v>12</v>
      </c>
      <c r="H281" s="209">
        <v>19.63</v>
      </c>
      <c r="I281" s="194">
        <f>ROUND(H281*23.59%,2)-0.01</f>
        <v>4.62</v>
      </c>
      <c r="J281" s="194">
        <f t="shared" si="18"/>
        <v>24.25</v>
      </c>
      <c r="K281" s="223"/>
      <c r="M281" s="264"/>
      <c r="N281" s="264"/>
    </row>
    <row r="282" spans="1:14" s="158" customFormat="1" ht="13.2">
      <c r="A282" s="205">
        <f t="shared" si="20"/>
        <v>275</v>
      </c>
      <c r="B282" s="207" t="s">
        <v>117</v>
      </c>
      <c r="C282" s="207" t="s">
        <v>68</v>
      </c>
      <c r="D282" s="208">
        <v>1630</v>
      </c>
      <c r="E282" s="211" t="s">
        <v>143</v>
      </c>
      <c r="F282" s="206">
        <f t="shared" si="19"/>
        <v>9.7650000000000006</v>
      </c>
      <c r="G282" s="194">
        <v>36</v>
      </c>
      <c r="H282" s="209">
        <v>70.31</v>
      </c>
      <c r="I282" s="194">
        <f t="shared" si="17"/>
        <v>16.59</v>
      </c>
      <c r="J282" s="194">
        <f t="shared" si="18"/>
        <v>86.9</v>
      </c>
      <c r="K282" s="223"/>
      <c r="M282" s="264"/>
      <c r="N282" s="264"/>
    </row>
    <row r="283" spans="1:14" s="158" customFormat="1" ht="26.4">
      <c r="A283" s="205">
        <f t="shared" si="20"/>
        <v>276</v>
      </c>
      <c r="B283" s="207" t="s">
        <v>106</v>
      </c>
      <c r="C283" s="207" t="s">
        <v>70</v>
      </c>
      <c r="D283" s="208">
        <v>1546</v>
      </c>
      <c r="E283" s="211" t="s">
        <v>143</v>
      </c>
      <c r="F283" s="206">
        <f t="shared" si="19"/>
        <v>9.2620000000000005</v>
      </c>
      <c r="G283" s="194">
        <v>12</v>
      </c>
      <c r="H283" s="209">
        <v>22.23</v>
      </c>
      <c r="I283" s="194">
        <f t="shared" si="17"/>
        <v>5.24</v>
      </c>
      <c r="J283" s="194">
        <f t="shared" si="18"/>
        <v>27.47</v>
      </c>
      <c r="K283" s="223"/>
      <c r="M283" s="264"/>
      <c r="N283" s="264"/>
    </row>
    <row r="284" spans="1:14" s="158" customFormat="1" ht="30.75" customHeight="1">
      <c r="A284" s="205">
        <f t="shared" si="20"/>
        <v>277</v>
      </c>
      <c r="B284" s="207" t="s">
        <v>82</v>
      </c>
      <c r="C284" s="207" t="s">
        <v>70</v>
      </c>
      <c r="D284" s="208">
        <v>1581</v>
      </c>
      <c r="E284" s="211" t="s">
        <v>143</v>
      </c>
      <c r="F284" s="206">
        <f t="shared" si="19"/>
        <v>9.4719999999999995</v>
      </c>
      <c r="G284" s="194">
        <v>12</v>
      </c>
      <c r="H284" s="209">
        <v>22.73</v>
      </c>
      <c r="I284" s="194">
        <f t="shared" si="17"/>
        <v>5.36</v>
      </c>
      <c r="J284" s="194">
        <f t="shared" si="18"/>
        <v>28.09</v>
      </c>
      <c r="K284" s="223"/>
      <c r="M284" s="264"/>
      <c r="N284" s="264"/>
    </row>
    <row r="285" spans="1:14" s="158" customFormat="1" ht="13.2">
      <c r="A285" s="205">
        <f t="shared" si="20"/>
        <v>278</v>
      </c>
      <c r="B285" s="207" t="s">
        <v>96</v>
      </c>
      <c r="C285" s="207" t="s">
        <v>79</v>
      </c>
      <c r="D285" s="208">
        <v>2043</v>
      </c>
      <c r="E285" s="211" t="s">
        <v>143</v>
      </c>
      <c r="F285" s="206">
        <f t="shared" si="19"/>
        <v>12.239000000000001</v>
      </c>
      <c r="G285" s="194">
        <v>36</v>
      </c>
      <c r="H285" s="209">
        <v>88.12</v>
      </c>
      <c r="I285" s="194">
        <f t="shared" si="17"/>
        <v>20.79</v>
      </c>
      <c r="J285" s="194">
        <f t="shared" si="18"/>
        <v>108.91</v>
      </c>
      <c r="K285" s="223"/>
      <c r="M285" s="264"/>
      <c r="N285" s="264"/>
    </row>
    <row r="286" spans="1:14" s="158" customFormat="1" ht="26.4">
      <c r="A286" s="205">
        <f t="shared" si="20"/>
        <v>279</v>
      </c>
      <c r="B286" s="207" t="s">
        <v>75</v>
      </c>
      <c r="C286" s="207" t="s">
        <v>68</v>
      </c>
      <c r="D286" s="208">
        <v>1435</v>
      </c>
      <c r="E286" s="211" t="s">
        <v>144</v>
      </c>
      <c r="F286" s="206">
        <f t="shared" si="19"/>
        <v>8.5969999999999995</v>
      </c>
      <c r="G286" s="194">
        <v>1</v>
      </c>
      <c r="H286" s="209">
        <v>4.3</v>
      </c>
      <c r="I286" s="194">
        <f t="shared" si="17"/>
        <v>1.01</v>
      </c>
      <c r="J286" s="194">
        <f t="shared" si="18"/>
        <v>5.31</v>
      </c>
      <c r="K286" s="223"/>
      <c r="M286" s="264"/>
      <c r="N286" s="264"/>
    </row>
    <row r="287" spans="1:14" s="158" customFormat="1" ht="26.4">
      <c r="A287" s="205">
        <f t="shared" si="20"/>
        <v>280</v>
      </c>
      <c r="B287" s="207" t="s">
        <v>75</v>
      </c>
      <c r="C287" s="207" t="s">
        <v>70</v>
      </c>
      <c r="D287" s="208">
        <v>1425</v>
      </c>
      <c r="E287" s="211" t="s">
        <v>143</v>
      </c>
      <c r="F287" s="206">
        <f t="shared" si="19"/>
        <v>8.5370000000000008</v>
      </c>
      <c r="G287" s="194">
        <v>36</v>
      </c>
      <c r="H287" s="209">
        <v>61.47</v>
      </c>
      <c r="I287" s="194">
        <f t="shared" si="17"/>
        <v>14.5</v>
      </c>
      <c r="J287" s="194">
        <f t="shared" si="18"/>
        <v>75.97</v>
      </c>
      <c r="K287" s="223"/>
      <c r="M287" s="264"/>
      <c r="N287" s="264"/>
    </row>
    <row r="288" spans="1:14" s="158" customFormat="1" ht="26.4">
      <c r="A288" s="205">
        <f t="shared" si="20"/>
        <v>281</v>
      </c>
      <c r="B288" s="207" t="s">
        <v>75</v>
      </c>
      <c r="C288" s="207" t="s">
        <v>68</v>
      </c>
      <c r="D288" s="208">
        <v>1435</v>
      </c>
      <c r="E288" s="211" t="s">
        <v>143</v>
      </c>
      <c r="F288" s="206">
        <f t="shared" si="19"/>
        <v>8.5969999999999995</v>
      </c>
      <c r="G288" s="194">
        <v>23</v>
      </c>
      <c r="H288" s="209">
        <v>39.549999999999997</v>
      </c>
      <c r="I288" s="194">
        <f t="shared" si="17"/>
        <v>9.33</v>
      </c>
      <c r="J288" s="194">
        <f t="shared" si="18"/>
        <v>48.879999999999995</v>
      </c>
      <c r="K288" s="223"/>
      <c r="M288" s="264"/>
      <c r="N288" s="264"/>
    </row>
    <row r="289" spans="1:14" s="158" customFormat="1" ht="13.2">
      <c r="A289" s="205">
        <f t="shared" si="20"/>
        <v>282</v>
      </c>
      <c r="B289" s="207" t="s">
        <v>148</v>
      </c>
      <c r="C289" s="207" t="s">
        <v>71</v>
      </c>
      <c r="D289" s="208">
        <v>1410</v>
      </c>
      <c r="E289" s="211" t="s">
        <v>144</v>
      </c>
      <c r="F289" s="206">
        <f t="shared" si="19"/>
        <v>8.4469999999999992</v>
      </c>
      <c r="G289" s="194">
        <v>33.5</v>
      </c>
      <c r="H289" s="209">
        <v>141.49</v>
      </c>
      <c r="I289" s="194">
        <f t="shared" si="17"/>
        <v>33.380000000000003</v>
      </c>
      <c r="J289" s="194">
        <f t="shared" si="18"/>
        <v>174.87</v>
      </c>
      <c r="K289" s="223"/>
      <c r="M289" s="264"/>
      <c r="N289" s="264"/>
    </row>
    <row r="290" spans="1:14" s="158" customFormat="1" ht="13.2">
      <c r="A290" s="205">
        <f t="shared" si="20"/>
        <v>283</v>
      </c>
      <c r="B290" s="207" t="s">
        <v>148</v>
      </c>
      <c r="C290" s="207" t="s">
        <v>71</v>
      </c>
      <c r="D290" s="208">
        <v>1410</v>
      </c>
      <c r="E290" s="211" t="s">
        <v>143</v>
      </c>
      <c r="F290" s="206">
        <f t="shared" si="19"/>
        <v>8.4469999999999992</v>
      </c>
      <c r="G290" s="194">
        <v>86.5</v>
      </c>
      <c r="H290" s="209">
        <v>146.13</v>
      </c>
      <c r="I290" s="194">
        <f t="shared" si="17"/>
        <v>34.47</v>
      </c>
      <c r="J290" s="194">
        <f t="shared" si="18"/>
        <v>180.6</v>
      </c>
      <c r="K290" s="223"/>
      <c r="M290" s="264"/>
      <c r="N290" s="264"/>
    </row>
    <row r="291" spans="1:14" s="158" customFormat="1" ht="13.2">
      <c r="A291" s="205">
        <f t="shared" si="20"/>
        <v>284</v>
      </c>
      <c r="B291" s="207" t="s">
        <v>148</v>
      </c>
      <c r="C291" s="207" t="s">
        <v>71</v>
      </c>
      <c r="D291" s="208">
        <v>1410</v>
      </c>
      <c r="E291" s="211" t="s">
        <v>143</v>
      </c>
      <c r="F291" s="206">
        <f t="shared" si="19"/>
        <v>8.4469999999999992</v>
      </c>
      <c r="G291" s="194">
        <v>123</v>
      </c>
      <c r="H291" s="209">
        <v>207.8</v>
      </c>
      <c r="I291" s="194">
        <f t="shared" si="17"/>
        <v>49.02</v>
      </c>
      <c r="J291" s="194">
        <f t="shared" si="18"/>
        <v>256.82</v>
      </c>
      <c r="K291" s="223"/>
      <c r="M291" s="264"/>
      <c r="N291" s="264"/>
    </row>
    <row r="292" spans="1:14" s="158" customFormat="1" ht="13.2">
      <c r="A292" s="205">
        <f t="shared" si="20"/>
        <v>285</v>
      </c>
      <c r="B292" s="207" t="s">
        <v>148</v>
      </c>
      <c r="C292" s="207" t="s">
        <v>71</v>
      </c>
      <c r="D292" s="208">
        <v>1410</v>
      </c>
      <c r="E292" s="211" t="s">
        <v>144</v>
      </c>
      <c r="F292" s="206">
        <f t="shared" si="19"/>
        <v>8.4469999999999992</v>
      </c>
      <c r="G292" s="194">
        <v>21</v>
      </c>
      <c r="H292" s="209">
        <v>88.69</v>
      </c>
      <c r="I292" s="194">
        <f t="shared" si="17"/>
        <v>20.92</v>
      </c>
      <c r="J292" s="194">
        <f t="shared" si="18"/>
        <v>109.61</v>
      </c>
      <c r="K292" s="223"/>
      <c r="M292" s="264"/>
      <c r="N292" s="264"/>
    </row>
    <row r="293" spans="1:14" s="158" customFormat="1" ht="18.75" customHeight="1">
      <c r="A293" s="205">
        <f t="shared" si="20"/>
        <v>286</v>
      </c>
      <c r="B293" s="207" t="s">
        <v>91</v>
      </c>
      <c r="C293" s="207" t="s">
        <v>79</v>
      </c>
      <c r="D293" s="208">
        <v>1640</v>
      </c>
      <c r="E293" s="211" t="s">
        <v>143</v>
      </c>
      <c r="F293" s="206">
        <f t="shared" si="19"/>
        <v>9.8249999999999993</v>
      </c>
      <c r="G293" s="194">
        <v>24</v>
      </c>
      <c r="H293" s="209">
        <v>47.16</v>
      </c>
      <c r="I293" s="194">
        <f t="shared" si="17"/>
        <v>11.13</v>
      </c>
      <c r="J293" s="194">
        <f t="shared" si="18"/>
        <v>58.29</v>
      </c>
      <c r="K293" s="223"/>
      <c r="M293" s="264"/>
      <c r="N293" s="264"/>
    </row>
    <row r="294" spans="1:14" s="158" customFormat="1" ht="26.4">
      <c r="A294" s="205">
        <f t="shared" si="20"/>
        <v>287</v>
      </c>
      <c r="B294" s="207" t="s">
        <v>97</v>
      </c>
      <c r="C294" s="207" t="s">
        <v>70</v>
      </c>
      <c r="D294" s="208">
        <v>1472</v>
      </c>
      <c r="E294" s="211" t="s">
        <v>143</v>
      </c>
      <c r="F294" s="206">
        <f t="shared" si="19"/>
        <v>8.8190000000000008</v>
      </c>
      <c r="G294" s="194">
        <v>24</v>
      </c>
      <c r="H294" s="209">
        <v>42.33</v>
      </c>
      <c r="I294" s="194">
        <f t="shared" si="17"/>
        <v>9.99</v>
      </c>
      <c r="J294" s="194">
        <f t="shared" si="18"/>
        <v>52.32</v>
      </c>
      <c r="K294" s="223"/>
      <c r="M294" s="264"/>
      <c r="N294" s="264"/>
    </row>
    <row r="295" spans="1:14" s="158" customFormat="1" ht="26.4">
      <c r="A295" s="205">
        <f t="shared" si="20"/>
        <v>288</v>
      </c>
      <c r="B295" s="207" t="s">
        <v>82</v>
      </c>
      <c r="C295" s="207" t="s">
        <v>68</v>
      </c>
      <c r="D295" s="208">
        <v>1620</v>
      </c>
      <c r="E295" s="211" t="s">
        <v>143</v>
      </c>
      <c r="F295" s="206">
        <f t="shared" si="19"/>
        <v>9.7050000000000001</v>
      </c>
      <c r="G295" s="194">
        <v>12</v>
      </c>
      <c r="H295" s="209">
        <v>23.29</v>
      </c>
      <c r="I295" s="194">
        <f t="shared" si="17"/>
        <v>5.49</v>
      </c>
      <c r="J295" s="194">
        <f t="shared" si="18"/>
        <v>28.78</v>
      </c>
      <c r="K295" s="223"/>
      <c r="M295" s="264"/>
      <c r="N295" s="264"/>
    </row>
    <row r="296" spans="1:14" s="158" customFormat="1" ht="26.4">
      <c r="A296" s="205">
        <f t="shared" si="20"/>
        <v>289</v>
      </c>
      <c r="B296" s="207" t="s">
        <v>123</v>
      </c>
      <c r="C296" s="207" t="s">
        <v>68</v>
      </c>
      <c r="D296" s="208">
        <v>1591</v>
      </c>
      <c r="E296" s="211" t="s">
        <v>143</v>
      </c>
      <c r="F296" s="206">
        <f t="shared" si="19"/>
        <v>9.532</v>
      </c>
      <c r="G296" s="194">
        <v>12</v>
      </c>
      <c r="H296" s="209">
        <v>22.88</v>
      </c>
      <c r="I296" s="194">
        <f t="shared" si="17"/>
        <v>5.4</v>
      </c>
      <c r="J296" s="194">
        <f t="shared" si="18"/>
        <v>28.28</v>
      </c>
      <c r="K296" s="223"/>
      <c r="M296" s="264"/>
      <c r="N296" s="264"/>
    </row>
    <row r="297" spans="1:14" s="158" customFormat="1" ht="26.4">
      <c r="A297" s="205">
        <f t="shared" si="20"/>
        <v>290</v>
      </c>
      <c r="B297" s="207" t="s">
        <v>78</v>
      </c>
      <c r="C297" s="207" t="s">
        <v>70</v>
      </c>
      <c r="D297" s="208">
        <v>1445</v>
      </c>
      <c r="E297" s="211" t="s">
        <v>143</v>
      </c>
      <c r="F297" s="206">
        <f t="shared" si="19"/>
        <v>8.657</v>
      </c>
      <c r="G297" s="194">
        <v>12</v>
      </c>
      <c r="H297" s="209">
        <v>20.78</v>
      </c>
      <c r="I297" s="194">
        <f t="shared" si="17"/>
        <v>4.9000000000000004</v>
      </c>
      <c r="J297" s="194">
        <f t="shared" si="18"/>
        <v>25.68</v>
      </c>
      <c r="K297" s="223"/>
      <c r="M297" s="264"/>
      <c r="N297" s="264"/>
    </row>
    <row r="298" spans="1:14" s="158" customFormat="1" ht="13.2">
      <c r="A298" s="205">
        <f t="shared" si="20"/>
        <v>291</v>
      </c>
      <c r="B298" s="207" t="s">
        <v>87</v>
      </c>
      <c r="C298" s="207" t="s">
        <v>141</v>
      </c>
      <c r="D298" s="208">
        <v>1762</v>
      </c>
      <c r="E298" s="211" t="s">
        <v>143</v>
      </c>
      <c r="F298" s="206">
        <f t="shared" si="19"/>
        <v>10.555999999999999</v>
      </c>
      <c r="G298" s="194">
        <v>24</v>
      </c>
      <c r="H298" s="209">
        <v>50.67</v>
      </c>
      <c r="I298" s="194">
        <f t="shared" si="17"/>
        <v>11.95</v>
      </c>
      <c r="J298" s="194">
        <f t="shared" si="18"/>
        <v>62.620000000000005</v>
      </c>
      <c r="K298" s="223"/>
      <c r="M298" s="264"/>
      <c r="N298" s="264"/>
    </row>
    <row r="299" spans="1:14" s="158" customFormat="1" ht="13.2">
      <c r="A299" s="205">
        <f t="shared" si="20"/>
        <v>292</v>
      </c>
      <c r="B299" s="207" t="s">
        <v>76</v>
      </c>
      <c r="C299" s="207" t="s">
        <v>68</v>
      </c>
      <c r="D299" s="208">
        <v>1340</v>
      </c>
      <c r="E299" s="211" t="s">
        <v>143</v>
      </c>
      <c r="F299" s="206">
        <f t="shared" si="19"/>
        <v>8.0280000000000005</v>
      </c>
      <c r="G299" s="194">
        <v>36</v>
      </c>
      <c r="H299" s="209">
        <v>57.8</v>
      </c>
      <c r="I299" s="194">
        <f t="shared" si="17"/>
        <v>13.64</v>
      </c>
      <c r="J299" s="194">
        <f t="shared" si="18"/>
        <v>71.44</v>
      </c>
      <c r="K299" s="223"/>
      <c r="M299" s="264"/>
      <c r="N299" s="264"/>
    </row>
    <row r="300" spans="1:14" s="158" customFormat="1" ht="26.4">
      <c r="A300" s="205">
        <f t="shared" si="20"/>
        <v>293</v>
      </c>
      <c r="B300" s="207" t="s">
        <v>73</v>
      </c>
      <c r="C300" s="207" t="s">
        <v>70</v>
      </c>
      <c r="D300" s="208">
        <v>1425</v>
      </c>
      <c r="E300" s="211" t="s">
        <v>143</v>
      </c>
      <c r="F300" s="206">
        <f t="shared" si="19"/>
        <v>8.5370000000000008</v>
      </c>
      <c r="G300" s="194">
        <v>12</v>
      </c>
      <c r="H300" s="209">
        <v>20.49</v>
      </c>
      <c r="I300" s="194">
        <f t="shared" si="17"/>
        <v>4.83</v>
      </c>
      <c r="J300" s="194">
        <f t="shared" si="18"/>
        <v>25.32</v>
      </c>
      <c r="K300" s="223"/>
      <c r="M300" s="264"/>
      <c r="N300" s="264"/>
    </row>
    <row r="301" spans="1:14" s="158" customFormat="1" ht="26.4">
      <c r="A301" s="205">
        <f t="shared" si="20"/>
        <v>294</v>
      </c>
      <c r="B301" s="207" t="s">
        <v>82</v>
      </c>
      <c r="C301" s="207" t="s">
        <v>68</v>
      </c>
      <c r="D301" s="208">
        <v>1640</v>
      </c>
      <c r="E301" s="211" t="s">
        <v>143</v>
      </c>
      <c r="F301" s="206">
        <f t="shared" si="19"/>
        <v>9.8249999999999993</v>
      </c>
      <c r="G301" s="194">
        <v>12</v>
      </c>
      <c r="H301" s="209">
        <v>23.58</v>
      </c>
      <c r="I301" s="194">
        <f t="shared" si="17"/>
        <v>5.56</v>
      </c>
      <c r="J301" s="194">
        <f t="shared" si="18"/>
        <v>29.139999999999997</v>
      </c>
      <c r="K301" s="223"/>
      <c r="M301" s="264"/>
      <c r="N301" s="264"/>
    </row>
    <row r="302" spans="1:14" s="158" customFormat="1" ht="26.4">
      <c r="A302" s="205">
        <f t="shared" si="20"/>
        <v>295</v>
      </c>
      <c r="B302" s="207" t="s">
        <v>126</v>
      </c>
      <c r="C302" s="207" t="s">
        <v>68</v>
      </c>
      <c r="D302" s="208">
        <v>1591</v>
      </c>
      <c r="E302" s="211" t="s">
        <v>143</v>
      </c>
      <c r="F302" s="206">
        <f t="shared" si="19"/>
        <v>9.532</v>
      </c>
      <c r="G302" s="194">
        <v>24</v>
      </c>
      <c r="H302" s="209">
        <v>45.75</v>
      </c>
      <c r="I302" s="194">
        <f t="shared" si="17"/>
        <v>10.79</v>
      </c>
      <c r="J302" s="194">
        <f t="shared" si="18"/>
        <v>56.54</v>
      </c>
      <c r="K302" s="223"/>
      <c r="M302" s="264"/>
      <c r="N302" s="264"/>
    </row>
    <row r="303" spans="1:14" s="158" customFormat="1" ht="26.4">
      <c r="A303" s="205">
        <f t="shared" si="20"/>
        <v>296</v>
      </c>
      <c r="B303" s="207" t="s">
        <v>81</v>
      </c>
      <c r="C303" s="207" t="s">
        <v>68</v>
      </c>
      <c r="D303" s="208">
        <v>1591</v>
      </c>
      <c r="E303" s="211" t="s">
        <v>143</v>
      </c>
      <c r="F303" s="206">
        <f t="shared" si="19"/>
        <v>9.532</v>
      </c>
      <c r="G303" s="194">
        <v>57</v>
      </c>
      <c r="H303" s="209">
        <v>108.66</v>
      </c>
      <c r="I303" s="194">
        <f t="shared" si="17"/>
        <v>25.63</v>
      </c>
      <c r="J303" s="194">
        <f t="shared" si="18"/>
        <v>134.29</v>
      </c>
      <c r="K303" s="223"/>
      <c r="M303" s="264"/>
      <c r="N303" s="264"/>
    </row>
    <row r="304" spans="1:14" s="158" customFormat="1" ht="26.4">
      <c r="A304" s="205">
        <f t="shared" si="20"/>
        <v>297</v>
      </c>
      <c r="B304" s="207" t="s">
        <v>113</v>
      </c>
      <c r="C304" s="207" t="s">
        <v>70</v>
      </c>
      <c r="D304" s="208">
        <v>1425</v>
      </c>
      <c r="E304" s="211" t="s">
        <v>143</v>
      </c>
      <c r="F304" s="206">
        <f t="shared" si="19"/>
        <v>8.5370000000000008</v>
      </c>
      <c r="G304" s="194">
        <v>36</v>
      </c>
      <c r="H304" s="209">
        <v>61.47</v>
      </c>
      <c r="I304" s="194">
        <f t="shared" si="17"/>
        <v>14.5</v>
      </c>
      <c r="J304" s="194">
        <f t="shared" si="18"/>
        <v>75.97</v>
      </c>
      <c r="K304" s="223"/>
      <c r="M304" s="264"/>
      <c r="N304" s="264"/>
    </row>
    <row r="305" spans="1:14" s="158" customFormat="1" ht="39.6">
      <c r="A305" s="205">
        <f t="shared" si="20"/>
        <v>298</v>
      </c>
      <c r="B305" s="207" t="s">
        <v>142</v>
      </c>
      <c r="C305" s="207" t="s">
        <v>124</v>
      </c>
      <c r="D305" s="208">
        <v>1482</v>
      </c>
      <c r="E305" s="211" t="s">
        <v>143</v>
      </c>
      <c r="F305" s="206">
        <f t="shared" si="19"/>
        <v>8.8789999999999996</v>
      </c>
      <c r="G305" s="194">
        <v>23</v>
      </c>
      <c r="H305" s="209">
        <v>40.840000000000003</v>
      </c>
      <c r="I305" s="194">
        <f t="shared" si="17"/>
        <v>9.6300000000000008</v>
      </c>
      <c r="J305" s="194">
        <f t="shared" si="18"/>
        <v>50.470000000000006</v>
      </c>
      <c r="K305" s="223"/>
      <c r="M305" s="264"/>
      <c r="N305" s="264"/>
    </row>
    <row r="306" spans="1:14" s="158" customFormat="1" ht="39.6">
      <c r="A306" s="205">
        <f t="shared" si="20"/>
        <v>299</v>
      </c>
      <c r="B306" s="207" t="s">
        <v>142</v>
      </c>
      <c r="C306" s="207" t="s">
        <v>124</v>
      </c>
      <c r="D306" s="208">
        <v>1482</v>
      </c>
      <c r="E306" s="211" t="s">
        <v>144</v>
      </c>
      <c r="F306" s="206">
        <f t="shared" si="19"/>
        <v>8.8789999999999996</v>
      </c>
      <c r="G306" s="194">
        <v>1</v>
      </c>
      <c r="H306" s="209">
        <v>4.4400000000000004</v>
      </c>
      <c r="I306" s="194">
        <f t="shared" si="17"/>
        <v>1.05</v>
      </c>
      <c r="J306" s="194">
        <f t="shared" si="18"/>
        <v>5.49</v>
      </c>
      <c r="K306" s="223"/>
      <c r="M306" s="264"/>
      <c r="N306" s="264"/>
    </row>
    <row r="307" spans="1:14" s="158" customFormat="1" ht="26.4">
      <c r="A307" s="205">
        <f t="shared" si="20"/>
        <v>300</v>
      </c>
      <c r="B307" s="207" t="s">
        <v>104</v>
      </c>
      <c r="C307" s="207" t="s">
        <v>70</v>
      </c>
      <c r="D307" s="208">
        <v>1425</v>
      </c>
      <c r="E307" s="211" t="s">
        <v>143</v>
      </c>
      <c r="F307" s="206">
        <f t="shared" si="19"/>
        <v>8.5370000000000008</v>
      </c>
      <c r="G307" s="194">
        <v>24</v>
      </c>
      <c r="H307" s="209">
        <v>40.98</v>
      </c>
      <c r="I307" s="194">
        <f t="shared" si="17"/>
        <v>9.67</v>
      </c>
      <c r="J307" s="194">
        <f t="shared" si="18"/>
        <v>50.65</v>
      </c>
      <c r="K307" s="223"/>
      <c r="M307" s="264"/>
      <c r="N307" s="264"/>
    </row>
    <row r="308" spans="1:14" s="158" customFormat="1" ht="13.2">
      <c r="A308" s="205">
        <f t="shared" si="20"/>
        <v>301</v>
      </c>
      <c r="B308" s="207" t="s">
        <v>121</v>
      </c>
      <c r="C308" s="207" t="s">
        <v>122</v>
      </c>
      <c r="D308" s="208">
        <v>2318</v>
      </c>
      <c r="E308" s="211" t="s">
        <v>143</v>
      </c>
      <c r="F308" s="206">
        <f t="shared" si="19"/>
        <v>13.887</v>
      </c>
      <c r="G308" s="194">
        <v>24</v>
      </c>
      <c r="H308" s="209">
        <v>66.66</v>
      </c>
      <c r="I308" s="194">
        <f t="shared" si="17"/>
        <v>15.73</v>
      </c>
      <c r="J308" s="194">
        <f t="shared" si="18"/>
        <v>82.39</v>
      </c>
      <c r="K308" s="223"/>
      <c r="M308" s="264"/>
      <c r="N308" s="264"/>
    </row>
    <row r="309" spans="1:14" s="158" customFormat="1" ht="13.2">
      <c r="A309" s="205">
        <f t="shared" si="20"/>
        <v>302</v>
      </c>
      <c r="B309" s="207" t="s">
        <v>74</v>
      </c>
      <c r="C309" s="207" t="s">
        <v>70</v>
      </c>
      <c r="D309" s="208">
        <v>1385</v>
      </c>
      <c r="E309" s="211" t="s">
        <v>143</v>
      </c>
      <c r="F309" s="206">
        <f t="shared" si="19"/>
        <v>8.2970000000000006</v>
      </c>
      <c r="G309" s="194">
        <v>12</v>
      </c>
      <c r="H309" s="209">
        <v>19.91</v>
      </c>
      <c r="I309" s="194">
        <f>ROUND(H309*23.59%,2)-0.01</f>
        <v>4.6900000000000004</v>
      </c>
      <c r="J309" s="194">
        <f t="shared" si="18"/>
        <v>24.6</v>
      </c>
      <c r="K309" s="223"/>
      <c r="M309" s="264"/>
      <c r="N309" s="264"/>
    </row>
    <row r="310" spans="1:14" s="158" customFormat="1" ht="26.4">
      <c r="A310" s="205">
        <f t="shared" si="20"/>
        <v>303</v>
      </c>
      <c r="B310" s="207" t="s">
        <v>97</v>
      </c>
      <c r="C310" s="207" t="s">
        <v>79</v>
      </c>
      <c r="D310" s="208">
        <v>1671</v>
      </c>
      <c r="E310" s="211" t="s">
        <v>143</v>
      </c>
      <c r="F310" s="206">
        <f t="shared" si="19"/>
        <v>10.010999999999999</v>
      </c>
      <c r="G310" s="194">
        <v>16</v>
      </c>
      <c r="H310" s="209">
        <v>32.04</v>
      </c>
      <c r="I310" s="194">
        <f t="shared" si="17"/>
        <v>7.56</v>
      </c>
      <c r="J310" s="194">
        <f t="shared" si="18"/>
        <v>39.6</v>
      </c>
      <c r="K310" s="223"/>
      <c r="M310" s="264"/>
      <c r="N310" s="264"/>
    </row>
    <row r="311" spans="1:14" s="158" customFormat="1" ht="26.4">
      <c r="A311" s="205">
        <f t="shared" si="20"/>
        <v>304</v>
      </c>
      <c r="B311" s="207" t="s">
        <v>98</v>
      </c>
      <c r="C311" s="207" t="s">
        <v>70</v>
      </c>
      <c r="D311" s="208">
        <v>1425</v>
      </c>
      <c r="E311" s="211" t="s">
        <v>144</v>
      </c>
      <c r="F311" s="206">
        <f t="shared" si="19"/>
        <v>8.5370000000000008</v>
      </c>
      <c r="G311" s="194">
        <v>1</v>
      </c>
      <c r="H311" s="209">
        <v>4.2699999999999996</v>
      </c>
      <c r="I311" s="194">
        <f t="shared" si="17"/>
        <v>1.01</v>
      </c>
      <c r="J311" s="194">
        <f t="shared" si="18"/>
        <v>5.2799999999999994</v>
      </c>
      <c r="K311" s="223"/>
      <c r="M311" s="264"/>
      <c r="N311" s="264"/>
    </row>
    <row r="312" spans="1:14" s="158" customFormat="1" ht="26.4">
      <c r="A312" s="205">
        <f t="shared" si="20"/>
        <v>305</v>
      </c>
      <c r="B312" s="207" t="s">
        <v>98</v>
      </c>
      <c r="C312" s="207" t="s">
        <v>70</v>
      </c>
      <c r="D312" s="208">
        <v>1425</v>
      </c>
      <c r="E312" s="211" t="s">
        <v>143</v>
      </c>
      <c r="F312" s="206">
        <f t="shared" si="19"/>
        <v>8.5370000000000008</v>
      </c>
      <c r="G312" s="194">
        <v>11</v>
      </c>
      <c r="H312" s="209">
        <v>18.78</v>
      </c>
      <c r="I312" s="194">
        <f t="shared" si="17"/>
        <v>4.43</v>
      </c>
      <c r="J312" s="194">
        <f t="shared" si="18"/>
        <v>23.21</v>
      </c>
      <c r="K312" s="223"/>
      <c r="M312" s="264"/>
      <c r="N312" s="264"/>
    </row>
    <row r="313" spans="1:14" s="158" customFormat="1" ht="26.4">
      <c r="A313" s="205">
        <f t="shared" si="20"/>
        <v>306</v>
      </c>
      <c r="B313" s="207" t="s">
        <v>85</v>
      </c>
      <c r="C313" s="207" t="s">
        <v>70</v>
      </c>
      <c r="D313" s="208">
        <v>1473</v>
      </c>
      <c r="E313" s="211" t="s">
        <v>143</v>
      </c>
      <c r="F313" s="206">
        <f t="shared" si="19"/>
        <v>8.8249999999999993</v>
      </c>
      <c r="G313" s="194">
        <v>12</v>
      </c>
      <c r="H313" s="209">
        <v>21.18</v>
      </c>
      <c r="I313" s="194">
        <f t="shared" si="17"/>
        <v>5</v>
      </c>
      <c r="J313" s="194">
        <f t="shared" si="18"/>
        <v>26.18</v>
      </c>
      <c r="K313" s="223"/>
      <c r="M313" s="264"/>
      <c r="N313" s="264"/>
    </row>
    <row r="314" spans="1:14" s="158" customFormat="1" ht="13.2">
      <c r="A314" s="205">
        <f t="shared" si="20"/>
        <v>307</v>
      </c>
      <c r="B314" s="207" t="s">
        <v>157</v>
      </c>
      <c r="C314" s="207" t="s">
        <v>71</v>
      </c>
      <c r="D314" s="208">
        <v>1470</v>
      </c>
      <c r="E314" s="211" t="s">
        <v>143</v>
      </c>
      <c r="F314" s="206">
        <f t="shared" si="19"/>
        <v>8.8070000000000004</v>
      </c>
      <c r="G314" s="194">
        <v>73</v>
      </c>
      <c r="H314" s="209">
        <v>128.58000000000001</v>
      </c>
      <c r="I314" s="194">
        <f t="shared" si="17"/>
        <v>30.33</v>
      </c>
      <c r="J314" s="194">
        <f t="shared" si="18"/>
        <v>158.91000000000003</v>
      </c>
      <c r="K314" s="223"/>
      <c r="M314" s="264"/>
      <c r="N314" s="264"/>
    </row>
    <row r="315" spans="1:14" s="158" customFormat="1" ht="13.2">
      <c r="A315" s="205">
        <f t="shared" si="20"/>
        <v>308</v>
      </c>
      <c r="B315" s="207" t="s">
        <v>157</v>
      </c>
      <c r="C315" s="207" t="s">
        <v>71</v>
      </c>
      <c r="D315" s="208">
        <v>1470</v>
      </c>
      <c r="E315" s="211" t="s">
        <v>144</v>
      </c>
      <c r="F315" s="206">
        <f t="shared" si="19"/>
        <v>8.8070000000000004</v>
      </c>
      <c r="G315" s="194">
        <v>47</v>
      </c>
      <c r="H315" s="209">
        <v>206.96</v>
      </c>
      <c r="I315" s="194">
        <f t="shared" si="17"/>
        <v>48.82</v>
      </c>
      <c r="J315" s="194">
        <f t="shared" si="18"/>
        <v>255.78</v>
      </c>
      <c r="K315" s="223"/>
      <c r="M315" s="264"/>
      <c r="N315" s="264"/>
    </row>
    <row r="316" spans="1:14" s="158" customFormat="1" ht="26.4">
      <c r="A316" s="205">
        <f t="shared" si="20"/>
        <v>309</v>
      </c>
      <c r="B316" s="207" t="s">
        <v>67</v>
      </c>
      <c r="C316" s="207" t="s">
        <v>68</v>
      </c>
      <c r="D316" s="208">
        <v>1495</v>
      </c>
      <c r="E316" s="211" t="s">
        <v>143</v>
      </c>
      <c r="F316" s="206">
        <f t="shared" si="19"/>
        <v>8.9559999999999995</v>
      </c>
      <c r="G316" s="194">
        <v>24</v>
      </c>
      <c r="H316" s="209">
        <v>42.99</v>
      </c>
      <c r="I316" s="194">
        <f t="shared" si="17"/>
        <v>10.14</v>
      </c>
      <c r="J316" s="194">
        <f t="shared" si="18"/>
        <v>53.13</v>
      </c>
      <c r="K316" s="223"/>
      <c r="M316" s="264"/>
      <c r="N316" s="264"/>
    </row>
    <row r="317" spans="1:14" s="158" customFormat="1" ht="26.4">
      <c r="A317" s="205">
        <f t="shared" si="20"/>
        <v>310</v>
      </c>
      <c r="B317" s="207" t="s">
        <v>125</v>
      </c>
      <c r="C317" s="207" t="s">
        <v>70</v>
      </c>
      <c r="D317" s="208">
        <v>1425</v>
      </c>
      <c r="E317" s="211" t="s">
        <v>143</v>
      </c>
      <c r="F317" s="206">
        <f t="shared" si="19"/>
        <v>8.5370000000000008</v>
      </c>
      <c r="G317" s="194">
        <v>48</v>
      </c>
      <c r="H317" s="209">
        <v>81.96</v>
      </c>
      <c r="I317" s="194">
        <f t="shared" si="17"/>
        <v>19.329999999999998</v>
      </c>
      <c r="J317" s="194">
        <f t="shared" si="18"/>
        <v>101.28999999999999</v>
      </c>
      <c r="K317" s="223"/>
      <c r="M317" s="264"/>
      <c r="N317" s="264"/>
    </row>
    <row r="318" spans="1:14" s="158" customFormat="1" ht="26.4">
      <c r="A318" s="205">
        <f t="shared" si="20"/>
        <v>311</v>
      </c>
      <c r="B318" s="207" t="s">
        <v>77</v>
      </c>
      <c r="C318" s="207" t="s">
        <v>70</v>
      </c>
      <c r="D318" s="208">
        <v>1432</v>
      </c>
      <c r="E318" s="211" t="s">
        <v>143</v>
      </c>
      <c r="F318" s="206">
        <f t="shared" si="19"/>
        <v>8.5790000000000006</v>
      </c>
      <c r="G318" s="194">
        <v>12</v>
      </c>
      <c r="H318" s="209">
        <v>20.59</v>
      </c>
      <c r="I318" s="194">
        <f t="shared" si="17"/>
        <v>4.8600000000000003</v>
      </c>
      <c r="J318" s="194">
        <f t="shared" si="18"/>
        <v>25.45</v>
      </c>
      <c r="K318" s="223"/>
      <c r="M318" s="264"/>
      <c r="N318" s="264"/>
    </row>
    <row r="319" spans="1:14" s="158" customFormat="1" ht="13.2">
      <c r="A319" s="205">
        <f t="shared" si="20"/>
        <v>312</v>
      </c>
      <c r="B319" s="207" t="s">
        <v>65</v>
      </c>
      <c r="C319" s="207" t="s">
        <v>118</v>
      </c>
      <c r="D319" s="208">
        <v>2483</v>
      </c>
      <c r="E319" s="211" t="s">
        <v>143</v>
      </c>
      <c r="F319" s="206">
        <f t="shared" si="19"/>
        <v>14.875</v>
      </c>
      <c r="G319" s="194">
        <v>24</v>
      </c>
      <c r="H319" s="209">
        <v>71.400000000000006</v>
      </c>
      <c r="I319" s="194">
        <f t="shared" si="17"/>
        <v>16.84</v>
      </c>
      <c r="J319" s="194">
        <f t="shared" si="18"/>
        <v>88.240000000000009</v>
      </c>
      <c r="K319" s="223"/>
      <c r="M319" s="264"/>
      <c r="N319" s="264"/>
    </row>
    <row r="320" spans="1:14" s="158" customFormat="1" ht="26.4">
      <c r="A320" s="205">
        <f t="shared" si="20"/>
        <v>313</v>
      </c>
      <c r="B320" s="207" t="s">
        <v>109</v>
      </c>
      <c r="C320" s="207" t="s">
        <v>70</v>
      </c>
      <c r="D320" s="208">
        <v>1533</v>
      </c>
      <c r="E320" s="211" t="s">
        <v>143</v>
      </c>
      <c r="F320" s="206">
        <f t="shared" si="19"/>
        <v>9.1839999999999993</v>
      </c>
      <c r="G320" s="194">
        <v>48</v>
      </c>
      <c r="H320" s="209">
        <v>88.17</v>
      </c>
      <c r="I320" s="194">
        <f t="shared" si="17"/>
        <v>20.8</v>
      </c>
      <c r="J320" s="194">
        <f t="shared" si="18"/>
        <v>108.97</v>
      </c>
      <c r="K320" s="223"/>
      <c r="M320" s="264"/>
      <c r="N320" s="264"/>
    </row>
    <row r="321" spans="1:14" s="158" customFormat="1" ht="26.4">
      <c r="A321" s="205">
        <f t="shared" si="20"/>
        <v>314</v>
      </c>
      <c r="B321" s="207" t="s">
        <v>103</v>
      </c>
      <c r="C321" s="207" t="s">
        <v>70</v>
      </c>
      <c r="D321" s="208">
        <v>1365</v>
      </c>
      <c r="E321" s="211" t="s">
        <v>143</v>
      </c>
      <c r="F321" s="206">
        <f t="shared" si="19"/>
        <v>8.1780000000000008</v>
      </c>
      <c r="G321" s="194">
        <v>24</v>
      </c>
      <c r="H321" s="209">
        <v>39.25</v>
      </c>
      <c r="I321" s="194">
        <f t="shared" si="17"/>
        <v>9.26</v>
      </c>
      <c r="J321" s="194">
        <f t="shared" si="18"/>
        <v>48.51</v>
      </c>
      <c r="K321" s="223"/>
      <c r="M321" s="264"/>
      <c r="N321" s="264"/>
    </row>
    <row r="322" spans="1:14" s="158" customFormat="1" ht="26.4">
      <c r="A322" s="205">
        <f t="shared" si="20"/>
        <v>315</v>
      </c>
      <c r="B322" s="207" t="s">
        <v>98</v>
      </c>
      <c r="C322" s="207" t="s">
        <v>68</v>
      </c>
      <c r="D322" s="208">
        <v>1475</v>
      </c>
      <c r="E322" s="211" t="s">
        <v>143</v>
      </c>
      <c r="F322" s="206">
        <f t="shared" si="19"/>
        <v>8.8369999999999997</v>
      </c>
      <c r="G322" s="194">
        <v>48</v>
      </c>
      <c r="H322" s="209">
        <v>84.84</v>
      </c>
      <c r="I322" s="194">
        <f t="shared" si="17"/>
        <v>20.010000000000002</v>
      </c>
      <c r="J322" s="194">
        <f t="shared" si="18"/>
        <v>104.85000000000001</v>
      </c>
      <c r="K322" s="223"/>
      <c r="M322" s="264"/>
      <c r="N322" s="264"/>
    </row>
    <row r="323" spans="1:14" s="158" customFormat="1" ht="26.4">
      <c r="A323" s="205">
        <f t="shared" si="20"/>
        <v>316</v>
      </c>
      <c r="B323" s="207" t="s">
        <v>75</v>
      </c>
      <c r="C323" s="207" t="s">
        <v>70</v>
      </c>
      <c r="D323" s="208">
        <v>1425</v>
      </c>
      <c r="E323" s="211" t="s">
        <v>143</v>
      </c>
      <c r="F323" s="206">
        <f t="shared" si="19"/>
        <v>8.5370000000000008</v>
      </c>
      <c r="G323" s="194">
        <v>24</v>
      </c>
      <c r="H323" s="209">
        <v>40.98</v>
      </c>
      <c r="I323" s="194">
        <f t="shared" si="17"/>
        <v>9.67</v>
      </c>
      <c r="J323" s="194">
        <f t="shared" si="18"/>
        <v>50.65</v>
      </c>
      <c r="K323" s="223"/>
      <c r="M323" s="264"/>
      <c r="N323" s="264"/>
    </row>
    <row r="324" spans="1:14" s="158" customFormat="1" ht="26.4">
      <c r="A324" s="205">
        <f t="shared" si="20"/>
        <v>317</v>
      </c>
      <c r="B324" s="207" t="s">
        <v>130</v>
      </c>
      <c r="C324" s="207" t="s">
        <v>70</v>
      </c>
      <c r="D324" s="208">
        <v>1445</v>
      </c>
      <c r="E324" s="211" t="s">
        <v>143</v>
      </c>
      <c r="F324" s="206">
        <f t="shared" si="19"/>
        <v>8.657</v>
      </c>
      <c r="G324" s="194">
        <v>24</v>
      </c>
      <c r="H324" s="209">
        <v>41.55</v>
      </c>
      <c r="I324" s="194">
        <f t="shared" si="17"/>
        <v>9.8000000000000007</v>
      </c>
      <c r="J324" s="194">
        <f t="shared" si="18"/>
        <v>51.349999999999994</v>
      </c>
      <c r="K324" s="223"/>
      <c r="M324" s="264"/>
      <c r="N324" s="264"/>
    </row>
    <row r="325" spans="1:14" s="158" customFormat="1" ht="13.2">
      <c r="A325" s="205">
        <f t="shared" si="20"/>
        <v>318</v>
      </c>
      <c r="B325" s="207" t="s">
        <v>148</v>
      </c>
      <c r="C325" s="207" t="s">
        <v>71</v>
      </c>
      <c r="D325" s="208">
        <v>1470</v>
      </c>
      <c r="E325" s="211" t="s">
        <v>143</v>
      </c>
      <c r="F325" s="206">
        <f t="shared" si="19"/>
        <v>8.8070000000000004</v>
      </c>
      <c r="G325" s="194">
        <v>123</v>
      </c>
      <c r="H325" s="209">
        <v>216.65</v>
      </c>
      <c r="I325" s="194">
        <f t="shared" si="17"/>
        <v>51.11</v>
      </c>
      <c r="J325" s="194">
        <f t="shared" si="18"/>
        <v>267.76</v>
      </c>
      <c r="K325" s="223"/>
      <c r="M325" s="264"/>
      <c r="N325" s="264"/>
    </row>
    <row r="326" spans="1:14" s="158" customFormat="1" ht="13.2">
      <c r="A326" s="205">
        <f t="shared" si="20"/>
        <v>319</v>
      </c>
      <c r="B326" s="207" t="s">
        <v>148</v>
      </c>
      <c r="C326" s="207" t="s">
        <v>71</v>
      </c>
      <c r="D326" s="208">
        <v>1470</v>
      </c>
      <c r="E326" s="211" t="s">
        <v>144</v>
      </c>
      <c r="F326" s="206">
        <f t="shared" si="19"/>
        <v>8.8070000000000004</v>
      </c>
      <c r="G326" s="194">
        <v>21</v>
      </c>
      <c r="H326" s="209">
        <v>92.47</v>
      </c>
      <c r="I326" s="194">
        <f t="shared" si="17"/>
        <v>21.81</v>
      </c>
      <c r="J326" s="194">
        <f t="shared" si="18"/>
        <v>114.28</v>
      </c>
      <c r="K326" s="223"/>
      <c r="M326" s="264"/>
      <c r="N326" s="264"/>
    </row>
    <row r="327" spans="1:14" s="158" customFormat="1" ht="13.2">
      <c r="A327" s="205">
        <f t="shared" si="20"/>
        <v>320</v>
      </c>
      <c r="B327" s="207" t="s">
        <v>87</v>
      </c>
      <c r="C327" s="207" t="s">
        <v>70</v>
      </c>
      <c r="D327" s="208">
        <v>1265</v>
      </c>
      <c r="E327" s="211" t="s">
        <v>143</v>
      </c>
      <c r="F327" s="206">
        <f t="shared" si="19"/>
        <v>7.5780000000000003</v>
      </c>
      <c r="G327" s="194">
        <v>24</v>
      </c>
      <c r="H327" s="209">
        <v>36.369999999999997</v>
      </c>
      <c r="I327" s="194">
        <f t="shared" si="17"/>
        <v>8.58</v>
      </c>
      <c r="J327" s="194">
        <f t="shared" si="18"/>
        <v>44.949999999999996</v>
      </c>
      <c r="K327" s="223"/>
      <c r="M327" s="264"/>
      <c r="N327" s="264"/>
    </row>
    <row r="328" spans="1:14" s="158" customFormat="1" ht="26.4">
      <c r="A328" s="205">
        <f t="shared" si="20"/>
        <v>321</v>
      </c>
      <c r="B328" s="207" t="s">
        <v>108</v>
      </c>
      <c r="C328" s="207" t="s">
        <v>70</v>
      </c>
      <c r="D328" s="208">
        <v>1405</v>
      </c>
      <c r="E328" s="211" t="s">
        <v>143</v>
      </c>
      <c r="F328" s="206">
        <f t="shared" si="19"/>
        <v>8.4169999999999998</v>
      </c>
      <c r="G328" s="194">
        <v>14</v>
      </c>
      <c r="H328" s="209">
        <v>23.57</v>
      </c>
      <c r="I328" s="194">
        <f t="shared" ref="I328:I367" si="21">ROUND(H328*23.59%,2)</f>
        <v>5.56</v>
      </c>
      <c r="J328" s="194">
        <f t="shared" ref="J328:J367" si="22">H328+I328</f>
        <v>29.13</v>
      </c>
      <c r="K328" s="223"/>
      <c r="M328" s="264"/>
      <c r="N328" s="264"/>
    </row>
    <row r="329" spans="1:14" s="158" customFormat="1" ht="26.4">
      <c r="A329" s="205">
        <f t="shared" si="20"/>
        <v>322</v>
      </c>
      <c r="B329" s="207" t="s">
        <v>125</v>
      </c>
      <c r="C329" s="207" t="s">
        <v>68</v>
      </c>
      <c r="D329" s="208">
        <v>1523</v>
      </c>
      <c r="E329" s="211" t="s">
        <v>143</v>
      </c>
      <c r="F329" s="206">
        <f t="shared" ref="F329:F367" si="23">ROUND(D329/$F$4,3)</f>
        <v>9.1240000000000006</v>
      </c>
      <c r="G329" s="194">
        <v>24</v>
      </c>
      <c r="H329" s="209">
        <v>43.8</v>
      </c>
      <c r="I329" s="194">
        <f t="shared" si="21"/>
        <v>10.33</v>
      </c>
      <c r="J329" s="194">
        <f t="shared" si="22"/>
        <v>54.129999999999995</v>
      </c>
      <c r="K329" s="223"/>
      <c r="M329" s="264"/>
      <c r="N329" s="264"/>
    </row>
    <row r="330" spans="1:14" s="158" customFormat="1" ht="13.2">
      <c r="A330" s="205">
        <f t="shared" ref="A330:A367" si="24">A329+1</f>
        <v>323</v>
      </c>
      <c r="B330" s="207" t="s">
        <v>87</v>
      </c>
      <c r="C330" s="207" t="s">
        <v>141</v>
      </c>
      <c r="D330" s="208">
        <v>1676</v>
      </c>
      <c r="E330" s="211" t="s">
        <v>143</v>
      </c>
      <c r="F330" s="206">
        <f t="shared" si="23"/>
        <v>10.041</v>
      </c>
      <c r="G330" s="194">
        <v>24</v>
      </c>
      <c r="H330" s="209">
        <v>48.2</v>
      </c>
      <c r="I330" s="194">
        <f t="shared" si="21"/>
        <v>11.37</v>
      </c>
      <c r="J330" s="194">
        <f t="shared" si="22"/>
        <v>59.57</v>
      </c>
      <c r="K330" s="223"/>
      <c r="M330" s="264"/>
      <c r="N330" s="264"/>
    </row>
    <row r="331" spans="1:14" s="158" customFormat="1" ht="13.2">
      <c r="A331" s="205">
        <f t="shared" si="24"/>
        <v>324</v>
      </c>
      <c r="B331" s="207" t="s">
        <v>157</v>
      </c>
      <c r="C331" s="207" t="s">
        <v>71</v>
      </c>
      <c r="D331" s="208">
        <v>1470</v>
      </c>
      <c r="E331" s="211" t="s">
        <v>143</v>
      </c>
      <c r="F331" s="206">
        <f t="shared" si="23"/>
        <v>8.8070000000000004</v>
      </c>
      <c r="G331" s="194">
        <v>102</v>
      </c>
      <c r="H331" s="209">
        <v>179.66</v>
      </c>
      <c r="I331" s="194">
        <f t="shared" si="21"/>
        <v>42.38</v>
      </c>
      <c r="J331" s="194">
        <f t="shared" si="22"/>
        <v>222.04</v>
      </c>
      <c r="K331" s="223"/>
      <c r="M331" s="264"/>
      <c r="N331" s="264"/>
    </row>
    <row r="332" spans="1:14" s="158" customFormat="1" ht="13.2">
      <c r="A332" s="205">
        <f t="shared" si="24"/>
        <v>325</v>
      </c>
      <c r="B332" s="207" t="s">
        <v>157</v>
      </c>
      <c r="C332" s="207" t="s">
        <v>71</v>
      </c>
      <c r="D332" s="208">
        <v>1470</v>
      </c>
      <c r="E332" s="211" t="s">
        <v>144</v>
      </c>
      <c r="F332" s="206">
        <f t="shared" si="23"/>
        <v>8.8070000000000004</v>
      </c>
      <c r="G332" s="194">
        <v>18</v>
      </c>
      <c r="H332" s="209">
        <v>79.260000000000005</v>
      </c>
      <c r="I332" s="194">
        <f t="shared" si="21"/>
        <v>18.7</v>
      </c>
      <c r="J332" s="194">
        <f t="shared" si="22"/>
        <v>97.960000000000008</v>
      </c>
      <c r="K332" s="223"/>
      <c r="M332" s="264"/>
      <c r="N332" s="264"/>
    </row>
    <row r="333" spans="1:14" s="158" customFormat="1" ht="26.4">
      <c r="A333" s="205">
        <f t="shared" si="24"/>
        <v>326</v>
      </c>
      <c r="B333" s="207" t="s">
        <v>109</v>
      </c>
      <c r="C333" s="207" t="s">
        <v>70</v>
      </c>
      <c r="D333" s="208">
        <v>1561</v>
      </c>
      <c r="E333" s="211" t="s">
        <v>143</v>
      </c>
      <c r="F333" s="206">
        <f t="shared" si="23"/>
        <v>9.3520000000000003</v>
      </c>
      <c r="G333" s="194">
        <v>12</v>
      </c>
      <c r="H333" s="209">
        <v>22.44</v>
      </c>
      <c r="I333" s="194">
        <f t="shared" si="21"/>
        <v>5.29</v>
      </c>
      <c r="J333" s="194">
        <f t="shared" si="22"/>
        <v>27.73</v>
      </c>
      <c r="K333" s="223"/>
      <c r="M333" s="264"/>
      <c r="N333" s="264"/>
    </row>
    <row r="334" spans="1:14" s="158" customFormat="1" ht="26.4">
      <c r="A334" s="205">
        <f t="shared" si="24"/>
        <v>327</v>
      </c>
      <c r="B334" s="207" t="s">
        <v>123</v>
      </c>
      <c r="C334" s="207" t="s">
        <v>70</v>
      </c>
      <c r="D334" s="208">
        <v>1541</v>
      </c>
      <c r="E334" s="211" t="s">
        <v>143</v>
      </c>
      <c r="F334" s="206">
        <f t="shared" si="23"/>
        <v>9.2319999999999993</v>
      </c>
      <c r="G334" s="194">
        <v>36</v>
      </c>
      <c r="H334" s="209">
        <v>66.47</v>
      </c>
      <c r="I334" s="194">
        <f t="shared" si="21"/>
        <v>15.68</v>
      </c>
      <c r="J334" s="194">
        <f t="shared" si="22"/>
        <v>82.15</v>
      </c>
      <c r="K334" s="223"/>
      <c r="M334" s="264"/>
      <c r="N334" s="264"/>
    </row>
    <row r="335" spans="1:14" s="158" customFormat="1" ht="13.2">
      <c r="A335" s="205">
        <f t="shared" si="24"/>
        <v>328</v>
      </c>
      <c r="B335" s="207" t="s">
        <v>110</v>
      </c>
      <c r="C335" s="207" t="s">
        <v>68</v>
      </c>
      <c r="D335" s="208">
        <v>1722</v>
      </c>
      <c r="E335" s="211" t="s">
        <v>143</v>
      </c>
      <c r="F335" s="206">
        <f t="shared" si="23"/>
        <v>10.316000000000001</v>
      </c>
      <c r="G335" s="194">
        <v>12</v>
      </c>
      <c r="H335" s="209">
        <v>24.76</v>
      </c>
      <c r="I335" s="194">
        <f t="shared" si="21"/>
        <v>5.84</v>
      </c>
      <c r="J335" s="194">
        <f t="shared" si="22"/>
        <v>30.6</v>
      </c>
      <c r="K335" s="223"/>
      <c r="M335" s="264"/>
      <c r="N335" s="264"/>
    </row>
    <row r="336" spans="1:14" s="158" customFormat="1" ht="26.4">
      <c r="A336" s="205">
        <f t="shared" si="24"/>
        <v>329</v>
      </c>
      <c r="B336" s="207" t="s">
        <v>67</v>
      </c>
      <c r="C336" s="207" t="s">
        <v>70</v>
      </c>
      <c r="D336" s="208">
        <v>1405</v>
      </c>
      <c r="E336" s="211" t="s">
        <v>143</v>
      </c>
      <c r="F336" s="206">
        <f t="shared" si="23"/>
        <v>8.4169999999999998</v>
      </c>
      <c r="G336" s="194">
        <v>12</v>
      </c>
      <c r="H336" s="209">
        <v>20.2</v>
      </c>
      <c r="I336" s="194">
        <f t="shared" si="21"/>
        <v>4.7699999999999996</v>
      </c>
      <c r="J336" s="194">
        <f t="shared" si="22"/>
        <v>24.97</v>
      </c>
      <c r="K336" s="223"/>
      <c r="M336" s="264"/>
      <c r="N336" s="264"/>
    </row>
    <row r="337" spans="1:14" s="158" customFormat="1" ht="26.4">
      <c r="A337" s="205">
        <f t="shared" si="24"/>
        <v>330</v>
      </c>
      <c r="B337" s="207" t="s">
        <v>126</v>
      </c>
      <c r="C337" s="207" t="s">
        <v>70</v>
      </c>
      <c r="D337" s="208">
        <v>1541</v>
      </c>
      <c r="E337" s="211" t="s">
        <v>143</v>
      </c>
      <c r="F337" s="206">
        <f t="shared" si="23"/>
        <v>9.2319999999999993</v>
      </c>
      <c r="G337" s="194">
        <v>37</v>
      </c>
      <c r="H337" s="209">
        <v>68.319999999999993</v>
      </c>
      <c r="I337" s="194">
        <f t="shared" si="21"/>
        <v>16.12</v>
      </c>
      <c r="J337" s="194">
        <f t="shared" si="22"/>
        <v>84.44</v>
      </c>
      <c r="K337" s="223"/>
      <c r="M337" s="264"/>
      <c r="N337" s="264"/>
    </row>
    <row r="338" spans="1:14" s="158" customFormat="1" ht="26.4">
      <c r="A338" s="205">
        <f t="shared" si="24"/>
        <v>331</v>
      </c>
      <c r="B338" s="207" t="s">
        <v>119</v>
      </c>
      <c r="C338" s="207" t="s">
        <v>68</v>
      </c>
      <c r="D338" s="208">
        <v>1455</v>
      </c>
      <c r="E338" s="211" t="s">
        <v>143</v>
      </c>
      <c r="F338" s="206">
        <f t="shared" si="23"/>
        <v>8.7170000000000005</v>
      </c>
      <c r="G338" s="194">
        <v>24</v>
      </c>
      <c r="H338" s="209">
        <v>41.84</v>
      </c>
      <c r="I338" s="194">
        <f t="shared" si="21"/>
        <v>9.8699999999999992</v>
      </c>
      <c r="J338" s="194">
        <f t="shared" si="22"/>
        <v>51.71</v>
      </c>
      <c r="K338" s="223"/>
      <c r="M338" s="264"/>
      <c r="N338" s="264"/>
    </row>
    <row r="339" spans="1:14" s="158" customFormat="1" ht="26.4">
      <c r="A339" s="205">
        <f t="shared" si="24"/>
        <v>332</v>
      </c>
      <c r="B339" s="207" t="s">
        <v>73</v>
      </c>
      <c r="C339" s="207" t="s">
        <v>70</v>
      </c>
      <c r="D339" s="208">
        <v>1445</v>
      </c>
      <c r="E339" s="211" t="s">
        <v>143</v>
      </c>
      <c r="F339" s="206">
        <f t="shared" si="23"/>
        <v>8.657</v>
      </c>
      <c r="G339" s="194">
        <v>24</v>
      </c>
      <c r="H339" s="209">
        <v>41.55</v>
      </c>
      <c r="I339" s="194">
        <f t="shared" si="21"/>
        <v>9.8000000000000007</v>
      </c>
      <c r="J339" s="194">
        <f t="shared" si="22"/>
        <v>51.349999999999994</v>
      </c>
      <c r="K339" s="223"/>
      <c r="M339" s="264"/>
      <c r="N339" s="264"/>
    </row>
    <row r="340" spans="1:14" s="158" customFormat="1" ht="26.4">
      <c r="A340" s="205">
        <f t="shared" si="24"/>
        <v>333</v>
      </c>
      <c r="B340" s="207" t="s">
        <v>129</v>
      </c>
      <c r="C340" s="207" t="s">
        <v>68</v>
      </c>
      <c r="D340" s="208">
        <v>1692</v>
      </c>
      <c r="E340" s="211" t="s">
        <v>143</v>
      </c>
      <c r="F340" s="206">
        <f t="shared" si="23"/>
        <v>10.137</v>
      </c>
      <c r="G340" s="194">
        <v>12</v>
      </c>
      <c r="H340" s="209">
        <v>24.33</v>
      </c>
      <c r="I340" s="194">
        <f t="shared" si="21"/>
        <v>5.74</v>
      </c>
      <c r="J340" s="194">
        <f t="shared" si="22"/>
        <v>30.07</v>
      </c>
      <c r="K340" s="223"/>
      <c r="M340" s="264"/>
      <c r="N340" s="264"/>
    </row>
    <row r="341" spans="1:14" s="158" customFormat="1" ht="13.2">
      <c r="A341" s="205">
        <f t="shared" si="24"/>
        <v>334</v>
      </c>
      <c r="B341" s="207" t="s">
        <v>148</v>
      </c>
      <c r="C341" s="207" t="s">
        <v>149</v>
      </c>
      <c r="D341" s="208">
        <v>1898</v>
      </c>
      <c r="E341" s="211" t="s">
        <v>143</v>
      </c>
      <c r="F341" s="206">
        <f t="shared" si="23"/>
        <v>11.371</v>
      </c>
      <c r="G341" s="194">
        <v>120.5</v>
      </c>
      <c r="H341" s="209">
        <v>274.04000000000002</v>
      </c>
      <c r="I341" s="194">
        <f t="shared" si="21"/>
        <v>64.650000000000006</v>
      </c>
      <c r="J341" s="194">
        <f t="shared" si="22"/>
        <v>338.69000000000005</v>
      </c>
      <c r="K341" s="223"/>
      <c r="M341" s="264"/>
      <c r="N341" s="264"/>
    </row>
    <row r="342" spans="1:14" s="158" customFormat="1" ht="13.2">
      <c r="A342" s="205">
        <f t="shared" si="24"/>
        <v>335</v>
      </c>
      <c r="B342" s="207" t="s">
        <v>148</v>
      </c>
      <c r="C342" s="207" t="s">
        <v>149</v>
      </c>
      <c r="D342" s="208">
        <v>1898</v>
      </c>
      <c r="E342" s="211" t="s">
        <v>144</v>
      </c>
      <c r="F342" s="206">
        <f t="shared" si="23"/>
        <v>11.371</v>
      </c>
      <c r="G342" s="194">
        <v>10.5</v>
      </c>
      <c r="H342" s="209">
        <v>59.7</v>
      </c>
      <c r="I342" s="194">
        <f t="shared" si="21"/>
        <v>14.08</v>
      </c>
      <c r="J342" s="194">
        <f t="shared" si="22"/>
        <v>73.78</v>
      </c>
      <c r="K342" s="223"/>
      <c r="M342" s="264"/>
      <c r="N342" s="264"/>
    </row>
    <row r="343" spans="1:14" s="158" customFormat="1" ht="13.2">
      <c r="A343" s="205">
        <f t="shared" si="24"/>
        <v>336</v>
      </c>
      <c r="B343" s="207" t="s">
        <v>87</v>
      </c>
      <c r="C343" s="207" t="s">
        <v>71</v>
      </c>
      <c r="D343" s="208">
        <v>1206</v>
      </c>
      <c r="E343" s="211" t="s">
        <v>143</v>
      </c>
      <c r="F343" s="206">
        <f t="shared" si="23"/>
        <v>7.2249999999999996</v>
      </c>
      <c r="G343" s="194">
        <v>12</v>
      </c>
      <c r="H343" s="209">
        <v>17.34</v>
      </c>
      <c r="I343" s="194">
        <f t="shared" si="21"/>
        <v>4.09</v>
      </c>
      <c r="J343" s="194">
        <f t="shared" si="22"/>
        <v>21.43</v>
      </c>
      <c r="K343" s="223"/>
      <c r="M343" s="264"/>
      <c r="N343" s="264"/>
    </row>
    <row r="344" spans="1:14" s="158" customFormat="1" ht="26.4">
      <c r="A344" s="205">
        <f t="shared" si="24"/>
        <v>337</v>
      </c>
      <c r="B344" s="207" t="s">
        <v>100</v>
      </c>
      <c r="C344" s="207" t="s">
        <v>70</v>
      </c>
      <c r="D344" s="208">
        <v>1493</v>
      </c>
      <c r="E344" s="211" t="s">
        <v>143</v>
      </c>
      <c r="F344" s="206">
        <f t="shared" si="23"/>
        <v>8.9440000000000008</v>
      </c>
      <c r="G344" s="194">
        <v>12</v>
      </c>
      <c r="H344" s="209">
        <v>21.47</v>
      </c>
      <c r="I344" s="194">
        <f t="shared" si="21"/>
        <v>5.0599999999999996</v>
      </c>
      <c r="J344" s="194">
        <f t="shared" si="22"/>
        <v>26.529999999999998</v>
      </c>
      <c r="K344" s="223"/>
      <c r="M344" s="264"/>
      <c r="N344" s="264"/>
    </row>
    <row r="345" spans="1:14" s="158" customFormat="1" ht="39.6">
      <c r="A345" s="205">
        <f t="shared" si="24"/>
        <v>338</v>
      </c>
      <c r="B345" s="207" t="s">
        <v>65</v>
      </c>
      <c r="C345" s="207" t="s">
        <v>66</v>
      </c>
      <c r="D345" s="208">
        <v>2305</v>
      </c>
      <c r="E345" s="211" t="s">
        <v>143</v>
      </c>
      <c r="F345" s="206">
        <f t="shared" si="23"/>
        <v>13.808999999999999</v>
      </c>
      <c r="G345" s="194">
        <v>12</v>
      </c>
      <c r="H345" s="209">
        <v>33.14</v>
      </c>
      <c r="I345" s="194">
        <f t="shared" si="21"/>
        <v>7.82</v>
      </c>
      <c r="J345" s="194">
        <f t="shared" si="22"/>
        <v>40.96</v>
      </c>
      <c r="K345" s="223"/>
      <c r="M345" s="264"/>
      <c r="N345" s="264"/>
    </row>
    <row r="346" spans="1:14" s="158" customFormat="1" ht="26.4">
      <c r="A346" s="205">
        <f t="shared" si="24"/>
        <v>339</v>
      </c>
      <c r="B346" s="207" t="s">
        <v>93</v>
      </c>
      <c r="C346" s="207" t="s">
        <v>70</v>
      </c>
      <c r="D346" s="208">
        <v>1493</v>
      </c>
      <c r="E346" s="211" t="s">
        <v>143</v>
      </c>
      <c r="F346" s="206">
        <f t="shared" si="23"/>
        <v>8.9440000000000008</v>
      </c>
      <c r="G346" s="194">
        <v>24</v>
      </c>
      <c r="H346" s="209">
        <v>42.93</v>
      </c>
      <c r="I346" s="194">
        <f t="shared" si="21"/>
        <v>10.130000000000001</v>
      </c>
      <c r="J346" s="194">
        <f t="shared" si="22"/>
        <v>53.06</v>
      </c>
      <c r="K346" s="223"/>
      <c r="M346" s="264"/>
      <c r="N346" s="264"/>
    </row>
    <row r="347" spans="1:14" s="158" customFormat="1" ht="26.4">
      <c r="A347" s="205">
        <f t="shared" si="24"/>
        <v>340</v>
      </c>
      <c r="B347" s="207" t="s">
        <v>67</v>
      </c>
      <c r="C347" s="207" t="s">
        <v>70</v>
      </c>
      <c r="D347" s="208">
        <v>1385</v>
      </c>
      <c r="E347" s="211" t="s">
        <v>143</v>
      </c>
      <c r="F347" s="206">
        <f t="shared" si="23"/>
        <v>8.2970000000000006</v>
      </c>
      <c r="G347" s="194">
        <v>24</v>
      </c>
      <c r="H347" s="209">
        <v>39.83</v>
      </c>
      <c r="I347" s="194">
        <f t="shared" si="21"/>
        <v>9.4</v>
      </c>
      <c r="J347" s="194">
        <f t="shared" si="22"/>
        <v>49.23</v>
      </c>
      <c r="K347" s="223"/>
      <c r="M347" s="264"/>
      <c r="N347" s="264"/>
    </row>
    <row r="348" spans="1:14" s="158" customFormat="1" ht="26.4">
      <c r="A348" s="205">
        <f t="shared" si="24"/>
        <v>341</v>
      </c>
      <c r="B348" s="207" t="s">
        <v>112</v>
      </c>
      <c r="C348" s="207" t="s">
        <v>70</v>
      </c>
      <c r="D348" s="208">
        <v>1405</v>
      </c>
      <c r="E348" s="211" t="s">
        <v>143</v>
      </c>
      <c r="F348" s="206">
        <f t="shared" si="23"/>
        <v>8.4169999999999998</v>
      </c>
      <c r="G348" s="194">
        <v>24</v>
      </c>
      <c r="H348" s="209">
        <v>40.4</v>
      </c>
      <c r="I348" s="194">
        <f t="shared" si="21"/>
        <v>9.5299999999999994</v>
      </c>
      <c r="J348" s="194">
        <f t="shared" si="22"/>
        <v>49.93</v>
      </c>
      <c r="K348" s="223"/>
      <c r="M348" s="264"/>
      <c r="N348" s="264"/>
    </row>
    <row r="349" spans="1:14" s="158" customFormat="1" ht="26.4">
      <c r="A349" s="205">
        <f t="shared" si="24"/>
        <v>342</v>
      </c>
      <c r="B349" s="207" t="s">
        <v>106</v>
      </c>
      <c r="C349" s="207" t="s">
        <v>70</v>
      </c>
      <c r="D349" s="208">
        <v>1445</v>
      </c>
      <c r="E349" s="211" t="s">
        <v>143</v>
      </c>
      <c r="F349" s="206">
        <f t="shared" si="23"/>
        <v>8.657</v>
      </c>
      <c r="G349" s="194">
        <v>24</v>
      </c>
      <c r="H349" s="209">
        <v>41.55</v>
      </c>
      <c r="I349" s="194">
        <f t="shared" si="21"/>
        <v>9.8000000000000007</v>
      </c>
      <c r="J349" s="194">
        <f t="shared" si="22"/>
        <v>51.349999999999994</v>
      </c>
      <c r="K349" s="223"/>
      <c r="M349" s="264"/>
      <c r="N349" s="264"/>
    </row>
    <row r="350" spans="1:14" s="158" customFormat="1" ht="26.4">
      <c r="A350" s="205">
        <f t="shared" si="24"/>
        <v>343</v>
      </c>
      <c r="B350" s="207" t="s">
        <v>108</v>
      </c>
      <c r="C350" s="207" t="s">
        <v>70</v>
      </c>
      <c r="D350" s="208">
        <v>1365</v>
      </c>
      <c r="E350" s="211" t="s">
        <v>143</v>
      </c>
      <c r="F350" s="206">
        <f t="shared" si="23"/>
        <v>8.1780000000000008</v>
      </c>
      <c r="G350" s="194">
        <v>42</v>
      </c>
      <c r="H350" s="209">
        <v>68.7</v>
      </c>
      <c r="I350" s="194">
        <f t="shared" si="21"/>
        <v>16.21</v>
      </c>
      <c r="J350" s="194">
        <f t="shared" si="22"/>
        <v>84.91</v>
      </c>
      <c r="K350" s="223"/>
      <c r="M350" s="264"/>
      <c r="N350" s="264"/>
    </row>
    <row r="351" spans="1:14" s="158" customFormat="1" ht="26.4">
      <c r="A351" s="205">
        <f t="shared" si="24"/>
        <v>344</v>
      </c>
      <c r="B351" s="207" t="s">
        <v>69</v>
      </c>
      <c r="C351" s="207" t="s">
        <v>71</v>
      </c>
      <c r="D351" s="208">
        <v>1242</v>
      </c>
      <c r="E351" s="211" t="s">
        <v>143</v>
      </c>
      <c r="F351" s="206">
        <f t="shared" si="23"/>
        <v>7.4409999999999998</v>
      </c>
      <c r="G351" s="194">
        <v>24</v>
      </c>
      <c r="H351" s="209">
        <v>35.72</v>
      </c>
      <c r="I351" s="194">
        <f t="shared" si="21"/>
        <v>8.43</v>
      </c>
      <c r="J351" s="194">
        <f t="shared" si="22"/>
        <v>44.15</v>
      </c>
      <c r="K351" s="223"/>
      <c r="M351" s="264"/>
      <c r="N351" s="264"/>
    </row>
    <row r="352" spans="1:14" s="158" customFormat="1" ht="13.2">
      <c r="A352" s="205">
        <f t="shared" si="24"/>
        <v>345</v>
      </c>
      <c r="B352" s="207" t="s">
        <v>94</v>
      </c>
      <c r="C352" s="207" t="s">
        <v>70</v>
      </c>
      <c r="D352" s="208">
        <v>1445</v>
      </c>
      <c r="E352" s="211" t="s">
        <v>143</v>
      </c>
      <c r="F352" s="206">
        <f t="shared" si="23"/>
        <v>8.657</v>
      </c>
      <c r="G352" s="194">
        <v>36</v>
      </c>
      <c r="H352" s="209">
        <v>62.33</v>
      </c>
      <c r="I352" s="194">
        <f t="shared" si="21"/>
        <v>14.7</v>
      </c>
      <c r="J352" s="194">
        <f t="shared" si="22"/>
        <v>77.03</v>
      </c>
      <c r="K352" s="223"/>
      <c r="M352" s="264"/>
      <c r="N352" s="264"/>
    </row>
    <row r="353" spans="1:14" s="158" customFormat="1" ht="17.25" customHeight="1">
      <c r="A353" s="205">
        <f t="shared" si="24"/>
        <v>346</v>
      </c>
      <c r="B353" s="207" t="s">
        <v>69</v>
      </c>
      <c r="C353" s="207" t="s">
        <v>79</v>
      </c>
      <c r="D353" s="208">
        <v>1950</v>
      </c>
      <c r="E353" s="211" t="s">
        <v>143</v>
      </c>
      <c r="F353" s="206">
        <f t="shared" si="23"/>
        <v>11.682</v>
      </c>
      <c r="G353" s="194">
        <v>24</v>
      </c>
      <c r="H353" s="209">
        <v>56.07</v>
      </c>
      <c r="I353" s="194">
        <f t="shared" si="21"/>
        <v>13.23</v>
      </c>
      <c r="J353" s="194">
        <f t="shared" si="22"/>
        <v>69.3</v>
      </c>
      <c r="K353" s="223"/>
      <c r="M353" s="264"/>
      <c r="N353" s="264"/>
    </row>
    <row r="354" spans="1:14" s="158" customFormat="1" ht="13.2">
      <c r="A354" s="205">
        <f t="shared" si="24"/>
        <v>347</v>
      </c>
      <c r="B354" s="207" t="s">
        <v>157</v>
      </c>
      <c r="C354" s="207" t="s">
        <v>71</v>
      </c>
      <c r="D354" s="208">
        <v>1410</v>
      </c>
      <c r="E354" s="211" t="s">
        <v>144</v>
      </c>
      <c r="F354" s="206">
        <f t="shared" si="23"/>
        <v>8.4469999999999992</v>
      </c>
      <c r="G354" s="194">
        <v>47</v>
      </c>
      <c r="H354" s="209">
        <v>198.5</v>
      </c>
      <c r="I354" s="194">
        <f t="shared" si="21"/>
        <v>46.83</v>
      </c>
      <c r="J354" s="194">
        <f t="shared" si="22"/>
        <v>245.32999999999998</v>
      </c>
      <c r="K354" s="223"/>
      <c r="M354" s="264"/>
      <c r="N354" s="264"/>
    </row>
    <row r="355" spans="1:14" s="158" customFormat="1" ht="13.2">
      <c r="A355" s="205">
        <f t="shared" si="24"/>
        <v>348</v>
      </c>
      <c r="B355" s="207" t="s">
        <v>157</v>
      </c>
      <c r="C355" s="207" t="s">
        <v>71</v>
      </c>
      <c r="D355" s="208">
        <v>1410</v>
      </c>
      <c r="E355" s="211" t="s">
        <v>143</v>
      </c>
      <c r="F355" s="206">
        <f t="shared" si="23"/>
        <v>8.4469999999999992</v>
      </c>
      <c r="G355" s="194">
        <v>73</v>
      </c>
      <c r="H355" s="209">
        <v>123.33</v>
      </c>
      <c r="I355" s="194">
        <f t="shared" si="21"/>
        <v>29.09</v>
      </c>
      <c r="J355" s="194">
        <f t="shared" si="22"/>
        <v>152.41999999999999</v>
      </c>
      <c r="K355" s="223"/>
      <c r="M355" s="264"/>
      <c r="N355" s="264"/>
    </row>
    <row r="356" spans="1:14" s="158" customFormat="1" ht="26.4">
      <c r="A356" s="205">
        <f t="shared" si="24"/>
        <v>349</v>
      </c>
      <c r="B356" s="207" t="s">
        <v>123</v>
      </c>
      <c r="C356" s="207" t="s">
        <v>70</v>
      </c>
      <c r="D356" s="208">
        <v>1501</v>
      </c>
      <c r="E356" s="211" t="s">
        <v>143</v>
      </c>
      <c r="F356" s="206">
        <f t="shared" si="23"/>
        <v>8.9920000000000009</v>
      </c>
      <c r="G356" s="194">
        <v>24</v>
      </c>
      <c r="H356" s="209">
        <v>43.16</v>
      </c>
      <c r="I356" s="194">
        <f t="shared" si="21"/>
        <v>10.18</v>
      </c>
      <c r="J356" s="194">
        <f t="shared" si="22"/>
        <v>53.339999999999996</v>
      </c>
      <c r="K356" s="223"/>
      <c r="M356" s="264"/>
      <c r="N356" s="264"/>
    </row>
    <row r="357" spans="1:14" s="158" customFormat="1" ht="26.4">
      <c r="A357" s="205">
        <f t="shared" si="24"/>
        <v>350</v>
      </c>
      <c r="B357" s="207" t="s">
        <v>88</v>
      </c>
      <c r="C357" s="207" t="s">
        <v>68</v>
      </c>
      <c r="D357" s="208">
        <v>1640</v>
      </c>
      <c r="E357" s="211" t="s">
        <v>143</v>
      </c>
      <c r="F357" s="206">
        <f t="shared" si="23"/>
        <v>9.8249999999999993</v>
      </c>
      <c r="G357" s="194">
        <v>48</v>
      </c>
      <c r="H357" s="209">
        <v>94.32</v>
      </c>
      <c r="I357" s="194">
        <f t="shared" si="21"/>
        <v>22.25</v>
      </c>
      <c r="J357" s="194">
        <f t="shared" si="22"/>
        <v>116.57</v>
      </c>
      <c r="K357" s="223"/>
      <c r="M357" s="264"/>
      <c r="N357" s="264"/>
    </row>
    <row r="358" spans="1:14" s="158" customFormat="1" ht="26.4">
      <c r="A358" s="205">
        <f t="shared" si="24"/>
        <v>351</v>
      </c>
      <c r="B358" s="207" t="s">
        <v>127</v>
      </c>
      <c r="C358" s="207" t="s">
        <v>70</v>
      </c>
      <c r="D358" s="208">
        <v>1425</v>
      </c>
      <c r="E358" s="211" t="s">
        <v>143</v>
      </c>
      <c r="F358" s="206">
        <f t="shared" si="23"/>
        <v>8.5370000000000008</v>
      </c>
      <c r="G358" s="194">
        <v>36</v>
      </c>
      <c r="H358" s="209">
        <v>61.47</v>
      </c>
      <c r="I358" s="194">
        <f t="shared" si="21"/>
        <v>14.5</v>
      </c>
      <c r="J358" s="194">
        <f t="shared" si="22"/>
        <v>75.97</v>
      </c>
      <c r="K358" s="223"/>
      <c r="M358" s="264"/>
      <c r="N358" s="264"/>
    </row>
    <row r="359" spans="1:14" s="158" customFormat="1" ht="26.4">
      <c r="A359" s="205">
        <f t="shared" si="24"/>
        <v>352</v>
      </c>
      <c r="B359" s="207" t="s">
        <v>93</v>
      </c>
      <c r="C359" s="207" t="s">
        <v>70</v>
      </c>
      <c r="D359" s="208">
        <v>1521</v>
      </c>
      <c r="E359" s="211" t="s">
        <v>143</v>
      </c>
      <c r="F359" s="206">
        <f t="shared" si="23"/>
        <v>9.1120000000000001</v>
      </c>
      <c r="G359" s="194">
        <v>24</v>
      </c>
      <c r="H359" s="209">
        <v>43.74</v>
      </c>
      <c r="I359" s="194">
        <f t="shared" si="21"/>
        <v>10.32</v>
      </c>
      <c r="J359" s="194">
        <f t="shared" si="22"/>
        <v>54.06</v>
      </c>
      <c r="K359" s="223"/>
      <c r="M359" s="264"/>
      <c r="N359" s="264"/>
    </row>
    <row r="360" spans="1:14" s="158" customFormat="1" ht="26.4">
      <c r="A360" s="205">
        <f t="shared" si="24"/>
        <v>353</v>
      </c>
      <c r="B360" s="207" t="s">
        <v>127</v>
      </c>
      <c r="C360" s="207" t="s">
        <v>68</v>
      </c>
      <c r="D360" s="208">
        <v>1435</v>
      </c>
      <c r="E360" s="211" t="s">
        <v>143</v>
      </c>
      <c r="F360" s="206">
        <f t="shared" si="23"/>
        <v>8.5969999999999995</v>
      </c>
      <c r="G360" s="194">
        <v>36</v>
      </c>
      <c r="H360" s="209">
        <v>61.9</v>
      </c>
      <c r="I360" s="194">
        <f t="shared" si="21"/>
        <v>14.6</v>
      </c>
      <c r="J360" s="194">
        <f t="shared" si="22"/>
        <v>76.5</v>
      </c>
      <c r="K360" s="223"/>
      <c r="M360" s="264"/>
      <c r="N360" s="264"/>
    </row>
    <row r="361" spans="1:14" s="158" customFormat="1" ht="13.2">
      <c r="A361" s="205">
        <f t="shared" si="24"/>
        <v>354</v>
      </c>
      <c r="B361" s="207" t="s">
        <v>110</v>
      </c>
      <c r="C361" s="207" t="s">
        <v>68</v>
      </c>
      <c r="D361" s="208">
        <v>1722</v>
      </c>
      <c r="E361" s="211" t="s">
        <v>143</v>
      </c>
      <c r="F361" s="206">
        <f t="shared" si="23"/>
        <v>10.316000000000001</v>
      </c>
      <c r="G361" s="194">
        <v>12</v>
      </c>
      <c r="H361" s="209">
        <v>24.76</v>
      </c>
      <c r="I361" s="194">
        <f t="shared" si="21"/>
        <v>5.84</v>
      </c>
      <c r="J361" s="194">
        <f t="shared" si="22"/>
        <v>30.6</v>
      </c>
      <c r="K361" s="223"/>
      <c r="M361" s="264"/>
      <c r="N361" s="264"/>
    </row>
    <row r="362" spans="1:14" s="158" customFormat="1" ht="26.4">
      <c r="A362" s="205">
        <f t="shared" si="24"/>
        <v>355</v>
      </c>
      <c r="B362" s="207" t="s">
        <v>92</v>
      </c>
      <c r="C362" s="207" t="s">
        <v>70</v>
      </c>
      <c r="D362" s="208">
        <v>1385</v>
      </c>
      <c r="E362" s="211" t="s">
        <v>144</v>
      </c>
      <c r="F362" s="206">
        <f t="shared" si="23"/>
        <v>8.2970000000000006</v>
      </c>
      <c r="G362" s="194">
        <v>1</v>
      </c>
      <c r="H362" s="209">
        <v>4.1500000000000004</v>
      </c>
      <c r="I362" s="194">
        <f t="shared" si="21"/>
        <v>0.98</v>
      </c>
      <c r="J362" s="194">
        <f t="shared" si="22"/>
        <v>5.1300000000000008</v>
      </c>
      <c r="K362" s="223"/>
      <c r="M362" s="264"/>
      <c r="N362" s="264"/>
    </row>
    <row r="363" spans="1:14" s="158" customFormat="1" ht="26.4">
      <c r="A363" s="205">
        <f t="shared" si="24"/>
        <v>356</v>
      </c>
      <c r="B363" s="207" t="s">
        <v>92</v>
      </c>
      <c r="C363" s="207" t="s">
        <v>70</v>
      </c>
      <c r="D363" s="208">
        <v>1385</v>
      </c>
      <c r="E363" s="211" t="s">
        <v>143</v>
      </c>
      <c r="F363" s="206">
        <f t="shared" si="23"/>
        <v>8.2970000000000006</v>
      </c>
      <c r="G363" s="194">
        <v>71</v>
      </c>
      <c r="H363" s="209">
        <v>117.82</v>
      </c>
      <c r="I363" s="194">
        <f t="shared" si="21"/>
        <v>27.79</v>
      </c>
      <c r="J363" s="194">
        <f t="shared" si="22"/>
        <v>145.60999999999999</v>
      </c>
      <c r="K363" s="223"/>
      <c r="M363" s="264"/>
      <c r="N363" s="264"/>
    </row>
    <row r="364" spans="1:14" s="158" customFormat="1" ht="26.4">
      <c r="A364" s="205">
        <f t="shared" si="24"/>
        <v>357</v>
      </c>
      <c r="B364" s="207" t="s">
        <v>82</v>
      </c>
      <c r="C364" s="207" t="s">
        <v>79</v>
      </c>
      <c r="D364" s="208">
        <v>1821</v>
      </c>
      <c r="E364" s="211" t="s">
        <v>143</v>
      </c>
      <c r="F364" s="206">
        <f t="shared" si="23"/>
        <v>10.909000000000001</v>
      </c>
      <c r="G364" s="194">
        <v>24</v>
      </c>
      <c r="H364" s="209">
        <v>52.36</v>
      </c>
      <c r="I364" s="194">
        <f t="shared" si="21"/>
        <v>12.35</v>
      </c>
      <c r="J364" s="194">
        <f t="shared" si="22"/>
        <v>64.709999999999994</v>
      </c>
      <c r="K364" s="223"/>
      <c r="M364" s="264"/>
      <c r="N364" s="264"/>
    </row>
    <row r="365" spans="1:14" s="158" customFormat="1" ht="26.4">
      <c r="A365" s="205">
        <f t="shared" si="24"/>
        <v>358</v>
      </c>
      <c r="B365" s="207" t="s">
        <v>89</v>
      </c>
      <c r="C365" s="207" t="s">
        <v>70</v>
      </c>
      <c r="D365" s="208">
        <v>1425</v>
      </c>
      <c r="E365" s="211" t="s">
        <v>143</v>
      </c>
      <c r="F365" s="206">
        <f t="shared" si="23"/>
        <v>8.5370000000000008</v>
      </c>
      <c r="G365" s="194">
        <v>12</v>
      </c>
      <c r="H365" s="209">
        <v>20.49</v>
      </c>
      <c r="I365" s="194">
        <f t="shared" si="21"/>
        <v>4.83</v>
      </c>
      <c r="J365" s="194">
        <f t="shared" si="22"/>
        <v>25.32</v>
      </c>
      <c r="K365" s="223"/>
      <c r="M365" s="264"/>
      <c r="N365" s="264"/>
    </row>
    <row r="366" spans="1:14" s="158" customFormat="1" ht="13.2">
      <c r="A366" s="205">
        <f t="shared" si="24"/>
        <v>359</v>
      </c>
      <c r="B366" s="207" t="s">
        <v>96</v>
      </c>
      <c r="C366" s="207" t="s">
        <v>68</v>
      </c>
      <c r="D366" s="208">
        <v>1622</v>
      </c>
      <c r="E366" s="211" t="s">
        <v>143</v>
      </c>
      <c r="F366" s="206">
        <f t="shared" si="23"/>
        <v>9.7170000000000005</v>
      </c>
      <c r="G366" s="194">
        <v>32</v>
      </c>
      <c r="H366" s="209">
        <v>62.19</v>
      </c>
      <c r="I366" s="194">
        <f t="shared" si="21"/>
        <v>14.67</v>
      </c>
      <c r="J366" s="194">
        <f t="shared" si="22"/>
        <v>76.86</v>
      </c>
      <c r="K366" s="223"/>
      <c r="M366" s="264"/>
      <c r="N366" s="264"/>
    </row>
    <row r="367" spans="1:14" s="158" customFormat="1" ht="26.4">
      <c r="A367" s="205">
        <f t="shared" si="24"/>
        <v>360</v>
      </c>
      <c r="B367" s="207" t="s">
        <v>93</v>
      </c>
      <c r="C367" s="207" t="s">
        <v>70</v>
      </c>
      <c r="D367" s="208">
        <v>1581</v>
      </c>
      <c r="E367" s="211" t="s">
        <v>143</v>
      </c>
      <c r="F367" s="206">
        <f t="shared" si="23"/>
        <v>9.4719999999999995</v>
      </c>
      <c r="G367" s="194">
        <v>12</v>
      </c>
      <c r="H367" s="209">
        <v>22.73</v>
      </c>
      <c r="I367" s="194">
        <f t="shared" si="21"/>
        <v>5.36</v>
      </c>
      <c r="J367" s="194">
        <f t="shared" si="22"/>
        <v>28.09</v>
      </c>
      <c r="K367" s="223"/>
      <c r="M367" s="264"/>
      <c r="N367" s="264"/>
    </row>
    <row r="368" spans="1:14" s="158" customFormat="1" ht="13.2">
      <c r="A368" s="159"/>
      <c r="B368" s="160"/>
      <c r="C368" s="200"/>
      <c r="D368" s="159"/>
      <c r="E368" s="159"/>
      <c r="F368" s="159"/>
      <c r="G368" s="159"/>
      <c r="H368" s="161"/>
      <c r="I368" s="159"/>
      <c r="J368" s="159"/>
      <c r="K368" s="246"/>
    </row>
    <row r="369" spans="1:11" s="158" customFormat="1" ht="13.2">
      <c r="A369" s="159"/>
      <c r="B369" s="160" t="s">
        <v>152</v>
      </c>
      <c r="C369" s="200"/>
      <c r="D369" s="159"/>
      <c r="E369" s="159"/>
      <c r="F369" s="159"/>
      <c r="G369" s="159"/>
      <c r="H369" s="161"/>
      <c r="I369" s="159"/>
      <c r="J369" s="159"/>
      <c r="K369" s="246"/>
    </row>
    <row r="370" spans="1:11" s="158" customFormat="1" ht="13.2">
      <c r="A370" s="159"/>
      <c r="B370" s="160"/>
      <c r="C370" s="200"/>
      <c r="D370" s="159"/>
      <c r="E370" s="159"/>
      <c r="F370" s="159"/>
      <c r="G370" s="159"/>
      <c r="H370" s="161"/>
      <c r="I370" s="159"/>
      <c r="J370" s="159"/>
      <c r="K370" s="246"/>
    </row>
    <row r="371" spans="1:11" s="158" customFormat="1" ht="13.2">
      <c r="A371" s="159"/>
      <c r="B371" s="160"/>
      <c r="C371" s="200"/>
      <c r="D371" s="159"/>
      <c r="E371" s="159"/>
      <c r="F371" s="159"/>
      <c r="G371" s="159"/>
      <c r="H371" s="161"/>
      <c r="I371" s="159"/>
      <c r="J371" s="159"/>
      <c r="K371" s="246"/>
    </row>
    <row r="372" spans="1:11" s="158" customFormat="1" ht="13.2">
      <c r="A372" s="159"/>
      <c r="B372" s="160"/>
      <c r="C372" s="200"/>
      <c r="D372" s="159"/>
      <c r="E372" s="159"/>
      <c r="F372" s="159"/>
      <c r="G372" s="159"/>
      <c r="H372" s="161"/>
      <c r="I372" s="159"/>
      <c r="J372" s="159"/>
      <c r="K372" s="246"/>
    </row>
    <row r="373" spans="1:11" s="158" customFormat="1" ht="13.2">
      <c r="A373" s="159"/>
      <c r="B373" s="160"/>
      <c r="C373" s="200"/>
      <c r="D373" s="159"/>
      <c r="E373" s="159"/>
      <c r="F373" s="159"/>
      <c r="G373" s="159"/>
      <c r="H373" s="161"/>
      <c r="I373" s="159"/>
      <c r="J373" s="159"/>
      <c r="K373" s="246"/>
    </row>
    <row r="374" spans="1:11" s="158" customFormat="1" ht="13.2">
      <c r="A374" s="159"/>
      <c r="B374" s="160"/>
      <c r="C374" s="200"/>
      <c r="D374" s="159"/>
      <c r="E374" s="159"/>
      <c r="F374" s="159"/>
      <c r="G374" s="159"/>
      <c r="H374" s="161"/>
      <c r="I374" s="159"/>
      <c r="J374" s="159"/>
      <c r="K374" s="246"/>
    </row>
    <row r="375" spans="1:11" s="158" customFormat="1" ht="13.2">
      <c r="A375" s="159"/>
      <c r="B375" s="160"/>
      <c r="C375" s="200"/>
      <c r="D375" s="159"/>
      <c r="E375" s="159"/>
      <c r="F375" s="159"/>
      <c r="G375" s="159"/>
      <c r="H375" s="161"/>
      <c r="I375" s="159"/>
      <c r="J375" s="159"/>
      <c r="K375" s="246"/>
    </row>
    <row r="376" spans="1:11" s="158" customFormat="1" ht="13.2">
      <c r="A376" s="159"/>
      <c r="B376" s="160"/>
      <c r="C376" s="200"/>
      <c r="D376" s="159"/>
      <c r="E376" s="159"/>
      <c r="F376" s="159"/>
      <c r="G376" s="159"/>
      <c r="H376" s="161"/>
      <c r="I376" s="159"/>
      <c r="J376" s="159"/>
      <c r="K376" s="246"/>
    </row>
    <row r="377" spans="1:11" s="158" customFormat="1" ht="13.2">
      <c r="A377" s="159"/>
      <c r="B377" s="160"/>
      <c r="C377" s="200"/>
      <c r="D377" s="159"/>
      <c r="E377" s="159"/>
      <c r="F377" s="159"/>
      <c r="G377" s="159"/>
      <c r="H377" s="161"/>
      <c r="I377" s="159"/>
      <c r="J377" s="159"/>
      <c r="K377" s="246"/>
    </row>
    <row r="378" spans="1:11" s="158" customFormat="1" ht="13.2">
      <c r="A378" s="159"/>
      <c r="B378" s="160"/>
      <c r="C378" s="200"/>
      <c r="D378" s="159"/>
      <c r="E378" s="159"/>
      <c r="F378" s="159"/>
      <c r="G378" s="159"/>
      <c r="H378" s="161"/>
      <c r="I378" s="159"/>
      <c r="J378" s="159"/>
      <c r="K378" s="246"/>
    </row>
    <row r="379" spans="1:11" s="158" customFormat="1" ht="13.2">
      <c r="A379" s="159"/>
      <c r="B379" s="160"/>
      <c r="C379" s="200"/>
      <c r="D379" s="159"/>
      <c r="E379" s="159"/>
      <c r="F379" s="159"/>
      <c r="G379" s="159"/>
      <c r="H379" s="161"/>
      <c r="I379" s="159"/>
      <c r="J379" s="159"/>
      <c r="K379" s="246"/>
    </row>
    <row r="380" spans="1:11" s="158" customFormat="1" ht="13.2">
      <c r="A380" s="159"/>
      <c r="B380" s="160"/>
      <c r="C380" s="200"/>
      <c r="D380" s="159"/>
      <c r="E380" s="159"/>
      <c r="F380" s="159"/>
      <c r="G380" s="159"/>
      <c r="H380" s="161"/>
      <c r="I380" s="159"/>
      <c r="J380" s="159"/>
      <c r="K380" s="246"/>
    </row>
    <row r="381" spans="1:11" s="158" customFormat="1" ht="13.2">
      <c r="A381" s="159"/>
      <c r="B381" s="160"/>
      <c r="C381" s="200"/>
      <c r="D381" s="159"/>
      <c r="E381" s="159"/>
      <c r="F381" s="159"/>
      <c r="G381" s="159"/>
      <c r="H381" s="161"/>
      <c r="I381" s="159"/>
      <c r="J381" s="159"/>
      <c r="K381" s="246"/>
    </row>
    <row r="382" spans="1:11" s="158" customFormat="1" ht="13.2">
      <c r="A382" s="159"/>
      <c r="B382" s="160"/>
      <c r="C382" s="200"/>
      <c r="D382" s="159"/>
      <c r="E382" s="159"/>
      <c r="F382" s="159"/>
      <c r="G382" s="159"/>
      <c r="H382" s="161"/>
      <c r="I382" s="159"/>
      <c r="J382" s="159"/>
      <c r="K382" s="246"/>
    </row>
    <row r="383" spans="1:11" s="158" customFormat="1" ht="13.2">
      <c r="A383" s="159"/>
      <c r="B383" s="160"/>
      <c r="C383" s="200"/>
      <c r="D383" s="159"/>
      <c r="E383" s="159"/>
      <c r="F383" s="159"/>
      <c r="G383" s="159"/>
      <c r="H383" s="161"/>
      <c r="I383" s="159"/>
      <c r="J383" s="159"/>
      <c r="K383" s="246"/>
    </row>
    <row r="384" spans="1:11" s="158" customFormat="1" ht="13.2">
      <c r="A384" s="159"/>
      <c r="B384" s="160"/>
      <c r="C384" s="200"/>
      <c r="D384" s="159"/>
      <c r="E384" s="159"/>
      <c r="F384" s="159"/>
      <c r="G384" s="159"/>
      <c r="H384" s="161"/>
      <c r="I384" s="159"/>
      <c r="J384" s="159"/>
      <c r="K384" s="246"/>
    </row>
    <row r="385" spans="1:11" s="158" customFormat="1" ht="13.2">
      <c r="A385" s="159"/>
      <c r="B385" s="160"/>
      <c r="C385" s="200"/>
      <c r="D385" s="159"/>
      <c r="E385" s="159"/>
      <c r="F385" s="159"/>
      <c r="G385" s="159"/>
      <c r="H385" s="161"/>
      <c r="I385" s="159"/>
      <c r="J385" s="159"/>
      <c r="K385" s="246"/>
    </row>
    <row r="386" spans="1:11" s="158" customFormat="1" ht="13.2">
      <c r="A386" s="159"/>
      <c r="B386" s="160"/>
      <c r="C386" s="200"/>
      <c r="D386" s="159"/>
      <c r="E386" s="159"/>
      <c r="F386" s="159"/>
      <c r="G386" s="159"/>
      <c r="H386" s="161"/>
      <c r="I386" s="159"/>
      <c r="J386" s="159"/>
      <c r="K386" s="246"/>
    </row>
    <row r="387" spans="1:11" s="158" customFormat="1" ht="13.2">
      <c r="A387" s="159"/>
      <c r="B387" s="160"/>
      <c r="C387" s="200"/>
      <c r="D387" s="159"/>
      <c r="E387" s="159"/>
      <c r="F387" s="159"/>
      <c r="G387" s="159"/>
      <c r="H387" s="161"/>
      <c r="I387" s="159"/>
      <c r="J387" s="159"/>
      <c r="K387" s="246"/>
    </row>
    <row r="388" spans="1:11" s="158" customFormat="1" ht="13.2">
      <c r="A388" s="159"/>
      <c r="B388" s="160"/>
      <c r="C388" s="200"/>
      <c r="D388" s="159"/>
      <c r="E388" s="159"/>
      <c r="F388" s="159"/>
      <c r="G388" s="159"/>
      <c r="H388" s="161"/>
      <c r="I388" s="159"/>
      <c r="J388" s="159"/>
      <c r="K388" s="246"/>
    </row>
    <row r="389" spans="1:11" s="158" customFormat="1" ht="13.2">
      <c r="A389" s="159"/>
      <c r="B389" s="160"/>
      <c r="C389" s="200"/>
      <c r="D389" s="159"/>
      <c r="E389" s="159"/>
      <c r="F389" s="159"/>
      <c r="G389" s="159"/>
      <c r="H389" s="161"/>
      <c r="I389" s="159"/>
      <c r="J389" s="159"/>
      <c r="K389" s="246"/>
    </row>
    <row r="390" spans="1:11" s="158" customFormat="1" ht="13.2">
      <c r="A390" s="159"/>
      <c r="B390" s="160"/>
      <c r="C390" s="200"/>
      <c r="D390" s="159"/>
      <c r="E390" s="159"/>
      <c r="F390" s="159"/>
      <c r="G390" s="159"/>
      <c r="H390" s="161"/>
      <c r="I390" s="159"/>
      <c r="J390" s="159"/>
      <c r="K390" s="246"/>
    </row>
    <row r="391" spans="1:11" s="158" customFormat="1" ht="13.2">
      <c r="A391" s="159"/>
      <c r="B391" s="160"/>
      <c r="C391" s="200"/>
      <c r="D391" s="159"/>
      <c r="E391" s="159"/>
      <c r="F391" s="159"/>
      <c r="G391" s="159"/>
      <c r="H391" s="161"/>
      <c r="I391" s="159"/>
      <c r="J391" s="159"/>
      <c r="K391" s="246"/>
    </row>
    <row r="392" spans="1:11" s="158" customFormat="1" ht="13.2">
      <c r="A392" s="159"/>
      <c r="B392" s="160"/>
      <c r="C392" s="200"/>
      <c r="D392" s="159"/>
      <c r="E392" s="159"/>
      <c r="F392" s="159"/>
      <c r="G392" s="159"/>
      <c r="H392" s="161"/>
      <c r="I392" s="159"/>
      <c r="J392" s="159"/>
      <c r="K392" s="246"/>
    </row>
    <row r="393" spans="1:11" s="158" customFormat="1" ht="13.2">
      <c r="A393" s="159"/>
      <c r="B393" s="160"/>
      <c r="C393" s="200"/>
      <c r="D393" s="159"/>
      <c r="E393" s="159"/>
      <c r="F393" s="159"/>
      <c r="G393" s="159"/>
      <c r="H393" s="161"/>
      <c r="I393" s="159"/>
      <c r="J393" s="159"/>
      <c r="K393" s="246"/>
    </row>
    <row r="394" spans="1:11" s="158" customFormat="1" ht="13.2">
      <c r="A394" s="159"/>
      <c r="B394" s="160"/>
      <c r="C394" s="200"/>
      <c r="D394" s="159"/>
      <c r="E394" s="159"/>
      <c r="F394" s="159"/>
      <c r="G394" s="159"/>
      <c r="H394" s="161"/>
      <c r="I394" s="159"/>
      <c r="J394" s="159"/>
      <c r="K394" s="246"/>
    </row>
    <row r="395" spans="1:11" s="158" customFormat="1" ht="13.2">
      <c r="A395" s="159"/>
      <c r="B395" s="160"/>
      <c r="C395" s="200"/>
      <c r="D395" s="159"/>
      <c r="E395" s="159"/>
      <c r="F395" s="159"/>
      <c r="G395" s="159"/>
      <c r="H395" s="161"/>
      <c r="I395" s="159"/>
      <c r="J395" s="159"/>
      <c r="K395" s="246"/>
    </row>
    <row r="396" spans="1:11" s="158" customFormat="1" ht="13.2">
      <c r="A396" s="159"/>
      <c r="B396" s="160"/>
      <c r="C396" s="200"/>
      <c r="D396" s="159"/>
      <c r="E396" s="159"/>
      <c r="F396" s="159"/>
      <c r="G396" s="159"/>
      <c r="H396" s="161"/>
      <c r="I396" s="159"/>
      <c r="J396" s="159"/>
      <c r="K396" s="246"/>
    </row>
    <row r="397" spans="1:11" s="158" customFormat="1" ht="13.2">
      <c r="A397" s="159"/>
      <c r="B397" s="160"/>
      <c r="C397" s="200"/>
      <c r="D397" s="159"/>
      <c r="E397" s="159"/>
      <c r="F397" s="159"/>
      <c r="G397" s="159"/>
      <c r="H397" s="161"/>
      <c r="I397" s="159"/>
      <c r="J397" s="159"/>
      <c r="K397" s="246"/>
    </row>
    <row r="398" spans="1:11" s="158" customFormat="1" ht="13.2">
      <c r="A398" s="159"/>
      <c r="B398" s="160"/>
      <c r="C398" s="200"/>
      <c r="D398" s="159"/>
      <c r="E398" s="159"/>
      <c r="F398" s="159"/>
      <c r="G398" s="159"/>
      <c r="H398" s="161"/>
      <c r="I398" s="159"/>
      <c r="J398" s="159"/>
      <c r="K398" s="246"/>
    </row>
    <row r="399" spans="1:11" s="158" customFormat="1" ht="13.2">
      <c r="A399" s="159"/>
      <c r="B399" s="160"/>
      <c r="C399" s="200"/>
      <c r="D399" s="159"/>
      <c r="E399" s="159"/>
      <c r="F399" s="159"/>
      <c r="G399" s="159"/>
      <c r="H399" s="161"/>
      <c r="I399" s="159"/>
      <c r="J399" s="159"/>
      <c r="K399" s="246"/>
    </row>
    <row r="400" spans="1:11" s="158" customFormat="1" ht="13.2">
      <c r="A400" s="159"/>
      <c r="B400" s="160"/>
      <c r="C400" s="200"/>
      <c r="D400" s="159"/>
      <c r="E400" s="159"/>
      <c r="F400" s="159"/>
      <c r="G400" s="159"/>
      <c r="H400" s="161"/>
      <c r="I400" s="159"/>
      <c r="J400" s="159"/>
      <c r="K400" s="246"/>
    </row>
    <row r="401" spans="1:14" s="158" customFormat="1" ht="13.2">
      <c r="A401" s="159"/>
      <c r="B401" s="160"/>
      <c r="C401" s="200"/>
      <c r="D401" s="159"/>
      <c r="E401" s="159"/>
      <c r="F401" s="159"/>
      <c r="G401" s="159"/>
      <c r="H401" s="161"/>
      <c r="I401" s="159"/>
      <c r="J401" s="159"/>
      <c r="K401" s="246"/>
    </row>
    <row r="402" spans="1:14" s="158" customFormat="1" ht="13.2">
      <c r="A402" s="159"/>
      <c r="B402" s="160"/>
      <c r="C402" s="200"/>
      <c r="D402" s="159"/>
      <c r="E402" s="159"/>
      <c r="F402" s="159"/>
      <c r="G402" s="159"/>
      <c r="H402" s="161"/>
      <c r="I402" s="159"/>
      <c r="J402" s="159"/>
      <c r="K402" s="246"/>
    </row>
    <row r="403" spans="1:14" s="158" customFormat="1" ht="13.2">
      <c r="A403" s="159"/>
      <c r="B403" s="160"/>
      <c r="C403" s="200"/>
      <c r="D403" s="159"/>
      <c r="E403" s="159"/>
      <c r="F403" s="159"/>
      <c r="G403" s="159"/>
      <c r="H403" s="161"/>
      <c r="I403" s="159"/>
      <c r="J403" s="159"/>
      <c r="K403" s="246"/>
    </row>
    <row r="404" spans="1:14" s="158" customFormat="1" ht="13.2">
      <c r="A404" s="159"/>
      <c r="B404" s="160"/>
      <c r="C404" s="200"/>
      <c r="D404" s="159"/>
      <c r="E404" s="159"/>
      <c r="F404" s="159"/>
      <c r="G404" s="159"/>
      <c r="H404" s="161"/>
      <c r="I404" s="159"/>
      <c r="J404" s="159"/>
      <c r="K404" s="246"/>
    </row>
    <row r="405" spans="1:14" s="158" customFormat="1" ht="13.2">
      <c r="A405" s="159"/>
      <c r="B405" s="160"/>
      <c r="C405" s="200"/>
      <c r="D405" s="159"/>
      <c r="E405" s="159"/>
      <c r="F405" s="159"/>
      <c r="G405" s="159"/>
      <c r="H405" s="161"/>
      <c r="I405" s="159"/>
      <c r="J405" s="159"/>
      <c r="K405" s="246"/>
    </row>
    <row r="406" spans="1:14" s="158" customFormat="1" ht="13.2">
      <c r="A406" s="159"/>
      <c r="B406" s="160"/>
      <c r="C406" s="200"/>
      <c r="D406" s="159"/>
      <c r="E406" s="159"/>
      <c r="F406" s="159"/>
      <c r="G406" s="159"/>
      <c r="H406" s="161"/>
      <c r="I406" s="159"/>
      <c r="J406" s="159"/>
      <c r="K406" s="246"/>
    </row>
    <row r="407" spans="1:14" s="158" customFormat="1" ht="13.2">
      <c r="A407" s="159"/>
      <c r="B407" s="160"/>
      <c r="C407" s="200"/>
      <c r="D407" s="159"/>
      <c r="E407" s="159"/>
      <c r="F407" s="159"/>
      <c r="G407" s="159"/>
      <c r="H407" s="161"/>
      <c r="I407" s="159"/>
      <c r="J407" s="159"/>
      <c r="K407" s="246"/>
    </row>
    <row r="408" spans="1:14" s="158" customFormat="1" ht="13.2">
      <c r="A408" s="159"/>
      <c r="B408" s="160"/>
      <c r="C408" s="200"/>
      <c r="D408" s="159"/>
      <c r="E408" s="159"/>
      <c r="F408" s="159"/>
      <c r="G408" s="159"/>
      <c r="H408" s="161"/>
      <c r="I408" s="159"/>
      <c r="J408" s="159"/>
      <c r="K408" s="246"/>
    </row>
    <row r="409" spans="1:14" s="158" customFormat="1" ht="13.2">
      <c r="A409" s="159"/>
      <c r="B409" s="160"/>
      <c r="C409" s="200"/>
      <c r="D409" s="159"/>
      <c r="E409" s="159"/>
      <c r="F409" s="159"/>
      <c r="G409" s="159"/>
      <c r="H409" s="161"/>
      <c r="I409" s="159"/>
      <c r="J409" s="159"/>
      <c r="K409" s="246"/>
    </row>
    <row r="410" spans="1:14" s="158" customFormat="1" ht="13.2">
      <c r="A410" s="159"/>
      <c r="B410" s="160"/>
      <c r="C410" s="200"/>
      <c r="D410" s="159"/>
      <c r="E410" s="159"/>
      <c r="F410" s="159"/>
      <c r="G410" s="159"/>
      <c r="H410" s="161"/>
      <c r="I410" s="159"/>
      <c r="J410" s="159"/>
      <c r="K410" s="246"/>
    </row>
    <row r="411" spans="1:14" s="158" customFormat="1" ht="13.2">
      <c r="A411" s="159"/>
      <c r="B411" s="160"/>
      <c r="C411" s="200"/>
      <c r="D411" s="159"/>
      <c r="E411" s="159"/>
      <c r="F411" s="159"/>
      <c r="G411" s="159"/>
      <c r="H411" s="161"/>
      <c r="I411" s="159"/>
      <c r="J411" s="159"/>
      <c r="K411" s="246"/>
    </row>
    <row r="412" spans="1:14" ht="13.2">
      <c r="N412" s="195"/>
    </row>
    <row r="413" spans="1:14" ht="13.2">
      <c r="N413" s="195"/>
    </row>
    <row r="414" spans="1:14" ht="13.2">
      <c r="N414" s="195"/>
    </row>
    <row r="415" spans="1:14" ht="13.2">
      <c r="N415" s="195"/>
    </row>
    <row r="416" spans="1:14" ht="13.2">
      <c r="N416" s="195"/>
    </row>
    <row r="417" spans="14:14" ht="13.2">
      <c r="N417" s="195"/>
    </row>
    <row r="418" spans="14:14" ht="13.2">
      <c r="N418" s="195"/>
    </row>
    <row r="419" spans="14:14" ht="13.2">
      <c r="N419" s="195"/>
    </row>
    <row r="420" spans="14:14" ht="13.2">
      <c r="N420" s="195"/>
    </row>
    <row r="421" spans="14:14" ht="13.2">
      <c r="N421" s="195"/>
    </row>
    <row r="422" spans="14:14" ht="13.2">
      <c r="N422" s="195"/>
    </row>
    <row r="423" spans="14:14" ht="13.2">
      <c r="N423" s="195"/>
    </row>
    <row r="424" spans="14:14" ht="13.2">
      <c r="N424" s="195"/>
    </row>
    <row r="425" spans="14:14" ht="13.2">
      <c r="N425" s="195"/>
    </row>
  </sheetData>
  <autoFilter ref="A1:K367" xr:uid="{0EC5E38B-47E6-4A56-9BD3-37437A669BEA}"/>
  <mergeCells count="12">
    <mergeCell ref="J5:J6"/>
    <mergeCell ref="A7:F7"/>
    <mergeCell ref="A3:J3"/>
    <mergeCell ref="A5:A6"/>
    <mergeCell ref="B5:B6"/>
    <mergeCell ref="C5:C6"/>
    <mergeCell ref="D5:D6"/>
    <mergeCell ref="E5:E6"/>
    <mergeCell ref="F5:F6"/>
    <mergeCell ref="G5:G6"/>
    <mergeCell ref="H5:H6"/>
    <mergeCell ref="I5:I6"/>
  </mergeCells>
  <pageMargins left="0.70866141732283472" right="0.70866141732283472" top="0.74803149606299213" bottom="0.74803149606299213" header="0.31496062992125984" footer="0.31496062992125984"/>
  <pageSetup paperSize="9" scale="53" fitToHeight="0" orientation="portrait" verticalDpi="0"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6F4ED2-BA97-4628-97F3-F2C72DF92AF7}">
  <sheetPr>
    <pageSetUpPr fitToPage="1"/>
  </sheetPr>
  <dimension ref="A1:I54"/>
  <sheetViews>
    <sheetView zoomScaleNormal="100" zoomScaleSheetLayoutView="85" workbookViewId="0">
      <pane ySplit="6" topLeftCell="A7" activePane="bottomLeft" state="frozen"/>
      <selection pane="bottomLeft" activeCell="G2" sqref="G2"/>
    </sheetView>
  </sheetViews>
  <sheetFormatPr defaultColWidth="9.109375" defaultRowHeight="13.2"/>
  <cols>
    <col min="1" max="1" width="5.88671875" style="155" customWidth="1"/>
    <col min="2" max="2" width="58" style="156" customWidth="1"/>
    <col min="3" max="3" width="18.109375" style="155" customWidth="1"/>
    <col min="4" max="4" width="13.44140625" style="155" customWidth="1"/>
    <col min="5" max="5" width="9.6640625" style="157" customWidth="1"/>
    <col min="6" max="6" width="11.5546875" style="155" customWidth="1"/>
    <col min="7" max="7" width="13" style="155" customWidth="1"/>
    <col min="8" max="16384" width="9.109375" style="213"/>
  </cols>
  <sheetData>
    <row r="1" spans="1:7" ht="13.8">
      <c r="G1" s="212" t="s">
        <v>47</v>
      </c>
    </row>
    <row r="2" spans="1:7" ht="17.399999999999999">
      <c r="A2" s="214" t="s">
        <v>40</v>
      </c>
    </row>
    <row r="3" spans="1:7" ht="48" customHeight="1">
      <c r="A3" s="331" t="s">
        <v>165</v>
      </c>
      <c r="B3" s="331"/>
      <c r="C3" s="331"/>
      <c r="D3" s="331"/>
      <c r="E3" s="331"/>
      <c r="F3" s="331"/>
      <c r="G3" s="331"/>
    </row>
    <row r="4" spans="1:7" ht="15.6">
      <c r="A4" s="276"/>
      <c r="B4" s="276"/>
      <c r="C4" s="276"/>
      <c r="D4" s="283"/>
      <c r="E4" s="276"/>
      <c r="F4" s="276"/>
      <c r="G4" s="276"/>
    </row>
    <row r="5" spans="1:7" s="215" customFormat="1" ht="55.5" customHeight="1">
      <c r="A5" s="275" t="s">
        <v>16</v>
      </c>
      <c r="B5" s="272" t="s">
        <v>17</v>
      </c>
      <c r="C5" s="272" t="s">
        <v>18</v>
      </c>
      <c r="D5" s="274" t="s">
        <v>57</v>
      </c>
      <c r="E5" s="274" t="s">
        <v>56</v>
      </c>
      <c r="F5" s="273" t="s">
        <v>55</v>
      </c>
      <c r="G5" s="272" t="s">
        <v>54</v>
      </c>
    </row>
    <row r="6" spans="1:7" s="216" customFormat="1" ht="21.75" customHeight="1">
      <c r="A6" s="349" t="s">
        <v>53</v>
      </c>
      <c r="B6" s="350"/>
      <c r="C6" s="350"/>
      <c r="D6" s="350"/>
      <c r="E6" s="350"/>
      <c r="F6" s="351"/>
      <c r="G6" s="271">
        <f>SUM(G7:G54)</f>
        <v>1536</v>
      </c>
    </row>
    <row r="7" spans="1:7" s="158" customFormat="1" ht="12.9" customHeight="1">
      <c r="A7" s="345">
        <v>1</v>
      </c>
      <c r="B7" s="347" t="s">
        <v>131</v>
      </c>
      <c r="C7" s="341" t="s">
        <v>71</v>
      </c>
      <c r="D7" s="343" t="s">
        <v>166</v>
      </c>
      <c r="E7" s="284">
        <v>2</v>
      </c>
      <c r="F7" s="285">
        <v>8</v>
      </c>
      <c r="G7" s="285">
        <f t="shared" ref="G7:G54" si="0">ROUND(E7*F7,2)</f>
        <v>16</v>
      </c>
    </row>
    <row r="8" spans="1:7" s="158" customFormat="1" ht="12.9" customHeight="1">
      <c r="A8" s="346"/>
      <c r="B8" s="348"/>
      <c r="C8" s="342"/>
      <c r="D8" s="344"/>
      <c r="E8" s="284">
        <v>20</v>
      </c>
      <c r="F8" s="285">
        <v>2.4</v>
      </c>
      <c r="G8" s="285">
        <f t="shared" si="0"/>
        <v>48</v>
      </c>
    </row>
    <row r="9" spans="1:7" s="158" customFormat="1" ht="12.9" customHeight="1">
      <c r="A9" s="345">
        <v>2</v>
      </c>
      <c r="B9" s="347" t="s">
        <v>131</v>
      </c>
      <c r="C9" s="341" t="s">
        <v>71</v>
      </c>
      <c r="D9" s="343" t="s">
        <v>166</v>
      </c>
      <c r="E9" s="284">
        <v>2</v>
      </c>
      <c r="F9" s="285">
        <v>8</v>
      </c>
      <c r="G9" s="285">
        <f t="shared" si="0"/>
        <v>16</v>
      </c>
    </row>
    <row r="10" spans="1:7" s="158" customFormat="1">
      <c r="A10" s="346"/>
      <c r="B10" s="348"/>
      <c r="C10" s="342"/>
      <c r="D10" s="344"/>
      <c r="E10" s="284">
        <v>20</v>
      </c>
      <c r="F10" s="285">
        <v>2.4</v>
      </c>
      <c r="G10" s="285">
        <f>ROUND(E10*F10,2)</f>
        <v>48</v>
      </c>
    </row>
    <row r="11" spans="1:7" s="158" customFormat="1" ht="12.75" customHeight="1">
      <c r="A11" s="345">
        <v>3</v>
      </c>
      <c r="B11" s="347" t="s">
        <v>131</v>
      </c>
      <c r="C11" s="341" t="s">
        <v>71</v>
      </c>
      <c r="D11" s="343" t="s">
        <v>166</v>
      </c>
      <c r="E11" s="284">
        <v>2</v>
      </c>
      <c r="F11" s="285">
        <v>8</v>
      </c>
      <c r="G11" s="285">
        <f t="shared" si="0"/>
        <v>16</v>
      </c>
    </row>
    <row r="12" spans="1:7" s="158" customFormat="1">
      <c r="A12" s="346"/>
      <c r="B12" s="348"/>
      <c r="C12" s="342"/>
      <c r="D12" s="344"/>
      <c r="E12" s="284">
        <v>20</v>
      </c>
      <c r="F12" s="285">
        <v>2.4</v>
      </c>
      <c r="G12" s="285">
        <f t="shared" si="0"/>
        <v>48</v>
      </c>
    </row>
    <row r="13" spans="1:7" s="158" customFormat="1" ht="12.9" customHeight="1">
      <c r="A13" s="345">
        <v>4</v>
      </c>
      <c r="B13" s="347" t="s">
        <v>102</v>
      </c>
      <c r="C13" s="341" t="s">
        <v>71</v>
      </c>
      <c r="D13" s="343" t="s">
        <v>166</v>
      </c>
      <c r="E13" s="284">
        <v>2</v>
      </c>
      <c r="F13" s="285">
        <v>8</v>
      </c>
      <c r="G13" s="285">
        <f t="shared" si="0"/>
        <v>16</v>
      </c>
    </row>
    <row r="14" spans="1:7" s="158" customFormat="1" ht="12.9" customHeight="1">
      <c r="A14" s="346"/>
      <c r="B14" s="348"/>
      <c r="C14" s="342"/>
      <c r="D14" s="344"/>
      <c r="E14" s="284">
        <v>20</v>
      </c>
      <c r="F14" s="285">
        <v>2.4</v>
      </c>
      <c r="G14" s="285">
        <f t="shared" si="0"/>
        <v>48</v>
      </c>
    </row>
    <row r="15" spans="1:7" s="158" customFormat="1" ht="12.75" customHeight="1">
      <c r="A15" s="345">
        <v>5</v>
      </c>
      <c r="B15" s="347" t="s">
        <v>131</v>
      </c>
      <c r="C15" s="341" t="s">
        <v>71</v>
      </c>
      <c r="D15" s="343" t="s">
        <v>166</v>
      </c>
      <c r="E15" s="284">
        <v>2</v>
      </c>
      <c r="F15" s="285">
        <v>8</v>
      </c>
      <c r="G15" s="285">
        <f t="shared" si="0"/>
        <v>16</v>
      </c>
    </row>
    <row r="16" spans="1:7" s="158" customFormat="1">
      <c r="A16" s="346"/>
      <c r="B16" s="348"/>
      <c r="C16" s="342"/>
      <c r="D16" s="344"/>
      <c r="E16" s="284">
        <v>20</v>
      </c>
      <c r="F16" s="285">
        <v>2.4</v>
      </c>
      <c r="G16" s="285">
        <f t="shared" si="0"/>
        <v>48</v>
      </c>
    </row>
    <row r="17" spans="1:9" s="158" customFormat="1" ht="12.75" customHeight="1">
      <c r="A17" s="345">
        <v>6</v>
      </c>
      <c r="B17" s="347" t="s">
        <v>131</v>
      </c>
      <c r="C17" s="341" t="s">
        <v>71</v>
      </c>
      <c r="D17" s="343" t="s">
        <v>166</v>
      </c>
      <c r="E17" s="284">
        <v>2</v>
      </c>
      <c r="F17" s="285">
        <v>8</v>
      </c>
      <c r="G17" s="285">
        <f t="shared" si="0"/>
        <v>16</v>
      </c>
    </row>
    <row r="18" spans="1:9" s="158" customFormat="1" ht="14.25" customHeight="1">
      <c r="A18" s="346"/>
      <c r="B18" s="348"/>
      <c r="C18" s="342"/>
      <c r="D18" s="344"/>
      <c r="E18" s="284">
        <v>20</v>
      </c>
      <c r="F18" s="285">
        <v>2.4</v>
      </c>
      <c r="G18" s="285">
        <f t="shared" si="0"/>
        <v>48</v>
      </c>
    </row>
    <row r="19" spans="1:9" s="158" customFormat="1" ht="12.75" customHeight="1">
      <c r="A19" s="345">
        <v>7</v>
      </c>
      <c r="B19" s="347" t="s">
        <v>131</v>
      </c>
      <c r="C19" s="341" t="s">
        <v>71</v>
      </c>
      <c r="D19" s="343" t="s">
        <v>166</v>
      </c>
      <c r="E19" s="284">
        <v>2</v>
      </c>
      <c r="F19" s="285">
        <v>8</v>
      </c>
      <c r="G19" s="285">
        <f t="shared" si="0"/>
        <v>16</v>
      </c>
    </row>
    <row r="20" spans="1:9" s="158" customFormat="1">
      <c r="A20" s="346"/>
      <c r="B20" s="348"/>
      <c r="C20" s="342"/>
      <c r="D20" s="344"/>
      <c r="E20" s="284">
        <v>20</v>
      </c>
      <c r="F20" s="285">
        <v>2.4</v>
      </c>
      <c r="G20" s="285">
        <f t="shared" si="0"/>
        <v>48</v>
      </c>
    </row>
    <row r="21" spans="1:9" s="158" customFormat="1" ht="12.75" customHeight="1">
      <c r="A21" s="345">
        <v>8</v>
      </c>
      <c r="B21" s="347" t="s">
        <v>167</v>
      </c>
      <c r="C21" s="341" t="s">
        <v>71</v>
      </c>
      <c r="D21" s="343" t="s">
        <v>166</v>
      </c>
      <c r="E21" s="284">
        <v>2</v>
      </c>
      <c r="F21" s="285">
        <v>8</v>
      </c>
      <c r="G21" s="285">
        <f t="shared" si="0"/>
        <v>16</v>
      </c>
    </row>
    <row r="22" spans="1:9" s="158" customFormat="1" ht="15" customHeight="1">
      <c r="A22" s="346"/>
      <c r="B22" s="348"/>
      <c r="C22" s="342"/>
      <c r="D22" s="344"/>
      <c r="E22" s="284">
        <v>20</v>
      </c>
      <c r="F22" s="285">
        <v>2.4</v>
      </c>
      <c r="G22" s="285">
        <f t="shared" si="0"/>
        <v>48</v>
      </c>
    </row>
    <row r="23" spans="1:9" s="158" customFormat="1" ht="12.75" customHeight="1">
      <c r="A23" s="345">
        <v>9</v>
      </c>
      <c r="B23" s="347" t="s">
        <v>131</v>
      </c>
      <c r="C23" s="341" t="s">
        <v>71</v>
      </c>
      <c r="D23" s="343" t="s">
        <v>166</v>
      </c>
      <c r="E23" s="284">
        <v>2</v>
      </c>
      <c r="F23" s="285">
        <v>8</v>
      </c>
      <c r="G23" s="285">
        <f t="shared" si="0"/>
        <v>16</v>
      </c>
    </row>
    <row r="24" spans="1:9" s="158" customFormat="1">
      <c r="A24" s="346"/>
      <c r="B24" s="348"/>
      <c r="C24" s="342"/>
      <c r="D24" s="344"/>
      <c r="E24" s="284">
        <v>20</v>
      </c>
      <c r="F24" s="285">
        <v>2.4</v>
      </c>
      <c r="G24" s="285">
        <f t="shared" si="0"/>
        <v>48</v>
      </c>
    </row>
    <row r="25" spans="1:9" s="158" customFormat="1" ht="12.75" customHeight="1">
      <c r="A25" s="345">
        <v>10</v>
      </c>
      <c r="B25" s="347" t="s">
        <v>131</v>
      </c>
      <c r="C25" s="341" t="s">
        <v>71</v>
      </c>
      <c r="D25" s="343" t="s">
        <v>166</v>
      </c>
      <c r="E25" s="284">
        <v>2</v>
      </c>
      <c r="F25" s="285">
        <v>8</v>
      </c>
      <c r="G25" s="285">
        <f t="shared" si="0"/>
        <v>16</v>
      </c>
    </row>
    <row r="26" spans="1:9" s="158" customFormat="1">
      <c r="A26" s="346"/>
      <c r="B26" s="348"/>
      <c r="C26" s="342"/>
      <c r="D26" s="344"/>
      <c r="E26" s="284">
        <v>20</v>
      </c>
      <c r="F26" s="285">
        <v>2.4</v>
      </c>
      <c r="G26" s="285">
        <f t="shared" si="0"/>
        <v>48</v>
      </c>
    </row>
    <row r="27" spans="1:9" s="158" customFormat="1" ht="12.75" customHeight="1">
      <c r="A27" s="345">
        <v>11</v>
      </c>
      <c r="B27" s="347" t="s">
        <v>131</v>
      </c>
      <c r="C27" s="341" t="s">
        <v>71</v>
      </c>
      <c r="D27" s="343" t="s">
        <v>166</v>
      </c>
      <c r="E27" s="284">
        <v>2</v>
      </c>
      <c r="F27" s="285">
        <v>8</v>
      </c>
      <c r="G27" s="285">
        <f t="shared" si="0"/>
        <v>16</v>
      </c>
    </row>
    <row r="28" spans="1:9" s="158" customFormat="1">
      <c r="A28" s="346"/>
      <c r="B28" s="348"/>
      <c r="C28" s="342"/>
      <c r="D28" s="344"/>
      <c r="E28" s="284">
        <v>20</v>
      </c>
      <c r="F28" s="285">
        <v>2.4</v>
      </c>
      <c r="G28" s="285">
        <f t="shared" si="0"/>
        <v>48</v>
      </c>
    </row>
    <row r="29" spans="1:9" s="248" customFormat="1" ht="11.25" customHeight="1">
      <c r="A29" s="345">
        <v>12</v>
      </c>
      <c r="B29" s="347" t="s">
        <v>131</v>
      </c>
      <c r="C29" s="341" t="s">
        <v>71</v>
      </c>
      <c r="D29" s="343" t="s">
        <v>166</v>
      </c>
      <c r="E29" s="284">
        <v>2</v>
      </c>
      <c r="F29" s="285">
        <v>8</v>
      </c>
      <c r="G29" s="285">
        <f t="shared" si="0"/>
        <v>16</v>
      </c>
      <c r="I29" s="158"/>
    </row>
    <row r="30" spans="1:9" s="248" customFormat="1" ht="14.25" customHeight="1">
      <c r="A30" s="346"/>
      <c r="B30" s="348"/>
      <c r="C30" s="342"/>
      <c r="D30" s="344"/>
      <c r="E30" s="284">
        <v>20</v>
      </c>
      <c r="F30" s="285">
        <v>2.4</v>
      </c>
      <c r="G30" s="285">
        <f t="shared" si="0"/>
        <v>48</v>
      </c>
      <c r="I30" s="158"/>
    </row>
    <row r="31" spans="1:9" s="248" customFormat="1" ht="12.9" customHeight="1">
      <c r="A31" s="345">
        <v>13</v>
      </c>
      <c r="B31" s="347" t="s">
        <v>148</v>
      </c>
      <c r="C31" s="341" t="s">
        <v>71</v>
      </c>
      <c r="D31" s="343" t="s">
        <v>168</v>
      </c>
      <c r="E31" s="284">
        <v>2</v>
      </c>
      <c r="F31" s="285">
        <v>8</v>
      </c>
      <c r="G31" s="285">
        <f t="shared" si="0"/>
        <v>16</v>
      </c>
      <c r="I31" s="158"/>
    </row>
    <row r="32" spans="1:9" s="248" customFormat="1" ht="15" customHeight="1">
      <c r="A32" s="346"/>
      <c r="B32" s="348"/>
      <c r="C32" s="342"/>
      <c r="D32" s="344"/>
      <c r="E32" s="284">
        <v>20</v>
      </c>
      <c r="F32" s="285">
        <v>2.4</v>
      </c>
      <c r="G32" s="285">
        <f t="shared" si="0"/>
        <v>48</v>
      </c>
      <c r="I32" s="158"/>
    </row>
    <row r="33" spans="1:9" s="248" customFormat="1" ht="12.9" customHeight="1">
      <c r="A33" s="345">
        <v>14</v>
      </c>
      <c r="B33" s="347" t="s">
        <v>148</v>
      </c>
      <c r="C33" s="341" t="s">
        <v>71</v>
      </c>
      <c r="D33" s="343" t="s">
        <v>168</v>
      </c>
      <c r="E33" s="284">
        <v>2</v>
      </c>
      <c r="F33" s="285">
        <v>8</v>
      </c>
      <c r="G33" s="285">
        <f t="shared" si="0"/>
        <v>16</v>
      </c>
      <c r="H33" s="286"/>
      <c r="I33" s="158"/>
    </row>
    <row r="34" spans="1:9" s="248" customFormat="1" ht="15" customHeight="1">
      <c r="A34" s="346"/>
      <c r="B34" s="348"/>
      <c r="C34" s="342"/>
      <c r="D34" s="344"/>
      <c r="E34" s="284">
        <v>20</v>
      </c>
      <c r="F34" s="285">
        <v>2.4</v>
      </c>
      <c r="G34" s="285">
        <f t="shared" si="0"/>
        <v>48</v>
      </c>
      <c r="I34" s="158"/>
    </row>
    <row r="35" spans="1:9" s="248" customFormat="1" ht="13.5" customHeight="1">
      <c r="A35" s="345">
        <v>15</v>
      </c>
      <c r="B35" s="347" t="s">
        <v>148</v>
      </c>
      <c r="C35" s="341" t="s">
        <v>114</v>
      </c>
      <c r="D35" s="343" t="s">
        <v>168</v>
      </c>
      <c r="E35" s="284">
        <v>2</v>
      </c>
      <c r="F35" s="285">
        <v>8</v>
      </c>
      <c r="G35" s="285">
        <f t="shared" si="0"/>
        <v>16</v>
      </c>
      <c r="H35" s="286"/>
      <c r="I35" s="158"/>
    </row>
    <row r="36" spans="1:9" s="248" customFormat="1" ht="15" customHeight="1">
      <c r="A36" s="346"/>
      <c r="B36" s="348"/>
      <c r="C36" s="342"/>
      <c r="D36" s="344"/>
      <c r="E36" s="284">
        <v>20</v>
      </c>
      <c r="F36" s="285">
        <v>2.4</v>
      </c>
      <c r="G36" s="285">
        <f t="shared" si="0"/>
        <v>48</v>
      </c>
      <c r="I36" s="158"/>
    </row>
    <row r="37" spans="1:9" s="248" customFormat="1" ht="13.5" customHeight="1">
      <c r="A37" s="345">
        <v>16</v>
      </c>
      <c r="B37" s="347" t="s">
        <v>148</v>
      </c>
      <c r="C37" s="341" t="s">
        <v>71</v>
      </c>
      <c r="D37" s="343" t="s">
        <v>168</v>
      </c>
      <c r="E37" s="284">
        <v>2</v>
      </c>
      <c r="F37" s="285">
        <v>8</v>
      </c>
      <c r="G37" s="285">
        <f t="shared" si="0"/>
        <v>16</v>
      </c>
      <c r="H37" s="286"/>
      <c r="I37" s="158"/>
    </row>
    <row r="38" spans="1:9" s="248" customFormat="1" ht="15" customHeight="1">
      <c r="A38" s="346"/>
      <c r="B38" s="348"/>
      <c r="C38" s="342"/>
      <c r="D38" s="344"/>
      <c r="E38" s="284">
        <v>20</v>
      </c>
      <c r="F38" s="285">
        <v>2.4</v>
      </c>
      <c r="G38" s="285">
        <f t="shared" si="0"/>
        <v>48</v>
      </c>
      <c r="I38" s="158"/>
    </row>
    <row r="39" spans="1:9" s="248" customFormat="1" ht="13.5" customHeight="1">
      <c r="A39" s="345">
        <v>17</v>
      </c>
      <c r="B39" s="347" t="s">
        <v>148</v>
      </c>
      <c r="C39" s="341" t="s">
        <v>79</v>
      </c>
      <c r="D39" s="343" t="s">
        <v>168</v>
      </c>
      <c r="E39" s="284">
        <v>2</v>
      </c>
      <c r="F39" s="285">
        <v>8</v>
      </c>
      <c r="G39" s="285">
        <f t="shared" si="0"/>
        <v>16</v>
      </c>
      <c r="H39" s="286"/>
      <c r="I39" s="158"/>
    </row>
    <row r="40" spans="1:9" s="248" customFormat="1" ht="15" customHeight="1">
      <c r="A40" s="346"/>
      <c r="B40" s="348"/>
      <c r="C40" s="342"/>
      <c r="D40" s="344"/>
      <c r="E40" s="284">
        <v>20</v>
      </c>
      <c r="F40" s="285">
        <v>2.4</v>
      </c>
      <c r="G40" s="285">
        <f t="shared" si="0"/>
        <v>48</v>
      </c>
      <c r="I40" s="158"/>
    </row>
    <row r="41" spans="1:9" s="248" customFormat="1" ht="13.5" customHeight="1">
      <c r="A41" s="345">
        <v>18</v>
      </c>
      <c r="B41" s="347" t="s">
        <v>148</v>
      </c>
      <c r="C41" s="341" t="s">
        <v>71</v>
      </c>
      <c r="D41" s="343" t="s">
        <v>168</v>
      </c>
      <c r="E41" s="284">
        <v>2</v>
      </c>
      <c r="F41" s="285">
        <v>8</v>
      </c>
      <c r="G41" s="285">
        <f t="shared" si="0"/>
        <v>16</v>
      </c>
      <c r="H41" s="286"/>
      <c r="I41" s="158"/>
    </row>
    <row r="42" spans="1:9" s="248" customFormat="1" ht="15" customHeight="1">
      <c r="A42" s="346"/>
      <c r="B42" s="348"/>
      <c r="C42" s="342"/>
      <c r="D42" s="344"/>
      <c r="E42" s="284">
        <v>20</v>
      </c>
      <c r="F42" s="285">
        <v>2.4</v>
      </c>
      <c r="G42" s="285">
        <f t="shared" si="0"/>
        <v>48</v>
      </c>
      <c r="I42" s="158"/>
    </row>
    <row r="43" spans="1:9" s="248" customFormat="1" ht="13.5" customHeight="1">
      <c r="A43" s="345">
        <v>19</v>
      </c>
      <c r="B43" s="347" t="s">
        <v>148</v>
      </c>
      <c r="C43" s="341" t="s">
        <v>71</v>
      </c>
      <c r="D43" s="343" t="s">
        <v>168</v>
      </c>
      <c r="E43" s="284">
        <v>2</v>
      </c>
      <c r="F43" s="285">
        <v>8</v>
      </c>
      <c r="G43" s="285">
        <f t="shared" si="0"/>
        <v>16</v>
      </c>
      <c r="H43" s="286"/>
      <c r="I43" s="158"/>
    </row>
    <row r="44" spans="1:9" s="248" customFormat="1" ht="15" customHeight="1">
      <c r="A44" s="346"/>
      <c r="B44" s="348"/>
      <c r="C44" s="342"/>
      <c r="D44" s="344"/>
      <c r="E44" s="284">
        <v>20</v>
      </c>
      <c r="F44" s="285">
        <v>2.4</v>
      </c>
      <c r="G44" s="285">
        <f t="shared" si="0"/>
        <v>48</v>
      </c>
      <c r="I44" s="158"/>
    </row>
    <row r="45" spans="1:9" s="248" customFormat="1" ht="13.5" customHeight="1">
      <c r="A45" s="345">
        <v>20</v>
      </c>
      <c r="B45" s="347" t="s">
        <v>148</v>
      </c>
      <c r="C45" s="341" t="s">
        <v>71</v>
      </c>
      <c r="D45" s="343" t="s">
        <v>168</v>
      </c>
      <c r="E45" s="284">
        <v>2</v>
      </c>
      <c r="F45" s="285">
        <v>8</v>
      </c>
      <c r="G45" s="285">
        <f t="shared" si="0"/>
        <v>16</v>
      </c>
      <c r="H45" s="286"/>
      <c r="I45" s="158"/>
    </row>
    <row r="46" spans="1:9" s="248" customFormat="1" ht="15" customHeight="1">
      <c r="A46" s="346"/>
      <c r="B46" s="348"/>
      <c r="C46" s="342"/>
      <c r="D46" s="344"/>
      <c r="E46" s="284">
        <v>20</v>
      </c>
      <c r="F46" s="285">
        <v>2.4</v>
      </c>
      <c r="G46" s="285">
        <f t="shared" si="0"/>
        <v>48</v>
      </c>
      <c r="I46" s="158"/>
    </row>
    <row r="47" spans="1:9" s="248" customFormat="1" ht="13.5" customHeight="1">
      <c r="A47" s="345">
        <v>21</v>
      </c>
      <c r="B47" s="347" t="s">
        <v>148</v>
      </c>
      <c r="C47" s="341" t="s">
        <v>71</v>
      </c>
      <c r="D47" s="343" t="s">
        <v>168</v>
      </c>
      <c r="E47" s="284">
        <v>2</v>
      </c>
      <c r="F47" s="285">
        <v>8</v>
      </c>
      <c r="G47" s="285">
        <f t="shared" si="0"/>
        <v>16</v>
      </c>
      <c r="H47" s="286"/>
      <c r="I47" s="158"/>
    </row>
    <row r="48" spans="1:9" s="248" customFormat="1" ht="15" customHeight="1">
      <c r="A48" s="346"/>
      <c r="B48" s="348"/>
      <c r="C48" s="342"/>
      <c r="D48" s="344"/>
      <c r="E48" s="284">
        <v>20</v>
      </c>
      <c r="F48" s="285">
        <v>2.4</v>
      </c>
      <c r="G48" s="285">
        <f t="shared" si="0"/>
        <v>48</v>
      </c>
      <c r="I48" s="158"/>
    </row>
    <row r="49" spans="1:9" s="248" customFormat="1" ht="13.5" customHeight="1">
      <c r="A49" s="345">
        <v>22</v>
      </c>
      <c r="B49" s="347" t="s">
        <v>148</v>
      </c>
      <c r="C49" s="341" t="s">
        <v>150</v>
      </c>
      <c r="D49" s="343" t="s">
        <v>168</v>
      </c>
      <c r="E49" s="284">
        <v>2</v>
      </c>
      <c r="F49" s="285">
        <v>8</v>
      </c>
      <c r="G49" s="285">
        <f t="shared" si="0"/>
        <v>16</v>
      </c>
      <c r="H49" s="286"/>
      <c r="I49" s="158"/>
    </row>
    <row r="50" spans="1:9" s="248" customFormat="1" ht="15" customHeight="1">
      <c r="A50" s="346"/>
      <c r="B50" s="348"/>
      <c r="C50" s="342"/>
      <c r="D50" s="344"/>
      <c r="E50" s="284">
        <v>20</v>
      </c>
      <c r="F50" s="285">
        <v>2.4</v>
      </c>
      <c r="G50" s="285">
        <f t="shared" si="0"/>
        <v>48</v>
      </c>
      <c r="I50" s="158"/>
    </row>
    <row r="51" spans="1:9" s="248" customFormat="1" ht="13.5" customHeight="1">
      <c r="A51" s="345">
        <v>23</v>
      </c>
      <c r="B51" s="347" t="s">
        <v>148</v>
      </c>
      <c r="C51" s="341" t="s">
        <v>149</v>
      </c>
      <c r="D51" s="343" t="s">
        <v>168</v>
      </c>
      <c r="E51" s="284">
        <v>2</v>
      </c>
      <c r="F51" s="285">
        <v>8</v>
      </c>
      <c r="G51" s="285">
        <f t="shared" si="0"/>
        <v>16</v>
      </c>
      <c r="H51" s="286"/>
      <c r="I51" s="158"/>
    </row>
    <row r="52" spans="1:9" s="248" customFormat="1" ht="15" customHeight="1">
      <c r="A52" s="346"/>
      <c r="B52" s="348"/>
      <c r="C52" s="342"/>
      <c r="D52" s="344"/>
      <c r="E52" s="284">
        <v>20</v>
      </c>
      <c r="F52" s="285">
        <v>2.4</v>
      </c>
      <c r="G52" s="285">
        <f t="shared" si="0"/>
        <v>48</v>
      </c>
      <c r="I52" s="158"/>
    </row>
    <row r="53" spans="1:9" s="248" customFormat="1" ht="13.5" customHeight="1">
      <c r="A53" s="345">
        <v>24</v>
      </c>
      <c r="B53" s="347" t="s">
        <v>148</v>
      </c>
      <c r="C53" s="341" t="s">
        <v>71</v>
      </c>
      <c r="D53" s="343" t="s">
        <v>168</v>
      </c>
      <c r="E53" s="284">
        <v>2</v>
      </c>
      <c r="F53" s="285">
        <v>8</v>
      </c>
      <c r="G53" s="285">
        <f t="shared" si="0"/>
        <v>16</v>
      </c>
      <c r="H53" s="286"/>
      <c r="I53" s="158"/>
    </row>
    <row r="54" spans="1:9" s="248" customFormat="1" ht="15" customHeight="1">
      <c r="A54" s="346"/>
      <c r="B54" s="348"/>
      <c r="C54" s="342"/>
      <c r="D54" s="344"/>
      <c r="E54" s="284">
        <v>20</v>
      </c>
      <c r="F54" s="285">
        <v>2.4</v>
      </c>
      <c r="G54" s="285">
        <f t="shared" si="0"/>
        <v>48</v>
      </c>
      <c r="I54" s="158"/>
    </row>
  </sheetData>
  <mergeCells count="98">
    <mergeCell ref="B17:B18"/>
    <mergeCell ref="A19:A20"/>
    <mergeCell ref="B25:B26"/>
    <mergeCell ref="C11:C12"/>
    <mergeCell ref="D19:D20"/>
    <mergeCell ref="A3:G3"/>
    <mergeCell ref="A6:F6"/>
    <mergeCell ref="A7:A8"/>
    <mergeCell ref="B7:B8"/>
    <mergeCell ref="C7:C8"/>
    <mergeCell ref="D7:D8"/>
    <mergeCell ref="A9:A10"/>
    <mergeCell ref="B9:B10"/>
    <mergeCell ref="C9:C10"/>
    <mergeCell ref="D9:D10"/>
    <mergeCell ref="A11:A12"/>
    <mergeCell ref="B11:B12"/>
    <mergeCell ref="A17:A18"/>
    <mergeCell ref="D11:D12"/>
    <mergeCell ref="A27:A28"/>
    <mergeCell ref="B27:B28"/>
    <mergeCell ref="C27:C28"/>
    <mergeCell ref="D27:D28"/>
    <mergeCell ref="A13:A14"/>
    <mergeCell ref="B13:B14"/>
    <mergeCell ref="C13:C14"/>
    <mergeCell ref="D13:D14"/>
    <mergeCell ref="A15:A16"/>
    <mergeCell ref="B15:B16"/>
    <mergeCell ref="C15:C16"/>
    <mergeCell ref="D15:D16"/>
    <mergeCell ref="B19:B20"/>
    <mergeCell ref="C19:C20"/>
    <mergeCell ref="A25:A26"/>
    <mergeCell ref="A33:A34"/>
    <mergeCell ref="B33:B34"/>
    <mergeCell ref="C17:C18"/>
    <mergeCell ref="D17:D18"/>
    <mergeCell ref="A35:A36"/>
    <mergeCell ref="B35:B36"/>
    <mergeCell ref="C35:C36"/>
    <mergeCell ref="D35:D36"/>
    <mergeCell ref="A21:A22"/>
    <mergeCell ref="B21:B22"/>
    <mergeCell ref="C21:C22"/>
    <mergeCell ref="D21:D22"/>
    <mergeCell ref="A23:A24"/>
    <mergeCell ref="B23:B24"/>
    <mergeCell ref="C23:C24"/>
    <mergeCell ref="D23:D24"/>
    <mergeCell ref="A41:A42"/>
    <mergeCell ref="B41:B42"/>
    <mergeCell ref="C25:C26"/>
    <mergeCell ref="D25:D26"/>
    <mergeCell ref="A43:A44"/>
    <mergeCell ref="B43:B44"/>
    <mergeCell ref="C43:C44"/>
    <mergeCell ref="D43:D44"/>
    <mergeCell ref="A29:A30"/>
    <mergeCell ref="B29:B30"/>
    <mergeCell ref="C29:C30"/>
    <mergeCell ref="D29:D30"/>
    <mergeCell ref="A31:A32"/>
    <mergeCell ref="B31:B32"/>
    <mergeCell ref="C31:C32"/>
    <mergeCell ref="D31:D32"/>
    <mergeCell ref="A49:A50"/>
    <mergeCell ref="B49:B50"/>
    <mergeCell ref="C33:C34"/>
    <mergeCell ref="D33:D34"/>
    <mergeCell ref="A51:A52"/>
    <mergeCell ref="B51:B52"/>
    <mergeCell ref="C51:C52"/>
    <mergeCell ref="D51:D52"/>
    <mergeCell ref="A37:A38"/>
    <mergeCell ref="B37:B38"/>
    <mergeCell ref="C37:C38"/>
    <mergeCell ref="D37:D38"/>
    <mergeCell ref="A39:A40"/>
    <mergeCell ref="B39:B40"/>
    <mergeCell ref="C39:C40"/>
    <mergeCell ref="D39:D40"/>
    <mergeCell ref="C49:C50"/>
    <mergeCell ref="D49:D50"/>
    <mergeCell ref="C41:C42"/>
    <mergeCell ref="D41:D42"/>
    <mergeCell ref="A53:A54"/>
    <mergeCell ref="B53:B54"/>
    <mergeCell ref="C53:C54"/>
    <mergeCell ref="D53:D54"/>
    <mergeCell ref="A45:A46"/>
    <mergeCell ref="B45:B46"/>
    <mergeCell ref="C45:C46"/>
    <mergeCell ref="D45:D46"/>
    <mergeCell ref="A47:A48"/>
    <mergeCell ref="B47:B48"/>
    <mergeCell ref="C47:C48"/>
    <mergeCell ref="D47:D48"/>
  </mergeCells>
  <pageMargins left="0.70866141732283472" right="0.70866141732283472" top="0.74803149606299213" bottom="0.74803149606299213" header="0.31496062992125984" footer="0.31496062992125984"/>
  <pageSetup paperSize="9" scale="66" fitToHeight="0" orientation="portrait"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CE127-847E-4E1A-9A35-95FA7340E842}">
  <sheetPr>
    <pageSetUpPr fitToPage="1"/>
  </sheetPr>
  <dimension ref="A1:G45"/>
  <sheetViews>
    <sheetView zoomScaleNormal="100" workbookViewId="0">
      <pane ySplit="6" topLeftCell="A15" activePane="bottomLeft" state="frozen"/>
      <selection pane="bottomLeft" activeCell="F2" sqref="F2"/>
    </sheetView>
  </sheetViews>
  <sheetFormatPr defaultColWidth="12.5546875" defaultRowHeight="13.8"/>
  <cols>
    <col min="1" max="1" width="13.33203125" style="162" customWidth="1"/>
    <col min="2" max="2" width="25.5546875" style="163" customWidth="1"/>
    <col min="3" max="3" width="18.88671875" style="162" customWidth="1"/>
    <col min="4" max="4" width="18" style="162" customWidth="1"/>
    <col min="5" max="5" width="18.109375" style="163" customWidth="1"/>
    <col min="6" max="6" width="19.109375" style="163" customWidth="1"/>
    <col min="7" max="7" width="27.44140625" style="163" customWidth="1"/>
    <col min="8" max="8" width="18" style="163" customWidth="1"/>
    <col min="9" max="16384" width="12.5546875" style="163"/>
  </cols>
  <sheetData>
    <row r="1" spans="1:6" ht="19.5" customHeight="1">
      <c r="F1" s="182" t="s">
        <v>153</v>
      </c>
    </row>
    <row r="2" spans="1:6" ht="21" customHeight="1">
      <c r="A2" s="183" t="s">
        <v>40</v>
      </c>
      <c r="F2" s="182"/>
    </row>
    <row r="3" spans="1:6" ht="51.75" customHeight="1">
      <c r="A3" s="352" t="s">
        <v>169</v>
      </c>
      <c r="B3" s="352"/>
      <c r="C3" s="352"/>
      <c r="D3" s="352"/>
      <c r="E3" s="352"/>
      <c r="F3" s="352"/>
    </row>
    <row r="4" spans="1:6" ht="15.75" customHeight="1"/>
    <row r="5" spans="1:6" s="162" customFormat="1" ht="39.75" customHeight="1">
      <c r="A5" s="164" t="s">
        <v>26</v>
      </c>
      <c r="B5" s="164" t="s">
        <v>27</v>
      </c>
      <c r="C5" s="165" t="s">
        <v>28</v>
      </c>
      <c r="D5" s="165" t="s">
        <v>29</v>
      </c>
      <c r="E5" s="166" t="s">
        <v>30</v>
      </c>
      <c r="F5" s="165" t="s">
        <v>31</v>
      </c>
    </row>
    <row r="6" spans="1:6" s="162" customFormat="1">
      <c r="A6" s="353" t="s">
        <v>32</v>
      </c>
      <c r="B6" s="354"/>
      <c r="C6" s="179">
        <f>ROUNDUP(SUM(C8:C43),2)</f>
        <v>79</v>
      </c>
      <c r="D6" s="180">
        <f>ROUNDUP(SUM(D8:D43),2)</f>
        <v>89591</v>
      </c>
      <c r="E6" s="181">
        <f>ROUNDUP(SUM(E8:E43),2)</f>
        <v>6638.26</v>
      </c>
      <c r="F6" s="181">
        <f>ROUNDUP(SUM(F8:F43),2)</f>
        <v>9683.92</v>
      </c>
    </row>
    <row r="7" spans="1:6" s="162" customFormat="1" hidden="1">
      <c r="A7" s="225" t="s">
        <v>43</v>
      </c>
      <c r="B7" s="224"/>
      <c r="C7" s="224"/>
      <c r="D7" s="167"/>
      <c r="E7" s="167"/>
      <c r="F7" s="168"/>
    </row>
    <row r="8" spans="1:6" s="172" customFormat="1" hidden="1">
      <c r="A8" s="169"/>
      <c r="B8" s="170"/>
      <c r="C8" s="171"/>
      <c r="D8" s="186"/>
      <c r="E8" s="217"/>
      <c r="F8" s="218"/>
    </row>
    <row r="9" spans="1:6" s="172" customFormat="1" hidden="1">
      <c r="A9" s="173"/>
      <c r="B9" s="170"/>
      <c r="C9" s="174"/>
      <c r="D9" s="187"/>
      <c r="E9" s="219"/>
      <c r="F9" s="220"/>
    </row>
    <row r="10" spans="1:6" s="172" customFormat="1" hidden="1">
      <c r="A10" s="173"/>
      <c r="B10" s="170"/>
      <c r="C10" s="174"/>
      <c r="D10" s="187"/>
      <c r="E10" s="219"/>
      <c r="F10" s="220"/>
    </row>
    <row r="11" spans="1:6" s="172" customFormat="1" ht="14.25" hidden="1" customHeight="1">
      <c r="A11" s="173"/>
      <c r="B11" s="170"/>
      <c r="C11" s="174"/>
      <c r="D11" s="187"/>
      <c r="E11" s="219"/>
      <c r="F11" s="220"/>
    </row>
    <row r="12" spans="1:6" s="172" customFormat="1" ht="14.25" hidden="1" customHeight="1">
      <c r="A12" s="173"/>
      <c r="B12" s="170"/>
      <c r="C12" s="174"/>
      <c r="D12" s="187"/>
      <c r="E12" s="219"/>
      <c r="F12" s="220"/>
    </row>
    <row r="13" spans="1:6" s="172" customFormat="1" hidden="1">
      <c r="A13" s="173"/>
      <c r="B13" s="170"/>
      <c r="C13" s="174"/>
      <c r="D13" s="187"/>
      <c r="E13" s="219"/>
      <c r="F13" s="220"/>
    </row>
    <row r="14" spans="1:6" s="172" customFormat="1" hidden="1">
      <c r="A14" s="173"/>
      <c r="B14" s="170"/>
      <c r="C14" s="174"/>
      <c r="D14" s="187"/>
      <c r="E14" s="219"/>
      <c r="F14" s="220"/>
    </row>
    <row r="15" spans="1:6">
      <c r="A15" s="225" t="s">
        <v>33</v>
      </c>
      <c r="B15" s="224"/>
      <c r="C15" s="224"/>
      <c r="D15" s="167"/>
      <c r="E15" s="167"/>
      <c r="F15" s="168"/>
    </row>
    <row r="16" spans="1:6">
      <c r="A16" s="175">
        <v>1</v>
      </c>
      <c r="B16" s="176" t="s">
        <v>133</v>
      </c>
      <c r="C16" s="177">
        <v>2</v>
      </c>
      <c r="D16" s="188">
        <v>2203</v>
      </c>
      <c r="E16" s="189">
        <v>124.07</v>
      </c>
      <c r="F16" s="190">
        <v>179.89</v>
      </c>
    </row>
    <row r="17" spans="1:6">
      <c r="A17" s="175">
        <f>A16+1</f>
        <v>2</v>
      </c>
      <c r="B17" s="178" t="s">
        <v>134</v>
      </c>
      <c r="C17" s="177">
        <v>6</v>
      </c>
      <c r="D17" s="188">
        <v>2746</v>
      </c>
      <c r="E17" s="189">
        <v>170.38</v>
      </c>
      <c r="F17" s="190">
        <v>252.59</v>
      </c>
    </row>
    <row r="18" spans="1:6">
      <c r="A18" s="175">
        <f t="shared" ref="A18:A36" si="0">A17+1</f>
        <v>3</v>
      </c>
      <c r="B18" s="178" t="s">
        <v>135</v>
      </c>
      <c r="C18" s="177">
        <v>31</v>
      </c>
      <c r="D18" s="188">
        <v>40937</v>
      </c>
      <c r="E18" s="189">
        <v>2745.23</v>
      </c>
      <c r="F18" s="190">
        <v>3980.43</v>
      </c>
    </row>
    <row r="19" spans="1:6">
      <c r="A19" s="175">
        <f t="shared" si="0"/>
        <v>4</v>
      </c>
      <c r="B19" s="178" t="s">
        <v>136</v>
      </c>
      <c r="C19" s="177">
        <v>1</v>
      </c>
      <c r="D19" s="188">
        <v>3487</v>
      </c>
      <c r="E19" s="189">
        <v>251.06</v>
      </c>
      <c r="F19" s="190">
        <v>364.03</v>
      </c>
    </row>
    <row r="20" spans="1:6">
      <c r="A20" s="175">
        <f t="shared" si="0"/>
        <v>5</v>
      </c>
      <c r="B20" s="178" t="s">
        <v>137</v>
      </c>
      <c r="C20" s="177">
        <v>7</v>
      </c>
      <c r="D20" s="188">
        <v>1864</v>
      </c>
      <c r="E20" s="189">
        <v>148.59</v>
      </c>
      <c r="F20" s="190">
        <v>215.45</v>
      </c>
    </row>
    <row r="21" spans="1:6" ht="16.5" customHeight="1">
      <c r="A21" s="175">
        <f t="shared" si="0"/>
        <v>6</v>
      </c>
      <c r="B21" s="178" t="s">
        <v>138</v>
      </c>
      <c r="C21" s="177">
        <v>8</v>
      </c>
      <c r="D21" s="188">
        <v>12564</v>
      </c>
      <c r="E21" s="189">
        <v>861.45</v>
      </c>
      <c r="F21" s="190">
        <v>1249.07</v>
      </c>
    </row>
    <row r="22" spans="1:6" ht="16.5" customHeight="1">
      <c r="A22" s="175">
        <f t="shared" si="0"/>
        <v>7</v>
      </c>
      <c r="B22" s="178" t="s">
        <v>139</v>
      </c>
      <c r="C22" s="177">
        <v>2</v>
      </c>
      <c r="D22" s="188">
        <v>1316</v>
      </c>
      <c r="E22" s="189">
        <v>109.72</v>
      </c>
      <c r="F22" s="190">
        <v>159.08000000000001</v>
      </c>
    </row>
    <row r="23" spans="1:6" ht="16.5" customHeight="1">
      <c r="A23" s="175">
        <f t="shared" si="0"/>
        <v>8</v>
      </c>
      <c r="B23" s="178" t="s">
        <v>64</v>
      </c>
      <c r="C23" s="177">
        <v>3</v>
      </c>
      <c r="D23" s="188">
        <v>4341</v>
      </c>
      <c r="E23" s="189">
        <v>359.4</v>
      </c>
      <c r="F23" s="190">
        <v>521.11</v>
      </c>
    </row>
    <row r="24" spans="1:6" ht="16.5" customHeight="1">
      <c r="A24" s="175">
        <f t="shared" si="0"/>
        <v>9</v>
      </c>
      <c r="B24" s="178" t="s">
        <v>170</v>
      </c>
      <c r="C24" s="177">
        <v>1</v>
      </c>
      <c r="D24" s="188">
        <v>376</v>
      </c>
      <c r="E24" s="189">
        <v>21.06</v>
      </c>
      <c r="F24" s="190">
        <v>30.53</v>
      </c>
    </row>
    <row r="25" spans="1:6" ht="16.5" customHeight="1">
      <c r="A25" s="175">
        <f t="shared" si="0"/>
        <v>10</v>
      </c>
      <c r="B25" s="178" t="s">
        <v>140</v>
      </c>
      <c r="C25" s="177">
        <v>3</v>
      </c>
      <c r="D25" s="188">
        <v>2407</v>
      </c>
      <c r="E25" s="189">
        <v>143.80000000000001</v>
      </c>
      <c r="F25" s="190">
        <v>214.15</v>
      </c>
    </row>
    <row r="26" spans="1:6" ht="16.5" customHeight="1">
      <c r="A26" s="175">
        <f t="shared" si="0"/>
        <v>11</v>
      </c>
      <c r="B26" s="178" t="s">
        <v>171</v>
      </c>
      <c r="C26" s="177">
        <v>7</v>
      </c>
      <c r="D26" s="188">
        <v>4170</v>
      </c>
      <c r="E26" s="189">
        <v>349.58</v>
      </c>
      <c r="F26" s="190">
        <v>510.12</v>
      </c>
    </row>
    <row r="27" spans="1:6" ht="16.5" hidden="1" customHeight="1">
      <c r="A27" s="175">
        <f t="shared" si="0"/>
        <v>12</v>
      </c>
      <c r="B27" s="178"/>
      <c r="C27" s="177"/>
      <c r="D27" s="188"/>
      <c r="E27" s="189"/>
      <c r="F27" s="190"/>
    </row>
    <row r="28" spans="1:6" ht="16.5" hidden="1" customHeight="1">
      <c r="A28" s="175">
        <f t="shared" si="0"/>
        <v>13</v>
      </c>
      <c r="B28" s="242"/>
      <c r="C28" s="177"/>
      <c r="D28" s="188"/>
      <c r="E28" s="189"/>
      <c r="F28" s="190"/>
    </row>
    <row r="29" spans="1:6" ht="16.5" hidden="1" customHeight="1">
      <c r="A29" s="175">
        <f t="shared" si="0"/>
        <v>14</v>
      </c>
      <c r="B29" s="242"/>
      <c r="C29" s="177"/>
      <c r="D29" s="188"/>
      <c r="E29" s="189"/>
      <c r="F29" s="190"/>
    </row>
    <row r="30" spans="1:6" ht="16.5" hidden="1" customHeight="1">
      <c r="A30" s="175">
        <f t="shared" si="0"/>
        <v>15</v>
      </c>
      <c r="B30" s="278"/>
      <c r="C30" s="254"/>
      <c r="D30" s="239"/>
      <c r="E30" s="240"/>
      <c r="F30" s="241"/>
    </row>
    <row r="31" spans="1:6" ht="16.5" hidden="1" customHeight="1">
      <c r="A31" s="175">
        <f t="shared" si="0"/>
        <v>16</v>
      </c>
      <c r="B31" s="242"/>
      <c r="C31" s="279"/>
      <c r="D31" s="280"/>
      <c r="E31" s="281"/>
      <c r="F31" s="282"/>
    </row>
    <row r="32" spans="1:6" ht="16.5" hidden="1" customHeight="1">
      <c r="A32" s="175">
        <f t="shared" si="0"/>
        <v>17</v>
      </c>
      <c r="B32" s="243"/>
      <c r="C32" s="221"/>
      <c r="D32" s="188"/>
      <c r="E32" s="189"/>
      <c r="F32" s="190"/>
    </row>
    <row r="33" spans="1:7" ht="16.5" hidden="1" customHeight="1">
      <c r="A33" s="175">
        <f t="shared" si="0"/>
        <v>18</v>
      </c>
      <c r="B33" s="178"/>
      <c r="C33" s="221"/>
      <c r="D33" s="188"/>
      <c r="E33" s="189"/>
      <c r="F33" s="190"/>
    </row>
    <row r="34" spans="1:7" ht="16.5" hidden="1" customHeight="1">
      <c r="A34" s="175">
        <f t="shared" si="0"/>
        <v>19</v>
      </c>
      <c r="B34" s="243"/>
      <c r="C34" s="221"/>
      <c r="D34" s="188"/>
      <c r="E34" s="189"/>
      <c r="F34" s="190"/>
    </row>
    <row r="35" spans="1:7" ht="16.5" hidden="1" customHeight="1">
      <c r="A35" s="175">
        <f t="shared" si="0"/>
        <v>20</v>
      </c>
      <c r="B35" s="244"/>
      <c r="C35" s="221"/>
      <c r="D35" s="188"/>
      <c r="E35" s="189"/>
      <c r="F35" s="190"/>
    </row>
    <row r="36" spans="1:7" ht="16.5" hidden="1" customHeight="1">
      <c r="A36" s="175">
        <f t="shared" si="0"/>
        <v>21</v>
      </c>
      <c r="B36" s="253"/>
      <c r="C36" s="254"/>
      <c r="D36" s="239"/>
      <c r="E36" s="240"/>
      <c r="F36" s="241"/>
    </row>
    <row r="37" spans="1:7" ht="15" customHeight="1">
      <c r="A37" s="225" t="s">
        <v>25</v>
      </c>
      <c r="B37" s="226"/>
      <c r="C37" s="226"/>
      <c r="D37" s="167"/>
      <c r="E37" s="167"/>
      <c r="F37" s="168"/>
    </row>
    <row r="38" spans="1:7">
      <c r="A38" s="169">
        <v>12</v>
      </c>
      <c r="B38" s="228" t="s">
        <v>64</v>
      </c>
      <c r="C38" s="229">
        <v>1</v>
      </c>
      <c r="D38" s="230">
        <v>413</v>
      </c>
      <c r="E38" s="231">
        <v>32.380000000000003</v>
      </c>
      <c r="F38" s="232">
        <v>51.25</v>
      </c>
      <c r="G38" s="163" t="s">
        <v>151</v>
      </c>
    </row>
    <row r="39" spans="1:7">
      <c r="A39" s="169">
        <v>13</v>
      </c>
      <c r="B39" s="228" t="s">
        <v>172</v>
      </c>
      <c r="C39" s="233">
        <v>1</v>
      </c>
      <c r="D39" s="234">
        <v>457</v>
      </c>
      <c r="E39" s="235">
        <v>46.84</v>
      </c>
      <c r="F39" s="236">
        <v>71.91</v>
      </c>
      <c r="G39" s="163" t="s">
        <v>151</v>
      </c>
    </row>
    <row r="40" spans="1:7">
      <c r="A40" s="169">
        <v>14</v>
      </c>
      <c r="B40" s="228" t="s">
        <v>63</v>
      </c>
      <c r="C40" s="233">
        <v>1</v>
      </c>
      <c r="D40" s="234">
        <v>1295</v>
      </c>
      <c r="E40" s="235">
        <v>149.72999999999999</v>
      </c>
      <c r="F40" s="236">
        <v>226.97</v>
      </c>
      <c r="G40" s="163" t="s">
        <v>151</v>
      </c>
    </row>
    <row r="41" spans="1:7">
      <c r="A41" s="169">
        <v>16</v>
      </c>
      <c r="B41" s="228" t="s">
        <v>64</v>
      </c>
      <c r="C41" s="233">
        <v>1</v>
      </c>
      <c r="D41" s="234">
        <v>1913</v>
      </c>
      <c r="E41" s="235">
        <v>158.97</v>
      </c>
      <c r="F41" s="236">
        <v>236</v>
      </c>
    </row>
    <row r="42" spans="1:7">
      <c r="A42" s="169">
        <v>15</v>
      </c>
      <c r="B42" s="228" t="s">
        <v>172</v>
      </c>
      <c r="C42" s="233">
        <v>2</v>
      </c>
      <c r="D42" s="234">
        <v>2635</v>
      </c>
      <c r="E42" s="235">
        <v>263.95999999999998</v>
      </c>
      <c r="F42" s="236">
        <v>389.29</v>
      </c>
    </row>
    <row r="43" spans="1:7" ht="15.75" customHeight="1">
      <c r="A43" s="277">
        <v>17</v>
      </c>
      <c r="B43" s="237" t="s">
        <v>63</v>
      </c>
      <c r="C43" s="238">
        <v>2</v>
      </c>
      <c r="D43" s="239">
        <v>6467</v>
      </c>
      <c r="E43" s="240">
        <v>702.04</v>
      </c>
      <c r="F43" s="241">
        <v>1032.05</v>
      </c>
    </row>
    <row r="45" spans="1:7">
      <c r="A45" s="355" t="s">
        <v>173</v>
      </c>
      <c r="B45" s="355"/>
      <c r="C45" s="355"/>
      <c r="D45" s="355"/>
      <c r="E45" s="355"/>
      <c r="F45" s="355"/>
    </row>
  </sheetData>
  <mergeCells count="3">
    <mergeCell ref="A3:F3"/>
    <mergeCell ref="A6:B6"/>
    <mergeCell ref="A45:F45"/>
  </mergeCells>
  <pageMargins left="0.70866141732283472" right="0.70866141732283472" top="0.74803149606299213" bottom="0.74803149606299213" header="0.31496062992125984" footer="0.31496062992125984"/>
  <pageSetup paperSize="9" scale="77" fitToHeight="0" orientation="portrait"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A2B28-5390-4EC8-B5E4-B1E1EB617FB3}">
  <sheetPr>
    <pageSetUpPr fitToPage="1"/>
  </sheetPr>
  <dimension ref="A1:M608"/>
  <sheetViews>
    <sheetView zoomScaleNormal="100" zoomScaleSheetLayoutView="90" workbookViewId="0">
      <selection activeCell="L10" sqref="L10"/>
    </sheetView>
  </sheetViews>
  <sheetFormatPr defaultColWidth="9.109375" defaultRowHeight="13.2"/>
  <cols>
    <col min="1" max="1" width="5.6640625" style="34" customWidth="1"/>
    <col min="2" max="2" width="56.109375" style="35" customWidth="1"/>
    <col min="3" max="3" width="25.44140625" style="117" customWidth="1"/>
    <col min="4" max="4" width="13.44140625" style="34" customWidth="1"/>
    <col min="5" max="6" width="10.109375" style="34" customWidth="1"/>
    <col min="7" max="7" width="12.109375" style="36" customWidth="1"/>
    <col min="8" max="8" width="12.6640625" style="34" customWidth="1"/>
    <col min="9" max="9" width="13" style="34" customWidth="1"/>
    <col min="10" max="10" width="9.109375" style="63"/>
    <col min="11" max="11" width="9.109375" style="76"/>
    <col min="12" max="12" width="11.6640625" style="76" customWidth="1"/>
    <col min="13" max="16384" width="9.109375" style="76"/>
  </cols>
  <sheetData>
    <row r="1" spans="1:13" ht="13.8">
      <c r="F1" s="126"/>
      <c r="I1" s="75" t="s">
        <v>46</v>
      </c>
    </row>
    <row r="2" spans="1:13" ht="17.399999999999999">
      <c r="A2" s="77" t="s">
        <v>40</v>
      </c>
      <c r="F2" s="127"/>
      <c r="G2" s="108"/>
      <c r="H2" s="108"/>
      <c r="I2" s="108"/>
    </row>
    <row r="3" spans="1:13" ht="48" customHeight="1">
      <c r="A3" s="331" t="s">
        <v>61</v>
      </c>
      <c r="B3" s="331"/>
      <c r="C3" s="331"/>
      <c r="D3" s="331"/>
      <c r="E3" s="331"/>
      <c r="F3" s="331"/>
      <c r="G3" s="331"/>
      <c r="H3" s="331"/>
      <c r="I3" s="331"/>
    </row>
    <row r="4" spans="1:13" ht="22.5" customHeight="1">
      <c r="A4" s="109"/>
      <c r="B4" s="109"/>
      <c r="C4" s="118"/>
      <c r="D4" s="109"/>
      <c r="E4" s="128">
        <v>166.92</v>
      </c>
      <c r="F4" s="110"/>
      <c r="G4" s="110"/>
      <c r="H4" s="110"/>
      <c r="I4" s="110"/>
    </row>
    <row r="5" spans="1:13" s="78" customFormat="1" ht="61.5" customHeight="1">
      <c r="A5" s="104" t="s">
        <v>16</v>
      </c>
      <c r="B5" s="111" t="s">
        <v>17</v>
      </c>
      <c r="C5" s="111" t="s">
        <v>18</v>
      </c>
      <c r="D5" s="111" t="s">
        <v>19</v>
      </c>
      <c r="E5" s="111" t="s">
        <v>20</v>
      </c>
      <c r="F5" s="111" t="s">
        <v>21</v>
      </c>
      <c r="G5" s="105" t="s">
        <v>44</v>
      </c>
      <c r="H5" s="106" t="s">
        <v>23</v>
      </c>
      <c r="I5" s="112" t="s">
        <v>3</v>
      </c>
      <c r="J5" s="34"/>
    </row>
    <row r="6" spans="1:13" s="79" customFormat="1" ht="18.75" customHeight="1">
      <c r="A6" s="332" t="s">
        <v>24</v>
      </c>
      <c r="B6" s="332"/>
      <c r="C6" s="332"/>
      <c r="D6" s="332"/>
      <c r="E6" s="332"/>
      <c r="F6" s="83">
        <f>SUM(F7:F608)</f>
        <v>0</v>
      </c>
      <c r="G6" s="83">
        <f t="shared" ref="G6:I6" si="0">SUM(G7:G608)</f>
        <v>0</v>
      </c>
      <c r="H6" s="83">
        <f t="shared" si="0"/>
        <v>0</v>
      </c>
      <c r="I6" s="83">
        <f t="shared" si="0"/>
        <v>0</v>
      </c>
      <c r="J6" s="62"/>
    </row>
    <row r="7" spans="1:13" s="63" customFormat="1">
      <c r="A7" s="64">
        <v>1</v>
      </c>
      <c r="B7" s="65"/>
      <c r="C7" s="65"/>
      <c r="D7" s="80"/>
      <c r="E7" s="116">
        <f>ROUND(D7/$E$4,3)</f>
        <v>0</v>
      </c>
      <c r="F7" s="66"/>
      <c r="G7" s="66"/>
      <c r="H7" s="114">
        <f>ROUND(G7*0.2359,2)</f>
        <v>0</v>
      </c>
      <c r="I7" s="66">
        <f>G7+H7</f>
        <v>0</v>
      </c>
      <c r="L7" s="113"/>
      <c r="M7" s="113"/>
    </row>
    <row r="8" spans="1:13" s="63" customFormat="1">
      <c r="A8" s="64">
        <f>A7+1</f>
        <v>2</v>
      </c>
      <c r="B8" s="65"/>
      <c r="C8" s="65"/>
      <c r="D8" s="80"/>
      <c r="E8" s="116">
        <f t="shared" ref="E8:E71" si="1">ROUND(D8/$E$4,3)</f>
        <v>0</v>
      </c>
      <c r="F8" s="114"/>
      <c r="G8" s="66"/>
      <c r="H8" s="114">
        <f t="shared" ref="H8:H71" si="2">ROUND(G8*0.2359,2)</f>
        <v>0</v>
      </c>
      <c r="I8" s="66">
        <f t="shared" ref="I8:I71" si="3">G8+H8</f>
        <v>0</v>
      </c>
      <c r="L8" s="113"/>
      <c r="M8" s="113"/>
    </row>
    <row r="9" spans="1:13">
      <c r="A9" s="64">
        <f t="shared" ref="A9:A72" si="4">A8+1</f>
        <v>3</v>
      </c>
      <c r="B9" s="74"/>
      <c r="C9" s="71"/>
      <c r="D9" s="64"/>
      <c r="E9" s="116">
        <f t="shared" si="1"/>
        <v>0</v>
      </c>
      <c r="F9" s="64"/>
      <c r="G9" s="80"/>
      <c r="H9" s="114">
        <f t="shared" si="2"/>
        <v>0</v>
      </c>
      <c r="I9" s="66">
        <f t="shared" si="3"/>
        <v>0</v>
      </c>
      <c r="M9" s="113"/>
    </row>
    <row r="10" spans="1:13">
      <c r="A10" s="64">
        <f t="shared" si="4"/>
        <v>4</v>
      </c>
      <c r="B10" s="70"/>
      <c r="C10" s="71"/>
      <c r="D10" s="64"/>
      <c r="E10" s="116">
        <f t="shared" si="1"/>
        <v>0</v>
      </c>
      <c r="F10" s="64"/>
      <c r="G10" s="80"/>
      <c r="H10" s="114">
        <f t="shared" si="2"/>
        <v>0</v>
      </c>
      <c r="I10" s="66">
        <f t="shared" si="3"/>
        <v>0</v>
      </c>
      <c r="M10" s="113"/>
    </row>
    <row r="11" spans="1:13">
      <c r="A11" s="64">
        <f t="shared" si="4"/>
        <v>5</v>
      </c>
      <c r="B11" s="70"/>
      <c r="C11" s="71"/>
      <c r="D11" s="64"/>
      <c r="E11" s="116">
        <f t="shared" si="1"/>
        <v>0</v>
      </c>
      <c r="F11" s="64"/>
      <c r="G11" s="80"/>
      <c r="H11" s="114">
        <f t="shared" si="2"/>
        <v>0</v>
      </c>
      <c r="I11" s="66">
        <f t="shared" si="3"/>
        <v>0</v>
      </c>
      <c r="M11" s="113"/>
    </row>
    <row r="12" spans="1:13">
      <c r="A12" s="64">
        <f t="shared" si="4"/>
        <v>6</v>
      </c>
      <c r="B12" s="70"/>
      <c r="C12" s="71"/>
      <c r="D12" s="64"/>
      <c r="E12" s="116">
        <f t="shared" si="1"/>
        <v>0</v>
      </c>
      <c r="F12" s="64"/>
      <c r="G12" s="80"/>
      <c r="H12" s="114">
        <f t="shared" si="2"/>
        <v>0</v>
      </c>
      <c r="I12" s="66">
        <f t="shared" si="3"/>
        <v>0</v>
      </c>
      <c r="M12" s="113"/>
    </row>
    <row r="13" spans="1:13">
      <c r="A13" s="64">
        <f t="shared" si="4"/>
        <v>7</v>
      </c>
      <c r="B13" s="70"/>
      <c r="C13" s="71"/>
      <c r="D13" s="64"/>
      <c r="E13" s="116">
        <f t="shared" si="1"/>
        <v>0</v>
      </c>
      <c r="F13" s="64"/>
      <c r="G13" s="80"/>
      <c r="H13" s="114">
        <f t="shared" si="2"/>
        <v>0</v>
      </c>
      <c r="I13" s="66">
        <f t="shared" si="3"/>
        <v>0</v>
      </c>
      <c r="M13" s="113"/>
    </row>
    <row r="14" spans="1:13">
      <c r="A14" s="64">
        <f t="shared" si="4"/>
        <v>8</v>
      </c>
      <c r="B14" s="70"/>
      <c r="C14" s="71"/>
      <c r="D14" s="64"/>
      <c r="E14" s="116">
        <f t="shared" si="1"/>
        <v>0</v>
      </c>
      <c r="F14" s="64"/>
      <c r="G14" s="80"/>
      <c r="H14" s="114">
        <f t="shared" si="2"/>
        <v>0</v>
      </c>
      <c r="I14" s="66">
        <f t="shared" si="3"/>
        <v>0</v>
      </c>
      <c r="M14" s="113"/>
    </row>
    <row r="15" spans="1:13">
      <c r="A15" s="64">
        <f t="shared" si="4"/>
        <v>9</v>
      </c>
      <c r="B15" s="70"/>
      <c r="C15" s="71"/>
      <c r="D15" s="64"/>
      <c r="E15" s="116">
        <f t="shared" si="1"/>
        <v>0</v>
      </c>
      <c r="F15" s="64"/>
      <c r="G15" s="80"/>
      <c r="H15" s="114">
        <f t="shared" si="2"/>
        <v>0</v>
      </c>
      <c r="I15" s="66">
        <f t="shared" si="3"/>
        <v>0</v>
      </c>
      <c r="M15" s="113"/>
    </row>
    <row r="16" spans="1:13">
      <c r="A16" s="64">
        <f t="shared" si="4"/>
        <v>10</v>
      </c>
      <c r="B16" s="70"/>
      <c r="C16" s="71"/>
      <c r="D16" s="64"/>
      <c r="E16" s="116">
        <f t="shared" si="1"/>
        <v>0</v>
      </c>
      <c r="F16" s="64"/>
      <c r="G16" s="80"/>
      <c r="H16" s="114">
        <f t="shared" si="2"/>
        <v>0</v>
      </c>
      <c r="I16" s="66">
        <f t="shared" si="3"/>
        <v>0</v>
      </c>
      <c r="M16" s="113"/>
    </row>
    <row r="17" spans="1:13">
      <c r="A17" s="64">
        <f t="shared" si="4"/>
        <v>11</v>
      </c>
      <c r="B17" s="70"/>
      <c r="C17" s="71"/>
      <c r="D17" s="64"/>
      <c r="E17" s="116">
        <f t="shared" si="1"/>
        <v>0</v>
      </c>
      <c r="F17" s="64"/>
      <c r="G17" s="80"/>
      <c r="H17" s="114">
        <f t="shared" si="2"/>
        <v>0</v>
      </c>
      <c r="I17" s="66">
        <f t="shared" si="3"/>
        <v>0</v>
      </c>
      <c r="M17" s="113"/>
    </row>
    <row r="18" spans="1:13">
      <c r="A18" s="64">
        <f t="shared" si="4"/>
        <v>12</v>
      </c>
      <c r="B18" s="70"/>
      <c r="C18" s="71"/>
      <c r="D18" s="64"/>
      <c r="E18" s="116">
        <f t="shared" si="1"/>
        <v>0</v>
      </c>
      <c r="F18" s="64"/>
      <c r="G18" s="80"/>
      <c r="H18" s="114">
        <f t="shared" si="2"/>
        <v>0</v>
      </c>
      <c r="I18" s="66">
        <f t="shared" si="3"/>
        <v>0</v>
      </c>
      <c r="M18" s="113"/>
    </row>
    <row r="19" spans="1:13">
      <c r="A19" s="64">
        <f t="shared" si="4"/>
        <v>13</v>
      </c>
      <c r="B19" s="70"/>
      <c r="C19" s="71"/>
      <c r="D19" s="64"/>
      <c r="E19" s="116">
        <f t="shared" si="1"/>
        <v>0</v>
      </c>
      <c r="F19" s="64"/>
      <c r="G19" s="80"/>
      <c r="H19" s="114">
        <f t="shared" si="2"/>
        <v>0</v>
      </c>
      <c r="I19" s="66">
        <f t="shared" si="3"/>
        <v>0</v>
      </c>
      <c r="M19" s="113"/>
    </row>
    <row r="20" spans="1:13">
      <c r="A20" s="64">
        <f t="shared" si="4"/>
        <v>14</v>
      </c>
      <c r="B20" s="70"/>
      <c r="C20" s="71"/>
      <c r="D20" s="64"/>
      <c r="E20" s="116">
        <f t="shared" si="1"/>
        <v>0</v>
      </c>
      <c r="F20" s="64"/>
      <c r="G20" s="80"/>
      <c r="H20" s="114">
        <f t="shared" si="2"/>
        <v>0</v>
      </c>
      <c r="I20" s="66">
        <f t="shared" si="3"/>
        <v>0</v>
      </c>
      <c r="M20" s="113"/>
    </row>
    <row r="21" spans="1:13">
      <c r="A21" s="64">
        <f t="shared" si="4"/>
        <v>15</v>
      </c>
      <c r="B21" s="70"/>
      <c r="C21" s="71"/>
      <c r="D21" s="64"/>
      <c r="E21" s="116">
        <f t="shared" si="1"/>
        <v>0</v>
      </c>
      <c r="F21" s="64"/>
      <c r="G21" s="80"/>
      <c r="H21" s="114">
        <f t="shared" si="2"/>
        <v>0</v>
      </c>
      <c r="I21" s="66">
        <f t="shared" si="3"/>
        <v>0</v>
      </c>
      <c r="M21" s="113"/>
    </row>
    <row r="22" spans="1:13">
      <c r="A22" s="64">
        <f t="shared" si="4"/>
        <v>16</v>
      </c>
      <c r="B22" s="70"/>
      <c r="C22" s="71"/>
      <c r="D22" s="64"/>
      <c r="E22" s="116">
        <f t="shared" si="1"/>
        <v>0</v>
      </c>
      <c r="F22" s="64"/>
      <c r="G22" s="80"/>
      <c r="H22" s="114">
        <f t="shared" si="2"/>
        <v>0</v>
      </c>
      <c r="I22" s="66">
        <f t="shared" si="3"/>
        <v>0</v>
      </c>
      <c r="M22" s="113"/>
    </row>
    <row r="23" spans="1:13">
      <c r="A23" s="64">
        <f t="shared" si="4"/>
        <v>17</v>
      </c>
      <c r="B23" s="70"/>
      <c r="C23" s="71"/>
      <c r="D23" s="64"/>
      <c r="E23" s="116">
        <f t="shared" si="1"/>
        <v>0</v>
      </c>
      <c r="F23" s="64"/>
      <c r="G23" s="80"/>
      <c r="H23" s="114">
        <f t="shared" si="2"/>
        <v>0</v>
      </c>
      <c r="I23" s="66">
        <f t="shared" si="3"/>
        <v>0</v>
      </c>
      <c r="M23" s="113"/>
    </row>
    <row r="24" spans="1:13">
      <c r="A24" s="64">
        <f t="shared" si="4"/>
        <v>18</v>
      </c>
      <c r="B24" s="70"/>
      <c r="C24" s="71"/>
      <c r="D24" s="64"/>
      <c r="E24" s="116">
        <f t="shared" si="1"/>
        <v>0</v>
      </c>
      <c r="F24" s="64"/>
      <c r="G24" s="80"/>
      <c r="H24" s="114">
        <f t="shared" si="2"/>
        <v>0</v>
      </c>
      <c r="I24" s="66">
        <f t="shared" si="3"/>
        <v>0</v>
      </c>
      <c r="M24" s="113"/>
    </row>
    <row r="25" spans="1:13">
      <c r="A25" s="64">
        <f t="shared" si="4"/>
        <v>19</v>
      </c>
      <c r="B25" s="70"/>
      <c r="C25" s="71"/>
      <c r="D25" s="64"/>
      <c r="E25" s="116">
        <f t="shared" si="1"/>
        <v>0</v>
      </c>
      <c r="F25" s="64"/>
      <c r="G25" s="80"/>
      <c r="H25" s="114">
        <f t="shared" si="2"/>
        <v>0</v>
      </c>
      <c r="I25" s="66">
        <f t="shared" si="3"/>
        <v>0</v>
      </c>
      <c r="M25" s="113"/>
    </row>
    <row r="26" spans="1:13">
      <c r="A26" s="64">
        <f t="shared" si="4"/>
        <v>20</v>
      </c>
      <c r="B26" s="70"/>
      <c r="C26" s="71"/>
      <c r="D26" s="64"/>
      <c r="E26" s="116">
        <f t="shared" si="1"/>
        <v>0</v>
      </c>
      <c r="F26" s="64"/>
      <c r="G26" s="80"/>
      <c r="H26" s="114">
        <f t="shared" si="2"/>
        <v>0</v>
      </c>
      <c r="I26" s="66">
        <f t="shared" si="3"/>
        <v>0</v>
      </c>
      <c r="M26" s="113"/>
    </row>
    <row r="27" spans="1:13">
      <c r="A27" s="64">
        <f t="shared" si="4"/>
        <v>21</v>
      </c>
      <c r="B27" s="70"/>
      <c r="C27" s="71"/>
      <c r="D27" s="64"/>
      <c r="E27" s="116">
        <f t="shared" si="1"/>
        <v>0</v>
      </c>
      <c r="F27" s="64"/>
      <c r="G27" s="80"/>
      <c r="H27" s="114">
        <f t="shared" si="2"/>
        <v>0</v>
      </c>
      <c r="I27" s="66">
        <f t="shared" si="3"/>
        <v>0</v>
      </c>
      <c r="M27" s="113"/>
    </row>
    <row r="28" spans="1:13">
      <c r="A28" s="64">
        <f t="shared" si="4"/>
        <v>22</v>
      </c>
      <c r="B28" s="70"/>
      <c r="C28" s="71"/>
      <c r="D28" s="64"/>
      <c r="E28" s="116">
        <f t="shared" si="1"/>
        <v>0</v>
      </c>
      <c r="F28" s="64"/>
      <c r="G28" s="80"/>
      <c r="H28" s="114">
        <f t="shared" si="2"/>
        <v>0</v>
      </c>
      <c r="I28" s="66">
        <f t="shared" si="3"/>
        <v>0</v>
      </c>
      <c r="M28" s="113"/>
    </row>
    <row r="29" spans="1:13">
      <c r="A29" s="64">
        <f t="shared" si="4"/>
        <v>23</v>
      </c>
      <c r="B29" s="70"/>
      <c r="C29" s="71"/>
      <c r="D29" s="64"/>
      <c r="E29" s="116">
        <f t="shared" si="1"/>
        <v>0</v>
      </c>
      <c r="F29" s="64"/>
      <c r="G29" s="80"/>
      <c r="H29" s="114">
        <f t="shared" si="2"/>
        <v>0</v>
      </c>
      <c r="I29" s="66">
        <f t="shared" si="3"/>
        <v>0</v>
      </c>
      <c r="M29" s="113"/>
    </row>
    <row r="30" spans="1:13">
      <c r="A30" s="64">
        <f t="shared" si="4"/>
        <v>24</v>
      </c>
      <c r="B30" s="70"/>
      <c r="C30" s="71"/>
      <c r="D30" s="64"/>
      <c r="E30" s="116">
        <f t="shared" si="1"/>
        <v>0</v>
      </c>
      <c r="F30" s="64"/>
      <c r="G30" s="80"/>
      <c r="H30" s="114">
        <f t="shared" si="2"/>
        <v>0</v>
      </c>
      <c r="I30" s="66">
        <f t="shared" si="3"/>
        <v>0</v>
      </c>
      <c r="M30" s="113"/>
    </row>
    <row r="31" spans="1:13">
      <c r="A31" s="64">
        <f t="shared" si="4"/>
        <v>25</v>
      </c>
      <c r="B31" s="70"/>
      <c r="C31" s="71"/>
      <c r="D31" s="64"/>
      <c r="E31" s="116">
        <f t="shared" si="1"/>
        <v>0</v>
      </c>
      <c r="F31" s="64"/>
      <c r="G31" s="80"/>
      <c r="H31" s="114">
        <f t="shared" si="2"/>
        <v>0</v>
      </c>
      <c r="I31" s="66">
        <f t="shared" si="3"/>
        <v>0</v>
      </c>
      <c r="M31" s="113"/>
    </row>
    <row r="32" spans="1:13">
      <c r="A32" s="64">
        <f t="shared" si="4"/>
        <v>26</v>
      </c>
      <c r="B32" s="70"/>
      <c r="C32" s="71"/>
      <c r="D32" s="64"/>
      <c r="E32" s="116">
        <f t="shared" si="1"/>
        <v>0</v>
      </c>
      <c r="F32" s="64"/>
      <c r="G32" s="80"/>
      <c r="H32" s="114">
        <f t="shared" si="2"/>
        <v>0</v>
      </c>
      <c r="I32" s="66">
        <f t="shared" si="3"/>
        <v>0</v>
      </c>
      <c r="M32" s="113"/>
    </row>
    <row r="33" spans="1:13">
      <c r="A33" s="64">
        <f t="shared" si="4"/>
        <v>27</v>
      </c>
      <c r="B33" s="70"/>
      <c r="C33" s="71"/>
      <c r="D33" s="64"/>
      <c r="E33" s="116">
        <f t="shared" si="1"/>
        <v>0</v>
      </c>
      <c r="F33" s="64"/>
      <c r="G33" s="80"/>
      <c r="H33" s="114">
        <f t="shared" si="2"/>
        <v>0</v>
      </c>
      <c r="I33" s="66">
        <f t="shared" si="3"/>
        <v>0</v>
      </c>
      <c r="M33" s="113"/>
    </row>
    <row r="34" spans="1:13" ht="15.75" customHeight="1">
      <c r="A34" s="64">
        <f t="shared" si="4"/>
        <v>28</v>
      </c>
      <c r="B34" s="70"/>
      <c r="C34" s="71"/>
      <c r="D34" s="64"/>
      <c r="E34" s="116">
        <f t="shared" si="1"/>
        <v>0</v>
      </c>
      <c r="F34" s="64"/>
      <c r="G34" s="80"/>
      <c r="H34" s="114">
        <f t="shared" si="2"/>
        <v>0</v>
      </c>
      <c r="I34" s="66">
        <f t="shared" si="3"/>
        <v>0</v>
      </c>
      <c r="M34" s="113"/>
    </row>
    <row r="35" spans="1:13">
      <c r="A35" s="64">
        <f t="shared" si="4"/>
        <v>29</v>
      </c>
      <c r="B35" s="70"/>
      <c r="C35" s="71"/>
      <c r="D35" s="64"/>
      <c r="E35" s="116">
        <f t="shared" si="1"/>
        <v>0</v>
      </c>
      <c r="F35" s="64"/>
      <c r="G35" s="80"/>
      <c r="H35" s="114">
        <f t="shared" si="2"/>
        <v>0</v>
      </c>
      <c r="I35" s="66">
        <f t="shared" si="3"/>
        <v>0</v>
      </c>
      <c r="M35" s="113"/>
    </row>
    <row r="36" spans="1:13">
      <c r="A36" s="64">
        <f t="shared" si="4"/>
        <v>30</v>
      </c>
      <c r="B36" s="70"/>
      <c r="C36" s="71"/>
      <c r="D36" s="64"/>
      <c r="E36" s="116">
        <f t="shared" si="1"/>
        <v>0</v>
      </c>
      <c r="F36" s="64"/>
      <c r="G36" s="80"/>
      <c r="H36" s="114">
        <f t="shared" si="2"/>
        <v>0</v>
      </c>
      <c r="I36" s="66">
        <f t="shared" si="3"/>
        <v>0</v>
      </c>
      <c r="M36" s="113"/>
    </row>
    <row r="37" spans="1:13">
      <c r="A37" s="64">
        <f t="shared" si="4"/>
        <v>31</v>
      </c>
      <c r="B37" s="70"/>
      <c r="C37" s="71"/>
      <c r="D37" s="64"/>
      <c r="E37" s="116">
        <f t="shared" si="1"/>
        <v>0</v>
      </c>
      <c r="F37" s="64"/>
      <c r="G37" s="80"/>
      <c r="H37" s="114">
        <f t="shared" si="2"/>
        <v>0</v>
      </c>
      <c r="I37" s="66">
        <f t="shared" si="3"/>
        <v>0</v>
      </c>
      <c r="M37" s="113"/>
    </row>
    <row r="38" spans="1:13">
      <c r="A38" s="64">
        <f t="shared" si="4"/>
        <v>32</v>
      </c>
      <c r="B38" s="70"/>
      <c r="C38" s="71"/>
      <c r="D38" s="64"/>
      <c r="E38" s="116">
        <f t="shared" si="1"/>
        <v>0</v>
      </c>
      <c r="F38" s="64"/>
      <c r="G38" s="80"/>
      <c r="H38" s="114">
        <f t="shared" si="2"/>
        <v>0</v>
      </c>
      <c r="I38" s="66">
        <f t="shared" si="3"/>
        <v>0</v>
      </c>
      <c r="M38" s="113"/>
    </row>
    <row r="39" spans="1:13">
      <c r="A39" s="64">
        <f t="shared" si="4"/>
        <v>33</v>
      </c>
      <c r="B39" s="70"/>
      <c r="C39" s="71"/>
      <c r="D39" s="64"/>
      <c r="E39" s="116">
        <f t="shared" si="1"/>
        <v>0</v>
      </c>
      <c r="F39" s="64"/>
      <c r="G39" s="80"/>
      <c r="H39" s="114">
        <f t="shared" si="2"/>
        <v>0</v>
      </c>
      <c r="I39" s="66">
        <f t="shared" si="3"/>
        <v>0</v>
      </c>
      <c r="M39" s="113"/>
    </row>
    <row r="40" spans="1:13">
      <c r="A40" s="64">
        <f t="shared" si="4"/>
        <v>34</v>
      </c>
      <c r="B40" s="70"/>
      <c r="C40" s="71"/>
      <c r="D40" s="64"/>
      <c r="E40" s="116">
        <f t="shared" si="1"/>
        <v>0</v>
      </c>
      <c r="F40" s="64"/>
      <c r="G40" s="80"/>
      <c r="H40" s="114">
        <f t="shared" si="2"/>
        <v>0</v>
      </c>
      <c r="I40" s="66">
        <f t="shared" si="3"/>
        <v>0</v>
      </c>
      <c r="M40" s="113"/>
    </row>
    <row r="41" spans="1:13">
      <c r="A41" s="64">
        <f t="shared" si="4"/>
        <v>35</v>
      </c>
      <c r="B41" s="70"/>
      <c r="C41" s="71"/>
      <c r="D41" s="64"/>
      <c r="E41" s="116">
        <f t="shared" si="1"/>
        <v>0</v>
      </c>
      <c r="F41" s="64"/>
      <c r="G41" s="80"/>
      <c r="H41" s="114">
        <f t="shared" si="2"/>
        <v>0</v>
      </c>
      <c r="I41" s="66">
        <f t="shared" si="3"/>
        <v>0</v>
      </c>
      <c r="M41" s="113"/>
    </row>
    <row r="42" spans="1:13">
      <c r="A42" s="64">
        <f t="shared" si="4"/>
        <v>36</v>
      </c>
      <c r="B42" s="70"/>
      <c r="C42" s="71"/>
      <c r="D42" s="64"/>
      <c r="E42" s="116">
        <f t="shared" si="1"/>
        <v>0</v>
      </c>
      <c r="F42" s="64"/>
      <c r="G42" s="80"/>
      <c r="H42" s="114">
        <f t="shared" si="2"/>
        <v>0</v>
      </c>
      <c r="I42" s="66">
        <f t="shared" si="3"/>
        <v>0</v>
      </c>
      <c r="M42" s="113"/>
    </row>
    <row r="43" spans="1:13">
      <c r="A43" s="64">
        <f t="shared" si="4"/>
        <v>37</v>
      </c>
      <c r="B43" s="70"/>
      <c r="C43" s="71"/>
      <c r="D43" s="64"/>
      <c r="E43" s="116">
        <f t="shared" si="1"/>
        <v>0</v>
      </c>
      <c r="F43" s="64"/>
      <c r="G43" s="80"/>
      <c r="H43" s="114">
        <f t="shared" si="2"/>
        <v>0</v>
      </c>
      <c r="I43" s="66">
        <f t="shared" si="3"/>
        <v>0</v>
      </c>
      <c r="M43" s="113"/>
    </row>
    <row r="44" spans="1:13">
      <c r="A44" s="64">
        <f t="shared" si="4"/>
        <v>38</v>
      </c>
      <c r="B44" s="70"/>
      <c r="C44" s="71"/>
      <c r="D44" s="64"/>
      <c r="E44" s="116">
        <f t="shared" si="1"/>
        <v>0</v>
      </c>
      <c r="F44" s="64"/>
      <c r="G44" s="80"/>
      <c r="H44" s="114">
        <f t="shared" si="2"/>
        <v>0</v>
      </c>
      <c r="I44" s="66">
        <f t="shared" si="3"/>
        <v>0</v>
      </c>
      <c r="M44" s="113"/>
    </row>
    <row r="45" spans="1:13">
      <c r="A45" s="64">
        <f t="shared" si="4"/>
        <v>39</v>
      </c>
      <c r="B45" s="70"/>
      <c r="C45" s="71"/>
      <c r="D45" s="64"/>
      <c r="E45" s="116">
        <f t="shared" si="1"/>
        <v>0</v>
      </c>
      <c r="F45" s="64"/>
      <c r="G45" s="80"/>
      <c r="H45" s="114">
        <f t="shared" si="2"/>
        <v>0</v>
      </c>
      <c r="I45" s="66">
        <f t="shared" si="3"/>
        <v>0</v>
      </c>
      <c r="M45" s="113"/>
    </row>
    <row r="46" spans="1:13">
      <c r="A46" s="64">
        <f t="shared" si="4"/>
        <v>40</v>
      </c>
      <c r="B46" s="70"/>
      <c r="C46" s="71"/>
      <c r="D46" s="64"/>
      <c r="E46" s="116">
        <f t="shared" si="1"/>
        <v>0</v>
      </c>
      <c r="F46" s="64"/>
      <c r="G46" s="80"/>
      <c r="H46" s="114">
        <f t="shared" si="2"/>
        <v>0</v>
      </c>
      <c r="I46" s="66">
        <f t="shared" si="3"/>
        <v>0</v>
      </c>
      <c r="M46" s="113"/>
    </row>
    <row r="47" spans="1:13">
      <c r="A47" s="64">
        <f t="shared" si="4"/>
        <v>41</v>
      </c>
      <c r="B47" s="70"/>
      <c r="C47" s="71"/>
      <c r="D47" s="64"/>
      <c r="E47" s="116">
        <f t="shared" si="1"/>
        <v>0</v>
      </c>
      <c r="F47" s="64"/>
      <c r="G47" s="80"/>
      <c r="H47" s="114">
        <f t="shared" si="2"/>
        <v>0</v>
      </c>
      <c r="I47" s="66">
        <f t="shared" si="3"/>
        <v>0</v>
      </c>
      <c r="M47" s="113"/>
    </row>
    <row r="48" spans="1:13">
      <c r="A48" s="64">
        <f t="shared" si="4"/>
        <v>42</v>
      </c>
      <c r="B48" s="70"/>
      <c r="C48" s="71"/>
      <c r="D48" s="64"/>
      <c r="E48" s="116">
        <f t="shared" si="1"/>
        <v>0</v>
      </c>
      <c r="F48" s="64"/>
      <c r="G48" s="80"/>
      <c r="H48" s="114">
        <f t="shared" si="2"/>
        <v>0</v>
      </c>
      <c r="I48" s="66">
        <f t="shared" si="3"/>
        <v>0</v>
      </c>
      <c r="M48" s="113"/>
    </row>
    <row r="49" spans="1:13">
      <c r="A49" s="64">
        <f t="shared" si="4"/>
        <v>43</v>
      </c>
      <c r="B49" s="70"/>
      <c r="C49" s="71"/>
      <c r="D49" s="64"/>
      <c r="E49" s="116">
        <f t="shared" si="1"/>
        <v>0</v>
      </c>
      <c r="F49" s="64"/>
      <c r="G49" s="80"/>
      <c r="H49" s="114">
        <f t="shared" si="2"/>
        <v>0</v>
      </c>
      <c r="I49" s="66">
        <f t="shared" si="3"/>
        <v>0</v>
      </c>
      <c r="M49" s="113"/>
    </row>
    <row r="50" spans="1:13">
      <c r="A50" s="64">
        <f t="shared" si="4"/>
        <v>44</v>
      </c>
      <c r="B50" s="70"/>
      <c r="C50" s="71"/>
      <c r="D50" s="64"/>
      <c r="E50" s="116">
        <f t="shared" si="1"/>
        <v>0</v>
      </c>
      <c r="F50" s="64"/>
      <c r="G50" s="80"/>
      <c r="H50" s="114">
        <f t="shared" si="2"/>
        <v>0</v>
      </c>
      <c r="I50" s="66">
        <f t="shared" si="3"/>
        <v>0</v>
      </c>
      <c r="M50" s="113"/>
    </row>
    <row r="51" spans="1:13">
      <c r="A51" s="64">
        <f t="shared" si="4"/>
        <v>45</v>
      </c>
      <c r="B51" s="70"/>
      <c r="C51" s="71"/>
      <c r="D51" s="64"/>
      <c r="E51" s="116">
        <f t="shared" si="1"/>
        <v>0</v>
      </c>
      <c r="F51" s="64"/>
      <c r="G51" s="80"/>
      <c r="H51" s="114">
        <f t="shared" si="2"/>
        <v>0</v>
      </c>
      <c r="I51" s="66">
        <f t="shared" si="3"/>
        <v>0</v>
      </c>
      <c r="M51" s="113"/>
    </row>
    <row r="52" spans="1:13">
      <c r="A52" s="64">
        <f t="shared" si="4"/>
        <v>46</v>
      </c>
      <c r="B52" s="70"/>
      <c r="C52" s="71"/>
      <c r="D52" s="64"/>
      <c r="E52" s="116">
        <f t="shared" si="1"/>
        <v>0</v>
      </c>
      <c r="F52" s="64"/>
      <c r="G52" s="80"/>
      <c r="H52" s="114">
        <f t="shared" si="2"/>
        <v>0</v>
      </c>
      <c r="I52" s="66">
        <f t="shared" si="3"/>
        <v>0</v>
      </c>
      <c r="M52" s="113"/>
    </row>
    <row r="53" spans="1:13">
      <c r="A53" s="64">
        <f t="shared" si="4"/>
        <v>47</v>
      </c>
      <c r="B53" s="70"/>
      <c r="C53" s="71"/>
      <c r="D53" s="64"/>
      <c r="E53" s="116">
        <f t="shared" si="1"/>
        <v>0</v>
      </c>
      <c r="F53" s="64"/>
      <c r="G53" s="80"/>
      <c r="H53" s="114">
        <f t="shared" si="2"/>
        <v>0</v>
      </c>
      <c r="I53" s="66">
        <f t="shared" si="3"/>
        <v>0</v>
      </c>
      <c r="M53" s="113"/>
    </row>
    <row r="54" spans="1:13">
      <c r="A54" s="64">
        <f t="shared" si="4"/>
        <v>48</v>
      </c>
      <c r="B54" s="70"/>
      <c r="C54" s="71"/>
      <c r="D54" s="64"/>
      <c r="E54" s="116">
        <f t="shared" si="1"/>
        <v>0</v>
      </c>
      <c r="F54" s="64"/>
      <c r="G54" s="80"/>
      <c r="H54" s="114">
        <f t="shared" si="2"/>
        <v>0</v>
      </c>
      <c r="I54" s="66">
        <f t="shared" si="3"/>
        <v>0</v>
      </c>
      <c r="M54" s="113"/>
    </row>
    <row r="55" spans="1:13">
      <c r="A55" s="64">
        <f t="shared" si="4"/>
        <v>49</v>
      </c>
      <c r="B55" s="70"/>
      <c r="C55" s="71"/>
      <c r="D55" s="64"/>
      <c r="E55" s="116">
        <f t="shared" si="1"/>
        <v>0</v>
      </c>
      <c r="F55" s="64"/>
      <c r="G55" s="80"/>
      <c r="H55" s="114">
        <f t="shared" si="2"/>
        <v>0</v>
      </c>
      <c r="I55" s="66">
        <f t="shared" si="3"/>
        <v>0</v>
      </c>
      <c r="M55" s="113"/>
    </row>
    <row r="56" spans="1:13">
      <c r="A56" s="64">
        <f t="shared" si="4"/>
        <v>50</v>
      </c>
      <c r="B56" s="70"/>
      <c r="C56" s="71"/>
      <c r="D56" s="64"/>
      <c r="E56" s="116">
        <f t="shared" si="1"/>
        <v>0</v>
      </c>
      <c r="F56" s="64"/>
      <c r="G56" s="80"/>
      <c r="H56" s="114">
        <f t="shared" si="2"/>
        <v>0</v>
      </c>
      <c r="I56" s="66">
        <f t="shared" si="3"/>
        <v>0</v>
      </c>
      <c r="M56" s="113"/>
    </row>
    <row r="57" spans="1:13">
      <c r="A57" s="64">
        <f t="shared" si="4"/>
        <v>51</v>
      </c>
      <c r="B57" s="70"/>
      <c r="C57" s="71"/>
      <c r="D57" s="64"/>
      <c r="E57" s="116">
        <f t="shared" si="1"/>
        <v>0</v>
      </c>
      <c r="F57" s="64"/>
      <c r="G57" s="80"/>
      <c r="H57" s="114">
        <f t="shared" si="2"/>
        <v>0</v>
      </c>
      <c r="I57" s="66">
        <f t="shared" si="3"/>
        <v>0</v>
      </c>
      <c r="M57" s="113"/>
    </row>
    <row r="58" spans="1:13">
      <c r="A58" s="64">
        <f t="shared" si="4"/>
        <v>52</v>
      </c>
      <c r="B58" s="70"/>
      <c r="C58" s="71"/>
      <c r="D58" s="64"/>
      <c r="E58" s="116">
        <f t="shared" si="1"/>
        <v>0</v>
      </c>
      <c r="F58" s="64"/>
      <c r="G58" s="80"/>
      <c r="H58" s="114">
        <f t="shared" si="2"/>
        <v>0</v>
      </c>
      <c r="I58" s="66">
        <f t="shared" si="3"/>
        <v>0</v>
      </c>
      <c r="M58" s="113"/>
    </row>
    <row r="59" spans="1:13">
      <c r="A59" s="64">
        <f t="shared" si="4"/>
        <v>53</v>
      </c>
      <c r="B59" s="70"/>
      <c r="C59" s="71"/>
      <c r="D59" s="64"/>
      <c r="E59" s="116">
        <f t="shared" si="1"/>
        <v>0</v>
      </c>
      <c r="F59" s="64"/>
      <c r="G59" s="80"/>
      <c r="H59" s="114">
        <f t="shared" si="2"/>
        <v>0</v>
      </c>
      <c r="I59" s="66">
        <f t="shared" si="3"/>
        <v>0</v>
      </c>
      <c r="M59" s="113"/>
    </row>
    <row r="60" spans="1:13">
      <c r="A60" s="64">
        <f t="shared" si="4"/>
        <v>54</v>
      </c>
      <c r="B60" s="70"/>
      <c r="C60" s="71"/>
      <c r="D60" s="64"/>
      <c r="E60" s="116">
        <f t="shared" si="1"/>
        <v>0</v>
      </c>
      <c r="F60" s="64"/>
      <c r="G60" s="80"/>
      <c r="H60" s="114">
        <f t="shared" si="2"/>
        <v>0</v>
      </c>
      <c r="I60" s="66">
        <f t="shared" si="3"/>
        <v>0</v>
      </c>
      <c r="M60" s="113"/>
    </row>
    <row r="61" spans="1:13">
      <c r="A61" s="64">
        <f t="shared" si="4"/>
        <v>55</v>
      </c>
      <c r="B61" s="70"/>
      <c r="C61" s="71"/>
      <c r="D61" s="64"/>
      <c r="E61" s="116">
        <f t="shared" si="1"/>
        <v>0</v>
      </c>
      <c r="F61" s="64"/>
      <c r="G61" s="80"/>
      <c r="H61" s="114">
        <f t="shared" si="2"/>
        <v>0</v>
      </c>
      <c r="I61" s="66">
        <f t="shared" si="3"/>
        <v>0</v>
      </c>
      <c r="M61" s="113"/>
    </row>
    <row r="62" spans="1:13">
      <c r="A62" s="64">
        <f t="shared" si="4"/>
        <v>56</v>
      </c>
      <c r="B62" s="70"/>
      <c r="C62" s="71"/>
      <c r="D62" s="64"/>
      <c r="E62" s="116">
        <f t="shared" si="1"/>
        <v>0</v>
      </c>
      <c r="F62" s="64"/>
      <c r="G62" s="80"/>
      <c r="H62" s="114">
        <f t="shared" si="2"/>
        <v>0</v>
      </c>
      <c r="I62" s="66">
        <f t="shared" si="3"/>
        <v>0</v>
      </c>
      <c r="M62" s="113"/>
    </row>
    <row r="63" spans="1:13">
      <c r="A63" s="64">
        <f t="shared" si="4"/>
        <v>57</v>
      </c>
      <c r="B63" s="70"/>
      <c r="C63" s="71"/>
      <c r="D63" s="64"/>
      <c r="E63" s="116">
        <f t="shared" si="1"/>
        <v>0</v>
      </c>
      <c r="F63" s="64"/>
      <c r="G63" s="80"/>
      <c r="H63" s="114">
        <f t="shared" si="2"/>
        <v>0</v>
      </c>
      <c r="I63" s="66">
        <f t="shared" si="3"/>
        <v>0</v>
      </c>
      <c r="M63" s="113"/>
    </row>
    <row r="64" spans="1:13">
      <c r="A64" s="64">
        <f t="shared" si="4"/>
        <v>58</v>
      </c>
      <c r="B64" s="70"/>
      <c r="C64" s="71"/>
      <c r="D64" s="64"/>
      <c r="E64" s="116">
        <f t="shared" si="1"/>
        <v>0</v>
      </c>
      <c r="F64" s="64"/>
      <c r="G64" s="80"/>
      <c r="H64" s="114">
        <f t="shared" si="2"/>
        <v>0</v>
      </c>
      <c r="I64" s="66">
        <f t="shared" si="3"/>
        <v>0</v>
      </c>
      <c r="M64" s="113"/>
    </row>
    <row r="65" spans="1:13">
      <c r="A65" s="64">
        <f t="shared" si="4"/>
        <v>59</v>
      </c>
      <c r="B65" s="70"/>
      <c r="C65" s="71"/>
      <c r="D65" s="64"/>
      <c r="E65" s="116">
        <f t="shared" si="1"/>
        <v>0</v>
      </c>
      <c r="F65" s="64"/>
      <c r="G65" s="80"/>
      <c r="H65" s="114">
        <f t="shared" si="2"/>
        <v>0</v>
      </c>
      <c r="I65" s="66">
        <f t="shared" si="3"/>
        <v>0</v>
      </c>
      <c r="M65" s="113"/>
    </row>
    <row r="66" spans="1:13">
      <c r="A66" s="64">
        <f t="shared" si="4"/>
        <v>60</v>
      </c>
      <c r="B66" s="70"/>
      <c r="C66" s="71"/>
      <c r="D66" s="64"/>
      <c r="E66" s="116">
        <f t="shared" si="1"/>
        <v>0</v>
      </c>
      <c r="F66" s="64"/>
      <c r="G66" s="80"/>
      <c r="H66" s="114">
        <f t="shared" si="2"/>
        <v>0</v>
      </c>
      <c r="I66" s="66">
        <f t="shared" si="3"/>
        <v>0</v>
      </c>
      <c r="M66" s="113"/>
    </row>
    <row r="67" spans="1:13">
      <c r="A67" s="64">
        <f t="shared" si="4"/>
        <v>61</v>
      </c>
      <c r="B67" s="70"/>
      <c r="C67" s="71"/>
      <c r="D67" s="64"/>
      <c r="E67" s="116">
        <f t="shared" si="1"/>
        <v>0</v>
      </c>
      <c r="F67" s="64"/>
      <c r="G67" s="80"/>
      <c r="H67" s="114">
        <f t="shared" si="2"/>
        <v>0</v>
      </c>
      <c r="I67" s="66">
        <f t="shared" si="3"/>
        <v>0</v>
      </c>
      <c r="M67" s="113"/>
    </row>
    <row r="68" spans="1:13">
      <c r="A68" s="64">
        <f t="shared" si="4"/>
        <v>62</v>
      </c>
      <c r="B68" s="70"/>
      <c r="C68" s="71"/>
      <c r="D68" s="64"/>
      <c r="E68" s="116">
        <f t="shared" si="1"/>
        <v>0</v>
      </c>
      <c r="F68" s="64"/>
      <c r="G68" s="80"/>
      <c r="H68" s="114">
        <f t="shared" si="2"/>
        <v>0</v>
      </c>
      <c r="I68" s="66">
        <f t="shared" si="3"/>
        <v>0</v>
      </c>
      <c r="M68" s="113"/>
    </row>
    <row r="69" spans="1:13">
      <c r="A69" s="64">
        <f t="shared" si="4"/>
        <v>63</v>
      </c>
      <c r="B69" s="70"/>
      <c r="C69" s="71"/>
      <c r="D69" s="64"/>
      <c r="E69" s="116">
        <f t="shared" si="1"/>
        <v>0</v>
      </c>
      <c r="F69" s="64"/>
      <c r="G69" s="80"/>
      <c r="H69" s="114">
        <f t="shared" si="2"/>
        <v>0</v>
      </c>
      <c r="I69" s="66">
        <f t="shared" si="3"/>
        <v>0</v>
      </c>
      <c r="M69" s="113"/>
    </row>
    <row r="70" spans="1:13">
      <c r="A70" s="64">
        <f t="shared" si="4"/>
        <v>64</v>
      </c>
      <c r="B70" s="70"/>
      <c r="C70" s="71"/>
      <c r="D70" s="64"/>
      <c r="E70" s="116">
        <f t="shared" si="1"/>
        <v>0</v>
      </c>
      <c r="F70" s="64"/>
      <c r="G70" s="80"/>
      <c r="H70" s="114">
        <f t="shared" si="2"/>
        <v>0</v>
      </c>
      <c r="I70" s="66">
        <f t="shared" si="3"/>
        <v>0</v>
      </c>
      <c r="M70" s="113"/>
    </row>
    <row r="71" spans="1:13">
      <c r="A71" s="64">
        <f t="shared" si="4"/>
        <v>65</v>
      </c>
      <c r="B71" s="70"/>
      <c r="C71" s="71"/>
      <c r="D71" s="64"/>
      <c r="E71" s="116">
        <f t="shared" si="1"/>
        <v>0</v>
      </c>
      <c r="F71" s="64"/>
      <c r="G71" s="80"/>
      <c r="H71" s="114">
        <f t="shared" si="2"/>
        <v>0</v>
      </c>
      <c r="I71" s="66">
        <f t="shared" si="3"/>
        <v>0</v>
      </c>
      <c r="M71" s="113"/>
    </row>
    <row r="72" spans="1:13">
      <c r="A72" s="64">
        <f t="shared" si="4"/>
        <v>66</v>
      </c>
      <c r="B72" s="70"/>
      <c r="C72" s="71"/>
      <c r="D72" s="64"/>
      <c r="E72" s="116">
        <f t="shared" ref="E72:E135" si="5">ROUND(D72/$E$4,3)</f>
        <v>0</v>
      </c>
      <c r="F72" s="64"/>
      <c r="G72" s="80"/>
      <c r="H72" s="114">
        <f t="shared" ref="H72:H135" si="6">ROUND(G72*0.2359,2)</f>
        <v>0</v>
      </c>
      <c r="I72" s="66">
        <f t="shared" ref="I72:I135" si="7">G72+H72</f>
        <v>0</v>
      </c>
      <c r="M72" s="113"/>
    </row>
    <row r="73" spans="1:13">
      <c r="A73" s="64">
        <f t="shared" ref="A73:A136" si="8">A72+1</f>
        <v>67</v>
      </c>
      <c r="B73" s="70"/>
      <c r="C73" s="71"/>
      <c r="D73" s="64"/>
      <c r="E73" s="116">
        <f t="shared" si="5"/>
        <v>0</v>
      </c>
      <c r="F73" s="64"/>
      <c r="G73" s="80"/>
      <c r="H73" s="114">
        <f t="shared" si="6"/>
        <v>0</v>
      </c>
      <c r="I73" s="66">
        <f t="shared" si="7"/>
        <v>0</v>
      </c>
      <c r="M73" s="113"/>
    </row>
    <row r="74" spans="1:13">
      <c r="A74" s="64">
        <f t="shared" si="8"/>
        <v>68</v>
      </c>
      <c r="B74" s="70"/>
      <c r="C74" s="71"/>
      <c r="D74" s="64"/>
      <c r="E74" s="116">
        <f t="shared" si="5"/>
        <v>0</v>
      </c>
      <c r="F74" s="64"/>
      <c r="G74" s="80"/>
      <c r="H74" s="114">
        <f t="shared" si="6"/>
        <v>0</v>
      </c>
      <c r="I74" s="66">
        <f t="shared" si="7"/>
        <v>0</v>
      </c>
      <c r="M74" s="113"/>
    </row>
    <row r="75" spans="1:13">
      <c r="A75" s="64">
        <f t="shared" si="8"/>
        <v>69</v>
      </c>
      <c r="B75" s="70"/>
      <c r="C75" s="71"/>
      <c r="D75" s="64"/>
      <c r="E75" s="116">
        <f t="shared" si="5"/>
        <v>0</v>
      </c>
      <c r="F75" s="64"/>
      <c r="G75" s="80"/>
      <c r="H75" s="114">
        <f t="shared" si="6"/>
        <v>0</v>
      </c>
      <c r="I75" s="66">
        <f t="shared" si="7"/>
        <v>0</v>
      </c>
      <c r="M75" s="113"/>
    </row>
    <row r="76" spans="1:13">
      <c r="A76" s="64">
        <f t="shared" si="8"/>
        <v>70</v>
      </c>
      <c r="B76" s="70"/>
      <c r="C76" s="71"/>
      <c r="D76" s="64"/>
      <c r="E76" s="116">
        <f t="shared" si="5"/>
        <v>0</v>
      </c>
      <c r="F76" s="64"/>
      <c r="G76" s="80"/>
      <c r="H76" s="114">
        <f t="shared" si="6"/>
        <v>0</v>
      </c>
      <c r="I76" s="66">
        <f t="shared" si="7"/>
        <v>0</v>
      </c>
      <c r="M76" s="113"/>
    </row>
    <row r="77" spans="1:13">
      <c r="A77" s="64">
        <f t="shared" si="8"/>
        <v>71</v>
      </c>
      <c r="B77" s="70"/>
      <c r="C77" s="71"/>
      <c r="D77" s="64"/>
      <c r="E77" s="116">
        <f t="shared" si="5"/>
        <v>0</v>
      </c>
      <c r="F77" s="64"/>
      <c r="G77" s="80"/>
      <c r="H77" s="114">
        <f t="shared" si="6"/>
        <v>0</v>
      </c>
      <c r="I77" s="66">
        <f t="shared" si="7"/>
        <v>0</v>
      </c>
      <c r="M77" s="113"/>
    </row>
    <row r="78" spans="1:13">
      <c r="A78" s="64">
        <f t="shared" si="8"/>
        <v>72</v>
      </c>
      <c r="B78" s="70"/>
      <c r="C78" s="71"/>
      <c r="D78" s="64"/>
      <c r="E78" s="116">
        <f t="shared" si="5"/>
        <v>0</v>
      </c>
      <c r="F78" s="64"/>
      <c r="G78" s="80"/>
      <c r="H78" s="114">
        <f t="shared" si="6"/>
        <v>0</v>
      </c>
      <c r="I78" s="66">
        <f t="shared" si="7"/>
        <v>0</v>
      </c>
      <c r="M78" s="113"/>
    </row>
    <row r="79" spans="1:13">
      <c r="A79" s="64">
        <f t="shared" si="8"/>
        <v>73</v>
      </c>
      <c r="B79" s="70"/>
      <c r="C79" s="71"/>
      <c r="D79" s="64"/>
      <c r="E79" s="116">
        <f t="shared" si="5"/>
        <v>0</v>
      </c>
      <c r="F79" s="64"/>
      <c r="G79" s="80"/>
      <c r="H79" s="114">
        <f t="shared" si="6"/>
        <v>0</v>
      </c>
      <c r="I79" s="66">
        <f t="shared" si="7"/>
        <v>0</v>
      </c>
      <c r="M79" s="113"/>
    </row>
    <row r="80" spans="1:13">
      <c r="A80" s="64">
        <f t="shared" si="8"/>
        <v>74</v>
      </c>
      <c r="B80" s="70"/>
      <c r="C80" s="71"/>
      <c r="D80" s="64"/>
      <c r="E80" s="116">
        <f t="shared" si="5"/>
        <v>0</v>
      </c>
      <c r="F80" s="64"/>
      <c r="G80" s="80"/>
      <c r="H80" s="114">
        <f t="shared" si="6"/>
        <v>0</v>
      </c>
      <c r="I80" s="66">
        <f t="shared" si="7"/>
        <v>0</v>
      </c>
      <c r="M80" s="113"/>
    </row>
    <row r="81" spans="1:13">
      <c r="A81" s="64">
        <f t="shared" si="8"/>
        <v>75</v>
      </c>
      <c r="B81" s="70"/>
      <c r="C81" s="71"/>
      <c r="D81" s="64"/>
      <c r="E81" s="116">
        <f t="shared" si="5"/>
        <v>0</v>
      </c>
      <c r="F81" s="64"/>
      <c r="G81" s="80"/>
      <c r="H81" s="114">
        <f t="shared" si="6"/>
        <v>0</v>
      </c>
      <c r="I81" s="66">
        <f t="shared" si="7"/>
        <v>0</v>
      </c>
      <c r="M81" s="113"/>
    </row>
    <row r="82" spans="1:13">
      <c r="A82" s="64">
        <f t="shared" si="8"/>
        <v>76</v>
      </c>
      <c r="B82" s="70"/>
      <c r="C82" s="71"/>
      <c r="D82" s="64"/>
      <c r="E82" s="116">
        <f t="shared" si="5"/>
        <v>0</v>
      </c>
      <c r="F82" s="64"/>
      <c r="G82" s="80"/>
      <c r="H82" s="114">
        <f t="shared" si="6"/>
        <v>0</v>
      </c>
      <c r="I82" s="66">
        <f t="shared" si="7"/>
        <v>0</v>
      </c>
      <c r="M82" s="113"/>
    </row>
    <row r="83" spans="1:13">
      <c r="A83" s="64">
        <f t="shared" si="8"/>
        <v>77</v>
      </c>
      <c r="B83" s="70"/>
      <c r="C83" s="71"/>
      <c r="D83" s="64"/>
      <c r="E83" s="116">
        <f t="shared" si="5"/>
        <v>0</v>
      </c>
      <c r="F83" s="64"/>
      <c r="G83" s="80"/>
      <c r="H83" s="114">
        <f t="shared" si="6"/>
        <v>0</v>
      </c>
      <c r="I83" s="66">
        <f t="shared" si="7"/>
        <v>0</v>
      </c>
      <c r="M83" s="113"/>
    </row>
    <row r="84" spans="1:13">
      <c r="A84" s="64">
        <f t="shared" si="8"/>
        <v>78</v>
      </c>
      <c r="B84" s="70"/>
      <c r="C84" s="71"/>
      <c r="D84" s="64"/>
      <c r="E84" s="116">
        <f t="shared" si="5"/>
        <v>0</v>
      </c>
      <c r="F84" s="64"/>
      <c r="G84" s="80"/>
      <c r="H84" s="114">
        <f t="shared" si="6"/>
        <v>0</v>
      </c>
      <c r="I84" s="66">
        <f t="shared" si="7"/>
        <v>0</v>
      </c>
      <c r="M84" s="113"/>
    </row>
    <row r="85" spans="1:13">
      <c r="A85" s="64">
        <f t="shared" si="8"/>
        <v>79</v>
      </c>
      <c r="B85" s="70"/>
      <c r="C85" s="71"/>
      <c r="D85" s="64"/>
      <c r="E85" s="116">
        <f t="shared" si="5"/>
        <v>0</v>
      </c>
      <c r="F85" s="64"/>
      <c r="G85" s="80"/>
      <c r="H85" s="114">
        <f t="shared" si="6"/>
        <v>0</v>
      </c>
      <c r="I85" s="66">
        <f t="shared" si="7"/>
        <v>0</v>
      </c>
      <c r="M85" s="113"/>
    </row>
    <row r="86" spans="1:13">
      <c r="A86" s="64">
        <f t="shared" si="8"/>
        <v>80</v>
      </c>
      <c r="B86" s="70"/>
      <c r="C86" s="71"/>
      <c r="D86" s="64"/>
      <c r="E86" s="116">
        <f t="shared" si="5"/>
        <v>0</v>
      </c>
      <c r="F86" s="64"/>
      <c r="G86" s="80"/>
      <c r="H86" s="114">
        <f t="shared" si="6"/>
        <v>0</v>
      </c>
      <c r="I86" s="66">
        <f t="shared" si="7"/>
        <v>0</v>
      </c>
      <c r="M86" s="113"/>
    </row>
    <row r="87" spans="1:13">
      <c r="A87" s="64">
        <f t="shared" si="8"/>
        <v>81</v>
      </c>
      <c r="B87" s="70"/>
      <c r="C87" s="71"/>
      <c r="D87" s="64"/>
      <c r="E87" s="116">
        <f t="shared" si="5"/>
        <v>0</v>
      </c>
      <c r="F87" s="64"/>
      <c r="G87" s="80"/>
      <c r="H87" s="114">
        <f t="shared" si="6"/>
        <v>0</v>
      </c>
      <c r="I87" s="66">
        <f t="shared" si="7"/>
        <v>0</v>
      </c>
      <c r="M87" s="113"/>
    </row>
    <row r="88" spans="1:13">
      <c r="A88" s="64">
        <f t="shared" si="8"/>
        <v>82</v>
      </c>
      <c r="B88" s="70"/>
      <c r="C88" s="71"/>
      <c r="D88" s="64"/>
      <c r="E88" s="116">
        <f t="shared" si="5"/>
        <v>0</v>
      </c>
      <c r="F88" s="64"/>
      <c r="G88" s="80"/>
      <c r="H88" s="114">
        <f t="shared" si="6"/>
        <v>0</v>
      </c>
      <c r="I88" s="66">
        <f t="shared" si="7"/>
        <v>0</v>
      </c>
      <c r="M88" s="113"/>
    </row>
    <row r="89" spans="1:13">
      <c r="A89" s="64">
        <f t="shared" si="8"/>
        <v>83</v>
      </c>
      <c r="B89" s="70"/>
      <c r="C89" s="71"/>
      <c r="D89" s="64"/>
      <c r="E89" s="116">
        <f t="shared" si="5"/>
        <v>0</v>
      </c>
      <c r="F89" s="64"/>
      <c r="G89" s="80"/>
      <c r="H89" s="114">
        <f t="shared" si="6"/>
        <v>0</v>
      </c>
      <c r="I89" s="66">
        <f t="shared" si="7"/>
        <v>0</v>
      </c>
      <c r="M89" s="113"/>
    </row>
    <row r="90" spans="1:13">
      <c r="A90" s="64">
        <f t="shared" si="8"/>
        <v>84</v>
      </c>
      <c r="B90" s="70"/>
      <c r="C90" s="71"/>
      <c r="D90" s="64"/>
      <c r="E90" s="116">
        <f t="shared" si="5"/>
        <v>0</v>
      </c>
      <c r="F90" s="64"/>
      <c r="G90" s="80"/>
      <c r="H90" s="114">
        <f t="shared" si="6"/>
        <v>0</v>
      </c>
      <c r="I90" s="66">
        <f t="shared" si="7"/>
        <v>0</v>
      </c>
      <c r="M90" s="113"/>
    </row>
    <row r="91" spans="1:13">
      <c r="A91" s="64">
        <f t="shared" si="8"/>
        <v>85</v>
      </c>
      <c r="B91" s="70"/>
      <c r="C91" s="71"/>
      <c r="D91" s="64"/>
      <c r="E91" s="116">
        <f t="shared" si="5"/>
        <v>0</v>
      </c>
      <c r="F91" s="64"/>
      <c r="G91" s="80"/>
      <c r="H91" s="114">
        <f t="shared" si="6"/>
        <v>0</v>
      </c>
      <c r="I91" s="66">
        <f t="shared" si="7"/>
        <v>0</v>
      </c>
      <c r="M91" s="113"/>
    </row>
    <row r="92" spans="1:13">
      <c r="A92" s="64">
        <f t="shared" si="8"/>
        <v>86</v>
      </c>
      <c r="B92" s="70"/>
      <c r="C92" s="71"/>
      <c r="D92" s="64"/>
      <c r="E92" s="116">
        <f t="shared" si="5"/>
        <v>0</v>
      </c>
      <c r="F92" s="64"/>
      <c r="G92" s="80"/>
      <c r="H92" s="114">
        <f t="shared" si="6"/>
        <v>0</v>
      </c>
      <c r="I92" s="66">
        <f t="shared" si="7"/>
        <v>0</v>
      </c>
      <c r="M92" s="113"/>
    </row>
    <row r="93" spans="1:13">
      <c r="A93" s="64">
        <f t="shared" si="8"/>
        <v>87</v>
      </c>
      <c r="B93" s="70"/>
      <c r="C93" s="71"/>
      <c r="D93" s="64"/>
      <c r="E93" s="116">
        <f t="shared" si="5"/>
        <v>0</v>
      </c>
      <c r="F93" s="64"/>
      <c r="G93" s="80"/>
      <c r="H93" s="114">
        <f t="shared" si="6"/>
        <v>0</v>
      </c>
      <c r="I93" s="66">
        <f t="shared" si="7"/>
        <v>0</v>
      </c>
      <c r="M93" s="113"/>
    </row>
    <row r="94" spans="1:13">
      <c r="A94" s="64">
        <f t="shared" si="8"/>
        <v>88</v>
      </c>
      <c r="B94" s="70"/>
      <c r="C94" s="71"/>
      <c r="D94" s="64"/>
      <c r="E94" s="116">
        <f t="shared" si="5"/>
        <v>0</v>
      </c>
      <c r="F94" s="64"/>
      <c r="G94" s="80"/>
      <c r="H94" s="114">
        <f t="shared" si="6"/>
        <v>0</v>
      </c>
      <c r="I94" s="66">
        <f t="shared" si="7"/>
        <v>0</v>
      </c>
      <c r="M94" s="113"/>
    </row>
    <row r="95" spans="1:13">
      <c r="A95" s="64">
        <f t="shared" si="8"/>
        <v>89</v>
      </c>
      <c r="B95" s="70"/>
      <c r="C95" s="71"/>
      <c r="D95" s="64"/>
      <c r="E95" s="116">
        <f t="shared" si="5"/>
        <v>0</v>
      </c>
      <c r="F95" s="64"/>
      <c r="G95" s="80"/>
      <c r="H95" s="114">
        <f t="shared" si="6"/>
        <v>0</v>
      </c>
      <c r="I95" s="66">
        <f t="shared" si="7"/>
        <v>0</v>
      </c>
      <c r="M95" s="113"/>
    </row>
    <row r="96" spans="1:13">
      <c r="A96" s="64">
        <f t="shared" si="8"/>
        <v>90</v>
      </c>
      <c r="B96" s="70"/>
      <c r="C96" s="71"/>
      <c r="D96" s="64"/>
      <c r="E96" s="116">
        <f t="shared" si="5"/>
        <v>0</v>
      </c>
      <c r="F96" s="64"/>
      <c r="G96" s="80"/>
      <c r="H96" s="114">
        <f t="shared" si="6"/>
        <v>0</v>
      </c>
      <c r="I96" s="66">
        <f t="shared" si="7"/>
        <v>0</v>
      </c>
      <c r="M96" s="113"/>
    </row>
    <row r="97" spans="1:13">
      <c r="A97" s="64">
        <f t="shared" si="8"/>
        <v>91</v>
      </c>
      <c r="B97" s="70"/>
      <c r="C97" s="71"/>
      <c r="D97" s="64"/>
      <c r="E97" s="116">
        <f t="shared" si="5"/>
        <v>0</v>
      </c>
      <c r="F97" s="64"/>
      <c r="G97" s="80"/>
      <c r="H97" s="114">
        <f t="shared" si="6"/>
        <v>0</v>
      </c>
      <c r="I97" s="66">
        <f t="shared" si="7"/>
        <v>0</v>
      </c>
      <c r="M97" s="113"/>
    </row>
    <row r="98" spans="1:13">
      <c r="A98" s="64">
        <f t="shared" si="8"/>
        <v>92</v>
      </c>
      <c r="B98" s="70"/>
      <c r="C98" s="71"/>
      <c r="D98" s="64"/>
      <c r="E98" s="116">
        <f t="shared" si="5"/>
        <v>0</v>
      </c>
      <c r="F98" s="64"/>
      <c r="G98" s="80"/>
      <c r="H98" s="114">
        <f t="shared" si="6"/>
        <v>0</v>
      </c>
      <c r="I98" s="66">
        <f t="shared" si="7"/>
        <v>0</v>
      </c>
      <c r="M98" s="113"/>
    </row>
    <row r="99" spans="1:13">
      <c r="A99" s="64">
        <f t="shared" si="8"/>
        <v>93</v>
      </c>
      <c r="B99" s="70"/>
      <c r="C99" s="71"/>
      <c r="D99" s="64"/>
      <c r="E99" s="116">
        <f t="shared" si="5"/>
        <v>0</v>
      </c>
      <c r="F99" s="64"/>
      <c r="G99" s="80"/>
      <c r="H99" s="114">
        <f t="shared" si="6"/>
        <v>0</v>
      </c>
      <c r="I99" s="66">
        <f t="shared" si="7"/>
        <v>0</v>
      </c>
      <c r="M99" s="113"/>
    </row>
    <row r="100" spans="1:13">
      <c r="A100" s="64">
        <f t="shared" si="8"/>
        <v>94</v>
      </c>
      <c r="B100" s="70"/>
      <c r="C100" s="71"/>
      <c r="D100" s="64"/>
      <c r="E100" s="116">
        <f t="shared" si="5"/>
        <v>0</v>
      </c>
      <c r="F100" s="64"/>
      <c r="G100" s="80"/>
      <c r="H100" s="114">
        <f t="shared" si="6"/>
        <v>0</v>
      </c>
      <c r="I100" s="66">
        <f t="shared" si="7"/>
        <v>0</v>
      </c>
      <c r="M100" s="113"/>
    </row>
    <row r="101" spans="1:13">
      <c r="A101" s="64">
        <f t="shared" si="8"/>
        <v>95</v>
      </c>
      <c r="B101" s="70"/>
      <c r="C101" s="71"/>
      <c r="D101" s="64"/>
      <c r="E101" s="116">
        <f t="shared" si="5"/>
        <v>0</v>
      </c>
      <c r="F101" s="64"/>
      <c r="G101" s="80"/>
      <c r="H101" s="114">
        <f t="shared" si="6"/>
        <v>0</v>
      </c>
      <c r="I101" s="66">
        <f t="shared" si="7"/>
        <v>0</v>
      </c>
      <c r="M101" s="113"/>
    </row>
    <row r="102" spans="1:13">
      <c r="A102" s="64">
        <f t="shared" si="8"/>
        <v>96</v>
      </c>
      <c r="B102" s="70"/>
      <c r="C102" s="71"/>
      <c r="D102" s="64"/>
      <c r="E102" s="116">
        <f t="shared" si="5"/>
        <v>0</v>
      </c>
      <c r="F102" s="64"/>
      <c r="G102" s="80"/>
      <c r="H102" s="114">
        <f t="shared" si="6"/>
        <v>0</v>
      </c>
      <c r="I102" s="66">
        <f t="shared" si="7"/>
        <v>0</v>
      </c>
      <c r="M102" s="113"/>
    </row>
    <row r="103" spans="1:13">
      <c r="A103" s="64">
        <f t="shared" si="8"/>
        <v>97</v>
      </c>
      <c r="B103" s="70"/>
      <c r="C103" s="71"/>
      <c r="D103" s="64"/>
      <c r="E103" s="116">
        <f t="shared" si="5"/>
        <v>0</v>
      </c>
      <c r="F103" s="64"/>
      <c r="G103" s="80"/>
      <c r="H103" s="114">
        <f t="shared" si="6"/>
        <v>0</v>
      </c>
      <c r="I103" s="66">
        <f t="shared" si="7"/>
        <v>0</v>
      </c>
      <c r="M103" s="113"/>
    </row>
    <row r="104" spans="1:13">
      <c r="A104" s="64">
        <f t="shared" si="8"/>
        <v>98</v>
      </c>
      <c r="B104" s="70"/>
      <c r="C104" s="71"/>
      <c r="D104" s="64"/>
      <c r="E104" s="116">
        <f t="shared" si="5"/>
        <v>0</v>
      </c>
      <c r="F104" s="64"/>
      <c r="G104" s="80"/>
      <c r="H104" s="114">
        <f t="shared" si="6"/>
        <v>0</v>
      </c>
      <c r="I104" s="66">
        <f t="shared" si="7"/>
        <v>0</v>
      </c>
      <c r="M104" s="113"/>
    </row>
    <row r="105" spans="1:13">
      <c r="A105" s="64">
        <f t="shared" si="8"/>
        <v>99</v>
      </c>
      <c r="B105" s="70"/>
      <c r="C105" s="71"/>
      <c r="D105" s="64"/>
      <c r="E105" s="116">
        <f t="shared" si="5"/>
        <v>0</v>
      </c>
      <c r="F105" s="64"/>
      <c r="G105" s="80"/>
      <c r="H105" s="114">
        <f t="shared" si="6"/>
        <v>0</v>
      </c>
      <c r="I105" s="66">
        <f t="shared" si="7"/>
        <v>0</v>
      </c>
      <c r="M105" s="113"/>
    </row>
    <row r="106" spans="1:13">
      <c r="A106" s="64">
        <f t="shared" si="8"/>
        <v>100</v>
      </c>
      <c r="B106" s="70"/>
      <c r="C106" s="71"/>
      <c r="D106" s="64"/>
      <c r="E106" s="116">
        <f t="shared" si="5"/>
        <v>0</v>
      </c>
      <c r="F106" s="64"/>
      <c r="G106" s="80"/>
      <c r="H106" s="114">
        <f t="shared" si="6"/>
        <v>0</v>
      </c>
      <c r="I106" s="66">
        <f t="shared" si="7"/>
        <v>0</v>
      </c>
      <c r="M106" s="113"/>
    </row>
    <row r="107" spans="1:13">
      <c r="A107" s="64">
        <f t="shared" si="8"/>
        <v>101</v>
      </c>
      <c r="B107" s="70"/>
      <c r="C107" s="71"/>
      <c r="D107" s="64"/>
      <c r="E107" s="116">
        <f t="shared" si="5"/>
        <v>0</v>
      </c>
      <c r="F107" s="64"/>
      <c r="G107" s="80"/>
      <c r="H107" s="114">
        <f t="shared" si="6"/>
        <v>0</v>
      </c>
      <c r="I107" s="66">
        <f t="shared" si="7"/>
        <v>0</v>
      </c>
      <c r="M107" s="113"/>
    </row>
    <row r="108" spans="1:13">
      <c r="A108" s="64">
        <f t="shared" si="8"/>
        <v>102</v>
      </c>
      <c r="B108" s="70"/>
      <c r="C108" s="71"/>
      <c r="D108" s="64"/>
      <c r="E108" s="116">
        <f t="shared" si="5"/>
        <v>0</v>
      </c>
      <c r="F108" s="64"/>
      <c r="G108" s="80"/>
      <c r="H108" s="114">
        <f t="shared" si="6"/>
        <v>0</v>
      </c>
      <c r="I108" s="66">
        <f t="shared" si="7"/>
        <v>0</v>
      </c>
      <c r="M108" s="113"/>
    </row>
    <row r="109" spans="1:13">
      <c r="A109" s="64">
        <f t="shared" si="8"/>
        <v>103</v>
      </c>
      <c r="B109" s="70"/>
      <c r="C109" s="71"/>
      <c r="D109" s="64"/>
      <c r="E109" s="116">
        <f t="shared" si="5"/>
        <v>0</v>
      </c>
      <c r="F109" s="64"/>
      <c r="G109" s="80"/>
      <c r="H109" s="114">
        <f t="shared" si="6"/>
        <v>0</v>
      </c>
      <c r="I109" s="66">
        <f t="shared" si="7"/>
        <v>0</v>
      </c>
      <c r="M109" s="113"/>
    </row>
    <row r="110" spans="1:13">
      <c r="A110" s="64">
        <f t="shared" si="8"/>
        <v>104</v>
      </c>
      <c r="B110" s="70"/>
      <c r="C110" s="71"/>
      <c r="D110" s="64"/>
      <c r="E110" s="116">
        <f t="shared" si="5"/>
        <v>0</v>
      </c>
      <c r="F110" s="64"/>
      <c r="G110" s="80"/>
      <c r="H110" s="114">
        <f t="shared" si="6"/>
        <v>0</v>
      </c>
      <c r="I110" s="66">
        <f t="shared" si="7"/>
        <v>0</v>
      </c>
      <c r="M110" s="113"/>
    </row>
    <row r="111" spans="1:13">
      <c r="A111" s="64">
        <f t="shared" si="8"/>
        <v>105</v>
      </c>
      <c r="B111" s="70"/>
      <c r="C111" s="71"/>
      <c r="D111" s="64"/>
      <c r="E111" s="116">
        <f t="shared" si="5"/>
        <v>0</v>
      </c>
      <c r="F111" s="64"/>
      <c r="G111" s="80"/>
      <c r="H111" s="114">
        <f t="shared" si="6"/>
        <v>0</v>
      </c>
      <c r="I111" s="66">
        <f t="shared" si="7"/>
        <v>0</v>
      </c>
      <c r="M111" s="113"/>
    </row>
    <row r="112" spans="1:13">
      <c r="A112" s="64">
        <f t="shared" si="8"/>
        <v>106</v>
      </c>
      <c r="B112" s="70"/>
      <c r="C112" s="71"/>
      <c r="D112" s="64"/>
      <c r="E112" s="116">
        <f t="shared" si="5"/>
        <v>0</v>
      </c>
      <c r="F112" s="64"/>
      <c r="G112" s="80"/>
      <c r="H112" s="114">
        <f t="shared" si="6"/>
        <v>0</v>
      </c>
      <c r="I112" s="66">
        <f t="shared" si="7"/>
        <v>0</v>
      </c>
      <c r="M112" s="113"/>
    </row>
    <row r="113" spans="1:13">
      <c r="A113" s="64">
        <f t="shared" si="8"/>
        <v>107</v>
      </c>
      <c r="B113" s="70"/>
      <c r="C113" s="71"/>
      <c r="D113" s="64"/>
      <c r="E113" s="116">
        <f t="shared" si="5"/>
        <v>0</v>
      </c>
      <c r="F113" s="64"/>
      <c r="G113" s="80"/>
      <c r="H113" s="114">
        <f t="shared" si="6"/>
        <v>0</v>
      </c>
      <c r="I113" s="66">
        <f t="shared" si="7"/>
        <v>0</v>
      </c>
      <c r="M113" s="113"/>
    </row>
    <row r="114" spans="1:13">
      <c r="A114" s="64">
        <f t="shared" si="8"/>
        <v>108</v>
      </c>
      <c r="B114" s="70"/>
      <c r="C114" s="71"/>
      <c r="D114" s="64"/>
      <c r="E114" s="116">
        <f t="shared" si="5"/>
        <v>0</v>
      </c>
      <c r="F114" s="64"/>
      <c r="G114" s="80"/>
      <c r="H114" s="114">
        <f t="shared" si="6"/>
        <v>0</v>
      </c>
      <c r="I114" s="66">
        <f t="shared" si="7"/>
        <v>0</v>
      </c>
      <c r="M114" s="113"/>
    </row>
    <row r="115" spans="1:13">
      <c r="A115" s="64">
        <f t="shared" si="8"/>
        <v>109</v>
      </c>
      <c r="B115" s="70"/>
      <c r="C115" s="71"/>
      <c r="D115" s="64"/>
      <c r="E115" s="116">
        <f t="shared" si="5"/>
        <v>0</v>
      </c>
      <c r="F115" s="64"/>
      <c r="G115" s="80"/>
      <c r="H115" s="114">
        <f t="shared" si="6"/>
        <v>0</v>
      </c>
      <c r="I115" s="66">
        <f t="shared" si="7"/>
        <v>0</v>
      </c>
      <c r="M115" s="113"/>
    </row>
    <row r="116" spans="1:13">
      <c r="A116" s="64">
        <f t="shared" si="8"/>
        <v>110</v>
      </c>
      <c r="B116" s="70"/>
      <c r="C116" s="71"/>
      <c r="D116" s="64"/>
      <c r="E116" s="116">
        <f t="shared" si="5"/>
        <v>0</v>
      </c>
      <c r="F116" s="64"/>
      <c r="G116" s="80"/>
      <c r="H116" s="114">
        <f t="shared" si="6"/>
        <v>0</v>
      </c>
      <c r="I116" s="66">
        <f t="shared" si="7"/>
        <v>0</v>
      </c>
      <c r="M116" s="113"/>
    </row>
    <row r="117" spans="1:13">
      <c r="A117" s="64">
        <f t="shared" si="8"/>
        <v>111</v>
      </c>
      <c r="B117" s="70"/>
      <c r="C117" s="71"/>
      <c r="D117" s="64"/>
      <c r="E117" s="116">
        <f t="shared" si="5"/>
        <v>0</v>
      </c>
      <c r="F117" s="64"/>
      <c r="G117" s="80"/>
      <c r="H117" s="114">
        <f t="shared" si="6"/>
        <v>0</v>
      </c>
      <c r="I117" s="66">
        <f t="shared" si="7"/>
        <v>0</v>
      </c>
      <c r="M117" s="113"/>
    </row>
    <row r="118" spans="1:13">
      <c r="A118" s="64">
        <f t="shared" si="8"/>
        <v>112</v>
      </c>
      <c r="B118" s="70"/>
      <c r="C118" s="71"/>
      <c r="D118" s="64"/>
      <c r="E118" s="116">
        <f t="shared" si="5"/>
        <v>0</v>
      </c>
      <c r="F118" s="64"/>
      <c r="G118" s="80"/>
      <c r="H118" s="114">
        <f t="shared" si="6"/>
        <v>0</v>
      </c>
      <c r="I118" s="66">
        <f t="shared" si="7"/>
        <v>0</v>
      </c>
      <c r="M118" s="113"/>
    </row>
    <row r="119" spans="1:13">
      <c r="A119" s="64">
        <f t="shared" si="8"/>
        <v>113</v>
      </c>
      <c r="B119" s="70"/>
      <c r="C119" s="71"/>
      <c r="D119" s="64"/>
      <c r="E119" s="116">
        <f t="shared" si="5"/>
        <v>0</v>
      </c>
      <c r="F119" s="64"/>
      <c r="G119" s="80"/>
      <c r="H119" s="114">
        <f t="shared" si="6"/>
        <v>0</v>
      </c>
      <c r="I119" s="66">
        <f t="shared" si="7"/>
        <v>0</v>
      </c>
      <c r="M119" s="113"/>
    </row>
    <row r="120" spans="1:13">
      <c r="A120" s="64">
        <f t="shared" si="8"/>
        <v>114</v>
      </c>
      <c r="B120" s="70"/>
      <c r="C120" s="71"/>
      <c r="D120" s="64"/>
      <c r="E120" s="116">
        <f t="shared" si="5"/>
        <v>0</v>
      </c>
      <c r="F120" s="64"/>
      <c r="G120" s="80"/>
      <c r="H120" s="114">
        <f t="shared" si="6"/>
        <v>0</v>
      </c>
      <c r="I120" s="66">
        <f t="shared" si="7"/>
        <v>0</v>
      </c>
      <c r="M120" s="113"/>
    </row>
    <row r="121" spans="1:13" s="88" customFormat="1">
      <c r="A121" s="68">
        <f t="shared" si="8"/>
        <v>115</v>
      </c>
      <c r="B121" s="72"/>
      <c r="C121" s="73"/>
      <c r="D121" s="68"/>
      <c r="E121" s="89">
        <f t="shared" si="5"/>
        <v>0</v>
      </c>
      <c r="F121" s="68"/>
      <c r="G121" s="119"/>
      <c r="H121" s="114">
        <f t="shared" si="6"/>
        <v>0</v>
      </c>
      <c r="I121" s="67">
        <f t="shared" si="7"/>
        <v>0</v>
      </c>
      <c r="J121" s="37"/>
      <c r="M121" s="113"/>
    </row>
    <row r="122" spans="1:13">
      <c r="A122" s="64">
        <f t="shared" si="8"/>
        <v>116</v>
      </c>
      <c r="B122" s="70"/>
      <c r="C122" s="71"/>
      <c r="D122" s="64"/>
      <c r="E122" s="116">
        <f t="shared" si="5"/>
        <v>0</v>
      </c>
      <c r="F122" s="64"/>
      <c r="G122" s="80"/>
      <c r="H122" s="114">
        <f t="shared" si="6"/>
        <v>0</v>
      </c>
      <c r="I122" s="66">
        <f t="shared" si="7"/>
        <v>0</v>
      </c>
      <c r="M122" s="113"/>
    </row>
    <row r="123" spans="1:13">
      <c r="A123" s="64">
        <f t="shared" si="8"/>
        <v>117</v>
      </c>
      <c r="B123" s="70"/>
      <c r="C123" s="71"/>
      <c r="D123" s="64"/>
      <c r="E123" s="116">
        <f t="shared" si="5"/>
        <v>0</v>
      </c>
      <c r="F123" s="64"/>
      <c r="G123" s="80"/>
      <c r="H123" s="114">
        <f t="shared" si="6"/>
        <v>0</v>
      </c>
      <c r="I123" s="66">
        <f t="shared" si="7"/>
        <v>0</v>
      </c>
      <c r="M123" s="113"/>
    </row>
    <row r="124" spans="1:13">
      <c r="A124" s="64">
        <f t="shared" si="8"/>
        <v>118</v>
      </c>
      <c r="B124" s="70"/>
      <c r="C124" s="71"/>
      <c r="D124" s="64"/>
      <c r="E124" s="116">
        <f t="shared" si="5"/>
        <v>0</v>
      </c>
      <c r="F124" s="64"/>
      <c r="G124" s="80"/>
      <c r="H124" s="114">
        <f t="shared" si="6"/>
        <v>0</v>
      </c>
      <c r="I124" s="66">
        <f t="shared" si="7"/>
        <v>0</v>
      </c>
      <c r="M124" s="113"/>
    </row>
    <row r="125" spans="1:13">
      <c r="A125" s="64">
        <f t="shared" si="8"/>
        <v>119</v>
      </c>
      <c r="B125" s="70"/>
      <c r="C125" s="71"/>
      <c r="D125" s="64"/>
      <c r="E125" s="116">
        <f t="shared" si="5"/>
        <v>0</v>
      </c>
      <c r="F125" s="64"/>
      <c r="G125" s="80"/>
      <c r="H125" s="114">
        <f t="shared" si="6"/>
        <v>0</v>
      </c>
      <c r="I125" s="66">
        <f t="shared" si="7"/>
        <v>0</v>
      </c>
      <c r="M125" s="113"/>
    </row>
    <row r="126" spans="1:13">
      <c r="A126" s="64">
        <f t="shared" si="8"/>
        <v>120</v>
      </c>
      <c r="B126" s="70"/>
      <c r="C126" s="71"/>
      <c r="D126" s="64"/>
      <c r="E126" s="116">
        <f t="shared" si="5"/>
        <v>0</v>
      </c>
      <c r="F126" s="64"/>
      <c r="G126" s="80"/>
      <c r="H126" s="114">
        <f t="shared" si="6"/>
        <v>0</v>
      </c>
      <c r="I126" s="66">
        <f t="shared" si="7"/>
        <v>0</v>
      </c>
      <c r="M126" s="113"/>
    </row>
    <row r="127" spans="1:13">
      <c r="A127" s="64">
        <f t="shared" si="8"/>
        <v>121</v>
      </c>
      <c r="B127" s="70"/>
      <c r="C127" s="71"/>
      <c r="D127" s="64"/>
      <c r="E127" s="116">
        <f t="shared" si="5"/>
        <v>0</v>
      </c>
      <c r="F127" s="64"/>
      <c r="G127" s="80"/>
      <c r="H127" s="114">
        <f t="shared" si="6"/>
        <v>0</v>
      </c>
      <c r="I127" s="66">
        <f t="shared" si="7"/>
        <v>0</v>
      </c>
      <c r="M127" s="113"/>
    </row>
    <row r="128" spans="1:13">
      <c r="A128" s="64">
        <f t="shared" si="8"/>
        <v>122</v>
      </c>
      <c r="B128" s="70"/>
      <c r="C128" s="71"/>
      <c r="D128" s="64"/>
      <c r="E128" s="116">
        <f t="shared" si="5"/>
        <v>0</v>
      </c>
      <c r="F128" s="64"/>
      <c r="G128" s="80"/>
      <c r="H128" s="114">
        <f t="shared" si="6"/>
        <v>0</v>
      </c>
      <c r="I128" s="66">
        <f t="shared" si="7"/>
        <v>0</v>
      </c>
      <c r="M128" s="113"/>
    </row>
    <row r="129" spans="1:13">
      <c r="A129" s="64">
        <f t="shared" si="8"/>
        <v>123</v>
      </c>
      <c r="B129" s="70"/>
      <c r="C129" s="71"/>
      <c r="D129" s="64"/>
      <c r="E129" s="116">
        <f t="shared" si="5"/>
        <v>0</v>
      </c>
      <c r="F129" s="64"/>
      <c r="G129" s="80"/>
      <c r="H129" s="114">
        <f t="shared" si="6"/>
        <v>0</v>
      </c>
      <c r="I129" s="66">
        <f t="shared" si="7"/>
        <v>0</v>
      </c>
      <c r="M129" s="113"/>
    </row>
    <row r="130" spans="1:13">
      <c r="A130" s="64">
        <f t="shared" si="8"/>
        <v>124</v>
      </c>
      <c r="B130" s="70"/>
      <c r="C130" s="71"/>
      <c r="D130" s="64"/>
      <c r="E130" s="116">
        <f t="shared" si="5"/>
        <v>0</v>
      </c>
      <c r="F130" s="64"/>
      <c r="G130" s="80"/>
      <c r="H130" s="114">
        <f t="shared" si="6"/>
        <v>0</v>
      </c>
      <c r="I130" s="66">
        <f t="shared" si="7"/>
        <v>0</v>
      </c>
      <c r="M130" s="113"/>
    </row>
    <row r="131" spans="1:13">
      <c r="A131" s="64">
        <f t="shared" si="8"/>
        <v>125</v>
      </c>
      <c r="B131" s="70"/>
      <c r="C131" s="71"/>
      <c r="D131" s="64"/>
      <c r="E131" s="116">
        <f t="shared" si="5"/>
        <v>0</v>
      </c>
      <c r="F131" s="64"/>
      <c r="G131" s="80"/>
      <c r="H131" s="114">
        <f t="shared" si="6"/>
        <v>0</v>
      </c>
      <c r="I131" s="66">
        <f t="shared" si="7"/>
        <v>0</v>
      </c>
      <c r="M131" s="113"/>
    </row>
    <row r="132" spans="1:13">
      <c r="A132" s="64">
        <f t="shared" si="8"/>
        <v>126</v>
      </c>
      <c r="B132" s="70"/>
      <c r="C132" s="71"/>
      <c r="D132" s="64"/>
      <c r="E132" s="116">
        <f t="shared" si="5"/>
        <v>0</v>
      </c>
      <c r="F132" s="64"/>
      <c r="G132" s="80"/>
      <c r="H132" s="114">
        <f t="shared" si="6"/>
        <v>0</v>
      </c>
      <c r="I132" s="66">
        <f t="shared" si="7"/>
        <v>0</v>
      </c>
      <c r="M132" s="113"/>
    </row>
    <row r="133" spans="1:13">
      <c r="A133" s="64">
        <f t="shared" si="8"/>
        <v>127</v>
      </c>
      <c r="B133" s="70"/>
      <c r="C133" s="71"/>
      <c r="D133" s="64"/>
      <c r="E133" s="116">
        <f t="shared" si="5"/>
        <v>0</v>
      </c>
      <c r="F133" s="64"/>
      <c r="G133" s="80"/>
      <c r="H133" s="114">
        <f t="shared" si="6"/>
        <v>0</v>
      </c>
      <c r="I133" s="66">
        <f t="shared" si="7"/>
        <v>0</v>
      </c>
      <c r="M133" s="113"/>
    </row>
    <row r="134" spans="1:13">
      <c r="A134" s="64">
        <f t="shared" si="8"/>
        <v>128</v>
      </c>
      <c r="B134" s="70"/>
      <c r="C134" s="71"/>
      <c r="D134" s="64"/>
      <c r="E134" s="116">
        <f t="shared" si="5"/>
        <v>0</v>
      </c>
      <c r="F134" s="64"/>
      <c r="G134" s="80"/>
      <c r="H134" s="114">
        <f t="shared" si="6"/>
        <v>0</v>
      </c>
      <c r="I134" s="66">
        <f t="shared" si="7"/>
        <v>0</v>
      </c>
      <c r="M134" s="113"/>
    </row>
    <row r="135" spans="1:13">
      <c r="A135" s="64">
        <f t="shared" si="8"/>
        <v>129</v>
      </c>
      <c r="B135" s="70"/>
      <c r="C135" s="71"/>
      <c r="D135" s="64"/>
      <c r="E135" s="116">
        <f t="shared" si="5"/>
        <v>0</v>
      </c>
      <c r="F135" s="64"/>
      <c r="G135" s="80"/>
      <c r="H135" s="114">
        <f t="shared" si="6"/>
        <v>0</v>
      </c>
      <c r="I135" s="66">
        <f t="shared" si="7"/>
        <v>0</v>
      </c>
      <c r="M135" s="113"/>
    </row>
    <row r="136" spans="1:13">
      <c r="A136" s="64">
        <f t="shared" si="8"/>
        <v>130</v>
      </c>
      <c r="B136" s="70"/>
      <c r="C136" s="71"/>
      <c r="D136" s="64"/>
      <c r="E136" s="116">
        <f t="shared" ref="E136:E199" si="9">ROUND(D136/$E$4,3)</f>
        <v>0</v>
      </c>
      <c r="F136" s="64"/>
      <c r="G136" s="80"/>
      <c r="H136" s="114">
        <f t="shared" ref="H136:H199" si="10">ROUND(G136*0.2359,2)</f>
        <v>0</v>
      </c>
      <c r="I136" s="66">
        <f t="shared" ref="I136:I199" si="11">G136+H136</f>
        <v>0</v>
      </c>
      <c r="M136" s="113"/>
    </row>
    <row r="137" spans="1:13">
      <c r="A137" s="64">
        <f t="shared" ref="A137:A200" si="12">A136+1</f>
        <v>131</v>
      </c>
      <c r="B137" s="70"/>
      <c r="C137" s="71"/>
      <c r="D137" s="64"/>
      <c r="E137" s="116">
        <f t="shared" si="9"/>
        <v>0</v>
      </c>
      <c r="F137" s="64"/>
      <c r="G137" s="80"/>
      <c r="H137" s="114">
        <f t="shared" si="10"/>
        <v>0</v>
      </c>
      <c r="I137" s="66">
        <f t="shared" si="11"/>
        <v>0</v>
      </c>
      <c r="M137" s="113"/>
    </row>
    <row r="138" spans="1:13">
      <c r="A138" s="64">
        <f t="shared" si="12"/>
        <v>132</v>
      </c>
      <c r="B138" s="70"/>
      <c r="C138" s="71"/>
      <c r="D138" s="64"/>
      <c r="E138" s="116">
        <f t="shared" si="9"/>
        <v>0</v>
      </c>
      <c r="F138" s="64"/>
      <c r="G138" s="80"/>
      <c r="H138" s="114">
        <f t="shared" si="10"/>
        <v>0</v>
      </c>
      <c r="I138" s="66">
        <f t="shared" si="11"/>
        <v>0</v>
      </c>
      <c r="M138" s="113"/>
    </row>
    <row r="139" spans="1:13">
      <c r="A139" s="64">
        <f t="shared" si="12"/>
        <v>133</v>
      </c>
      <c r="B139" s="70"/>
      <c r="C139" s="71"/>
      <c r="D139" s="64"/>
      <c r="E139" s="116">
        <f t="shared" si="9"/>
        <v>0</v>
      </c>
      <c r="F139" s="64"/>
      <c r="G139" s="80"/>
      <c r="H139" s="114">
        <f t="shared" si="10"/>
        <v>0</v>
      </c>
      <c r="I139" s="66">
        <f t="shared" si="11"/>
        <v>0</v>
      </c>
      <c r="M139" s="113"/>
    </row>
    <row r="140" spans="1:13" ht="15.75" customHeight="1">
      <c r="A140" s="64">
        <f t="shared" si="12"/>
        <v>134</v>
      </c>
      <c r="B140" s="70"/>
      <c r="C140" s="71"/>
      <c r="D140" s="64"/>
      <c r="E140" s="116">
        <f t="shared" si="9"/>
        <v>0</v>
      </c>
      <c r="F140" s="64"/>
      <c r="G140" s="80"/>
      <c r="H140" s="114">
        <f t="shared" si="10"/>
        <v>0</v>
      </c>
      <c r="I140" s="66">
        <f t="shared" si="11"/>
        <v>0</v>
      </c>
      <c r="M140" s="113"/>
    </row>
    <row r="141" spans="1:13">
      <c r="A141" s="64">
        <f t="shared" si="12"/>
        <v>135</v>
      </c>
      <c r="B141" s="70"/>
      <c r="C141" s="71"/>
      <c r="D141" s="64"/>
      <c r="E141" s="116">
        <f t="shared" si="9"/>
        <v>0</v>
      </c>
      <c r="F141" s="64"/>
      <c r="G141" s="80"/>
      <c r="H141" s="114">
        <f t="shared" si="10"/>
        <v>0</v>
      </c>
      <c r="I141" s="66">
        <f t="shared" si="11"/>
        <v>0</v>
      </c>
      <c r="M141" s="113"/>
    </row>
    <row r="142" spans="1:13">
      <c r="A142" s="64">
        <f t="shared" si="12"/>
        <v>136</v>
      </c>
      <c r="B142" s="70"/>
      <c r="C142" s="71"/>
      <c r="D142" s="64"/>
      <c r="E142" s="116">
        <f t="shared" si="9"/>
        <v>0</v>
      </c>
      <c r="F142" s="64"/>
      <c r="G142" s="80"/>
      <c r="H142" s="114">
        <f t="shared" si="10"/>
        <v>0</v>
      </c>
      <c r="I142" s="66">
        <f t="shared" si="11"/>
        <v>0</v>
      </c>
      <c r="M142" s="113"/>
    </row>
    <row r="143" spans="1:13">
      <c r="A143" s="64">
        <f t="shared" si="12"/>
        <v>137</v>
      </c>
      <c r="B143" s="70"/>
      <c r="C143" s="71"/>
      <c r="D143" s="64"/>
      <c r="E143" s="116">
        <f t="shared" si="9"/>
        <v>0</v>
      </c>
      <c r="F143" s="64"/>
      <c r="G143" s="80"/>
      <c r="H143" s="114">
        <f t="shared" si="10"/>
        <v>0</v>
      </c>
      <c r="I143" s="66">
        <f t="shared" si="11"/>
        <v>0</v>
      </c>
      <c r="M143" s="113"/>
    </row>
    <row r="144" spans="1:13">
      <c r="A144" s="64">
        <f t="shared" si="12"/>
        <v>138</v>
      </c>
      <c r="B144" s="70"/>
      <c r="C144" s="71"/>
      <c r="D144" s="64"/>
      <c r="E144" s="116">
        <f t="shared" si="9"/>
        <v>0</v>
      </c>
      <c r="F144" s="64"/>
      <c r="G144" s="80"/>
      <c r="H144" s="114">
        <f t="shared" si="10"/>
        <v>0</v>
      </c>
      <c r="I144" s="66">
        <f t="shared" si="11"/>
        <v>0</v>
      </c>
      <c r="M144" s="113"/>
    </row>
    <row r="145" spans="1:13">
      <c r="A145" s="64">
        <f t="shared" si="12"/>
        <v>139</v>
      </c>
      <c r="B145" s="70"/>
      <c r="C145" s="71"/>
      <c r="D145" s="64"/>
      <c r="E145" s="116">
        <f t="shared" si="9"/>
        <v>0</v>
      </c>
      <c r="F145" s="64"/>
      <c r="G145" s="80"/>
      <c r="H145" s="114">
        <f t="shared" si="10"/>
        <v>0</v>
      </c>
      <c r="I145" s="66">
        <f t="shared" si="11"/>
        <v>0</v>
      </c>
      <c r="M145" s="113"/>
    </row>
    <row r="146" spans="1:13">
      <c r="A146" s="64">
        <f t="shared" si="12"/>
        <v>140</v>
      </c>
      <c r="B146" s="70"/>
      <c r="C146" s="71"/>
      <c r="D146" s="64"/>
      <c r="E146" s="116">
        <f t="shared" si="9"/>
        <v>0</v>
      </c>
      <c r="F146" s="64"/>
      <c r="G146" s="80"/>
      <c r="H146" s="114">
        <f t="shared" si="10"/>
        <v>0</v>
      </c>
      <c r="I146" s="66">
        <f t="shared" si="11"/>
        <v>0</v>
      </c>
      <c r="M146" s="113"/>
    </row>
    <row r="147" spans="1:13">
      <c r="A147" s="64">
        <f t="shared" si="12"/>
        <v>141</v>
      </c>
      <c r="B147" s="70"/>
      <c r="C147" s="71"/>
      <c r="D147" s="64"/>
      <c r="E147" s="116">
        <f t="shared" si="9"/>
        <v>0</v>
      </c>
      <c r="F147" s="64"/>
      <c r="G147" s="80"/>
      <c r="H147" s="114">
        <f t="shared" si="10"/>
        <v>0</v>
      </c>
      <c r="I147" s="66">
        <f t="shared" si="11"/>
        <v>0</v>
      </c>
      <c r="M147" s="113"/>
    </row>
    <row r="148" spans="1:13">
      <c r="A148" s="64">
        <f t="shared" si="12"/>
        <v>142</v>
      </c>
      <c r="B148" s="70"/>
      <c r="C148" s="71"/>
      <c r="D148" s="64"/>
      <c r="E148" s="116">
        <f t="shared" si="9"/>
        <v>0</v>
      </c>
      <c r="F148" s="64"/>
      <c r="G148" s="80"/>
      <c r="H148" s="114">
        <f t="shared" si="10"/>
        <v>0</v>
      </c>
      <c r="I148" s="66">
        <f t="shared" si="11"/>
        <v>0</v>
      </c>
      <c r="M148" s="113"/>
    </row>
    <row r="149" spans="1:13">
      <c r="A149" s="64">
        <f t="shared" si="12"/>
        <v>143</v>
      </c>
      <c r="B149" s="70"/>
      <c r="C149" s="71"/>
      <c r="D149" s="64"/>
      <c r="E149" s="116">
        <f t="shared" si="9"/>
        <v>0</v>
      </c>
      <c r="F149" s="64"/>
      <c r="G149" s="80"/>
      <c r="H149" s="114">
        <f t="shared" si="10"/>
        <v>0</v>
      </c>
      <c r="I149" s="66">
        <f t="shared" si="11"/>
        <v>0</v>
      </c>
      <c r="M149" s="113"/>
    </row>
    <row r="150" spans="1:13">
      <c r="A150" s="64">
        <f t="shared" si="12"/>
        <v>144</v>
      </c>
      <c r="B150" s="70"/>
      <c r="C150" s="71"/>
      <c r="D150" s="64"/>
      <c r="E150" s="116">
        <f t="shared" si="9"/>
        <v>0</v>
      </c>
      <c r="F150" s="64"/>
      <c r="G150" s="80"/>
      <c r="H150" s="114">
        <f t="shared" si="10"/>
        <v>0</v>
      </c>
      <c r="I150" s="66">
        <f t="shared" si="11"/>
        <v>0</v>
      </c>
      <c r="M150" s="113"/>
    </row>
    <row r="151" spans="1:13">
      <c r="A151" s="64">
        <f t="shared" si="12"/>
        <v>145</v>
      </c>
      <c r="B151" s="70"/>
      <c r="C151" s="71"/>
      <c r="D151" s="64"/>
      <c r="E151" s="116">
        <f t="shared" si="9"/>
        <v>0</v>
      </c>
      <c r="F151" s="64"/>
      <c r="G151" s="80"/>
      <c r="H151" s="114">
        <f t="shared" si="10"/>
        <v>0</v>
      </c>
      <c r="I151" s="66">
        <f t="shared" si="11"/>
        <v>0</v>
      </c>
      <c r="M151" s="113"/>
    </row>
    <row r="152" spans="1:13">
      <c r="A152" s="64">
        <f t="shared" si="12"/>
        <v>146</v>
      </c>
      <c r="B152" s="70"/>
      <c r="C152" s="71"/>
      <c r="D152" s="64"/>
      <c r="E152" s="116">
        <f t="shared" si="9"/>
        <v>0</v>
      </c>
      <c r="F152" s="64"/>
      <c r="G152" s="80"/>
      <c r="H152" s="114">
        <f t="shared" si="10"/>
        <v>0</v>
      </c>
      <c r="I152" s="66">
        <f t="shared" si="11"/>
        <v>0</v>
      </c>
      <c r="M152" s="113"/>
    </row>
    <row r="153" spans="1:13">
      <c r="A153" s="64">
        <f t="shared" si="12"/>
        <v>147</v>
      </c>
      <c r="B153" s="70"/>
      <c r="C153" s="71"/>
      <c r="D153" s="64"/>
      <c r="E153" s="116">
        <f t="shared" si="9"/>
        <v>0</v>
      </c>
      <c r="F153" s="64"/>
      <c r="G153" s="80"/>
      <c r="H153" s="114">
        <f t="shared" si="10"/>
        <v>0</v>
      </c>
      <c r="I153" s="66">
        <f t="shared" si="11"/>
        <v>0</v>
      </c>
      <c r="M153" s="113"/>
    </row>
    <row r="154" spans="1:13">
      <c r="A154" s="64">
        <f t="shared" si="12"/>
        <v>148</v>
      </c>
      <c r="B154" s="70"/>
      <c r="C154" s="71"/>
      <c r="D154" s="64"/>
      <c r="E154" s="116">
        <f t="shared" si="9"/>
        <v>0</v>
      </c>
      <c r="F154" s="64"/>
      <c r="G154" s="80"/>
      <c r="H154" s="114">
        <f t="shared" si="10"/>
        <v>0</v>
      </c>
      <c r="I154" s="66">
        <f t="shared" si="11"/>
        <v>0</v>
      </c>
      <c r="M154" s="113"/>
    </row>
    <row r="155" spans="1:13" ht="15.75" customHeight="1">
      <c r="A155" s="64">
        <f t="shared" si="12"/>
        <v>149</v>
      </c>
      <c r="B155" s="70"/>
      <c r="C155" s="71"/>
      <c r="D155" s="64"/>
      <c r="E155" s="116">
        <f t="shared" si="9"/>
        <v>0</v>
      </c>
      <c r="F155" s="64"/>
      <c r="G155" s="80"/>
      <c r="H155" s="114">
        <f t="shared" si="10"/>
        <v>0</v>
      </c>
      <c r="I155" s="66">
        <f t="shared" si="11"/>
        <v>0</v>
      </c>
      <c r="M155" s="113"/>
    </row>
    <row r="156" spans="1:13">
      <c r="A156" s="64">
        <f t="shared" si="12"/>
        <v>150</v>
      </c>
      <c r="B156" s="70"/>
      <c r="C156" s="71"/>
      <c r="D156" s="64"/>
      <c r="E156" s="116">
        <f t="shared" si="9"/>
        <v>0</v>
      </c>
      <c r="F156" s="64"/>
      <c r="G156" s="80"/>
      <c r="H156" s="114">
        <f t="shared" si="10"/>
        <v>0</v>
      </c>
      <c r="I156" s="66">
        <f t="shared" si="11"/>
        <v>0</v>
      </c>
      <c r="M156" s="113"/>
    </row>
    <row r="157" spans="1:13">
      <c r="A157" s="64">
        <f t="shared" si="12"/>
        <v>151</v>
      </c>
      <c r="B157" s="70"/>
      <c r="C157" s="71"/>
      <c r="D157" s="64"/>
      <c r="E157" s="116">
        <f t="shared" si="9"/>
        <v>0</v>
      </c>
      <c r="F157" s="64"/>
      <c r="G157" s="80"/>
      <c r="H157" s="114">
        <f t="shared" si="10"/>
        <v>0</v>
      </c>
      <c r="I157" s="66">
        <f t="shared" si="11"/>
        <v>0</v>
      </c>
      <c r="M157" s="113"/>
    </row>
    <row r="158" spans="1:13">
      <c r="A158" s="64">
        <f t="shared" si="12"/>
        <v>152</v>
      </c>
      <c r="B158" s="70"/>
      <c r="C158" s="71"/>
      <c r="D158" s="64"/>
      <c r="E158" s="116">
        <f t="shared" si="9"/>
        <v>0</v>
      </c>
      <c r="F158" s="64"/>
      <c r="G158" s="80"/>
      <c r="H158" s="114">
        <f t="shared" si="10"/>
        <v>0</v>
      </c>
      <c r="I158" s="66">
        <f t="shared" si="11"/>
        <v>0</v>
      </c>
      <c r="M158" s="113"/>
    </row>
    <row r="159" spans="1:13">
      <c r="A159" s="64">
        <f t="shared" si="12"/>
        <v>153</v>
      </c>
      <c r="B159" s="70"/>
      <c r="C159" s="71"/>
      <c r="D159" s="64"/>
      <c r="E159" s="116">
        <f t="shared" si="9"/>
        <v>0</v>
      </c>
      <c r="F159" s="64"/>
      <c r="G159" s="80"/>
      <c r="H159" s="114">
        <f t="shared" si="10"/>
        <v>0</v>
      </c>
      <c r="I159" s="66">
        <f t="shared" si="11"/>
        <v>0</v>
      </c>
      <c r="M159" s="113"/>
    </row>
    <row r="160" spans="1:13">
      <c r="A160" s="64">
        <f t="shared" si="12"/>
        <v>154</v>
      </c>
      <c r="B160" s="70"/>
      <c r="C160" s="71"/>
      <c r="D160" s="64"/>
      <c r="E160" s="116">
        <f t="shared" si="9"/>
        <v>0</v>
      </c>
      <c r="F160" s="64"/>
      <c r="G160" s="80"/>
      <c r="H160" s="114">
        <f t="shared" si="10"/>
        <v>0</v>
      </c>
      <c r="I160" s="66">
        <f t="shared" si="11"/>
        <v>0</v>
      </c>
      <c r="M160" s="113"/>
    </row>
    <row r="161" spans="1:13">
      <c r="A161" s="64">
        <f t="shared" si="12"/>
        <v>155</v>
      </c>
      <c r="B161" s="70"/>
      <c r="C161" s="71"/>
      <c r="D161" s="64"/>
      <c r="E161" s="116">
        <f t="shared" si="9"/>
        <v>0</v>
      </c>
      <c r="F161" s="64"/>
      <c r="G161" s="80"/>
      <c r="H161" s="114">
        <f t="shared" si="10"/>
        <v>0</v>
      </c>
      <c r="I161" s="66">
        <f t="shared" si="11"/>
        <v>0</v>
      </c>
      <c r="M161" s="113"/>
    </row>
    <row r="162" spans="1:13">
      <c r="A162" s="64">
        <f t="shared" si="12"/>
        <v>156</v>
      </c>
      <c r="B162" s="70"/>
      <c r="C162" s="71"/>
      <c r="D162" s="64"/>
      <c r="E162" s="116">
        <f t="shared" si="9"/>
        <v>0</v>
      </c>
      <c r="F162" s="64"/>
      <c r="G162" s="80"/>
      <c r="H162" s="114">
        <f t="shared" si="10"/>
        <v>0</v>
      </c>
      <c r="I162" s="66">
        <f t="shared" si="11"/>
        <v>0</v>
      </c>
      <c r="M162" s="113"/>
    </row>
    <row r="163" spans="1:13">
      <c r="A163" s="64">
        <f t="shared" si="12"/>
        <v>157</v>
      </c>
      <c r="B163" s="70"/>
      <c r="C163" s="71"/>
      <c r="D163" s="64"/>
      <c r="E163" s="116">
        <f t="shared" si="9"/>
        <v>0</v>
      </c>
      <c r="F163" s="64"/>
      <c r="G163" s="80"/>
      <c r="H163" s="114">
        <f t="shared" si="10"/>
        <v>0</v>
      </c>
      <c r="I163" s="66">
        <f t="shared" si="11"/>
        <v>0</v>
      </c>
      <c r="M163" s="113"/>
    </row>
    <row r="164" spans="1:13">
      <c r="A164" s="64">
        <f t="shared" si="12"/>
        <v>158</v>
      </c>
      <c r="B164" s="70"/>
      <c r="C164" s="71"/>
      <c r="D164" s="64"/>
      <c r="E164" s="116">
        <f t="shared" si="9"/>
        <v>0</v>
      </c>
      <c r="F164" s="64"/>
      <c r="G164" s="80"/>
      <c r="H164" s="114">
        <f t="shared" si="10"/>
        <v>0</v>
      </c>
      <c r="I164" s="66">
        <f t="shared" si="11"/>
        <v>0</v>
      </c>
      <c r="M164" s="113"/>
    </row>
    <row r="165" spans="1:13">
      <c r="A165" s="64">
        <f t="shared" si="12"/>
        <v>159</v>
      </c>
      <c r="B165" s="70"/>
      <c r="C165" s="71"/>
      <c r="D165" s="64"/>
      <c r="E165" s="116">
        <f t="shared" si="9"/>
        <v>0</v>
      </c>
      <c r="F165" s="64"/>
      <c r="G165" s="80"/>
      <c r="H165" s="114">
        <f t="shared" si="10"/>
        <v>0</v>
      </c>
      <c r="I165" s="66">
        <f t="shared" si="11"/>
        <v>0</v>
      </c>
      <c r="M165" s="113"/>
    </row>
    <row r="166" spans="1:13">
      <c r="A166" s="64">
        <f t="shared" si="12"/>
        <v>160</v>
      </c>
      <c r="B166" s="70"/>
      <c r="C166" s="71"/>
      <c r="D166" s="64"/>
      <c r="E166" s="116">
        <f t="shared" si="9"/>
        <v>0</v>
      </c>
      <c r="F166" s="64"/>
      <c r="G166" s="80"/>
      <c r="H166" s="114">
        <f t="shared" si="10"/>
        <v>0</v>
      </c>
      <c r="I166" s="66">
        <f t="shared" si="11"/>
        <v>0</v>
      </c>
      <c r="M166" s="113"/>
    </row>
    <row r="167" spans="1:13">
      <c r="A167" s="64">
        <f t="shared" si="12"/>
        <v>161</v>
      </c>
      <c r="B167" s="70"/>
      <c r="C167" s="71"/>
      <c r="D167" s="64"/>
      <c r="E167" s="116">
        <f t="shared" si="9"/>
        <v>0</v>
      </c>
      <c r="F167" s="64"/>
      <c r="G167" s="80"/>
      <c r="H167" s="114">
        <f t="shared" si="10"/>
        <v>0</v>
      </c>
      <c r="I167" s="66">
        <f t="shared" si="11"/>
        <v>0</v>
      </c>
      <c r="M167" s="113"/>
    </row>
    <row r="168" spans="1:13">
      <c r="A168" s="64">
        <f t="shared" si="12"/>
        <v>162</v>
      </c>
      <c r="B168" s="70"/>
      <c r="C168" s="71"/>
      <c r="D168" s="64"/>
      <c r="E168" s="116">
        <f t="shared" si="9"/>
        <v>0</v>
      </c>
      <c r="F168" s="64"/>
      <c r="G168" s="80"/>
      <c r="H168" s="114">
        <f t="shared" si="10"/>
        <v>0</v>
      </c>
      <c r="I168" s="66">
        <f t="shared" si="11"/>
        <v>0</v>
      </c>
      <c r="M168" s="113"/>
    </row>
    <row r="169" spans="1:13">
      <c r="A169" s="64">
        <f t="shared" si="12"/>
        <v>163</v>
      </c>
      <c r="B169" s="70"/>
      <c r="C169" s="71"/>
      <c r="D169" s="64"/>
      <c r="E169" s="116">
        <f t="shared" si="9"/>
        <v>0</v>
      </c>
      <c r="F169" s="64"/>
      <c r="G169" s="80"/>
      <c r="H169" s="114">
        <f t="shared" si="10"/>
        <v>0</v>
      </c>
      <c r="I169" s="66">
        <f t="shared" si="11"/>
        <v>0</v>
      </c>
      <c r="M169" s="113"/>
    </row>
    <row r="170" spans="1:13">
      <c r="A170" s="64">
        <f t="shared" si="12"/>
        <v>164</v>
      </c>
      <c r="B170" s="70"/>
      <c r="C170" s="71"/>
      <c r="D170" s="64"/>
      <c r="E170" s="116">
        <f t="shared" si="9"/>
        <v>0</v>
      </c>
      <c r="F170" s="64"/>
      <c r="G170" s="80"/>
      <c r="H170" s="114">
        <f t="shared" si="10"/>
        <v>0</v>
      </c>
      <c r="I170" s="66">
        <f t="shared" si="11"/>
        <v>0</v>
      </c>
      <c r="M170" s="113"/>
    </row>
    <row r="171" spans="1:13">
      <c r="A171" s="64">
        <f t="shared" si="12"/>
        <v>165</v>
      </c>
      <c r="B171" s="70"/>
      <c r="C171" s="71"/>
      <c r="D171" s="64"/>
      <c r="E171" s="116">
        <f t="shared" si="9"/>
        <v>0</v>
      </c>
      <c r="F171" s="64"/>
      <c r="G171" s="80"/>
      <c r="H171" s="114">
        <f t="shared" si="10"/>
        <v>0</v>
      </c>
      <c r="I171" s="66">
        <f t="shared" si="11"/>
        <v>0</v>
      </c>
      <c r="M171" s="113"/>
    </row>
    <row r="172" spans="1:13">
      <c r="A172" s="64">
        <f t="shared" si="12"/>
        <v>166</v>
      </c>
      <c r="B172" s="70"/>
      <c r="C172" s="71"/>
      <c r="D172" s="64"/>
      <c r="E172" s="116">
        <f t="shared" si="9"/>
        <v>0</v>
      </c>
      <c r="F172" s="64"/>
      <c r="G172" s="80"/>
      <c r="H172" s="114">
        <f t="shared" si="10"/>
        <v>0</v>
      </c>
      <c r="I172" s="66">
        <f t="shared" si="11"/>
        <v>0</v>
      </c>
      <c r="M172" s="113"/>
    </row>
    <row r="173" spans="1:13">
      <c r="A173" s="64">
        <f t="shared" si="12"/>
        <v>167</v>
      </c>
      <c r="B173" s="70"/>
      <c r="C173" s="71"/>
      <c r="D173" s="64"/>
      <c r="E173" s="116">
        <f t="shared" si="9"/>
        <v>0</v>
      </c>
      <c r="F173" s="64"/>
      <c r="G173" s="80"/>
      <c r="H173" s="114">
        <f t="shared" si="10"/>
        <v>0</v>
      </c>
      <c r="I173" s="66">
        <f t="shared" si="11"/>
        <v>0</v>
      </c>
      <c r="M173" s="113"/>
    </row>
    <row r="174" spans="1:13">
      <c r="A174" s="64">
        <f t="shared" si="12"/>
        <v>168</v>
      </c>
      <c r="B174" s="70"/>
      <c r="C174" s="71"/>
      <c r="D174" s="64"/>
      <c r="E174" s="116">
        <f t="shared" si="9"/>
        <v>0</v>
      </c>
      <c r="F174" s="64"/>
      <c r="G174" s="80"/>
      <c r="H174" s="114">
        <f t="shared" si="10"/>
        <v>0</v>
      </c>
      <c r="I174" s="66">
        <f t="shared" si="11"/>
        <v>0</v>
      </c>
      <c r="M174" s="113"/>
    </row>
    <row r="175" spans="1:13">
      <c r="A175" s="64">
        <f t="shared" si="12"/>
        <v>169</v>
      </c>
      <c r="B175" s="70"/>
      <c r="C175" s="71"/>
      <c r="D175" s="64"/>
      <c r="E175" s="116">
        <f t="shared" si="9"/>
        <v>0</v>
      </c>
      <c r="F175" s="64"/>
      <c r="G175" s="80"/>
      <c r="H175" s="114">
        <f t="shared" si="10"/>
        <v>0</v>
      </c>
      <c r="I175" s="66">
        <f t="shared" si="11"/>
        <v>0</v>
      </c>
      <c r="M175" s="113"/>
    </row>
    <row r="176" spans="1:13">
      <c r="A176" s="64">
        <f t="shared" si="12"/>
        <v>170</v>
      </c>
      <c r="B176" s="70"/>
      <c r="C176" s="71"/>
      <c r="D176" s="64"/>
      <c r="E176" s="116">
        <f t="shared" si="9"/>
        <v>0</v>
      </c>
      <c r="F176" s="64"/>
      <c r="G176" s="80"/>
      <c r="H176" s="114">
        <f t="shared" si="10"/>
        <v>0</v>
      </c>
      <c r="I176" s="66">
        <f t="shared" si="11"/>
        <v>0</v>
      </c>
      <c r="M176" s="113"/>
    </row>
    <row r="177" spans="1:13">
      <c r="A177" s="64">
        <f t="shared" si="12"/>
        <v>171</v>
      </c>
      <c r="B177" s="70"/>
      <c r="C177" s="71"/>
      <c r="D177" s="64"/>
      <c r="E177" s="116">
        <f t="shared" si="9"/>
        <v>0</v>
      </c>
      <c r="F177" s="64"/>
      <c r="G177" s="80"/>
      <c r="H177" s="114">
        <f t="shared" si="10"/>
        <v>0</v>
      </c>
      <c r="I177" s="66">
        <f t="shared" si="11"/>
        <v>0</v>
      </c>
      <c r="M177" s="113"/>
    </row>
    <row r="178" spans="1:13">
      <c r="A178" s="64">
        <f t="shared" si="12"/>
        <v>172</v>
      </c>
      <c r="B178" s="70"/>
      <c r="C178" s="71"/>
      <c r="D178" s="64"/>
      <c r="E178" s="116">
        <f t="shared" si="9"/>
        <v>0</v>
      </c>
      <c r="F178" s="64"/>
      <c r="G178" s="80"/>
      <c r="H178" s="114">
        <f t="shared" si="10"/>
        <v>0</v>
      </c>
      <c r="I178" s="66">
        <f t="shared" si="11"/>
        <v>0</v>
      </c>
      <c r="M178" s="113"/>
    </row>
    <row r="179" spans="1:13">
      <c r="A179" s="64">
        <f t="shared" si="12"/>
        <v>173</v>
      </c>
      <c r="B179" s="70"/>
      <c r="C179" s="71"/>
      <c r="D179" s="64"/>
      <c r="E179" s="116">
        <f t="shared" si="9"/>
        <v>0</v>
      </c>
      <c r="F179" s="64"/>
      <c r="G179" s="80"/>
      <c r="H179" s="114">
        <f t="shared" si="10"/>
        <v>0</v>
      </c>
      <c r="I179" s="66">
        <f t="shared" si="11"/>
        <v>0</v>
      </c>
      <c r="M179" s="113"/>
    </row>
    <row r="180" spans="1:13">
      <c r="A180" s="64">
        <f t="shared" si="12"/>
        <v>174</v>
      </c>
      <c r="B180" s="70"/>
      <c r="C180" s="71"/>
      <c r="D180" s="64"/>
      <c r="E180" s="116">
        <f t="shared" si="9"/>
        <v>0</v>
      </c>
      <c r="F180" s="64"/>
      <c r="G180" s="80"/>
      <c r="H180" s="114">
        <f t="shared" si="10"/>
        <v>0</v>
      </c>
      <c r="I180" s="66">
        <f t="shared" si="11"/>
        <v>0</v>
      </c>
      <c r="M180" s="113"/>
    </row>
    <row r="181" spans="1:13">
      <c r="A181" s="64">
        <f t="shared" si="12"/>
        <v>175</v>
      </c>
      <c r="B181" s="70"/>
      <c r="C181" s="71"/>
      <c r="D181" s="64"/>
      <c r="E181" s="116">
        <f t="shared" si="9"/>
        <v>0</v>
      </c>
      <c r="F181" s="64"/>
      <c r="G181" s="80"/>
      <c r="H181" s="114">
        <f t="shared" si="10"/>
        <v>0</v>
      </c>
      <c r="I181" s="66">
        <f t="shared" si="11"/>
        <v>0</v>
      </c>
      <c r="M181" s="113"/>
    </row>
    <row r="182" spans="1:13">
      <c r="A182" s="64">
        <f t="shared" si="12"/>
        <v>176</v>
      </c>
      <c r="B182" s="70"/>
      <c r="C182" s="71"/>
      <c r="D182" s="64"/>
      <c r="E182" s="116">
        <f t="shared" si="9"/>
        <v>0</v>
      </c>
      <c r="F182" s="64"/>
      <c r="G182" s="80"/>
      <c r="H182" s="114">
        <f t="shared" si="10"/>
        <v>0</v>
      </c>
      <c r="I182" s="66">
        <f t="shared" si="11"/>
        <v>0</v>
      </c>
      <c r="M182" s="113"/>
    </row>
    <row r="183" spans="1:13">
      <c r="A183" s="64">
        <f t="shared" si="12"/>
        <v>177</v>
      </c>
      <c r="B183" s="70"/>
      <c r="C183" s="71"/>
      <c r="D183" s="64"/>
      <c r="E183" s="116">
        <f t="shared" si="9"/>
        <v>0</v>
      </c>
      <c r="F183" s="64"/>
      <c r="G183" s="80"/>
      <c r="H183" s="114">
        <f t="shared" si="10"/>
        <v>0</v>
      </c>
      <c r="I183" s="66">
        <f t="shared" si="11"/>
        <v>0</v>
      </c>
      <c r="M183" s="113"/>
    </row>
    <row r="184" spans="1:13">
      <c r="A184" s="64">
        <f t="shared" si="12"/>
        <v>178</v>
      </c>
      <c r="B184" s="70"/>
      <c r="C184" s="71"/>
      <c r="D184" s="64"/>
      <c r="E184" s="116">
        <f t="shared" si="9"/>
        <v>0</v>
      </c>
      <c r="F184" s="64"/>
      <c r="G184" s="80"/>
      <c r="H184" s="114">
        <f t="shared" si="10"/>
        <v>0</v>
      </c>
      <c r="I184" s="66">
        <f t="shared" si="11"/>
        <v>0</v>
      </c>
      <c r="M184" s="113"/>
    </row>
    <row r="185" spans="1:13">
      <c r="A185" s="64">
        <f t="shared" si="12"/>
        <v>179</v>
      </c>
      <c r="B185" s="70"/>
      <c r="C185" s="71"/>
      <c r="D185" s="64"/>
      <c r="E185" s="116">
        <f t="shared" si="9"/>
        <v>0</v>
      </c>
      <c r="F185" s="64"/>
      <c r="G185" s="80"/>
      <c r="H185" s="114">
        <f t="shared" si="10"/>
        <v>0</v>
      </c>
      <c r="I185" s="66">
        <f t="shared" si="11"/>
        <v>0</v>
      </c>
      <c r="M185" s="113"/>
    </row>
    <row r="186" spans="1:13">
      <c r="A186" s="64">
        <f t="shared" si="12"/>
        <v>180</v>
      </c>
      <c r="B186" s="70"/>
      <c r="C186" s="71"/>
      <c r="D186" s="64"/>
      <c r="E186" s="116">
        <f t="shared" si="9"/>
        <v>0</v>
      </c>
      <c r="F186" s="64"/>
      <c r="G186" s="80"/>
      <c r="H186" s="114">
        <f t="shared" si="10"/>
        <v>0</v>
      </c>
      <c r="I186" s="66">
        <f t="shared" si="11"/>
        <v>0</v>
      </c>
      <c r="M186" s="113"/>
    </row>
    <row r="187" spans="1:13">
      <c r="A187" s="64">
        <f t="shared" si="12"/>
        <v>181</v>
      </c>
      <c r="B187" s="70"/>
      <c r="C187" s="71"/>
      <c r="D187" s="64"/>
      <c r="E187" s="116">
        <f t="shared" si="9"/>
        <v>0</v>
      </c>
      <c r="F187" s="64"/>
      <c r="G187" s="80"/>
      <c r="H187" s="114">
        <f t="shared" si="10"/>
        <v>0</v>
      </c>
      <c r="I187" s="66">
        <f t="shared" si="11"/>
        <v>0</v>
      </c>
      <c r="M187" s="113"/>
    </row>
    <row r="188" spans="1:13">
      <c r="A188" s="64">
        <f t="shared" si="12"/>
        <v>182</v>
      </c>
      <c r="B188" s="70"/>
      <c r="C188" s="71"/>
      <c r="D188" s="64"/>
      <c r="E188" s="116">
        <f t="shared" si="9"/>
        <v>0</v>
      </c>
      <c r="F188" s="64"/>
      <c r="G188" s="80"/>
      <c r="H188" s="114">
        <f t="shared" si="10"/>
        <v>0</v>
      </c>
      <c r="I188" s="66">
        <f t="shared" si="11"/>
        <v>0</v>
      </c>
      <c r="M188" s="113"/>
    </row>
    <row r="189" spans="1:13">
      <c r="A189" s="64">
        <f t="shared" si="12"/>
        <v>183</v>
      </c>
      <c r="B189" s="70"/>
      <c r="C189" s="71"/>
      <c r="D189" s="64"/>
      <c r="E189" s="116">
        <f t="shared" si="9"/>
        <v>0</v>
      </c>
      <c r="F189" s="64"/>
      <c r="G189" s="80"/>
      <c r="H189" s="114">
        <f t="shared" si="10"/>
        <v>0</v>
      </c>
      <c r="I189" s="66">
        <f t="shared" si="11"/>
        <v>0</v>
      </c>
      <c r="M189" s="113"/>
    </row>
    <row r="190" spans="1:13">
      <c r="A190" s="64">
        <f t="shared" si="12"/>
        <v>184</v>
      </c>
      <c r="B190" s="70"/>
      <c r="C190" s="71"/>
      <c r="D190" s="64"/>
      <c r="E190" s="116">
        <f t="shared" si="9"/>
        <v>0</v>
      </c>
      <c r="F190" s="64"/>
      <c r="G190" s="80"/>
      <c r="H190" s="114">
        <f t="shared" si="10"/>
        <v>0</v>
      </c>
      <c r="I190" s="66">
        <f t="shared" si="11"/>
        <v>0</v>
      </c>
      <c r="M190" s="113"/>
    </row>
    <row r="191" spans="1:13">
      <c r="A191" s="64">
        <f t="shared" si="12"/>
        <v>185</v>
      </c>
      <c r="B191" s="70"/>
      <c r="C191" s="71"/>
      <c r="D191" s="64"/>
      <c r="E191" s="116">
        <f t="shared" si="9"/>
        <v>0</v>
      </c>
      <c r="F191" s="64"/>
      <c r="G191" s="80"/>
      <c r="H191" s="114">
        <f t="shared" si="10"/>
        <v>0</v>
      </c>
      <c r="I191" s="66">
        <f t="shared" si="11"/>
        <v>0</v>
      </c>
      <c r="M191" s="113"/>
    </row>
    <row r="192" spans="1:13">
      <c r="A192" s="64">
        <f t="shared" si="12"/>
        <v>186</v>
      </c>
      <c r="B192" s="70"/>
      <c r="C192" s="71"/>
      <c r="D192" s="64"/>
      <c r="E192" s="116">
        <f t="shared" si="9"/>
        <v>0</v>
      </c>
      <c r="F192" s="64"/>
      <c r="G192" s="80"/>
      <c r="H192" s="114">
        <f t="shared" si="10"/>
        <v>0</v>
      </c>
      <c r="I192" s="66">
        <f t="shared" si="11"/>
        <v>0</v>
      </c>
      <c r="M192" s="113"/>
    </row>
    <row r="193" spans="1:13">
      <c r="A193" s="64">
        <f t="shared" si="12"/>
        <v>187</v>
      </c>
      <c r="B193" s="70"/>
      <c r="C193" s="71"/>
      <c r="D193" s="64"/>
      <c r="E193" s="116">
        <f t="shared" si="9"/>
        <v>0</v>
      </c>
      <c r="F193" s="64"/>
      <c r="G193" s="80"/>
      <c r="H193" s="114">
        <f t="shared" si="10"/>
        <v>0</v>
      </c>
      <c r="I193" s="66">
        <f t="shared" si="11"/>
        <v>0</v>
      </c>
      <c r="M193" s="113"/>
    </row>
    <row r="194" spans="1:13">
      <c r="A194" s="64">
        <f t="shared" si="12"/>
        <v>188</v>
      </c>
      <c r="B194" s="70"/>
      <c r="C194" s="71"/>
      <c r="D194" s="64"/>
      <c r="E194" s="116">
        <f t="shared" si="9"/>
        <v>0</v>
      </c>
      <c r="F194" s="64"/>
      <c r="G194" s="80"/>
      <c r="H194" s="114">
        <f t="shared" si="10"/>
        <v>0</v>
      </c>
      <c r="I194" s="66">
        <f t="shared" si="11"/>
        <v>0</v>
      </c>
      <c r="M194" s="113"/>
    </row>
    <row r="195" spans="1:13">
      <c r="A195" s="64">
        <f t="shared" si="12"/>
        <v>189</v>
      </c>
      <c r="B195" s="70"/>
      <c r="C195" s="71"/>
      <c r="D195" s="64"/>
      <c r="E195" s="116">
        <f t="shared" si="9"/>
        <v>0</v>
      </c>
      <c r="F195" s="64"/>
      <c r="G195" s="80"/>
      <c r="H195" s="114">
        <f t="shared" si="10"/>
        <v>0</v>
      </c>
      <c r="I195" s="66">
        <f t="shared" si="11"/>
        <v>0</v>
      </c>
      <c r="M195" s="113"/>
    </row>
    <row r="196" spans="1:13">
      <c r="A196" s="64">
        <f t="shared" si="12"/>
        <v>190</v>
      </c>
      <c r="B196" s="70"/>
      <c r="C196" s="71"/>
      <c r="D196" s="64"/>
      <c r="E196" s="116">
        <f t="shared" si="9"/>
        <v>0</v>
      </c>
      <c r="F196" s="64"/>
      <c r="G196" s="80"/>
      <c r="H196" s="114">
        <f t="shared" si="10"/>
        <v>0</v>
      </c>
      <c r="I196" s="66">
        <f t="shared" si="11"/>
        <v>0</v>
      </c>
      <c r="M196" s="113"/>
    </row>
    <row r="197" spans="1:13">
      <c r="A197" s="64">
        <f t="shared" si="12"/>
        <v>191</v>
      </c>
      <c r="B197" s="70"/>
      <c r="C197" s="71"/>
      <c r="D197" s="64"/>
      <c r="E197" s="116">
        <f t="shared" si="9"/>
        <v>0</v>
      </c>
      <c r="F197" s="64"/>
      <c r="G197" s="80"/>
      <c r="H197" s="114">
        <f t="shared" si="10"/>
        <v>0</v>
      </c>
      <c r="I197" s="66">
        <f t="shared" si="11"/>
        <v>0</v>
      </c>
      <c r="M197" s="113"/>
    </row>
    <row r="198" spans="1:13">
      <c r="A198" s="64">
        <f t="shared" si="12"/>
        <v>192</v>
      </c>
      <c r="B198" s="70"/>
      <c r="C198" s="71"/>
      <c r="D198" s="64"/>
      <c r="E198" s="116">
        <f t="shared" si="9"/>
        <v>0</v>
      </c>
      <c r="F198" s="64"/>
      <c r="G198" s="80"/>
      <c r="H198" s="114">
        <f t="shared" si="10"/>
        <v>0</v>
      </c>
      <c r="I198" s="66">
        <f t="shared" si="11"/>
        <v>0</v>
      </c>
      <c r="M198" s="113"/>
    </row>
    <row r="199" spans="1:13">
      <c r="A199" s="64">
        <f t="shared" si="12"/>
        <v>193</v>
      </c>
      <c r="B199" s="70"/>
      <c r="C199" s="71"/>
      <c r="D199" s="64"/>
      <c r="E199" s="116">
        <f t="shared" si="9"/>
        <v>0</v>
      </c>
      <c r="F199" s="64"/>
      <c r="G199" s="80"/>
      <c r="H199" s="114">
        <f t="shared" si="10"/>
        <v>0</v>
      </c>
      <c r="I199" s="66">
        <f t="shared" si="11"/>
        <v>0</v>
      </c>
      <c r="M199" s="113"/>
    </row>
    <row r="200" spans="1:13" ht="16.5" customHeight="1">
      <c r="A200" s="64">
        <f t="shared" si="12"/>
        <v>194</v>
      </c>
      <c r="B200" s="70"/>
      <c r="C200" s="71"/>
      <c r="D200" s="64"/>
      <c r="E200" s="116">
        <f t="shared" ref="E200:E263" si="13">ROUND(D200/$E$4,3)</f>
        <v>0</v>
      </c>
      <c r="F200" s="64"/>
      <c r="G200" s="80"/>
      <c r="H200" s="114">
        <f t="shared" ref="H200:H263" si="14">ROUND(G200*0.2359,2)</f>
        <v>0</v>
      </c>
      <c r="I200" s="66">
        <f t="shared" ref="I200:I263" si="15">G200+H200</f>
        <v>0</v>
      </c>
      <c r="M200" s="113"/>
    </row>
    <row r="201" spans="1:13">
      <c r="A201" s="64">
        <f t="shared" ref="A201:A264" si="16">A200+1</f>
        <v>195</v>
      </c>
      <c r="B201" s="70"/>
      <c r="C201" s="71"/>
      <c r="D201" s="64"/>
      <c r="E201" s="116">
        <f t="shared" si="13"/>
        <v>0</v>
      </c>
      <c r="F201" s="64"/>
      <c r="G201" s="80"/>
      <c r="H201" s="114">
        <f t="shared" si="14"/>
        <v>0</v>
      </c>
      <c r="I201" s="66">
        <f t="shared" si="15"/>
        <v>0</v>
      </c>
      <c r="M201" s="113"/>
    </row>
    <row r="202" spans="1:13">
      <c r="A202" s="64">
        <f t="shared" si="16"/>
        <v>196</v>
      </c>
      <c r="B202" s="70"/>
      <c r="C202" s="71"/>
      <c r="D202" s="64"/>
      <c r="E202" s="116">
        <f t="shared" si="13"/>
        <v>0</v>
      </c>
      <c r="F202" s="64"/>
      <c r="G202" s="80"/>
      <c r="H202" s="114">
        <f t="shared" si="14"/>
        <v>0</v>
      </c>
      <c r="I202" s="66">
        <f t="shared" si="15"/>
        <v>0</v>
      </c>
      <c r="M202" s="113"/>
    </row>
    <row r="203" spans="1:13">
      <c r="A203" s="64">
        <f t="shared" si="16"/>
        <v>197</v>
      </c>
      <c r="B203" s="70"/>
      <c r="C203" s="71"/>
      <c r="D203" s="64"/>
      <c r="E203" s="116">
        <f t="shared" si="13"/>
        <v>0</v>
      </c>
      <c r="F203" s="64"/>
      <c r="G203" s="80"/>
      <c r="H203" s="114">
        <f t="shared" si="14"/>
        <v>0</v>
      </c>
      <c r="I203" s="66">
        <f t="shared" si="15"/>
        <v>0</v>
      </c>
      <c r="M203" s="113"/>
    </row>
    <row r="204" spans="1:13">
      <c r="A204" s="64">
        <f t="shared" si="16"/>
        <v>198</v>
      </c>
      <c r="B204" s="70"/>
      <c r="C204" s="71"/>
      <c r="D204" s="64"/>
      <c r="E204" s="116">
        <f t="shared" si="13"/>
        <v>0</v>
      </c>
      <c r="F204" s="64"/>
      <c r="G204" s="80"/>
      <c r="H204" s="114">
        <f t="shared" si="14"/>
        <v>0</v>
      </c>
      <c r="I204" s="66">
        <f t="shared" si="15"/>
        <v>0</v>
      </c>
      <c r="M204" s="113"/>
    </row>
    <row r="205" spans="1:13">
      <c r="A205" s="64">
        <f t="shared" si="16"/>
        <v>199</v>
      </c>
      <c r="B205" s="70"/>
      <c r="C205" s="71"/>
      <c r="D205" s="64"/>
      <c r="E205" s="116">
        <f t="shared" si="13"/>
        <v>0</v>
      </c>
      <c r="F205" s="64"/>
      <c r="G205" s="80"/>
      <c r="H205" s="114">
        <f t="shared" si="14"/>
        <v>0</v>
      </c>
      <c r="I205" s="66">
        <f t="shared" si="15"/>
        <v>0</v>
      </c>
      <c r="M205" s="113"/>
    </row>
    <row r="206" spans="1:13">
      <c r="A206" s="64">
        <f t="shared" si="16"/>
        <v>200</v>
      </c>
      <c r="B206" s="70"/>
      <c r="C206" s="71"/>
      <c r="D206" s="64"/>
      <c r="E206" s="116">
        <f t="shared" si="13"/>
        <v>0</v>
      </c>
      <c r="F206" s="64"/>
      <c r="G206" s="80"/>
      <c r="H206" s="114">
        <f t="shared" si="14"/>
        <v>0</v>
      </c>
      <c r="I206" s="66">
        <f t="shared" si="15"/>
        <v>0</v>
      </c>
      <c r="M206" s="113"/>
    </row>
    <row r="207" spans="1:13">
      <c r="A207" s="64">
        <f t="shared" si="16"/>
        <v>201</v>
      </c>
      <c r="B207" s="70"/>
      <c r="C207" s="71"/>
      <c r="D207" s="64"/>
      <c r="E207" s="116">
        <f t="shared" si="13"/>
        <v>0</v>
      </c>
      <c r="F207" s="64"/>
      <c r="G207" s="80"/>
      <c r="H207" s="114">
        <f t="shared" si="14"/>
        <v>0</v>
      </c>
      <c r="I207" s="66">
        <f t="shared" si="15"/>
        <v>0</v>
      </c>
      <c r="M207" s="113"/>
    </row>
    <row r="208" spans="1:13">
      <c r="A208" s="64">
        <f t="shared" si="16"/>
        <v>202</v>
      </c>
      <c r="B208" s="70"/>
      <c r="C208" s="71"/>
      <c r="D208" s="64"/>
      <c r="E208" s="116">
        <f t="shared" si="13"/>
        <v>0</v>
      </c>
      <c r="F208" s="64"/>
      <c r="G208" s="80"/>
      <c r="H208" s="114">
        <f t="shared" si="14"/>
        <v>0</v>
      </c>
      <c r="I208" s="66">
        <f t="shared" si="15"/>
        <v>0</v>
      </c>
      <c r="M208" s="113"/>
    </row>
    <row r="209" spans="1:13">
      <c r="A209" s="64">
        <f t="shared" si="16"/>
        <v>203</v>
      </c>
      <c r="B209" s="70"/>
      <c r="C209" s="71"/>
      <c r="D209" s="64"/>
      <c r="E209" s="116">
        <f t="shared" si="13"/>
        <v>0</v>
      </c>
      <c r="F209" s="64"/>
      <c r="G209" s="80"/>
      <c r="H209" s="114">
        <f t="shared" si="14"/>
        <v>0</v>
      </c>
      <c r="I209" s="66">
        <f t="shared" si="15"/>
        <v>0</v>
      </c>
      <c r="M209" s="113"/>
    </row>
    <row r="210" spans="1:13">
      <c r="A210" s="64">
        <f t="shared" si="16"/>
        <v>204</v>
      </c>
      <c r="B210" s="70"/>
      <c r="C210" s="71"/>
      <c r="D210" s="64"/>
      <c r="E210" s="116">
        <f t="shared" si="13"/>
        <v>0</v>
      </c>
      <c r="F210" s="64"/>
      <c r="G210" s="80"/>
      <c r="H210" s="114">
        <f t="shared" si="14"/>
        <v>0</v>
      </c>
      <c r="I210" s="66">
        <f t="shared" si="15"/>
        <v>0</v>
      </c>
      <c r="M210" s="113"/>
    </row>
    <row r="211" spans="1:13">
      <c r="A211" s="64">
        <f t="shared" si="16"/>
        <v>205</v>
      </c>
      <c r="B211" s="70"/>
      <c r="C211" s="71"/>
      <c r="D211" s="64"/>
      <c r="E211" s="116">
        <f t="shared" si="13"/>
        <v>0</v>
      </c>
      <c r="F211" s="64"/>
      <c r="G211" s="80"/>
      <c r="H211" s="114">
        <f t="shared" si="14"/>
        <v>0</v>
      </c>
      <c r="I211" s="66">
        <f t="shared" si="15"/>
        <v>0</v>
      </c>
      <c r="M211" s="113"/>
    </row>
    <row r="212" spans="1:13">
      <c r="A212" s="64">
        <f t="shared" si="16"/>
        <v>206</v>
      </c>
      <c r="B212" s="70"/>
      <c r="C212" s="71"/>
      <c r="D212" s="64"/>
      <c r="E212" s="116">
        <f t="shared" si="13"/>
        <v>0</v>
      </c>
      <c r="F212" s="64"/>
      <c r="G212" s="80"/>
      <c r="H212" s="114">
        <f t="shared" si="14"/>
        <v>0</v>
      </c>
      <c r="I212" s="66">
        <f t="shared" si="15"/>
        <v>0</v>
      </c>
      <c r="M212" s="113"/>
    </row>
    <row r="213" spans="1:13">
      <c r="A213" s="64">
        <f t="shared" si="16"/>
        <v>207</v>
      </c>
      <c r="B213" s="70"/>
      <c r="C213" s="71"/>
      <c r="D213" s="64"/>
      <c r="E213" s="116">
        <f t="shared" si="13"/>
        <v>0</v>
      </c>
      <c r="F213" s="64"/>
      <c r="G213" s="80"/>
      <c r="H213" s="114">
        <f t="shared" si="14"/>
        <v>0</v>
      </c>
      <c r="I213" s="66">
        <f t="shared" si="15"/>
        <v>0</v>
      </c>
      <c r="M213" s="113"/>
    </row>
    <row r="214" spans="1:13">
      <c r="A214" s="64">
        <f t="shared" si="16"/>
        <v>208</v>
      </c>
      <c r="B214" s="70"/>
      <c r="C214" s="71"/>
      <c r="D214" s="64"/>
      <c r="E214" s="116">
        <f t="shared" si="13"/>
        <v>0</v>
      </c>
      <c r="F214" s="64"/>
      <c r="G214" s="80"/>
      <c r="H214" s="114">
        <f t="shared" si="14"/>
        <v>0</v>
      </c>
      <c r="I214" s="66">
        <f t="shared" si="15"/>
        <v>0</v>
      </c>
      <c r="M214" s="113"/>
    </row>
    <row r="215" spans="1:13">
      <c r="A215" s="64">
        <f t="shared" si="16"/>
        <v>209</v>
      </c>
      <c r="B215" s="70"/>
      <c r="C215" s="71"/>
      <c r="D215" s="64"/>
      <c r="E215" s="116">
        <f t="shared" si="13"/>
        <v>0</v>
      </c>
      <c r="F215" s="64"/>
      <c r="G215" s="80"/>
      <c r="H215" s="114">
        <f t="shared" si="14"/>
        <v>0</v>
      </c>
      <c r="I215" s="66">
        <f t="shared" si="15"/>
        <v>0</v>
      </c>
      <c r="M215" s="113"/>
    </row>
    <row r="216" spans="1:13">
      <c r="A216" s="64">
        <f t="shared" si="16"/>
        <v>210</v>
      </c>
      <c r="B216" s="70"/>
      <c r="C216" s="71"/>
      <c r="D216" s="64"/>
      <c r="E216" s="116">
        <f t="shared" si="13"/>
        <v>0</v>
      </c>
      <c r="F216" s="64"/>
      <c r="G216" s="80"/>
      <c r="H216" s="114">
        <f t="shared" si="14"/>
        <v>0</v>
      </c>
      <c r="I216" s="66">
        <f t="shared" si="15"/>
        <v>0</v>
      </c>
      <c r="M216" s="113"/>
    </row>
    <row r="217" spans="1:13">
      <c r="A217" s="64">
        <f t="shared" si="16"/>
        <v>211</v>
      </c>
      <c r="B217" s="70"/>
      <c r="C217" s="71"/>
      <c r="D217" s="64"/>
      <c r="E217" s="116">
        <f t="shared" si="13"/>
        <v>0</v>
      </c>
      <c r="F217" s="64"/>
      <c r="G217" s="80"/>
      <c r="H217" s="114">
        <f t="shared" si="14"/>
        <v>0</v>
      </c>
      <c r="I217" s="66">
        <f t="shared" si="15"/>
        <v>0</v>
      </c>
      <c r="M217" s="113"/>
    </row>
    <row r="218" spans="1:13">
      <c r="A218" s="64">
        <f t="shared" si="16"/>
        <v>212</v>
      </c>
      <c r="B218" s="70"/>
      <c r="C218" s="71"/>
      <c r="D218" s="64"/>
      <c r="E218" s="116">
        <f t="shared" si="13"/>
        <v>0</v>
      </c>
      <c r="F218" s="64"/>
      <c r="G218" s="80"/>
      <c r="H218" s="114">
        <f t="shared" si="14"/>
        <v>0</v>
      </c>
      <c r="I218" s="66">
        <f t="shared" si="15"/>
        <v>0</v>
      </c>
      <c r="M218" s="113"/>
    </row>
    <row r="219" spans="1:13">
      <c r="A219" s="64">
        <f t="shared" si="16"/>
        <v>213</v>
      </c>
      <c r="B219" s="70"/>
      <c r="C219" s="71"/>
      <c r="D219" s="64"/>
      <c r="E219" s="116">
        <f t="shared" si="13"/>
        <v>0</v>
      </c>
      <c r="F219" s="64"/>
      <c r="G219" s="80"/>
      <c r="H219" s="114">
        <f t="shared" si="14"/>
        <v>0</v>
      </c>
      <c r="I219" s="66">
        <f t="shared" si="15"/>
        <v>0</v>
      </c>
      <c r="M219" s="113"/>
    </row>
    <row r="220" spans="1:13">
      <c r="A220" s="64">
        <f t="shared" si="16"/>
        <v>214</v>
      </c>
      <c r="B220" s="70"/>
      <c r="C220" s="71"/>
      <c r="D220" s="64"/>
      <c r="E220" s="116">
        <f t="shared" si="13"/>
        <v>0</v>
      </c>
      <c r="F220" s="64"/>
      <c r="G220" s="80"/>
      <c r="H220" s="114">
        <f t="shared" si="14"/>
        <v>0</v>
      </c>
      <c r="I220" s="66">
        <f t="shared" si="15"/>
        <v>0</v>
      </c>
      <c r="M220" s="113"/>
    </row>
    <row r="221" spans="1:13">
      <c r="A221" s="64">
        <f t="shared" si="16"/>
        <v>215</v>
      </c>
      <c r="B221" s="70"/>
      <c r="C221" s="71"/>
      <c r="D221" s="64"/>
      <c r="E221" s="116">
        <f t="shared" si="13"/>
        <v>0</v>
      </c>
      <c r="F221" s="64"/>
      <c r="G221" s="80"/>
      <c r="H221" s="114">
        <f t="shared" si="14"/>
        <v>0</v>
      </c>
      <c r="I221" s="66">
        <f t="shared" si="15"/>
        <v>0</v>
      </c>
      <c r="M221" s="113"/>
    </row>
    <row r="222" spans="1:13">
      <c r="A222" s="64">
        <f t="shared" si="16"/>
        <v>216</v>
      </c>
      <c r="B222" s="70"/>
      <c r="C222" s="71"/>
      <c r="D222" s="64"/>
      <c r="E222" s="116">
        <f t="shared" si="13"/>
        <v>0</v>
      </c>
      <c r="F222" s="64"/>
      <c r="G222" s="80"/>
      <c r="H222" s="114">
        <f t="shared" si="14"/>
        <v>0</v>
      </c>
      <c r="I222" s="66">
        <f t="shared" si="15"/>
        <v>0</v>
      </c>
      <c r="M222" s="113"/>
    </row>
    <row r="223" spans="1:13">
      <c r="A223" s="64">
        <f t="shared" si="16"/>
        <v>217</v>
      </c>
      <c r="B223" s="70"/>
      <c r="C223" s="71"/>
      <c r="D223" s="64"/>
      <c r="E223" s="116">
        <f t="shared" si="13"/>
        <v>0</v>
      </c>
      <c r="F223" s="64"/>
      <c r="G223" s="80"/>
      <c r="H223" s="114">
        <f t="shared" si="14"/>
        <v>0</v>
      </c>
      <c r="I223" s="66">
        <f t="shared" si="15"/>
        <v>0</v>
      </c>
      <c r="M223" s="113"/>
    </row>
    <row r="224" spans="1:13">
      <c r="A224" s="64">
        <f t="shared" si="16"/>
        <v>218</v>
      </c>
      <c r="B224" s="70"/>
      <c r="C224" s="71"/>
      <c r="D224" s="64"/>
      <c r="E224" s="116">
        <f t="shared" si="13"/>
        <v>0</v>
      </c>
      <c r="F224" s="64"/>
      <c r="G224" s="80"/>
      <c r="H224" s="114">
        <f t="shared" si="14"/>
        <v>0</v>
      </c>
      <c r="I224" s="66">
        <f t="shared" si="15"/>
        <v>0</v>
      </c>
      <c r="M224" s="113"/>
    </row>
    <row r="225" spans="1:13">
      <c r="A225" s="64">
        <f t="shared" si="16"/>
        <v>219</v>
      </c>
      <c r="B225" s="70"/>
      <c r="C225" s="71"/>
      <c r="D225" s="64"/>
      <c r="E225" s="116">
        <f t="shared" si="13"/>
        <v>0</v>
      </c>
      <c r="F225" s="64"/>
      <c r="G225" s="80"/>
      <c r="H225" s="114">
        <f t="shared" si="14"/>
        <v>0</v>
      </c>
      <c r="I225" s="66">
        <f t="shared" si="15"/>
        <v>0</v>
      </c>
      <c r="M225" s="113"/>
    </row>
    <row r="226" spans="1:13">
      <c r="A226" s="64">
        <f t="shared" si="16"/>
        <v>220</v>
      </c>
      <c r="B226" s="70"/>
      <c r="C226" s="71"/>
      <c r="D226" s="64"/>
      <c r="E226" s="116">
        <f t="shared" si="13"/>
        <v>0</v>
      </c>
      <c r="F226" s="64"/>
      <c r="G226" s="80"/>
      <c r="H226" s="114">
        <f t="shared" si="14"/>
        <v>0</v>
      </c>
      <c r="I226" s="66">
        <f t="shared" si="15"/>
        <v>0</v>
      </c>
      <c r="M226" s="113"/>
    </row>
    <row r="227" spans="1:13">
      <c r="A227" s="64">
        <f t="shared" si="16"/>
        <v>221</v>
      </c>
      <c r="B227" s="70"/>
      <c r="C227" s="71"/>
      <c r="D227" s="64"/>
      <c r="E227" s="116">
        <f t="shared" si="13"/>
        <v>0</v>
      </c>
      <c r="F227" s="64"/>
      <c r="G227" s="80"/>
      <c r="H227" s="114">
        <f t="shared" si="14"/>
        <v>0</v>
      </c>
      <c r="I227" s="66">
        <f t="shared" si="15"/>
        <v>0</v>
      </c>
      <c r="M227" s="113"/>
    </row>
    <row r="228" spans="1:13">
      <c r="A228" s="64">
        <f t="shared" si="16"/>
        <v>222</v>
      </c>
      <c r="B228" s="70"/>
      <c r="C228" s="71"/>
      <c r="D228" s="64"/>
      <c r="E228" s="116">
        <f t="shared" si="13"/>
        <v>0</v>
      </c>
      <c r="F228" s="64"/>
      <c r="G228" s="80"/>
      <c r="H228" s="114">
        <f t="shared" si="14"/>
        <v>0</v>
      </c>
      <c r="I228" s="66">
        <f t="shared" si="15"/>
        <v>0</v>
      </c>
      <c r="M228" s="113"/>
    </row>
    <row r="229" spans="1:13">
      <c r="A229" s="64">
        <f t="shared" si="16"/>
        <v>223</v>
      </c>
      <c r="B229" s="70"/>
      <c r="C229" s="71"/>
      <c r="D229" s="64"/>
      <c r="E229" s="116">
        <f t="shared" si="13"/>
        <v>0</v>
      </c>
      <c r="F229" s="64"/>
      <c r="G229" s="80"/>
      <c r="H229" s="114">
        <f t="shared" si="14"/>
        <v>0</v>
      </c>
      <c r="I229" s="66">
        <f t="shared" si="15"/>
        <v>0</v>
      </c>
      <c r="M229" s="113"/>
    </row>
    <row r="230" spans="1:13">
      <c r="A230" s="64">
        <f t="shared" si="16"/>
        <v>224</v>
      </c>
      <c r="B230" s="70"/>
      <c r="C230" s="71"/>
      <c r="D230" s="64"/>
      <c r="E230" s="116">
        <f t="shared" si="13"/>
        <v>0</v>
      </c>
      <c r="F230" s="64"/>
      <c r="G230" s="80"/>
      <c r="H230" s="114">
        <f t="shared" si="14"/>
        <v>0</v>
      </c>
      <c r="I230" s="66">
        <f t="shared" si="15"/>
        <v>0</v>
      </c>
      <c r="M230" s="113"/>
    </row>
    <row r="231" spans="1:13">
      <c r="A231" s="64">
        <f t="shared" si="16"/>
        <v>225</v>
      </c>
      <c r="B231" s="70"/>
      <c r="C231" s="71"/>
      <c r="D231" s="64"/>
      <c r="E231" s="116">
        <f t="shared" si="13"/>
        <v>0</v>
      </c>
      <c r="F231" s="64"/>
      <c r="G231" s="80"/>
      <c r="H231" s="114">
        <f t="shared" si="14"/>
        <v>0</v>
      </c>
      <c r="I231" s="66">
        <f t="shared" si="15"/>
        <v>0</v>
      </c>
      <c r="M231" s="113"/>
    </row>
    <row r="232" spans="1:13">
      <c r="A232" s="64">
        <f t="shared" si="16"/>
        <v>226</v>
      </c>
      <c r="B232" s="70"/>
      <c r="C232" s="71"/>
      <c r="D232" s="64"/>
      <c r="E232" s="116">
        <f t="shared" si="13"/>
        <v>0</v>
      </c>
      <c r="F232" s="64"/>
      <c r="G232" s="80"/>
      <c r="H232" s="114">
        <f t="shared" si="14"/>
        <v>0</v>
      </c>
      <c r="I232" s="66">
        <f t="shared" si="15"/>
        <v>0</v>
      </c>
      <c r="M232" s="113"/>
    </row>
    <row r="233" spans="1:13">
      <c r="A233" s="64">
        <f t="shared" si="16"/>
        <v>227</v>
      </c>
      <c r="B233" s="70"/>
      <c r="C233" s="71"/>
      <c r="D233" s="64"/>
      <c r="E233" s="116">
        <f t="shared" si="13"/>
        <v>0</v>
      </c>
      <c r="F233" s="64"/>
      <c r="G233" s="80"/>
      <c r="H233" s="114">
        <f t="shared" si="14"/>
        <v>0</v>
      </c>
      <c r="I233" s="66">
        <f t="shared" si="15"/>
        <v>0</v>
      </c>
      <c r="M233" s="113"/>
    </row>
    <row r="234" spans="1:13">
      <c r="A234" s="64">
        <f t="shared" si="16"/>
        <v>228</v>
      </c>
      <c r="B234" s="70"/>
      <c r="C234" s="71"/>
      <c r="D234" s="64"/>
      <c r="E234" s="116">
        <f t="shared" si="13"/>
        <v>0</v>
      </c>
      <c r="F234" s="64"/>
      <c r="G234" s="80"/>
      <c r="H234" s="114">
        <f t="shared" si="14"/>
        <v>0</v>
      </c>
      <c r="I234" s="66">
        <f t="shared" si="15"/>
        <v>0</v>
      </c>
      <c r="M234" s="113"/>
    </row>
    <row r="235" spans="1:13">
      <c r="A235" s="64">
        <f t="shared" si="16"/>
        <v>229</v>
      </c>
      <c r="B235" s="70"/>
      <c r="C235" s="71"/>
      <c r="D235" s="64"/>
      <c r="E235" s="116">
        <f t="shared" si="13"/>
        <v>0</v>
      </c>
      <c r="F235" s="64"/>
      <c r="G235" s="80"/>
      <c r="H235" s="114">
        <f t="shared" si="14"/>
        <v>0</v>
      </c>
      <c r="I235" s="66">
        <f t="shared" si="15"/>
        <v>0</v>
      </c>
      <c r="M235" s="113"/>
    </row>
    <row r="236" spans="1:13">
      <c r="A236" s="64">
        <f t="shared" si="16"/>
        <v>230</v>
      </c>
      <c r="B236" s="70"/>
      <c r="C236" s="71"/>
      <c r="D236" s="64"/>
      <c r="E236" s="116">
        <f t="shared" si="13"/>
        <v>0</v>
      </c>
      <c r="F236" s="64"/>
      <c r="G236" s="80"/>
      <c r="H236" s="114">
        <f t="shared" si="14"/>
        <v>0</v>
      </c>
      <c r="I236" s="66">
        <f t="shared" si="15"/>
        <v>0</v>
      </c>
      <c r="M236" s="113"/>
    </row>
    <row r="237" spans="1:13">
      <c r="A237" s="64">
        <f t="shared" si="16"/>
        <v>231</v>
      </c>
      <c r="B237" s="70"/>
      <c r="C237" s="71"/>
      <c r="D237" s="64"/>
      <c r="E237" s="116">
        <f t="shared" si="13"/>
        <v>0</v>
      </c>
      <c r="F237" s="64"/>
      <c r="G237" s="80"/>
      <c r="H237" s="114">
        <f t="shared" si="14"/>
        <v>0</v>
      </c>
      <c r="I237" s="66">
        <f t="shared" si="15"/>
        <v>0</v>
      </c>
      <c r="M237" s="113"/>
    </row>
    <row r="238" spans="1:13">
      <c r="A238" s="64">
        <f t="shared" si="16"/>
        <v>232</v>
      </c>
      <c r="B238" s="70"/>
      <c r="C238" s="71"/>
      <c r="D238" s="64"/>
      <c r="E238" s="116">
        <f t="shared" si="13"/>
        <v>0</v>
      </c>
      <c r="F238" s="64"/>
      <c r="G238" s="80"/>
      <c r="H238" s="114">
        <f t="shared" si="14"/>
        <v>0</v>
      </c>
      <c r="I238" s="66">
        <f t="shared" si="15"/>
        <v>0</v>
      </c>
      <c r="M238" s="113"/>
    </row>
    <row r="239" spans="1:13">
      <c r="A239" s="64">
        <f t="shared" si="16"/>
        <v>233</v>
      </c>
      <c r="B239" s="70"/>
      <c r="C239" s="71"/>
      <c r="D239" s="64"/>
      <c r="E239" s="116">
        <f t="shared" si="13"/>
        <v>0</v>
      </c>
      <c r="F239" s="64"/>
      <c r="G239" s="80"/>
      <c r="H239" s="114">
        <f t="shared" si="14"/>
        <v>0</v>
      </c>
      <c r="I239" s="66">
        <f t="shared" si="15"/>
        <v>0</v>
      </c>
      <c r="M239" s="113"/>
    </row>
    <row r="240" spans="1:13">
      <c r="A240" s="64">
        <f t="shared" si="16"/>
        <v>234</v>
      </c>
      <c r="B240" s="70"/>
      <c r="C240" s="71"/>
      <c r="D240" s="64"/>
      <c r="E240" s="116">
        <f t="shared" si="13"/>
        <v>0</v>
      </c>
      <c r="F240" s="64"/>
      <c r="G240" s="80"/>
      <c r="H240" s="114">
        <f t="shared" si="14"/>
        <v>0</v>
      </c>
      <c r="I240" s="66">
        <f t="shared" si="15"/>
        <v>0</v>
      </c>
      <c r="M240" s="113"/>
    </row>
    <row r="241" spans="1:13">
      <c r="A241" s="64">
        <f t="shared" si="16"/>
        <v>235</v>
      </c>
      <c r="B241" s="70"/>
      <c r="C241" s="71"/>
      <c r="D241" s="64"/>
      <c r="E241" s="116">
        <f t="shared" si="13"/>
        <v>0</v>
      </c>
      <c r="F241" s="64"/>
      <c r="G241" s="80"/>
      <c r="H241" s="114">
        <f t="shared" si="14"/>
        <v>0</v>
      </c>
      <c r="I241" s="66">
        <f t="shared" si="15"/>
        <v>0</v>
      </c>
      <c r="M241" s="113"/>
    </row>
    <row r="242" spans="1:13">
      <c r="A242" s="64">
        <f t="shared" si="16"/>
        <v>236</v>
      </c>
      <c r="B242" s="70"/>
      <c r="C242" s="71"/>
      <c r="D242" s="64"/>
      <c r="E242" s="116">
        <f t="shared" si="13"/>
        <v>0</v>
      </c>
      <c r="F242" s="64"/>
      <c r="G242" s="80"/>
      <c r="H242" s="114">
        <f t="shared" si="14"/>
        <v>0</v>
      </c>
      <c r="I242" s="66">
        <f t="shared" si="15"/>
        <v>0</v>
      </c>
      <c r="M242" s="113"/>
    </row>
    <row r="243" spans="1:13">
      <c r="A243" s="64">
        <f t="shared" si="16"/>
        <v>237</v>
      </c>
      <c r="B243" s="70"/>
      <c r="C243" s="71"/>
      <c r="D243" s="64"/>
      <c r="E243" s="116">
        <f t="shared" si="13"/>
        <v>0</v>
      </c>
      <c r="F243" s="64"/>
      <c r="G243" s="80"/>
      <c r="H243" s="114">
        <f t="shared" si="14"/>
        <v>0</v>
      </c>
      <c r="I243" s="66">
        <f t="shared" si="15"/>
        <v>0</v>
      </c>
      <c r="M243" s="113"/>
    </row>
    <row r="244" spans="1:13" ht="15" customHeight="1">
      <c r="A244" s="64">
        <f t="shared" si="16"/>
        <v>238</v>
      </c>
      <c r="B244" s="70"/>
      <c r="C244" s="71"/>
      <c r="D244" s="64"/>
      <c r="E244" s="116">
        <f t="shared" si="13"/>
        <v>0</v>
      </c>
      <c r="F244" s="64"/>
      <c r="G244" s="80"/>
      <c r="H244" s="114">
        <f t="shared" si="14"/>
        <v>0</v>
      </c>
      <c r="I244" s="66">
        <f t="shared" si="15"/>
        <v>0</v>
      </c>
      <c r="M244" s="113"/>
    </row>
    <row r="245" spans="1:13">
      <c r="A245" s="64">
        <f t="shared" si="16"/>
        <v>239</v>
      </c>
      <c r="B245" s="70"/>
      <c r="C245" s="71"/>
      <c r="D245" s="64"/>
      <c r="E245" s="116">
        <f t="shared" si="13"/>
        <v>0</v>
      </c>
      <c r="F245" s="64"/>
      <c r="G245" s="80"/>
      <c r="H245" s="114">
        <f t="shared" si="14"/>
        <v>0</v>
      </c>
      <c r="I245" s="66">
        <f t="shared" si="15"/>
        <v>0</v>
      </c>
      <c r="M245" s="113"/>
    </row>
    <row r="246" spans="1:13">
      <c r="A246" s="64">
        <f t="shared" si="16"/>
        <v>240</v>
      </c>
      <c r="B246" s="70"/>
      <c r="C246" s="71"/>
      <c r="D246" s="64"/>
      <c r="E246" s="116">
        <f t="shared" si="13"/>
        <v>0</v>
      </c>
      <c r="F246" s="64"/>
      <c r="G246" s="80"/>
      <c r="H246" s="114">
        <f t="shared" si="14"/>
        <v>0</v>
      </c>
      <c r="I246" s="66">
        <f t="shared" si="15"/>
        <v>0</v>
      </c>
      <c r="M246" s="113"/>
    </row>
    <row r="247" spans="1:13">
      <c r="A247" s="64">
        <f t="shared" si="16"/>
        <v>241</v>
      </c>
      <c r="B247" s="70"/>
      <c r="C247" s="71"/>
      <c r="D247" s="64"/>
      <c r="E247" s="116">
        <f t="shared" si="13"/>
        <v>0</v>
      </c>
      <c r="F247" s="64"/>
      <c r="G247" s="80"/>
      <c r="H247" s="114">
        <f t="shared" si="14"/>
        <v>0</v>
      </c>
      <c r="I247" s="66">
        <f t="shared" si="15"/>
        <v>0</v>
      </c>
      <c r="M247" s="113"/>
    </row>
    <row r="248" spans="1:13">
      <c r="A248" s="64">
        <f t="shared" si="16"/>
        <v>242</v>
      </c>
      <c r="B248" s="70"/>
      <c r="C248" s="71"/>
      <c r="D248" s="64"/>
      <c r="E248" s="116">
        <f t="shared" si="13"/>
        <v>0</v>
      </c>
      <c r="F248" s="64"/>
      <c r="G248" s="80"/>
      <c r="H248" s="114">
        <f t="shared" si="14"/>
        <v>0</v>
      </c>
      <c r="I248" s="66">
        <f t="shared" si="15"/>
        <v>0</v>
      </c>
      <c r="M248" s="113"/>
    </row>
    <row r="249" spans="1:13">
      <c r="A249" s="64">
        <f t="shared" si="16"/>
        <v>243</v>
      </c>
      <c r="B249" s="70"/>
      <c r="C249" s="71"/>
      <c r="D249" s="64"/>
      <c r="E249" s="116">
        <f t="shared" si="13"/>
        <v>0</v>
      </c>
      <c r="F249" s="64"/>
      <c r="G249" s="80"/>
      <c r="H249" s="114">
        <f t="shared" si="14"/>
        <v>0</v>
      </c>
      <c r="I249" s="66">
        <f t="shared" si="15"/>
        <v>0</v>
      </c>
      <c r="M249" s="113"/>
    </row>
    <row r="250" spans="1:13">
      <c r="A250" s="64">
        <f t="shared" si="16"/>
        <v>244</v>
      </c>
      <c r="B250" s="70"/>
      <c r="C250" s="71"/>
      <c r="D250" s="64"/>
      <c r="E250" s="116">
        <f t="shared" si="13"/>
        <v>0</v>
      </c>
      <c r="F250" s="64"/>
      <c r="G250" s="80"/>
      <c r="H250" s="114">
        <f t="shared" si="14"/>
        <v>0</v>
      </c>
      <c r="I250" s="66">
        <f t="shared" si="15"/>
        <v>0</v>
      </c>
      <c r="M250" s="113"/>
    </row>
    <row r="251" spans="1:13">
      <c r="A251" s="64">
        <f t="shared" si="16"/>
        <v>245</v>
      </c>
      <c r="B251" s="70"/>
      <c r="C251" s="71"/>
      <c r="D251" s="64"/>
      <c r="E251" s="116">
        <f t="shared" si="13"/>
        <v>0</v>
      </c>
      <c r="F251" s="64"/>
      <c r="G251" s="80"/>
      <c r="H251" s="114">
        <f t="shared" si="14"/>
        <v>0</v>
      </c>
      <c r="I251" s="66">
        <f t="shared" si="15"/>
        <v>0</v>
      </c>
      <c r="M251" s="113"/>
    </row>
    <row r="252" spans="1:13">
      <c r="A252" s="64">
        <f t="shared" si="16"/>
        <v>246</v>
      </c>
      <c r="B252" s="70"/>
      <c r="C252" s="71"/>
      <c r="D252" s="64"/>
      <c r="E252" s="116">
        <f t="shared" si="13"/>
        <v>0</v>
      </c>
      <c r="F252" s="64"/>
      <c r="G252" s="80"/>
      <c r="H252" s="114">
        <f t="shared" si="14"/>
        <v>0</v>
      </c>
      <c r="I252" s="66">
        <f t="shared" si="15"/>
        <v>0</v>
      </c>
      <c r="M252" s="113"/>
    </row>
    <row r="253" spans="1:13">
      <c r="A253" s="64">
        <f t="shared" si="16"/>
        <v>247</v>
      </c>
      <c r="B253" s="70"/>
      <c r="C253" s="71"/>
      <c r="D253" s="64"/>
      <c r="E253" s="116">
        <f t="shared" si="13"/>
        <v>0</v>
      </c>
      <c r="F253" s="64"/>
      <c r="G253" s="80"/>
      <c r="H253" s="114">
        <f t="shared" si="14"/>
        <v>0</v>
      </c>
      <c r="I253" s="66">
        <f t="shared" si="15"/>
        <v>0</v>
      </c>
      <c r="M253" s="113"/>
    </row>
    <row r="254" spans="1:13">
      <c r="A254" s="64">
        <f t="shared" si="16"/>
        <v>248</v>
      </c>
      <c r="B254" s="70"/>
      <c r="C254" s="71"/>
      <c r="D254" s="64"/>
      <c r="E254" s="116">
        <f t="shared" si="13"/>
        <v>0</v>
      </c>
      <c r="F254" s="64"/>
      <c r="G254" s="80"/>
      <c r="H254" s="114">
        <f t="shared" si="14"/>
        <v>0</v>
      </c>
      <c r="I254" s="66">
        <f t="shared" si="15"/>
        <v>0</v>
      </c>
      <c r="M254" s="113"/>
    </row>
    <row r="255" spans="1:13">
      <c r="A255" s="64">
        <f t="shared" si="16"/>
        <v>249</v>
      </c>
      <c r="B255" s="70"/>
      <c r="C255" s="71"/>
      <c r="D255" s="64"/>
      <c r="E255" s="116">
        <f t="shared" si="13"/>
        <v>0</v>
      </c>
      <c r="F255" s="64"/>
      <c r="G255" s="80"/>
      <c r="H255" s="114">
        <f t="shared" si="14"/>
        <v>0</v>
      </c>
      <c r="I255" s="66">
        <f t="shared" si="15"/>
        <v>0</v>
      </c>
      <c r="M255" s="113"/>
    </row>
    <row r="256" spans="1:13" s="88" customFormat="1">
      <c r="A256" s="68">
        <f t="shared" si="16"/>
        <v>250</v>
      </c>
      <c r="B256" s="72"/>
      <c r="C256" s="73"/>
      <c r="D256" s="68"/>
      <c r="E256" s="89">
        <f t="shared" si="13"/>
        <v>0</v>
      </c>
      <c r="F256" s="68"/>
      <c r="G256" s="119"/>
      <c r="H256" s="114">
        <f t="shared" si="14"/>
        <v>0</v>
      </c>
      <c r="I256" s="67">
        <f t="shared" si="15"/>
        <v>0</v>
      </c>
      <c r="J256" s="37"/>
      <c r="M256" s="113"/>
    </row>
    <row r="257" spans="1:13">
      <c r="A257" s="64">
        <f t="shared" si="16"/>
        <v>251</v>
      </c>
      <c r="B257" s="70"/>
      <c r="C257" s="71"/>
      <c r="D257" s="64"/>
      <c r="E257" s="116">
        <f t="shared" si="13"/>
        <v>0</v>
      </c>
      <c r="F257" s="64"/>
      <c r="G257" s="80"/>
      <c r="H257" s="114">
        <f t="shared" si="14"/>
        <v>0</v>
      </c>
      <c r="I257" s="66">
        <f t="shared" si="15"/>
        <v>0</v>
      </c>
      <c r="M257" s="113"/>
    </row>
    <row r="258" spans="1:13">
      <c r="A258" s="64">
        <f t="shared" si="16"/>
        <v>252</v>
      </c>
      <c r="B258" s="70"/>
      <c r="C258" s="71"/>
      <c r="D258" s="64"/>
      <c r="E258" s="116">
        <f t="shared" si="13"/>
        <v>0</v>
      </c>
      <c r="F258" s="64"/>
      <c r="G258" s="80"/>
      <c r="H258" s="114">
        <f t="shared" si="14"/>
        <v>0</v>
      </c>
      <c r="I258" s="66">
        <f t="shared" si="15"/>
        <v>0</v>
      </c>
      <c r="M258" s="113"/>
    </row>
    <row r="259" spans="1:13">
      <c r="A259" s="64">
        <f t="shared" si="16"/>
        <v>253</v>
      </c>
      <c r="B259" s="70"/>
      <c r="C259" s="71"/>
      <c r="D259" s="64"/>
      <c r="E259" s="116">
        <f t="shared" si="13"/>
        <v>0</v>
      </c>
      <c r="F259" s="64"/>
      <c r="G259" s="80"/>
      <c r="H259" s="114">
        <f t="shared" si="14"/>
        <v>0</v>
      </c>
      <c r="I259" s="66">
        <f t="shared" si="15"/>
        <v>0</v>
      </c>
      <c r="M259" s="113"/>
    </row>
    <row r="260" spans="1:13">
      <c r="A260" s="64">
        <f t="shared" si="16"/>
        <v>254</v>
      </c>
      <c r="B260" s="70"/>
      <c r="C260" s="71"/>
      <c r="D260" s="64"/>
      <c r="E260" s="116">
        <f t="shared" si="13"/>
        <v>0</v>
      </c>
      <c r="F260" s="64"/>
      <c r="G260" s="80"/>
      <c r="H260" s="114">
        <f t="shared" si="14"/>
        <v>0</v>
      </c>
      <c r="I260" s="66">
        <f t="shared" si="15"/>
        <v>0</v>
      </c>
      <c r="M260" s="113"/>
    </row>
    <row r="261" spans="1:13">
      <c r="A261" s="64">
        <f t="shared" si="16"/>
        <v>255</v>
      </c>
      <c r="B261" s="70"/>
      <c r="C261" s="71"/>
      <c r="D261" s="64"/>
      <c r="E261" s="116">
        <f t="shared" si="13"/>
        <v>0</v>
      </c>
      <c r="F261" s="64"/>
      <c r="G261" s="80"/>
      <c r="H261" s="114">
        <f t="shared" si="14"/>
        <v>0</v>
      </c>
      <c r="I261" s="66">
        <f t="shared" si="15"/>
        <v>0</v>
      </c>
      <c r="M261" s="113"/>
    </row>
    <row r="262" spans="1:13">
      <c r="A262" s="64">
        <f t="shared" si="16"/>
        <v>256</v>
      </c>
      <c r="B262" s="70"/>
      <c r="C262" s="71"/>
      <c r="D262" s="64"/>
      <c r="E262" s="116">
        <f t="shared" si="13"/>
        <v>0</v>
      </c>
      <c r="F262" s="64"/>
      <c r="G262" s="80"/>
      <c r="H262" s="114">
        <f t="shared" si="14"/>
        <v>0</v>
      </c>
      <c r="I262" s="66">
        <f t="shared" si="15"/>
        <v>0</v>
      </c>
      <c r="M262" s="113"/>
    </row>
    <row r="263" spans="1:13">
      <c r="A263" s="64">
        <f t="shared" si="16"/>
        <v>257</v>
      </c>
      <c r="B263" s="70"/>
      <c r="C263" s="71"/>
      <c r="D263" s="64"/>
      <c r="E263" s="116">
        <f t="shared" si="13"/>
        <v>0</v>
      </c>
      <c r="F263" s="64"/>
      <c r="G263" s="80"/>
      <c r="H263" s="114">
        <f t="shared" si="14"/>
        <v>0</v>
      </c>
      <c r="I263" s="66">
        <f t="shared" si="15"/>
        <v>0</v>
      </c>
      <c r="M263" s="113"/>
    </row>
    <row r="264" spans="1:13">
      <c r="A264" s="64">
        <f t="shared" si="16"/>
        <v>258</v>
      </c>
      <c r="B264" s="70"/>
      <c r="C264" s="71"/>
      <c r="D264" s="64"/>
      <c r="E264" s="116">
        <f t="shared" ref="E264:E327" si="17">ROUND(D264/$E$4,3)</f>
        <v>0</v>
      </c>
      <c r="F264" s="64"/>
      <c r="G264" s="80"/>
      <c r="H264" s="114">
        <f t="shared" ref="H264:H327" si="18">ROUND(G264*0.2359,2)</f>
        <v>0</v>
      </c>
      <c r="I264" s="66">
        <f t="shared" ref="I264:I327" si="19">G264+H264</f>
        <v>0</v>
      </c>
      <c r="M264" s="113"/>
    </row>
    <row r="265" spans="1:13">
      <c r="A265" s="64">
        <f t="shared" ref="A265:A328" si="20">A264+1</f>
        <v>259</v>
      </c>
      <c r="B265" s="70"/>
      <c r="C265" s="71"/>
      <c r="D265" s="64"/>
      <c r="E265" s="116">
        <f t="shared" si="17"/>
        <v>0</v>
      </c>
      <c r="F265" s="64"/>
      <c r="G265" s="80"/>
      <c r="H265" s="114">
        <f t="shared" si="18"/>
        <v>0</v>
      </c>
      <c r="I265" s="66">
        <f t="shared" si="19"/>
        <v>0</v>
      </c>
      <c r="M265" s="113"/>
    </row>
    <row r="266" spans="1:13">
      <c r="A266" s="64">
        <f t="shared" si="20"/>
        <v>260</v>
      </c>
      <c r="B266" s="70"/>
      <c r="C266" s="71"/>
      <c r="D266" s="64"/>
      <c r="E266" s="116">
        <f t="shared" si="17"/>
        <v>0</v>
      </c>
      <c r="F266" s="64"/>
      <c r="G266" s="80"/>
      <c r="H266" s="114">
        <f t="shared" si="18"/>
        <v>0</v>
      </c>
      <c r="I266" s="66">
        <f t="shared" si="19"/>
        <v>0</v>
      </c>
      <c r="M266" s="113"/>
    </row>
    <row r="267" spans="1:13">
      <c r="A267" s="64">
        <f t="shared" si="20"/>
        <v>261</v>
      </c>
      <c r="B267" s="70"/>
      <c r="C267" s="71"/>
      <c r="D267" s="64"/>
      <c r="E267" s="116">
        <f t="shared" si="17"/>
        <v>0</v>
      </c>
      <c r="F267" s="64"/>
      <c r="G267" s="80"/>
      <c r="H267" s="114">
        <f t="shared" si="18"/>
        <v>0</v>
      </c>
      <c r="I267" s="66">
        <f t="shared" si="19"/>
        <v>0</v>
      </c>
      <c r="M267" s="113"/>
    </row>
    <row r="268" spans="1:13">
      <c r="A268" s="64">
        <f t="shared" si="20"/>
        <v>262</v>
      </c>
      <c r="B268" s="70"/>
      <c r="C268" s="71"/>
      <c r="D268" s="64"/>
      <c r="E268" s="116">
        <f t="shared" si="17"/>
        <v>0</v>
      </c>
      <c r="F268" s="64"/>
      <c r="G268" s="80"/>
      <c r="H268" s="114">
        <f t="shared" si="18"/>
        <v>0</v>
      </c>
      <c r="I268" s="66">
        <f t="shared" si="19"/>
        <v>0</v>
      </c>
      <c r="M268" s="113"/>
    </row>
    <row r="269" spans="1:13">
      <c r="A269" s="64">
        <f t="shared" si="20"/>
        <v>263</v>
      </c>
      <c r="B269" s="70"/>
      <c r="C269" s="71"/>
      <c r="D269" s="64"/>
      <c r="E269" s="116">
        <f t="shared" si="17"/>
        <v>0</v>
      </c>
      <c r="F269" s="64"/>
      <c r="G269" s="80"/>
      <c r="H269" s="114">
        <f t="shared" si="18"/>
        <v>0</v>
      </c>
      <c r="I269" s="66">
        <f t="shared" si="19"/>
        <v>0</v>
      </c>
      <c r="M269" s="113"/>
    </row>
    <row r="270" spans="1:13">
      <c r="A270" s="64">
        <f t="shared" si="20"/>
        <v>264</v>
      </c>
      <c r="B270" s="70"/>
      <c r="C270" s="71"/>
      <c r="D270" s="64"/>
      <c r="E270" s="116">
        <f t="shared" si="17"/>
        <v>0</v>
      </c>
      <c r="F270" s="64"/>
      <c r="G270" s="80"/>
      <c r="H270" s="114">
        <f t="shared" si="18"/>
        <v>0</v>
      </c>
      <c r="I270" s="66">
        <f t="shared" si="19"/>
        <v>0</v>
      </c>
      <c r="M270" s="113"/>
    </row>
    <row r="271" spans="1:13">
      <c r="A271" s="64">
        <f t="shared" si="20"/>
        <v>265</v>
      </c>
      <c r="B271" s="70"/>
      <c r="C271" s="71"/>
      <c r="D271" s="64"/>
      <c r="E271" s="116">
        <f t="shared" si="17"/>
        <v>0</v>
      </c>
      <c r="F271" s="64"/>
      <c r="G271" s="80"/>
      <c r="H271" s="114">
        <f t="shared" si="18"/>
        <v>0</v>
      </c>
      <c r="I271" s="66">
        <f t="shared" si="19"/>
        <v>0</v>
      </c>
      <c r="M271" s="113"/>
    </row>
    <row r="272" spans="1:13">
      <c r="A272" s="64">
        <f t="shared" si="20"/>
        <v>266</v>
      </c>
      <c r="B272" s="70"/>
      <c r="C272" s="71"/>
      <c r="D272" s="64"/>
      <c r="E272" s="116">
        <f t="shared" si="17"/>
        <v>0</v>
      </c>
      <c r="F272" s="64"/>
      <c r="G272" s="80"/>
      <c r="H272" s="114">
        <f t="shared" si="18"/>
        <v>0</v>
      </c>
      <c r="I272" s="66">
        <f t="shared" si="19"/>
        <v>0</v>
      </c>
      <c r="M272" s="113"/>
    </row>
    <row r="273" spans="1:13">
      <c r="A273" s="64">
        <f t="shared" si="20"/>
        <v>267</v>
      </c>
      <c r="B273" s="70"/>
      <c r="C273" s="71"/>
      <c r="D273" s="64"/>
      <c r="E273" s="116">
        <f t="shared" si="17"/>
        <v>0</v>
      </c>
      <c r="F273" s="64"/>
      <c r="G273" s="80"/>
      <c r="H273" s="114">
        <f t="shared" si="18"/>
        <v>0</v>
      </c>
      <c r="I273" s="66">
        <f t="shared" si="19"/>
        <v>0</v>
      </c>
      <c r="M273" s="113"/>
    </row>
    <row r="274" spans="1:13">
      <c r="A274" s="64">
        <f t="shared" si="20"/>
        <v>268</v>
      </c>
      <c r="B274" s="70"/>
      <c r="C274" s="71"/>
      <c r="D274" s="64"/>
      <c r="E274" s="116">
        <f t="shared" si="17"/>
        <v>0</v>
      </c>
      <c r="F274" s="64"/>
      <c r="G274" s="80"/>
      <c r="H274" s="114">
        <f t="shared" si="18"/>
        <v>0</v>
      </c>
      <c r="I274" s="66">
        <f t="shared" si="19"/>
        <v>0</v>
      </c>
      <c r="M274" s="113"/>
    </row>
    <row r="275" spans="1:13">
      <c r="A275" s="64">
        <f t="shared" si="20"/>
        <v>269</v>
      </c>
      <c r="B275" s="70"/>
      <c r="C275" s="71"/>
      <c r="D275" s="64"/>
      <c r="E275" s="116">
        <f t="shared" si="17"/>
        <v>0</v>
      </c>
      <c r="F275" s="64"/>
      <c r="G275" s="80"/>
      <c r="H275" s="114">
        <f t="shared" si="18"/>
        <v>0</v>
      </c>
      <c r="I275" s="66">
        <f t="shared" si="19"/>
        <v>0</v>
      </c>
      <c r="M275" s="113"/>
    </row>
    <row r="276" spans="1:13">
      <c r="A276" s="64">
        <f t="shared" si="20"/>
        <v>270</v>
      </c>
      <c r="B276" s="70"/>
      <c r="C276" s="71"/>
      <c r="D276" s="64"/>
      <c r="E276" s="116">
        <f t="shared" si="17"/>
        <v>0</v>
      </c>
      <c r="F276" s="64"/>
      <c r="G276" s="80"/>
      <c r="H276" s="114">
        <f t="shared" si="18"/>
        <v>0</v>
      </c>
      <c r="I276" s="66">
        <f t="shared" si="19"/>
        <v>0</v>
      </c>
      <c r="M276" s="113"/>
    </row>
    <row r="277" spans="1:13">
      <c r="A277" s="64">
        <f t="shared" si="20"/>
        <v>271</v>
      </c>
      <c r="B277" s="70"/>
      <c r="C277" s="71"/>
      <c r="D277" s="64"/>
      <c r="E277" s="116">
        <f t="shared" si="17"/>
        <v>0</v>
      </c>
      <c r="F277" s="64"/>
      <c r="G277" s="80"/>
      <c r="H277" s="114">
        <f t="shared" si="18"/>
        <v>0</v>
      </c>
      <c r="I277" s="66">
        <f t="shared" si="19"/>
        <v>0</v>
      </c>
      <c r="M277" s="113"/>
    </row>
    <row r="278" spans="1:13">
      <c r="A278" s="64">
        <f t="shared" si="20"/>
        <v>272</v>
      </c>
      <c r="B278" s="70"/>
      <c r="C278" s="71"/>
      <c r="D278" s="64"/>
      <c r="E278" s="116">
        <f t="shared" si="17"/>
        <v>0</v>
      </c>
      <c r="F278" s="64"/>
      <c r="G278" s="80"/>
      <c r="H278" s="114">
        <f t="shared" si="18"/>
        <v>0</v>
      </c>
      <c r="I278" s="66">
        <f t="shared" si="19"/>
        <v>0</v>
      </c>
      <c r="M278" s="113"/>
    </row>
    <row r="279" spans="1:13">
      <c r="A279" s="64">
        <f t="shared" si="20"/>
        <v>273</v>
      </c>
      <c r="B279" s="70"/>
      <c r="C279" s="71"/>
      <c r="D279" s="64"/>
      <c r="E279" s="116">
        <f t="shared" si="17"/>
        <v>0</v>
      </c>
      <c r="F279" s="64"/>
      <c r="G279" s="80"/>
      <c r="H279" s="114">
        <f t="shared" si="18"/>
        <v>0</v>
      </c>
      <c r="I279" s="66">
        <f t="shared" si="19"/>
        <v>0</v>
      </c>
      <c r="M279" s="113"/>
    </row>
    <row r="280" spans="1:13">
      <c r="A280" s="64">
        <f t="shared" si="20"/>
        <v>274</v>
      </c>
      <c r="B280" s="70"/>
      <c r="C280" s="71"/>
      <c r="D280" s="64"/>
      <c r="E280" s="116">
        <f t="shared" si="17"/>
        <v>0</v>
      </c>
      <c r="F280" s="64"/>
      <c r="G280" s="80"/>
      <c r="H280" s="114">
        <f t="shared" si="18"/>
        <v>0</v>
      </c>
      <c r="I280" s="66">
        <f t="shared" si="19"/>
        <v>0</v>
      </c>
      <c r="M280" s="113"/>
    </row>
    <row r="281" spans="1:13">
      <c r="A281" s="64">
        <f t="shared" si="20"/>
        <v>275</v>
      </c>
      <c r="B281" s="70"/>
      <c r="C281" s="71"/>
      <c r="D281" s="64"/>
      <c r="E281" s="116">
        <f t="shared" si="17"/>
        <v>0</v>
      </c>
      <c r="F281" s="64"/>
      <c r="G281" s="80"/>
      <c r="H281" s="114">
        <f t="shared" si="18"/>
        <v>0</v>
      </c>
      <c r="I281" s="66">
        <f t="shared" si="19"/>
        <v>0</v>
      </c>
      <c r="M281" s="113"/>
    </row>
    <row r="282" spans="1:13">
      <c r="A282" s="64">
        <f t="shared" si="20"/>
        <v>276</v>
      </c>
      <c r="B282" s="70"/>
      <c r="C282" s="71"/>
      <c r="D282" s="64"/>
      <c r="E282" s="116">
        <f t="shared" si="17"/>
        <v>0</v>
      </c>
      <c r="F282" s="64"/>
      <c r="G282" s="80"/>
      <c r="H282" s="114">
        <f t="shared" si="18"/>
        <v>0</v>
      </c>
      <c r="I282" s="66">
        <f t="shared" si="19"/>
        <v>0</v>
      </c>
      <c r="M282" s="113"/>
    </row>
    <row r="283" spans="1:13">
      <c r="A283" s="64">
        <f t="shared" si="20"/>
        <v>277</v>
      </c>
      <c r="B283" s="70"/>
      <c r="C283" s="71"/>
      <c r="D283" s="64"/>
      <c r="E283" s="116">
        <f t="shared" si="17"/>
        <v>0</v>
      </c>
      <c r="F283" s="64"/>
      <c r="G283" s="80"/>
      <c r="H283" s="114">
        <f t="shared" si="18"/>
        <v>0</v>
      </c>
      <c r="I283" s="66">
        <f t="shared" si="19"/>
        <v>0</v>
      </c>
      <c r="M283" s="113"/>
    </row>
    <row r="284" spans="1:13">
      <c r="A284" s="64">
        <f t="shared" si="20"/>
        <v>278</v>
      </c>
      <c r="B284" s="70"/>
      <c r="C284" s="71"/>
      <c r="D284" s="64"/>
      <c r="E284" s="116">
        <f t="shared" si="17"/>
        <v>0</v>
      </c>
      <c r="F284" s="64"/>
      <c r="G284" s="80"/>
      <c r="H284" s="114">
        <f t="shared" si="18"/>
        <v>0</v>
      </c>
      <c r="I284" s="66">
        <f t="shared" si="19"/>
        <v>0</v>
      </c>
      <c r="M284" s="113"/>
    </row>
    <row r="285" spans="1:13">
      <c r="A285" s="64">
        <f t="shared" si="20"/>
        <v>279</v>
      </c>
      <c r="B285" s="70"/>
      <c r="C285" s="71"/>
      <c r="D285" s="64"/>
      <c r="E285" s="116">
        <f t="shared" si="17"/>
        <v>0</v>
      </c>
      <c r="F285" s="64"/>
      <c r="G285" s="80"/>
      <c r="H285" s="114">
        <f t="shared" si="18"/>
        <v>0</v>
      </c>
      <c r="I285" s="66">
        <f t="shared" si="19"/>
        <v>0</v>
      </c>
      <c r="M285" s="113"/>
    </row>
    <row r="286" spans="1:13">
      <c r="A286" s="64">
        <f t="shared" si="20"/>
        <v>280</v>
      </c>
      <c r="B286" s="70"/>
      <c r="C286" s="71"/>
      <c r="D286" s="64"/>
      <c r="E286" s="116">
        <f t="shared" si="17"/>
        <v>0</v>
      </c>
      <c r="F286" s="64"/>
      <c r="G286" s="80"/>
      <c r="H286" s="114">
        <f t="shared" si="18"/>
        <v>0</v>
      </c>
      <c r="I286" s="66">
        <f t="shared" si="19"/>
        <v>0</v>
      </c>
      <c r="M286" s="113"/>
    </row>
    <row r="287" spans="1:13">
      <c r="A287" s="64">
        <f t="shared" si="20"/>
        <v>281</v>
      </c>
      <c r="B287" s="70"/>
      <c r="C287" s="71"/>
      <c r="D287" s="64"/>
      <c r="E287" s="116">
        <f t="shared" si="17"/>
        <v>0</v>
      </c>
      <c r="F287" s="64"/>
      <c r="G287" s="80"/>
      <c r="H287" s="114">
        <f t="shared" si="18"/>
        <v>0</v>
      </c>
      <c r="I287" s="66">
        <f t="shared" si="19"/>
        <v>0</v>
      </c>
      <c r="M287" s="113"/>
    </row>
    <row r="288" spans="1:13">
      <c r="A288" s="64">
        <f t="shared" si="20"/>
        <v>282</v>
      </c>
      <c r="B288" s="70"/>
      <c r="C288" s="71"/>
      <c r="D288" s="64"/>
      <c r="E288" s="116">
        <f t="shared" si="17"/>
        <v>0</v>
      </c>
      <c r="F288" s="64"/>
      <c r="G288" s="80"/>
      <c r="H288" s="114">
        <f t="shared" si="18"/>
        <v>0</v>
      </c>
      <c r="I288" s="66">
        <f t="shared" si="19"/>
        <v>0</v>
      </c>
      <c r="M288" s="113"/>
    </row>
    <row r="289" spans="1:13">
      <c r="A289" s="64">
        <f t="shared" si="20"/>
        <v>283</v>
      </c>
      <c r="B289" s="70"/>
      <c r="C289" s="71"/>
      <c r="D289" s="64"/>
      <c r="E289" s="116">
        <f t="shared" si="17"/>
        <v>0</v>
      </c>
      <c r="F289" s="64"/>
      <c r="G289" s="80"/>
      <c r="H289" s="114">
        <f t="shared" si="18"/>
        <v>0</v>
      </c>
      <c r="I289" s="66">
        <f t="shared" si="19"/>
        <v>0</v>
      </c>
      <c r="M289" s="113"/>
    </row>
    <row r="290" spans="1:13">
      <c r="A290" s="64">
        <f t="shared" si="20"/>
        <v>284</v>
      </c>
      <c r="B290" s="70"/>
      <c r="C290" s="71"/>
      <c r="D290" s="64"/>
      <c r="E290" s="116">
        <f t="shared" si="17"/>
        <v>0</v>
      </c>
      <c r="F290" s="64"/>
      <c r="G290" s="80"/>
      <c r="H290" s="114">
        <f t="shared" si="18"/>
        <v>0</v>
      </c>
      <c r="I290" s="66">
        <f t="shared" si="19"/>
        <v>0</v>
      </c>
      <c r="M290" s="113"/>
    </row>
    <row r="291" spans="1:13">
      <c r="A291" s="64">
        <f t="shared" si="20"/>
        <v>285</v>
      </c>
      <c r="B291" s="70"/>
      <c r="C291" s="71"/>
      <c r="D291" s="64"/>
      <c r="E291" s="116">
        <f t="shared" si="17"/>
        <v>0</v>
      </c>
      <c r="F291" s="64"/>
      <c r="G291" s="80"/>
      <c r="H291" s="114">
        <f t="shared" si="18"/>
        <v>0</v>
      </c>
      <c r="I291" s="66">
        <f t="shared" si="19"/>
        <v>0</v>
      </c>
      <c r="M291" s="113"/>
    </row>
    <row r="292" spans="1:13">
      <c r="A292" s="64">
        <f t="shared" si="20"/>
        <v>286</v>
      </c>
      <c r="B292" s="70"/>
      <c r="C292" s="71"/>
      <c r="D292" s="64"/>
      <c r="E292" s="116">
        <f t="shared" si="17"/>
        <v>0</v>
      </c>
      <c r="F292" s="64"/>
      <c r="G292" s="80"/>
      <c r="H292" s="114">
        <f t="shared" si="18"/>
        <v>0</v>
      </c>
      <c r="I292" s="66">
        <f t="shared" si="19"/>
        <v>0</v>
      </c>
      <c r="M292" s="113"/>
    </row>
    <row r="293" spans="1:13">
      <c r="A293" s="64">
        <f t="shared" si="20"/>
        <v>287</v>
      </c>
      <c r="B293" s="70"/>
      <c r="C293" s="71"/>
      <c r="D293" s="64"/>
      <c r="E293" s="116">
        <f t="shared" si="17"/>
        <v>0</v>
      </c>
      <c r="F293" s="64"/>
      <c r="G293" s="80"/>
      <c r="H293" s="114">
        <f t="shared" si="18"/>
        <v>0</v>
      </c>
      <c r="I293" s="66">
        <f t="shared" si="19"/>
        <v>0</v>
      </c>
      <c r="M293" s="113"/>
    </row>
    <row r="294" spans="1:13">
      <c r="A294" s="64">
        <f t="shared" si="20"/>
        <v>288</v>
      </c>
      <c r="B294" s="70"/>
      <c r="C294" s="71"/>
      <c r="D294" s="64"/>
      <c r="E294" s="116">
        <f t="shared" si="17"/>
        <v>0</v>
      </c>
      <c r="F294" s="64"/>
      <c r="G294" s="80"/>
      <c r="H294" s="114">
        <f t="shared" si="18"/>
        <v>0</v>
      </c>
      <c r="I294" s="66">
        <f t="shared" si="19"/>
        <v>0</v>
      </c>
      <c r="M294" s="113"/>
    </row>
    <row r="295" spans="1:13">
      <c r="A295" s="64">
        <f t="shared" si="20"/>
        <v>289</v>
      </c>
      <c r="B295" s="70"/>
      <c r="C295" s="71"/>
      <c r="D295" s="64"/>
      <c r="E295" s="116">
        <f t="shared" si="17"/>
        <v>0</v>
      </c>
      <c r="F295" s="64"/>
      <c r="G295" s="80"/>
      <c r="H295" s="114">
        <f t="shared" si="18"/>
        <v>0</v>
      </c>
      <c r="I295" s="66">
        <f t="shared" si="19"/>
        <v>0</v>
      </c>
      <c r="M295" s="113"/>
    </row>
    <row r="296" spans="1:13">
      <c r="A296" s="64">
        <f t="shared" si="20"/>
        <v>290</v>
      </c>
      <c r="B296" s="70"/>
      <c r="C296" s="71"/>
      <c r="D296" s="64"/>
      <c r="E296" s="116">
        <f t="shared" si="17"/>
        <v>0</v>
      </c>
      <c r="F296" s="64"/>
      <c r="G296" s="80"/>
      <c r="H296" s="114">
        <f t="shared" si="18"/>
        <v>0</v>
      </c>
      <c r="I296" s="66">
        <f t="shared" si="19"/>
        <v>0</v>
      </c>
      <c r="M296" s="113"/>
    </row>
    <row r="297" spans="1:13">
      <c r="A297" s="64">
        <f t="shared" si="20"/>
        <v>291</v>
      </c>
      <c r="B297" s="70"/>
      <c r="C297" s="71"/>
      <c r="D297" s="64"/>
      <c r="E297" s="116">
        <f t="shared" si="17"/>
        <v>0</v>
      </c>
      <c r="F297" s="64"/>
      <c r="G297" s="80"/>
      <c r="H297" s="114">
        <f t="shared" si="18"/>
        <v>0</v>
      </c>
      <c r="I297" s="66">
        <f t="shared" si="19"/>
        <v>0</v>
      </c>
      <c r="M297" s="113"/>
    </row>
    <row r="298" spans="1:13">
      <c r="A298" s="64">
        <f t="shared" si="20"/>
        <v>292</v>
      </c>
      <c r="B298" s="70"/>
      <c r="C298" s="71"/>
      <c r="D298" s="64"/>
      <c r="E298" s="116">
        <f t="shared" si="17"/>
        <v>0</v>
      </c>
      <c r="F298" s="64"/>
      <c r="G298" s="80"/>
      <c r="H298" s="114">
        <f t="shared" si="18"/>
        <v>0</v>
      </c>
      <c r="I298" s="66">
        <f t="shared" si="19"/>
        <v>0</v>
      </c>
      <c r="M298" s="113"/>
    </row>
    <row r="299" spans="1:13">
      <c r="A299" s="64">
        <f t="shared" si="20"/>
        <v>293</v>
      </c>
      <c r="B299" s="70"/>
      <c r="C299" s="71"/>
      <c r="D299" s="64"/>
      <c r="E299" s="116">
        <f t="shared" si="17"/>
        <v>0</v>
      </c>
      <c r="F299" s="64"/>
      <c r="G299" s="80"/>
      <c r="H299" s="114">
        <f t="shared" si="18"/>
        <v>0</v>
      </c>
      <c r="I299" s="66">
        <f t="shared" si="19"/>
        <v>0</v>
      </c>
      <c r="M299" s="113"/>
    </row>
    <row r="300" spans="1:13">
      <c r="A300" s="64">
        <f t="shared" si="20"/>
        <v>294</v>
      </c>
      <c r="B300" s="70"/>
      <c r="C300" s="71"/>
      <c r="D300" s="64"/>
      <c r="E300" s="116">
        <f t="shared" si="17"/>
        <v>0</v>
      </c>
      <c r="F300" s="64"/>
      <c r="G300" s="80"/>
      <c r="H300" s="114">
        <f t="shared" si="18"/>
        <v>0</v>
      </c>
      <c r="I300" s="66">
        <f t="shared" si="19"/>
        <v>0</v>
      </c>
      <c r="M300" s="113"/>
    </row>
    <row r="301" spans="1:13">
      <c r="A301" s="64">
        <f t="shared" si="20"/>
        <v>295</v>
      </c>
      <c r="B301" s="70"/>
      <c r="C301" s="71"/>
      <c r="D301" s="64"/>
      <c r="E301" s="116">
        <f t="shared" si="17"/>
        <v>0</v>
      </c>
      <c r="F301" s="64"/>
      <c r="G301" s="80"/>
      <c r="H301" s="114">
        <f t="shared" si="18"/>
        <v>0</v>
      </c>
      <c r="I301" s="66">
        <f t="shared" si="19"/>
        <v>0</v>
      </c>
      <c r="M301" s="113"/>
    </row>
    <row r="302" spans="1:13">
      <c r="A302" s="64">
        <f t="shared" si="20"/>
        <v>296</v>
      </c>
      <c r="B302" s="70"/>
      <c r="C302" s="71"/>
      <c r="D302" s="64"/>
      <c r="E302" s="116">
        <f t="shared" si="17"/>
        <v>0</v>
      </c>
      <c r="F302" s="64"/>
      <c r="G302" s="80"/>
      <c r="H302" s="114">
        <f t="shared" si="18"/>
        <v>0</v>
      </c>
      <c r="I302" s="66">
        <f t="shared" si="19"/>
        <v>0</v>
      </c>
      <c r="M302" s="113"/>
    </row>
    <row r="303" spans="1:13">
      <c r="A303" s="64">
        <f t="shared" si="20"/>
        <v>297</v>
      </c>
      <c r="B303" s="70"/>
      <c r="C303" s="71"/>
      <c r="D303" s="64"/>
      <c r="E303" s="116">
        <f t="shared" si="17"/>
        <v>0</v>
      </c>
      <c r="F303" s="64"/>
      <c r="G303" s="80"/>
      <c r="H303" s="114">
        <f t="shared" si="18"/>
        <v>0</v>
      </c>
      <c r="I303" s="66">
        <f t="shared" si="19"/>
        <v>0</v>
      </c>
      <c r="M303" s="113"/>
    </row>
    <row r="304" spans="1:13">
      <c r="A304" s="64">
        <f t="shared" si="20"/>
        <v>298</v>
      </c>
      <c r="B304" s="70"/>
      <c r="C304" s="71"/>
      <c r="D304" s="64"/>
      <c r="E304" s="116">
        <f t="shared" si="17"/>
        <v>0</v>
      </c>
      <c r="F304" s="64"/>
      <c r="G304" s="80"/>
      <c r="H304" s="114">
        <f t="shared" si="18"/>
        <v>0</v>
      </c>
      <c r="I304" s="66">
        <f t="shared" si="19"/>
        <v>0</v>
      </c>
      <c r="M304" s="113"/>
    </row>
    <row r="305" spans="1:13">
      <c r="A305" s="64">
        <f t="shared" si="20"/>
        <v>299</v>
      </c>
      <c r="B305" s="70"/>
      <c r="C305" s="71"/>
      <c r="D305" s="64"/>
      <c r="E305" s="116">
        <f t="shared" si="17"/>
        <v>0</v>
      </c>
      <c r="F305" s="64"/>
      <c r="G305" s="80"/>
      <c r="H305" s="114">
        <f t="shared" si="18"/>
        <v>0</v>
      </c>
      <c r="I305" s="66">
        <f t="shared" si="19"/>
        <v>0</v>
      </c>
      <c r="M305" s="113"/>
    </row>
    <row r="306" spans="1:13">
      <c r="A306" s="64">
        <f t="shared" si="20"/>
        <v>300</v>
      </c>
      <c r="B306" s="70"/>
      <c r="C306" s="71"/>
      <c r="D306" s="64"/>
      <c r="E306" s="116">
        <f t="shared" si="17"/>
        <v>0</v>
      </c>
      <c r="F306" s="64"/>
      <c r="G306" s="80"/>
      <c r="H306" s="114">
        <f t="shared" si="18"/>
        <v>0</v>
      </c>
      <c r="I306" s="66">
        <f t="shared" si="19"/>
        <v>0</v>
      </c>
      <c r="M306" s="113"/>
    </row>
    <row r="307" spans="1:13">
      <c r="A307" s="64">
        <f t="shared" si="20"/>
        <v>301</v>
      </c>
      <c r="B307" s="70"/>
      <c r="C307" s="71"/>
      <c r="D307" s="64"/>
      <c r="E307" s="116">
        <f t="shared" si="17"/>
        <v>0</v>
      </c>
      <c r="F307" s="64"/>
      <c r="G307" s="80"/>
      <c r="H307" s="114">
        <f t="shared" si="18"/>
        <v>0</v>
      </c>
      <c r="I307" s="66">
        <f t="shared" si="19"/>
        <v>0</v>
      </c>
      <c r="M307" s="113"/>
    </row>
    <row r="308" spans="1:13">
      <c r="A308" s="64">
        <f t="shared" si="20"/>
        <v>302</v>
      </c>
      <c r="B308" s="70"/>
      <c r="C308" s="71"/>
      <c r="D308" s="64"/>
      <c r="E308" s="116">
        <f t="shared" si="17"/>
        <v>0</v>
      </c>
      <c r="F308" s="64"/>
      <c r="G308" s="80"/>
      <c r="H308" s="114">
        <f t="shared" si="18"/>
        <v>0</v>
      </c>
      <c r="I308" s="66">
        <f t="shared" si="19"/>
        <v>0</v>
      </c>
      <c r="M308" s="113"/>
    </row>
    <row r="309" spans="1:13">
      <c r="A309" s="64">
        <f t="shared" si="20"/>
        <v>303</v>
      </c>
      <c r="B309" s="70"/>
      <c r="C309" s="71"/>
      <c r="D309" s="64"/>
      <c r="E309" s="116">
        <f t="shared" si="17"/>
        <v>0</v>
      </c>
      <c r="F309" s="64"/>
      <c r="G309" s="80"/>
      <c r="H309" s="114">
        <f t="shared" si="18"/>
        <v>0</v>
      </c>
      <c r="I309" s="66">
        <f t="shared" si="19"/>
        <v>0</v>
      </c>
      <c r="M309" s="113"/>
    </row>
    <row r="310" spans="1:13">
      <c r="A310" s="64">
        <f t="shared" si="20"/>
        <v>304</v>
      </c>
      <c r="B310" s="70"/>
      <c r="C310" s="71"/>
      <c r="D310" s="64"/>
      <c r="E310" s="116">
        <f t="shared" si="17"/>
        <v>0</v>
      </c>
      <c r="F310" s="64"/>
      <c r="G310" s="80"/>
      <c r="H310" s="114">
        <f t="shared" si="18"/>
        <v>0</v>
      </c>
      <c r="I310" s="66">
        <f t="shared" si="19"/>
        <v>0</v>
      </c>
      <c r="M310" s="113"/>
    </row>
    <row r="311" spans="1:13">
      <c r="A311" s="64">
        <f t="shared" si="20"/>
        <v>305</v>
      </c>
      <c r="B311" s="70"/>
      <c r="C311" s="71"/>
      <c r="D311" s="64"/>
      <c r="E311" s="116">
        <f t="shared" si="17"/>
        <v>0</v>
      </c>
      <c r="F311" s="64"/>
      <c r="G311" s="80"/>
      <c r="H311" s="114">
        <f t="shared" si="18"/>
        <v>0</v>
      </c>
      <c r="I311" s="66">
        <f t="shared" si="19"/>
        <v>0</v>
      </c>
      <c r="M311" s="113"/>
    </row>
    <row r="312" spans="1:13">
      <c r="A312" s="64">
        <f t="shared" si="20"/>
        <v>306</v>
      </c>
      <c r="B312" s="70"/>
      <c r="C312" s="71"/>
      <c r="D312" s="64"/>
      <c r="E312" s="116">
        <f t="shared" si="17"/>
        <v>0</v>
      </c>
      <c r="F312" s="64"/>
      <c r="G312" s="80"/>
      <c r="H312" s="114">
        <f t="shared" si="18"/>
        <v>0</v>
      </c>
      <c r="I312" s="66">
        <f t="shared" si="19"/>
        <v>0</v>
      </c>
      <c r="M312" s="113"/>
    </row>
    <row r="313" spans="1:13">
      <c r="A313" s="64">
        <f t="shared" si="20"/>
        <v>307</v>
      </c>
      <c r="B313" s="70"/>
      <c r="C313" s="71"/>
      <c r="D313" s="64"/>
      <c r="E313" s="116">
        <f t="shared" si="17"/>
        <v>0</v>
      </c>
      <c r="F313" s="64"/>
      <c r="G313" s="80"/>
      <c r="H313" s="114">
        <f t="shared" si="18"/>
        <v>0</v>
      </c>
      <c r="I313" s="66">
        <f t="shared" si="19"/>
        <v>0</v>
      </c>
      <c r="M313" s="113"/>
    </row>
    <row r="314" spans="1:13">
      <c r="A314" s="64">
        <f t="shared" si="20"/>
        <v>308</v>
      </c>
      <c r="B314" s="70"/>
      <c r="C314" s="71"/>
      <c r="D314" s="64"/>
      <c r="E314" s="116">
        <f t="shared" si="17"/>
        <v>0</v>
      </c>
      <c r="F314" s="64"/>
      <c r="G314" s="80"/>
      <c r="H314" s="114">
        <f t="shared" si="18"/>
        <v>0</v>
      </c>
      <c r="I314" s="66">
        <f t="shared" si="19"/>
        <v>0</v>
      </c>
      <c r="M314" s="113"/>
    </row>
    <row r="315" spans="1:13">
      <c r="A315" s="64">
        <f t="shared" si="20"/>
        <v>309</v>
      </c>
      <c r="B315" s="70"/>
      <c r="C315" s="71"/>
      <c r="D315" s="64"/>
      <c r="E315" s="116">
        <f t="shared" si="17"/>
        <v>0</v>
      </c>
      <c r="F315" s="64"/>
      <c r="G315" s="80"/>
      <c r="H315" s="114">
        <f t="shared" si="18"/>
        <v>0</v>
      </c>
      <c r="I315" s="66">
        <f t="shared" si="19"/>
        <v>0</v>
      </c>
      <c r="M315" s="113"/>
    </row>
    <row r="316" spans="1:13">
      <c r="A316" s="64">
        <f t="shared" si="20"/>
        <v>310</v>
      </c>
      <c r="B316" s="70"/>
      <c r="C316" s="71"/>
      <c r="D316" s="64"/>
      <c r="E316" s="116">
        <f t="shared" si="17"/>
        <v>0</v>
      </c>
      <c r="F316" s="64"/>
      <c r="G316" s="80"/>
      <c r="H316" s="114">
        <f t="shared" si="18"/>
        <v>0</v>
      </c>
      <c r="I316" s="66">
        <f t="shared" si="19"/>
        <v>0</v>
      </c>
      <c r="M316" s="113"/>
    </row>
    <row r="317" spans="1:13">
      <c r="A317" s="64">
        <f t="shared" si="20"/>
        <v>311</v>
      </c>
      <c r="B317" s="70"/>
      <c r="C317" s="71"/>
      <c r="D317" s="64"/>
      <c r="E317" s="116">
        <f t="shared" si="17"/>
        <v>0</v>
      </c>
      <c r="F317" s="64"/>
      <c r="G317" s="80"/>
      <c r="H317" s="114">
        <f t="shared" si="18"/>
        <v>0</v>
      </c>
      <c r="I317" s="66">
        <f t="shared" si="19"/>
        <v>0</v>
      </c>
      <c r="M317" s="113"/>
    </row>
    <row r="318" spans="1:13">
      <c r="A318" s="64">
        <f t="shared" si="20"/>
        <v>312</v>
      </c>
      <c r="B318" s="70"/>
      <c r="C318" s="71"/>
      <c r="D318" s="64"/>
      <c r="E318" s="116">
        <f t="shared" si="17"/>
        <v>0</v>
      </c>
      <c r="F318" s="64"/>
      <c r="G318" s="80"/>
      <c r="H318" s="114">
        <f t="shared" si="18"/>
        <v>0</v>
      </c>
      <c r="I318" s="66">
        <f t="shared" si="19"/>
        <v>0</v>
      </c>
      <c r="M318" s="113"/>
    </row>
    <row r="319" spans="1:13">
      <c r="A319" s="64">
        <f t="shared" si="20"/>
        <v>313</v>
      </c>
      <c r="B319" s="70"/>
      <c r="C319" s="71"/>
      <c r="D319" s="64"/>
      <c r="E319" s="116">
        <f t="shared" si="17"/>
        <v>0</v>
      </c>
      <c r="F319" s="64"/>
      <c r="G319" s="80"/>
      <c r="H319" s="114">
        <f t="shared" si="18"/>
        <v>0</v>
      </c>
      <c r="I319" s="66">
        <f t="shared" si="19"/>
        <v>0</v>
      </c>
      <c r="M319" s="113"/>
    </row>
    <row r="320" spans="1:13">
      <c r="A320" s="64">
        <f t="shared" si="20"/>
        <v>314</v>
      </c>
      <c r="B320" s="70"/>
      <c r="C320" s="71"/>
      <c r="D320" s="64"/>
      <c r="E320" s="116">
        <f t="shared" si="17"/>
        <v>0</v>
      </c>
      <c r="F320" s="64"/>
      <c r="G320" s="80"/>
      <c r="H320" s="114">
        <f t="shared" si="18"/>
        <v>0</v>
      </c>
      <c r="I320" s="66">
        <f t="shared" si="19"/>
        <v>0</v>
      </c>
      <c r="M320" s="113"/>
    </row>
    <row r="321" spans="1:13">
      <c r="A321" s="64">
        <f t="shared" si="20"/>
        <v>315</v>
      </c>
      <c r="B321" s="70"/>
      <c r="C321" s="71"/>
      <c r="D321" s="64"/>
      <c r="E321" s="116">
        <f t="shared" si="17"/>
        <v>0</v>
      </c>
      <c r="F321" s="64"/>
      <c r="G321" s="80"/>
      <c r="H321" s="114">
        <f t="shared" si="18"/>
        <v>0</v>
      </c>
      <c r="I321" s="66">
        <f t="shared" si="19"/>
        <v>0</v>
      </c>
      <c r="M321" s="113"/>
    </row>
    <row r="322" spans="1:13">
      <c r="A322" s="64">
        <f t="shared" si="20"/>
        <v>316</v>
      </c>
      <c r="B322" s="70"/>
      <c r="C322" s="71"/>
      <c r="D322" s="64"/>
      <c r="E322" s="116">
        <f t="shared" si="17"/>
        <v>0</v>
      </c>
      <c r="F322" s="64"/>
      <c r="G322" s="80"/>
      <c r="H322" s="114">
        <f t="shared" si="18"/>
        <v>0</v>
      </c>
      <c r="I322" s="66">
        <f t="shared" si="19"/>
        <v>0</v>
      </c>
      <c r="M322" s="113"/>
    </row>
    <row r="323" spans="1:13">
      <c r="A323" s="64">
        <f t="shared" si="20"/>
        <v>317</v>
      </c>
      <c r="B323" s="70"/>
      <c r="C323" s="71"/>
      <c r="D323" s="64"/>
      <c r="E323" s="116">
        <f t="shared" si="17"/>
        <v>0</v>
      </c>
      <c r="F323" s="64"/>
      <c r="G323" s="80"/>
      <c r="H323" s="114">
        <f t="shared" si="18"/>
        <v>0</v>
      </c>
      <c r="I323" s="66">
        <f t="shared" si="19"/>
        <v>0</v>
      </c>
      <c r="M323" s="113"/>
    </row>
    <row r="324" spans="1:13">
      <c r="A324" s="64">
        <f t="shared" si="20"/>
        <v>318</v>
      </c>
      <c r="B324" s="70"/>
      <c r="C324" s="71"/>
      <c r="D324" s="64"/>
      <c r="E324" s="116">
        <f t="shared" si="17"/>
        <v>0</v>
      </c>
      <c r="F324" s="64"/>
      <c r="G324" s="80"/>
      <c r="H324" s="114">
        <f t="shared" si="18"/>
        <v>0</v>
      </c>
      <c r="I324" s="66">
        <f t="shared" si="19"/>
        <v>0</v>
      </c>
      <c r="M324" s="113"/>
    </row>
    <row r="325" spans="1:13">
      <c r="A325" s="64">
        <f t="shared" si="20"/>
        <v>319</v>
      </c>
      <c r="B325" s="70"/>
      <c r="C325" s="71"/>
      <c r="D325" s="64"/>
      <c r="E325" s="116">
        <f t="shared" si="17"/>
        <v>0</v>
      </c>
      <c r="F325" s="64"/>
      <c r="G325" s="80"/>
      <c r="H325" s="114">
        <f t="shared" si="18"/>
        <v>0</v>
      </c>
      <c r="I325" s="66">
        <f t="shared" si="19"/>
        <v>0</v>
      </c>
      <c r="M325" s="113"/>
    </row>
    <row r="326" spans="1:13">
      <c r="A326" s="64">
        <f t="shared" si="20"/>
        <v>320</v>
      </c>
      <c r="B326" s="70"/>
      <c r="C326" s="71"/>
      <c r="D326" s="64"/>
      <c r="E326" s="116">
        <f t="shared" si="17"/>
        <v>0</v>
      </c>
      <c r="F326" s="64"/>
      <c r="G326" s="80"/>
      <c r="H326" s="114">
        <f t="shared" si="18"/>
        <v>0</v>
      </c>
      <c r="I326" s="66">
        <f t="shared" si="19"/>
        <v>0</v>
      </c>
      <c r="M326" s="113"/>
    </row>
    <row r="327" spans="1:13">
      <c r="A327" s="64">
        <f t="shared" si="20"/>
        <v>321</v>
      </c>
      <c r="B327" s="70"/>
      <c r="C327" s="71"/>
      <c r="D327" s="64"/>
      <c r="E327" s="116">
        <f t="shared" si="17"/>
        <v>0</v>
      </c>
      <c r="F327" s="64"/>
      <c r="G327" s="80"/>
      <c r="H327" s="114">
        <f t="shared" si="18"/>
        <v>0</v>
      </c>
      <c r="I327" s="66">
        <f t="shared" si="19"/>
        <v>0</v>
      </c>
      <c r="M327" s="113"/>
    </row>
    <row r="328" spans="1:13">
      <c r="A328" s="64">
        <f t="shared" si="20"/>
        <v>322</v>
      </c>
      <c r="B328" s="70"/>
      <c r="C328" s="71"/>
      <c r="D328" s="64"/>
      <c r="E328" s="116">
        <f t="shared" ref="E328:E391" si="21">ROUND(D328/$E$4,3)</f>
        <v>0</v>
      </c>
      <c r="F328" s="64"/>
      <c r="G328" s="80"/>
      <c r="H328" s="114">
        <f t="shared" ref="H328:H391" si="22">ROUND(G328*0.2359,2)</f>
        <v>0</v>
      </c>
      <c r="I328" s="66">
        <f t="shared" ref="I328:I391" si="23">G328+H328</f>
        <v>0</v>
      </c>
      <c r="M328" s="113"/>
    </row>
    <row r="329" spans="1:13">
      <c r="A329" s="64">
        <f t="shared" ref="A329:A392" si="24">A328+1</f>
        <v>323</v>
      </c>
      <c r="B329" s="70"/>
      <c r="C329" s="71"/>
      <c r="D329" s="64"/>
      <c r="E329" s="116">
        <f t="shared" si="21"/>
        <v>0</v>
      </c>
      <c r="F329" s="64"/>
      <c r="G329" s="80"/>
      <c r="H329" s="114">
        <f t="shared" si="22"/>
        <v>0</v>
      </c>
      <c r="I329" s="66">
        <f t="shared" si="23"/>
        <v>0</v>
      </c>
      <c r="M329" s="113"/>
    </row>
    <row r="330" spans="1:13">
      <c r="A330" s="64">
        <f t="shared" si="24"/>
        <v>324</v>
      </c>
      <c r="B330" s="70"/>
      <c r="C330" s="71"/>
      <c r="D330" s="64"/>
      <c r="E330" s="116">
        <f t="shared" si="21"/>
        <v>0</v>
      </c>
      <c r="F330" s="64"/>
      <c r="G330" s="80"/>
      <c r="H330" s="114">
        <f t="shared" si="22"/>
        <v>0</v>
      </c>
      <c r="I330" s="66">
        <f t="shared" si="23"/>
        <v>0</v>
      </c>
      <c r="M330" s="113"/>
    </row>
    <row r="331" spans="1:13">
      <c r="A331" s="64">
        <f t="shared" si="24"/>
        <v>325</v>
      </c>
      <c r="B331" s="70"/>
      <c r="C331" s="71"/>
      <c r="D331" s="64"/>
      <c r="E331" s="116">
        <f t="shared" si="21"/>
        <v>0</v>
      </c>
      <c r="F331" s="64"/>
      <c r="G331" s="80"/>
      <c r="H331" s="114">
        <f t="shared" si="22"/>
        <v>0</v>
      </c>
      <c r="I331" s="66">
        <f t="shared" si="23"/>
        <v>0</v>
      </c>
      <c r="M331" s="113"/>
    </row>
    <row r="332" spans="1:13">
      <c r="A332" s="64">
        <f t="shared" si="24"/>
        <v>326</v>
      </c>
      <c r="B332" s="70"/>
      <c r="C332" s="71"/>
      <c r="D332" s="64"/>
      <c r="E332" s="116">
        <f t="shared" si="21"/>
        <v>0</v>
      </c>
      <c r="F332" s="64"/>
      <c r="G332" s="80"/>
      <c r="H332" s="114">
        <f t="shared" si="22"/>
        <v>0</v>
      </c>
      <c r="I332" s="66">
        <f t="shared" si="23"/>
        <v>0</v>
      </c>
      <c r="M332" s="113"/>
    </row>
    <row r="333" spans="1:13">
      <c r="A333" s="64">
        <f t="shared" si="24"/>
        <v>327</v>
      </c>
      <c r="B333" s="70"/>
      <c r="C333" s="71"/>
      <c r="D333" s="64"/>
      <c r="E333" s="116">
        <f t="shared" si="21"/>
        <v>0</v>
      </c>
      <c r="F333" s="64"/>
      <c r="G333" s="80"/>
      <c r="H333" s="114">
        <f t="shared" si="22"/>
        <v>0</v>
      </c>
      <c r="I333" s="66">
        <f t="shared" si="23"/>
        <v>0</v>
      </c>
      <c r="M333" s="113"/>
    </row>
    <row r="334" spans="1:13">
      <c r="A334" s="64">
        <f t="shared" si="24"/>
        <v>328</v>
      </c>
      <c r="B334" s="70"/>
      <c r="C334" s="71"/>
      <c r="D334" s="64"/>
      <c r="E334" s="116">
        <f t="shared" si="21"/>
        <v>0</v>
      </c>
      <c r="F334" s="64"/>
      <c r="G334" s="80"/>
      <c r="H334" s="114">
        <f t="shared" si="22"/>
        <v>0</v>
      </c>
      <c r="I334" s="66">
        <f t="shared" si="23"/>
        <v>0</v>
      </c>
      <c r="M334" s="113"/>
    </row>
    <row r="335" spans="1:13">
      <c r="A335" s="64">
        <f t="shared" si="24"/>
        <v>329</v>
      </c>
      <c r="B335" s="70"/>
      <c r="C335" s="71"/>
      <c r="D335" s="64"/>
      <c r="E335" s="116">
        <f t="shared" si="21"/>
        <v>0</v>
      </c>
      <c r="F335" s="64"/>
      <c r="G335" s="80"/>
      <c r="H335" s="114">
        <f t="shared" si="22"/>
        <v>0</v>
      </c>
      <c r="I335" s="66">
        <f t="shared" si="23"/>
        <v>0</v>
      </c>
      <c r="M335" s="113"/>
    </row>
    <row r="336" spans="1:13">
      <c r="A336" s="64">
        <f t="shared" si="24"/>
        <v>330</v>
      </c>
      <c r="B336" s="70"/>
      <c r="C336" s="71"/>
      <c r="D336" s="64"/>
      <c r="E336" s="116">
        <f t="shared" si="21"/>
        <v>0</v>
      </c>
      <c r="F336" s="64"/>
      <c r="G336" s="80"/>
      <c r="H336" s="114">
        <f t="shared" si="22"/>
        <v>0</v>
      </c>
      <c r="I336" s="66">
        <f t="shared" si="23"/>
        <v>0</v>
      </c>
      <c r="M336" s="113"/>
    </row>
    <row r="337" spans="1:13">
      <c r="A337" s="64">
        <f t="shared" si="24"/>
        <v>331</v>
      </c>
      <c r="B337" s="70"/>
      <c r="C337" s="71"/>
      <c r="D337" s="64"/>
      <c r="E337" s="116">
        <f t="shared" si="21"/>
        <v>0</v>
      </c>
      <c r="F337" s="64"/>
      <c r="G337" s="80"/>
      <c r="H337" s="114">
        <f t="shared" si="22"/>
        <v>0</v>
      </c>
      <c r="I337" s="66">
        <f t="shared" si="23"/>
        <v>0</v>
      </c>
      <c r="M337" s="113"/>
    </row>
    <row r="338" spans="1:13">
      <c r="A338" s="64">
        <f t="shared" si="24"/>
        <v>332</v>
      </c>
      <c r="B338" s="70"/>
      <c r="C338" s="71"/>
      <c r="D338" s="64"/>
      <c r="E338" s="116">
        <f t="shared" si="21"/>
        <v>0</v>
      </c>
      <c r="F338" s="64"/>
      <c r="G338" s="80"/>
      <c r="H338" s="114">
        <f t="shared" si="22"/>
        <v>0</v>
      </c>
      <c r="I338" s="66">
        <f t="shared" si="23"/>
        <v>0</v>
      </c>
      <c r="M338" s="113"/>
    </row>
    <row r="339" spans="1:13">
      <c r="A339" s="64">
        <f t="shared" si="24"/>
        <v>333</v>
      </c>
      <c r="B339" s="70"/>
      <c r="C339" s="71"/>
      <c r="D339" s="64"/>
      <c r="E339" s="116">
        <f t="shared" si="21"/>
        <v>0</v>
      </c>
      <c r="F339" s="64"/>
      <c r="G339" s="80"/>
      <c r="H339" s="114">
        <f t="shared" si="22"/>
        <v>0</v>
      </c>
      <c r="I339" s="66">
        <f t="shared" si="23"/>
        <v>0</v>
      </c>
      <c r="M339" s="113"/>
    </row>
    <row r="340" spans="1:13">
      <c r="A340" s="64">
        <f t="shared" si="24"/>
        <v>334</v>
      </c>
      <c r="B340" s="70"/>
      <c r="C340" s="71"/>
      <c r="D340" s="64"/>
      <c r="E340" s="116">
        <f t="shared" si="21"/>
        <v>0</v>
      </c>
      <c r="F340" s="64"/>
      <c r="G340" s="80"/>
      <c r="H340" s="114">
        <f t="shared" si="22"/>
        <v>0</v>
      </c>
      <c r="I340" s="66">
        <f t="shared" si="23"/>
        <v>0</v>
      </c>
      <c r="M340" s="113"/>
    </row>
    <row r="341" spans="1:13">
      <c r="A341" s="64">
        <f t="shared" si="24"/>
        <v>335</v>
      </c>
      <c r="B341" s="70"/>
      <c r="C341" s="71"/>
      <c r="D341" s="64"/>
      <c r="E341" s="116">
        <f t="shared" si="21"/>
        <v>0</v>
      </c>
      <c r="F341" s="64"/>
      <c r="G341" s="80"/>
      <c r="H341" s="114">
        <f t="shared" si="22"/>
        <v>0</v>
      </c>
      <c r="I341" s="66">
        <f t="shared" si="23"/>
        <v>0</v>
      </c>
      <c r="M341" s="113"/>
    </row>
    <row r="342" spans="1:13">
      <c r="A342" s="64">
        <f t="shared" si="24"/>
        <v>336</v>
      </c>
      <c r="B342" s="70"/>
      <c r="C342" s="71"/>
      <c r="D342" s="64"/>
      <c r="E342" s="116">
        <f t="shared" si="21"/>
        <v>0</v>
      </c>
      <c r="F342" s="64"/>
      <c r="G342" s="80"/>
      <c r="H342" s="114">
        <f t="shared" si="22"/>
        <v>0</v>
      </c>
      <c r="I342" s="66">
        <f t="shared" si="23"/>
        <v>0</v>
      </c>
      <c r="M342" s="113"/>
    </row>
    <row r="343" spans="1:13">
      <c r="A343" s="64">
        <f t="shared" si="24"/>
        <v>337</v>
      </c>
      <c r="B343" s="70"/>
      <c r="C343" s="71"/>
      <c r="D343" s="64"/>
      <c r="E343" s="116">
        <f t="shared" si="21"/>
        <v>0</v>
      </c>
      <c r="F343" s="64"/>
      <c r="G343" s="80"/>
      <c r="H343" s="114">
        <f t="shared" si="22"/>
        <v>0</v>
      </c>
      <c r="I343" s="66">
        <f t="shared" si="23"/>
        <v>0</v>
      </c>
      <c r="M343" s="113"/>
    </row>
    <row r="344" spans="1:13">
      <c r="A344" s="64">
        <f t="shared" si="24"/>
        <v>338</v>
      </c>
      <c r="B344" s="70"/>
      <c r="C344" s="71"/>
      <c r="D344" s="64"/>
      <c r="E344" s="116">
        <f t="shared" si="21"/>
        <v>0</v>
      </c>
      <c r="F344" s="64"/>
      <c r="G344" s="80"/>
      <c r="H344" s="114">
        <f t="shared" si="22"/>
        <v>0</v>
      </c>
      <c r="I344" s="66">
        <f t="shared" si="23"/>
        <v>0</v>
      </c>
      <c r="M344" s="113"/>
    </row>
    <row r="345" spans="1:13">
      <c r="A345" s="64">
        <f t="shared" si="24"/>
        <v>339</v>
      </c>
      <c r="B345" s="70"/>
      <c r="C345" s="71"/>
      <c r="D345" s="64"/>
      <c r="E345" s="116">
        <f t="shared" si="21"/>
        <v>0</v>
      </c>
      <c r="F345" s="64"/>
      <c r="G345" s="80"/>
      <c r="H345" s="114">
        <f t="shared" si="22"/>
        <v>0</v>
      </c>
      <c r="I345" s="66">
        <f t="shared" si="23"/>
        <v>0</v>
      </c>
      <c r="M345" s="113"/>
    </row>
    <row r="346" spans="1:13">
      <c r="A346" s="64">
        <f t="shared" si="24"/>
        <v>340</v>
      </c>
      <c r="B346" s="70"/>
      <c r="C346" s="71"/>
      <c r="D346" s="64"/>
      <c r="E346" s="116">
        <f t="shared" si="21"/>
        <v>0</v>
      </c>
      <c r="F346" s="64"/>
      <c r="G346" s="80"/>
      <c r="H346" s="114">
        <f t="shared" si="22"/>
        <v>0</v>
      </c>
      <c r="I346" s="66">
        <f t="shared" si="23"/>
        <v>0</v>
      </c>
      <c r="M346" s="113"/>
    </row>
    <row r="347" spans="1:13">
      <c r="A347" s="64">
        <f t="shared" si="24"/>
        <v>341</v>
      </c>
      <c r="B347" s="70"/>
      <c r="C347" s="71"/>
      <c r="D347" s="64"/>
      <c r="E347" s="116">
        <f t="shared" si="21"/>
        <v>0</v>
      </c>
      <c r="F347" s="64"/>
      <c r="G347" s="80"/>
      <c r="H347" s="114">
        <f t="shared" si="22"/>
        <v>0</v>
      </c>
      <c r="I347" s="66">
        <f t="shared" si="23"/>
        <v>0</v>
      </c>
      <c r="M347" s="113"/>
    </row>
    <row r="348" spans="1:13">
      <c r="A348" s="64">
        <f t="shared" si="24"/>
        <v>342</v>
      </c>
      <c r="B348" s="70"/>
      <c r="C348" s="71"/>
      <c r="D348" s="64"/>
      <c r="E348" s="116">
        <f t="shared" si="21"/>
        <v>0</v>
      </c>
      <c r="F348" s="64"/>
      <c r="G348" s="80"/>
      <c r="H348" s="114">
        <f t="shared" si="22"/>
        <v>0</v>
      </c>
      <c r="I348" s="66">
        <f t="shared" si="23"/>
        <v>0</v>
      </c>
      <c r="M348" s="113"/>
    </row>
    <row r="349" spans="1:13">
      <c r="A349" s="64">
        <f t="shared" si="24"/>
        <v>343</v>
      </c>
      <c r="B349" s="70"/>
      <c r="C349" s="71"/>
      <c r="D349" s="64"/>
      <c r="E349" s="116">
        <f t="shared" si="21"/>
        <v>0</v>
      </c>
      <c r="F349" s="64"/>
      <c r="G349" s="80"/>
      <c r="H349" s="114">
        <f t="shared" si="22"/>
        <v>0</v>
      </c>
      <c r="I349" s="66">
        <f t="shared" si="23"/>
        <v>0</v>
      </c>
      <c r="M349" s="113"/>
    </row>
    <row r="350" spans="1:13">
      <c r="A350" s="64">
        <f t="shared" si="24"/>
        <v>344</v>
      </c>
      <c r="B350" s="70"/>
      <c r="C350" s="71"/>
      <c r="D350" s="64"/>
      <c r="E350" s="116">
        <f t="shared" si="21"/>
        <v>0</v>
      </c>
      <c r="F350" s="64"/>
      <c r="G350" s="80"/>
      <c r="H350" s="114">
        <f t="shared" si="22"/>
        <v>0</v>
      </c>
      <c r="I350" s="66">
        <f t="shared" si="23"/>
        <v>0</v>
      </c>
      <c r="M350" s="113"/>
    </row>
    <row r="351" spans="1:13">
      <c r="A351" s="64">
        <f t="shared" si="24"/>
        <v>345</v>
      </c>
      <c r="B351" s="70"/>
      <c r="C351" s="71"/>
      <c r="D351" s="64"/>
      <c r="E351" s="116">
        <f t="shared" si="21"/>
        <v>0</v>
      </c>
      <c r="F351" s="64"/>
      <c r="G351" s="80"/>
      <c r="H351" s="114">
        <f t="shared" si="22"/>
        <v>0</v>
      </c>
      <c r="I351" s="66">
        <f t="shared" si="23"/>
        <v>0</v>
      </c>
      <c r="M351" s="113"/>
    </row>
    <row r="352" spans="1:13">
      <c r="A352" s="64">
        <f t="shared" si="24"/>
        <v>346</v>
      </c>
      <c r="B352" s="70"/>
      <c r="C352" s="71"/>
      <c r="D352" s="64"/>
      <c r="E352" s="116">
        <f t="shared" si="21"/>
        <v>0</v>
      </c>
      <c r="F352" s="64"/>
      <c r="G352" s="80"/>
      <c r="H352" s="114">
        <f t="shared" si="22"/>
        <v>0</v>
      </c>
      <c r="I352" s="66">
        <f t="shared" si="23"/>
        <v>0</v>
      </c>
      <c r="M352" s="113"/>
    </row>
    <row r="353" spans="1:13">
      <c r="A353" s="64">
        <f t="shared" si="24"/>
        <v>347</v>
      </c>
      <c r="B353" s="70"/>
      <c r="C353" s="71"/>
      <c r="D353" s="64"/>
      <c r="E353" s="116">
        <f t="shared" si="21"/>
        <v>0</v>
      </c>
      <c r="F353" s="64"/>
      <c r="G353" s="80"/>
      <c r="H353" s="114">
        <f t="shared" si="22"/>
        <v>0</v>
      </c>
      <c r="I353" s="66">
        <f t="shared" si="23"/>
        <v>0</v>
      </c>
      <c r="M353" s="113"/>
    </row>
    <row r="354" spans="1:13">
      <c r="A354" s="64">
        <f t="shared" si="24"/>
        <v>348</v>
      </c>
      <c r="B354" s="70"/>
      <c r="C354" s="71"/>
      <c r="D354" s="64"/>
      <c r="E354" s="116">
        <f t="shared" si="21"/>
        <v>0</v>
      </c>
      <c r="F354" s="64"/>
      <c r="G354" s="80"/>
      <c r="H354" s="114">
        <f t="shared" si="22"/>
        <v>0</v>
      </c>
      <c r="I354" s="66">
        <f t="shared" si="23"/>
        <v>0</v>
      </c>
      <c r="M354" s="113"/>
    </row>
    <row r="355" spans="1:13">
      <c r="A355" s="64">
        <f t="shared" si="24"/>
        <v>349</v>
      </c>
      <c r="B355" s="70"/>
      <c r="C355" s="71"/>
      <c r="D355" s="64"/>
      <c r="E355" s="116">
        <f t="shared" si="21"/>
        <v>0</v>
      </c>
      <c r="F355" s="64"/>
      <c r="G355" s="80"/>
      <c r="H355" s="114">
        <f t="shared" si="22"/>
        <v>0</v>
      </c>
      <c r="I355" s="66">
        <f t="shared" si="23"/>
        <v>0</v>
      </c>
      <c r="M355" s="113"/>
    </row>
    <row r="356" spans="1:13">
      <c r="A356" s="64">
        <f t="shared" si="24"/>
        <v>350</v>
      </c>
      <c r="B356" s="70"/>
      <c r="C356" s="71"/>
      <c r="D356" s="64"/>
      <c r="E356" s="116">
        <f t="shared" si="21"/>
        <v>0</v>
      </c>
      <c r="F356" s="64"/>
      <c r="G356" s="80"/>
      <c r="H356" s="114">
        <f t="shared" si="22"/>
        <v>0</v>
      </c>
      <c r="I356" s="66">
        <f t="shared" si="23"/>
        <v>0</v>
      </c>
      <c r="M356" s="113"/>
    </row>
    <row r="357" spans="1:13">
      <c r="A357" s="64">
        <f t="shared" si="24"/>
        <v>351</v>
      </c>
      <c r="B357" s="70"/>
      <c r="C357" s="71"/>
      <c r="D357" s="64"/>
      <c r="E357" s="116">
        <f t="shared" si="21"/>
        <v>0</v>
      </c>
      <c r="F357" s="64"/>
      <c r="G357" s="80"/>
      <c r="H357" s="114">
        <f t="shared" si="22"/>
        <v>0</v>
      </c>
      <c r="I357" s="66">
        <f t="shared" si="23"/>
        <v>0</v>
      </c>
      <c r="M357" s="113"/>
    </row>
    <row r="358" spans="1:13">
      <c r="A358" s="64">
        <f t="shared" si="24"/>
        <v>352</v>
      </c>
      <c r="B358" s="70"/>
      <c r="C358" s="71"/>
      <c r="D358" s="64"/>
      <c r="E358" s="116">
        <f t="shared" si="21"/>
        <v>0</v>
      </c>
      <c r="F358" s="64"/>
      <c r="G358" s="80"/>
      <c r="H358" s="114">
        <f t="shared" si="22"/>
        <v>0</v>
      </c>
      <c r="I358" s="66">
        <f t="shared" si="23"/>
        <v>0</v>
      </c>
      <c r="M358" s="113"/>
    </row>
    <row r="359" spans="1:13">
      <c r="A359" s="64">
        <f t="shared" si="24"/>
        <v>353</v>
      </c>
      <c r="B359" s="70"/>
      <c r="C359" s="71"/>
      <c r="D359" s="64"/>
      <c r="E359" s="116">
        <f t="shared" si="21"/>
        <v>0</v>
      </c>
      <c r="F359" s="64"/>
      <c r="G359" s="80"/>
      <c r="H359" s="114">
        <f t="shared" si="22"/>
        <v>0</v>
      </c>
      <c r="I359" s="66">
        <f t="shared" si="23"/>
        <v>0</v>
      </c>
      <c r="M359" s="113"/>
    </row>
    <row r="360" spans="1:13">
      <c r="A360" s="64">
        <f t="shared" si="24"/>
        <v>354</v>
      </c>
      <c r="B360" s="70"/>
      <c r="C360" s="71"/>
      <c r="D360" s="64"/>
      <c r="E360" s="116">
        <f t="shared" si="21"/>
        <v>0</v>
      </c>
      <c r="F360" s="64"/>
      <c r="G360" s="80"/>
      <c r="H360" s="114">
        <f t="shared" si="22"/>
        <v>0</v>
      </c>
      <c r="I360" s="66">
        <f t="shared" si="23"/>
        <v>0</v>
      </c>
      <c r="M360" s="113"/>
    </row>
    <row r="361" spans="1:13">
      <c r="A361" s="64">
        <f t="shared" si="24"/>
        <v>355</v>
      </c>
      <c r="B361" s="70"/>
      <c r="C361" s="71"/>
      <c r="D361" s="64"/>
      <c r="E361" s="116">
        <f t="shared" si="21"/>
        <v>0</v>
      </c>
      <c r="F361" s="64"/>
      <c r="G361" s="80"/>
      <c r="H361" s="114">
        <f t="shared" si="22"/>
        <v>0</v>
      </c>
      <c r="I361" s="66">
        <f t="shared" si="23"/>
        <v>0</v>
      </c>
      <c r="M361" s="113"/>
    </row>
    <row r="362" spans="1:13">
      <c r="A362" s="64">
        <f t="shared" si="24"/>
        <v>356</v>
      </c>
      <c r="B362" s="70"/>
      <c r="C362" s="71"/>
      <c r="D362" s="64"/>
      <c r="E362" s="116">
        <f t="shared" si="21"/>
        <v>0</v>
      </c>
      <c r="F362" s="64"/>
      <c r="G362" s="80"/>
      <c r="H362" s="114">
        <f t="shared" si="22"/>
        <v>0</v>
      </c>
      <c r="I362" s="66">
        <f t="shared" si="23"/>
        <v>0</v>
      </c>
      <c r="M362" s="113"/>
    </row>
    <row r="363" spans="1:13">
      <c r="A363" s="64">
        <f t="shared" si="24"/>
        <v>357</v>
      </c>
      <c r="B363" s="70"/>
      <c r="C363" s="71"/>
      <c r="D363" s="64"/>
      <c r="E363" s="116">
        <f t="shared" si="21"/>
        <v>0</v>
      </c>
      <c r="F363" s="64"/>
      <c r="G363" s="80"/>
      <c r="H363" s="114">
        <f t="shared" si="22"/>
        <v>0</v>
      </c>
      <c r="I363" s="66">
        <f t="shared" si="23"/>
        <v>0</v>
      </c>
      <c r="M363" s="113"/>
    </row>
    <row r="364" spans="1:13">
      <c r="A364" s="64">
        <f t="shared" si="24"/>
        <v>358</v>
      </c>
      <c r="B364" s="70"/>
      <c r="C364" s="71"/>
      <c r="D364" s="64"/>
      <c r="E364" s="116">
        <f t="shared" si="21"/>
        <v>0</v>
      </c>
      <c r="F364" s="64"/>
      <c r="G364" s="80"/>
      <c r="H364" s="114">
        <f t="shared" si="22"/>
        <v>0</v>
      </c>
      <c r="I364" s="66">
        <f t="shared" si="23"/>
        <v>0</v>
      </c>
      <c r="M364" s="113"/>
    </row>
    <row r="365" spans="1:13">
      <c r="A365" s="64">
        <f t="shared" si="24"/>
        <v>359</v>
      </c>
      <c r="B365" s="70"/>
      <c r="C365" s="71"/>
      <c r="D365" s="64"/>
      <c r="E365" s="116">
        <f t="shared" si="21"/>
        <v>0</v>
      </c>
      <c r="F365" s="64"/>
      <c r="G365" s="80"/>
      <c r="H365" s="114">
        <f t="shared" si="22"/>
        <v>0</v>
      </c>
      <c r="I365" s="66">
        <f t="shared" si="23"/>
        <v>0</v>
      </c>
      <c r="M365" s="113"/>
    </row>
    <row r="366" spans="1:13">
      <c r="A366" s="64">
        <f t="shared" si="24"/>
        <v>360</v>
      </c>
      <c r="B366" s="70"/>
      <c r="C366" s="71"/>
      <c r="D366" s="64"/>
      <c r="E366" s="116">
        <f t="shared" si="21"/>
        <v>0</v>
      </c>
      <c r="F366" s="64"/>
      <c r="G366" s="80"/>
      <c r="H366" s="114">
        <f t="shared" si="22"/>
        <v>0</v>
      </c>
      <c r="I366" s="66">
        <f t="shared" si="23"/>
        <v>0</v>
      </c>
      <c r="M366" s="113"/>
    </row>
    <row r="367" spans="1:13">
      <c r="A367" s="64">
        <f t="shared" si="24"/>
        <v>361</v>
      </c>
      <c r="B367" s="70"/>
      <c r="C367" s="71"/>
      <c r="D367" s="64"/>
      <c r="E367" s="116">
        <f t="shared" si="21"/>
        <v>0</v>
      </c>
      <c r="F367" s="64"/>
      <c r="G367" s="80"/>
      <c r="H367" s="114">
        <f t="shared" si="22"/>
        <v>0</v>
      </c>
      <c r="I367" s="66">
        <f t="shared" si="23"/>
        <v>0</v>
      </c>
      <c r="M367" s="113"/>
    </row>
    <row r="368" spans="1:13">
      <c r="A368" s="64">
        <f t="shared" si="24"/>
        <v>362</v>
      </c>
      <c r="B368" s="70"/>
      <c r="C368" s="71"/>
      <c r="D368" s="64"/>
      <c r="E368" s="116">
        <f t="shared" si="21"/>
        <v>0</v>
      </c>
      <c r="F368" s="64"/>
      <c r="G368" s="80"/>
      <c r="H368" s="114">
        <f t="shared" si="22"/>
        <v>0</v>
      </c>
      <c r="I368" s="66">
        <f t="shared" si="23"/>
        <v>0</v>
      </c>
      <c r="M368" s="113"/>
    </row>
    <row r="369" spans="1:13">
      <c r="A369" s="64">
        <f t="shared" si="24"/>
        <v>363</v>
      </c>
      <c r="B369" s="70"/>
      <c r="C369" s="71"/>
      <c r="D369" s="64"/>
      <c r="E369" s="116">
        <f t="shared" si="21"/>
        <v>0</v>
      </c>
      <c r="F369" s="64"/>
      <c r="G369" s="80"/>
      <c r="H369" s="114">
        <f t="shared" si="22"/>
        <v>0</v>
      </c>
      <c r="I369" s="66">
        <f t="shared" si="23"/>
        <v>0</v>
      </c>
      <c r="M369" s="113"/>
    </row>
    <row r="370" spans="1:13">
      <c r="A370" s="64">
        <f t="shared" si="24"/>
        <v>364</v>
      </c>
      <c r="B370" s="70"/>
      <c r="C370" s="71"/>
      <c r="D370" s="64"/>
      <c r="E370" s="116">
        <f t="shared" si="21"/>
        <v>0</v>
      </c>
      <c r="F370" s="64"/>
      <c r="G370" s="80"/>
      <c r="H370" s="114">
        <f t="shared" si="22"/>
        <v>0</v>
      </c>
      <c r="I370" s="66">
        <f t="shared" si="23"/>
        <v>0</v>
      </c>
      <c r="M370" s="113"/>
    </row>
    <row r="371" spans="1:13">
      <c r="A371" s="64">
        <f t="shared" si="24"/>
        <v>365</v>
      </c>
      <c r="B371" s="70"/>
      <c r="C371" s="71"/>
      <c r="D371" s="64"/>
      <c r="E371" s="116">
        <f t="shared" si="21"/>
        <v>0</v>
      </c>
      <c r="F371" s="64"/>
      <c r="G371" s="80"/>
      <c r="H371" s="114">
        <f t="shared" si="22"/>
        <v>0</v>
      </c>
      <c r="I371" s="66">
        <f t="shared" si="23"/>
        <v>0</v>
      </c>
      <c r="M371" s="113"/>
    </row>
    <row r="372" spans="1:13">
      <c r="A372" s="64">
        <f t="shared" si="24"/>
        <v>366</v>
      </c>
      <c r="B372" s="70"/>
      <c r="C372" s="71"/>
      <c r="D372" s="64"/>
      <c r="E372" s="116">
        <f t="shared" si="21"/>
        <v>0</v>
      </c>
      <c r="F372" s="64"/>
      <c r="G372" s="80"/>
      <c r="H372" s="114">
        <f t="shared" si="22"/>
        <v>0</v>
      </c>
      <c r="I372" s="66">
        <f t="shared" si="23"/>
        <v>0</v>
      </c>
      <c r="M372" s="113"/>
    </row>
    <row r="373" spans="1:13">
      <c r="A373" s="64">
        <f t="shared" si="24"/>
        <v>367</v>
      </c>
      <c r="B373" s="70"/>
      <c r="C373" s="71"/>
      <c r="D373" s="64"/>
      <c r="E373" s="116">
        <f t="shared" si="21"/>
        <v>0</v>
      </c>
      <c r="F373" s="64"/>
      <c r="G373" s="80"/>
      <c r="H373" s="114">
        <f t="shared" si="22"/>
        <v>0</v>
      </c>
      <c r="I373" s="66">
        <f t="shared" si="23"/>
        <v>0</v>
      </c>
      <c r="M373" s="113"/>
    </row>
    <row r="374" spans="1:13">
      <c r="A374" s="64">
        <f t="shared" si="24"/>
        <v>368</v>
      </c>
      <c r="B374" s="70"/>
      <c r="C374" s="71"/>
      <c r="D374" s="64"/>
      <c r="E374" s="116">
        <f t="shared" si="21"/>
        <v>0</v>
      </c>
      <c r="F374" s="64"/>
      <c r="G374" s="80"/>
      <c r="H374" s="114">
        <f t="shared" si="22"/>
        <v>0</v>
      </c>
      <c r="I374" s="66">
        <f t="shared" si="23"/>
        <v>0</v>
      </c>
      <c r="M374" s="113"/>
    </row>
    <row r="375" spans="1:13">
      <c r="A375" s="64">
        <f t="shared" si="24"/>
        <v>369</v>
      </c>
      <c r="B375" s="70"/>
      <c r="C375" s="71"/>
      <c r="D375" s="64"/>
      <c r="E375" s="116">
        <f t="shared" si="21"/>
        <v>0</v>
      </c>
      <c r="F375" s="64"/>
      <c r="G375" s="80"/>
      <c r="H375" s="114">
        <f t="shared" si="22"/>
        <v>0</v>
      </c>
      <c r="I375" s="66">
        <f t="shared" si="23"/>
        <v>0</v>
      </c>
      <c r="M375" s="113"/>
    </row>
    <row r="376" spans="1:13">
      <c r="A376" s="64">
        <f t="shared" si="24"/>
        <v>370</v>
      </c>
      <c r="B376" s="70"/>
      <c r="C376" s="71"/>
      <c r="D376" s="64"/>
      <c r="E376" s="116">
        <f t="shared" si="21"/>
        <v>0</v>
      </c>
      <c r="F376" s="64"/>
      <c r="G376" s="80"/>
      <c r="H376" s="114">
        <f t="shared" si="22"/>
        <v>0</v>
      </c>
      <c r="I376" s="66">
        <f t="shared" si="23"/>
        <v>0</v>
      </c>
      <c r="M376" s="113"/>
    </row>
    <row r="377" spans="1:13">
      <c r="A377" s="64">
        <f t="shared" si="24"/>
        <v>371</v>
      </c>
      <c r="B377" s="70"/>
      <c r="C377" s="71"/>
      <c r="D377" s="64"/>
      <c r="E377" s="116">
        <f t="shared" si="21"/>
        <v>0</v>
      </c>
      <c r="F377" s="64"/>
      <c r="G377" s="80"/>
      <c r="H377" s="114">
        <f t="shared" si="22"/>
        <v>0</v>
      </c>
      <c r="I377" s="66">
        <f t="shared" si="23"/>
        <v>0</v>
      </c>
      <c r="M377" s="113"/>
    </row>
    <row r="378" spans="1:13">
      <c r="A378" s="64">
        <f t="shared" si="24"/>
        <v>372</v>
      </c>
      <c r="B378" s="70"/>
      <c r="C378" s="71"/>
      <c r="D378" s="64"/>
      <c r="E378" s="116">
        <f t="shared" si="21"/>
        <v>0</v>
      </c>
      <c r="F378" s="64"/>
      <c r="G378" s="80"/>
      <c r="H378" s="114">
        <f t="shared" si="22"/>
        <v>0</v>
      </c>
      <c r="I378" s="66">
        <f t="shared" si="23"/>
        <v>0</v>
      </c>
      <c r="M378" s="113"/>
    </row>
    <row r="379" spans="1:13">
      <c r="A379" s="64">
        <f t="shared" si="24"/>
        <v>373</v>
      </c>
      <c r="B379" s="70"/>
      <c r="C379" s="71"/>
      <c r="D379" s="64"/>
      <c r="E379" s="116">
        <f t="shared" si="21"/>
        <v>0</v>
      </c>
      <c r="F379" s="64"/>
      <c r="G379" s="80"/>
      <c r="H379" s="114">
        <f t="shared" si="22"/>
        <v>0</v>
      </c>
      <c r="I379" s="66">
        <f t="shared" si="23"/>
        <v>0</v>
      </c>
      <c r="M379" s="113"/>
    </row>
    <row r="380" spans="1:13">
      <c r="A380" s="64">
        <f t="shared" si="24"/>
        <v>374</v>
      </c>
      <c r="B380" s="70"/>
      <c r="C380" s="71"/>
      <c r="D380" s="64"/>
      <c r="E380" s="116">
        <f t="shared" si="21"/>
        <v>0</v>
      </c>
      <c r="F380" s="64"/>
      <c r="G380" s="80"/>
      <c r="H380" s="114">
        <f t="shared" si="22"/>
        <v>0</v>
      </c>
      <c r="I380" s="66">
        <f t="shared" si="23"/>
        <v>0</v>
      </c>
      <c r="M380" s="113"/>
    </row>
    <row r="381" spans="1:13">
      <c r="A381" s="64">
        <f t="shared" si="24"/>
        <v>375</v>
      </c>
      <c r="B381" s="70"/>
      <c r="C381" s="71"/>
      <c r="D381" s="64"/>
      <c r="E381" s="116">
        <f t="shared" si="21"/>
        <v>0</v>
      </c>
      <c r="F381" s="64"/>
      <c r="G381" s="80"/>
      <c r="H381" s="114">
        <f t="shared" si="22"/>
        <v>0</v>
      </c>
      <c r="I381" s="66">
        <f t="shared" si="23"/>
        <v>0</v>
      </c>
      <c r="M381" s="113"/>
    </row>
    <row r="382" spans="1:13">
      <c r="A382" s="64">
        <f t="shared" si="24"/>
        <v>376</v>
      </c>
      <c r="B382" s="70"/>
      <c r="C382" s="71"/>
      <c r="D382" s="64"/>
      <c r="E382" s="116">
        <f t="shared" si="21"/>
        <v>0</v>
      </c>
      <c r="F382" s="64"/>
      <c r="G382" s="80"/>
      <c r="H382" s="114">
        <f t="shared" si="22"/>
        <v>0</v>
      </c>
      <c r="I382" s="66">
        <f t="shared" si="23"/>
        <v>0</v>
      </c>
      <c r="M382" s="113"/>
    </row>
    <row r="383" spans="1:13">
      <c r="A383" s="64">
        <f t="shared" si="24"/>
        <v>377</v>
      </c>
      <c r="B383" s="70"/>
      <c r="C383" s="71"/>
      <c r="D383" s="64"/>
      <c r="E383" s="116">
        <f t="shared" si="21"/>
        <v>0</v>
      </c>
      <c r="F383" s="64"/>
      <c r="G383" s="80"/>
      <c r="H383" s="114">
        <f t="shared" si="22"/>
        <v>0</v>
      </c>
      <c r="I383" s="66">
        <f t="shared" si="23"/>
        <v>0</v>
      </c>
      <c r="M383" s="113"/>
    </row>
    <row r="384" spans="1:13">
      <c r="A384" s="64">
        <f t="shared" si="24"/>
        <v>378</v>
      </c>
      <c r="B384" s="70"/>
      <c r="C384" s="71"/>
      <c r="D384" s="64"/>
      <c r="E384" s="116">
        <f t="shared" si="21"/>
        <v>0</v>
      </c>
      <c r="F384" s="64"/>
      <c r="G384" s="80"/>
      <c r="H384" s="114">
        <f t="shared" si="22"/>
        <v>0</v>
      </c>
      <c r="I384" s="66">
        <f t="shared" si="23"/>
        <v>0</v>
      </c>
      <c r="M384" s="113"/>
    </row>
    <row r="385" spans="1:13">
      <c r="A385" s="64">
        <f t="shared" si="24"/>
        <v>379</v>
      </c>
      <c r="B385" s="70"/>
      <c r="C385" s="71"/>
      <c r="D385" s="64"/>
      <c r="E385" s="116">
        <f t="shared" si="21"/>
        <v>0</v>
      </c>
      <c r="F385" s="64"/>
      <c r="G385" s="80"/>
      <c r="H385" s="114">
        <f t="shared" si="22"/>
        <v>0</v>
      </c>
      <c r="I385" s="66">
        <f t="shared" si="23"/>
        <v>0</v>
      </c>
      <c r="M385" s="113"/>
    </row>
    <row r="386" spans="1:13">
      <c r="A386" s="64">
        <f t="shared" si="24"/>
        <v>380</v>
      </c>
      <c r="B386" s="70"/>
      <c r="C386" s="71"/>
      <c r="D386" s="64"/>
      <c r="E386" s="116">
        <f t="shared" si="21"/>
        <v>0</v>
      </c>
      <c r="F386" s="64"/>
      <c r="G386" s="80"/>
      <c r="H386" s="114">
        <f t="shared" si="22"/>
        <v>0</v>
      </c>
      <c r="I386" s="66">
        <f t="shared" si="23"/>
        <v>0</v>
      </c>
      <c r="M386" s="113"/>
    </row>
    <row r="387" spans="1:13">
      <c r="A387" s="64">
        <f t="shared" si="24"/>
        <v>381</v>
      </c>
      <c r="B387" s="70"/>
      <c r="C387" s="71"/>
      <c r="D387" s="64"/>
      <c r="E387" s="116">
        <f t="shared" si="21"/>
        <v>0</v>
      </c>
      <c r="F387" s="64"/>
      <c r="G387" s="80"/>
      <c r="H387" s="114">
        <f t="shared" si="22"/>
        <v>0</v>
      </c>
      <c r="I387" s="66">
        <f t="shared" si="23"/>
        <v>0</v>
      </c>
      <c r="M387" s="113"/>
    </row>
    <row r="388" spans="1:13">
      <c r="A388" s="64">
        <f t="shared" si="24"/>
        <v>382</v>
      </c>
      <c r="B388" s="70"/>
      <c r="C388" s="71"/>
      <c r="D388" s="64"/>
      <c r="E388" s="116">
        <f t="shared" si="21"/>
        <v>0</v>
      </c>
      <c r="F388" s="64"/>
      <c r="G388" s="80"/>
      <c r="H388" s="114">
        <f t="shared" si="22"/>
        <v>0</v>
      </c>
      <c r="I388" s="66">
        <f t="shared" si="23"/>
        <v>0</v>
      </c>
      <c r="M388" s="113"/>
    </row>
    <row r="389" spans="1:13">
      <c r="A389" s="64">
        <f t="shared" si="24"/>
        <v>383</v>
      </c>
      <c r="B389" s="70"/>
      <c r="C389" s="71"/>
      <c r="D389" s="64"/>
      <c r="E389" s="116">
        <f t="shared" si="21"/>
        <v>0</v>
      </c>
      <c r="F389" s="64"/>
      <c r="G389" s="80"/>
      <c r="H389" s="114">
        <f t="shared" si="22"/>
        <v>0</v>
      </c>
      <c r="I389" s="66">
        <f t="shared" si="23"/>
        <v>0</v>
      </c>
      <c r="M389" s="113"/>
    </row>
    <row r="390" spans="1:13">
      <c r="A390" s="64">
        <f t="shared" si="24"/>
        <v>384</v>
      </c>
      <c r="B390" s="70"/>
      <c r="C390" s="71"/>
      <c r="D390" s="64"/>
      <c r="E390" s="116">
        <f t="shared" si="21"/>
        <v>0</v>
      </c>
      <c r="F390" s="64"/>
      <c r="G390" s="80"/>
      <c r="H390" s="114">
        <f t="shared" si="22"/>
        <v>0</v>
      </c>
      <c r="I390" s="66">
        <f t="shared" si="23"/>
        <v>0</v>
      </c>
      <c r="M390" s="113"/>
    </row>
    <row r="391" spans="1:13">
      <c r="A391" s="64">
        <f t="shared" si="24"/>
        <v>385</v>
      </c>
      <c r="B391" s="70"/>
      <c r="C391" s="71"/>
      <c r="D391" s="64"/>
      <c r="E391" s="116">
        <f t="shared" si="21"/>
        <v>0</v>
      </c>
      <c r="F391" s="64"/>
      <c r="G391" s="80"/>
      <c r="H391" s="114">
        <f t="shared" si="22"/>
        <v>0</v>
      </c>
      <c r="I391" s="66">
        <f t="shared" si="23"/>
        <v>0</v>
      </c>
      <c r="M391" s="113"/>
    </row>
    <row r="392" spans="1:13">
      <c r="A392" s="64">
        <f t="shared" si="24"/>
        <v>386</v>
      </c>
      <c r="B392" s="70"/>
      <c r="C392" s="71"/>
      <c r="D392" s="64"/>
      <c r="E392" s="116">
        <f t="shared" ref="E392:E455" si="25">ROUND(D392/$E$4,3)</f>
        <v>0</v>
      </c>
      <c r="F392" s="64"/>
      <c r="G392" s="80"/>
      <c r="H392" s="114">
        <f t="shared" ref="H392:H455" si="26">ROUND(G392*0.2359,2)</f>
        <v>0</v>
      </c>
      <c r="I392" s="66">
        <f t="shared" ref="I392:I455" si="27">G392+H392</f>
        <v>0</v>
      </c>
      <c r="M392" s="113"/>
    </row>
    <row r="393" spans="1:13">
      <c r="A393" s="64">
        <f t="shared" ref="A393:A456" si="28">A392+1</f>
        <v>387</v>
      </c>
      <c r="B393" s="70"/>
      <c r="C393" s="71"/>
      <c r="D393" s="64"/>
      <c r="E393" s="116">
        <f t="shared" si="25"/>
        <v>0</v>
      </c>
      <c r="F393" s="64"/>
      <c r="G393" s="80"/>
      <c r="H393" s="114">
        <f t="shared" si="26"/>
        <v>0</v>
      </c>
      <c r="I393" s="66">
        <f t="shared" si="27"/>
        <v>0</v>
      </c>
      <c r="M393" s="113"/>
    </row>
    <row r="394" spans="1:13">
      <c r="A394" s="64">
        <f t="shared" si="28"/>
        <v>388</v>
      </c>
      <c r="B394" s="70"/>
      <c r="C394" s="71"/>
      <c r="D394" s="64"/>
      <c r="E394" s="116">
        <f t="shared" si="25"/>
        <v>0</v>
      </c>
      <c r="F394" s="64"/>
      <c r="G394" s="80"/>
      <c r="H394" s="114">
        <f t="shared" si="26"/>
        <v>0</v>
      </c>
      <c r="I394" s="66">
        <f t="shared" si="27"/>
        <v>0</v>
      </c>
      <c r="M394" s="113"/>
    </row>
    <row r="395" spans="1:13">
      <c r="A395" s="64">
        <f t="shared" si="28"/>
        <v>389</v>
      </c>
      <c r="B395" s="70"/>
      <c r="C395" s="71"/>
      <c r="D395" s="64"/>
      <c r="E395" s="116">
        <f t="shared" si="25"/>
        <v>0</v>
      </c>
      <c r="F395" s="64"/>
      <c r="G395" s="80"/>
      <c r="H395" s="114">
        <f t="shared" si="26"/>
        <v>0</v>
      </c>
      <c r="I395" s="66">
        <f t="shared" si="27"/>
        <v>0</v>
      </c>
      <c r="M395" s="113"/>
    </row>
    <row r="396" spans="1:13">
      <c r="A396" s="64">
        <f t="shared" si="28"/>
        <v>390</v>
      </c>
      <c r="B396" s="70"/>
      <c r="C396" s="71"/>
      <c r="D396" s="64"/>
      <c r="E396" s="116">
        <f t="shared" si="25"/>
        <v>0</v>
      </c>
      <c r="F396" s="64"/>
      <c r="G396" s="80"/>
      <c r="H396" s="114">
        <f t="shared" si="26"/>
        <v>0</v>
      </c>
      <c r="I396" s="66">
        <f t="shared" si="27"/>
        <v>0</v>
      </c>
      <c r="M396" s="113"/>
    </row>
    <row r="397" spans="1:13">
      <c r="A397" s="64">
        <f t="shared" si="28"/>
        <v>391</v>
      </c>
      <c r="B397" s="70"/>
      <c r="C397" s="71"/>
      <c r="D397" s="64"/>
      <c r="E397" s="116">
        <f t="shared" si="25"/>
        <v>0</v>
      </c>
      <c r="F397" s="64"/>
      <c r="G397" s="80"/>
      <c r="H397" s="114">
        <f t="shared" si="26"/>
        <v>0</v>
      </c>
      <c r="I397" s="66">
        <f t="shared" si="27"/>
        <v>0</v>
      </c>
      <c r="M397" s="113"/>
    </row>
    <row r="398" spans="1:13">
      <c r="A398" s="64">
        <f t="shared" si="28"/>
        <v>392</v>
      </c>
      <c r="B398" s="70"/>
      <c r="C398" s="71"/>
      <c r="D398" s="64"/>
      <c r="E398" s="116">
        <f t="shared" si="25"/>
        <v>0</v>
      </c>
      <c r="F398" s="64"/>
      <c r="G398" s="80"/>
      <c r="H398" s="114">
        <f t="shared" si="26"/>
        <v>0</v>
      </c>
      <c r="I398" s="66">
        <f t="shared" si="27"/>
        <v>0</v>
      </c>
      <c r="M398" s="113"/>
    </row>
    <row r="399" spans="1:13">
      <c r="A399" s="64">
        <f t="shared" si="28"/>
        <v>393</v>
      </c>
      <c r="B399" s="70"/>
      <c r="C399" s="71"/>
      <c r="D399" s="64"/>
      <c r="E399" s="116">
        <f t="shared" si="25"/>
        <v>0</v>
      </c>
      <c r="F399" s="64"/>
      <c r="G399" s="80"/>
      <c r="H399" s="114">
        <f t="shared" si="26"/>
        <v>0</v>
      </c>
      <c r="I399" s="66">
        <f t="shared" si="27"/>
        <v>0</v>
      </c>
      <c r="M399" s="113"/>
    </row>
    <row r="400" spans="1:13">
      <c r="A400" s="64">
        <f t="shared" si="28"/>
        <v>394</v>
      </c>
      <c r="B400" s="70"/>
      <c r="C400" s="71"/>
      <c r="D400" s="64"/>
      <c r="E400" s="116">
        <f t="shared" si="25"/>
        <v>0</v>
      </c>
      <c r="F400" s="64"/>
      <c r="G400" s="80"/>
      <c r="H400" s="114">
        <f t="shared" si="26"/>
        <v>0</v>
      </c>
      <c r="I400" s="66">
        <f t="shared" si="27"/>
        <v>0</v>
      </c>
      <c r="M400" s="113"/>
    </row>
    <row r="401" spans="1:13">
      <c r="A401" s="64">
        <f t="shared" si="28"/>
        <v>395</v>
      </c>
      <c r="B401" s="70"/>
      <c r="C401" s="71"/>
      <c r="D401" s="64"/>
      <c r="E401" s="116">
        <f t="shared" si="25"/>
        <v>0</v>
      </c>
      <c r="F401" s="64"/>
      <c r="G401" s="80"/>
      <c r="H401" s="114">
        <f t="shared" si="26"/>
        <v>0</v>
      </c>
      <c r="I401" s="66">
        <f t="shared" si="27"/>
        <v>0</v>
      </c>
      <c r="M401" s="113"/>
    </row>
    <row r="402" spans="1:13">
      <c r="A402" s="64">
        <f t="shared" si="28"/>
        <v>396</v>
      </c>
      <c r="B402" s="70"/>
      <c r="C402" s="71"/>
      <c r="D402" s="64"/>
      <c r="E402" s="116">
        <f t="shared" si="25"/>
        <v>0</v>
      </c>
      <c r="F402" s="64"/>
      <c r="G402" s="80"/>
      <c r="H402" s="114">
        <f t="shared" si="26"/>
        <v>0</v>
      </c>
      <c r="I402" s="66">
        <f t="shared" si="27"/>
        <v>0</v>
      </c>
      <c r="M402" s="113"/>
    </row>
    <row r="403" spans="1:13">
      <c r="A403" s="64">
        <f t="shared" si="28"/>
        <v>397</v>
      </c>
      <c r="B403" s="70"/>
      <c r="C403" s="71"/>
      <c r="D403" s="64"/>
      <c r="E403" s="116">
        <f t="shared" si="25"/>
        <v>0</v>
      </c>
      <c r="F403" s="64"/>
      <c r="G403" s="80"/>
      <c r="H403" s="114">
        <f t="shared" si="26"/>
        <v>0</v>
      </c>
      <c r="I403" s="66">
        <f t="shared" si="27"/>
        <v>0</v>
      </c>
      <c r="M403" s="113"/>
    </row>
    <row r="404" spans="1:13">
      <c r="A404" s="64">
        <f t="shared" si="28"/>
        <v>398</v>
      </c>
      <c r="B404" s="70"/>
      <c r="C404" s="71"/>
      <c r="D404" s="64"/>
      <c r="E404" s="116">
        <f t="shared" si="25"/>
        <v>0</v>
      </c>
      <c r="F404" s="64"/>
      <c r="G404" s="80"/>
      <c r="H404" s="114">
        <f t="shared" si="26"/>
        <v>0</v>
      </c>
      <c r="I404" s="66">
        <f t="shared" si="27"/>
        <v>0</v>
      </c>
      <c r="M404" s="113"/>
    </row>
    <row r="405" spans="1:13">
      <c r="A405" s="64">
        <f t="shared" si="28"/>
        <v>399</v>
      </c>
      <c r="B405" s="70"/>
      <c r="C405" s="71"/>
      <c r="D405" s="64"/>
      <c r="E405" s="116">
        <f t="shared" si="25"/>
        <v>0</v>
      </c>
      <c r="F405" s="64"/>
      <c r="G405" s="80"/>
      <c r="H405" s="114">
        <f t="shared" si="26"/>
        <v>0</v>
      </c>
      <c r="I405" s="66">
        <f t="shared" si="27"/>
        <v>0</v>
      </c>
      <c r="M405" s="113"/>
    </row>
    <row r="406" spans="1:13">
      <c r="A406" s="64">
        <f t="shared" si="28"/>
        <v>400</v>
      </c>
      <c r="B406" s="70"/>
      <c r="C406" s="71"/>
      <c r="D406" s="64"/>
      <c r="E406" s="116">
        <f t="shared" si="25"/>
        <v>0</v>
      </c>
      <c r="F406" s="64"/>
      <c r="G406" s="80"/>
      <c r="H406" s="114">
        <f t="shared" si="26"/>
        <v>0</v>
      </c>
      <c r="I406" s="66">
        <f t="shared" si="27"/>
        <v>0</v>
      </c>
      <c r="M406" s="113"/>
    </row>
    <row r="407" spans="1:13">
      <c r="A407" s="64">
        <f t="shared" si="28"/>
        <v>401</v>
      </c>
      <c r="B407" s="70"/>
      <c r="C407" s="71"/>
      <c r="D407" s="64"/>
      <c r="E407" s="116">
        <f t="shared" si="25"/>
        <v>0</v>
      </c>
      <c r="F407" s="64"/>
      <c r="G407" s="80"/>
      <c r="H407" s="114">
        <f t="shared" si="26"/>
        <v>0</v>
      </c>
      <c r="I407" s="66">
        <f t="shared" si="27"/>
        <v>0</v>
      </c>
      <c r="M407" s="113"/>
    </row>
    <row r="408" spans="1:13">
      <c r="A408" s="64">
        <f t="shared" si="28"/>
        <v>402</v>
      </c>
      <c r="B408" s="70"/>
      <c r="C408" s="71"/>
      <c r="D408" s="64"/>
      <c r="E408" s="116">
        <f t="shared" si="25"/>
        <v>0</v>
      </c>
      <c r="F408" s="64"/>
      <c r="G408" s="80"/>
      <c r="H408" s="114">
        <f t="shared" si="26"/>
        <v>0</v>
      </c>
      <c r="I408" s="66">
        <f t="shared" si="27"/>
        <v>0</v>
      </c>
      <c r="M408" s="113"/>
    </row>
    <row r="409" spans="1:13">
      <c r="A409" s="64">
        <f t="shared" si="28"/>
        <v>403</v>
      </c>
      <c r="B409" s="70"/>
      <c r="C409" s="71"/>
      <c r="D409" s="64"/>
      <c r="E409" s="116">
        <f t="shared" si="25"/>
        <v>0</v>
      </c>
      <c r="F409" s="64"/>
      <c r="G409" s="80"/>
      <c r="H409" s="114">
        <f t="shared" si="26"/>
        <v>0</v>
      </c>
      <c r="I409" s="66">
        <f t="shared" si="27"/>
        <v>0</v>
      </c>
      <c r="M409" s="113"/>
    </row>
    <row r="410" spans="1:13">
      <c r="A410" s="64">
        <f t="shared" si="28"/>
        <v>404</v>
      </c>
      <c r="B410" s="70"/>
      <c r="C410" s="71"/>
      <c r="D410" s="64"/>
      <c r="E410" s="116">
        <f t="shared" si="25"/>
        <v>0</v>
      </c>
      <c r="F410" s="64"/>
      <c r="G410" s="80"/>
      <c r="H410" s="114">
        <f t="shared" si="26"/>
        <v>0</v>
      </c>
      <c r="I410" s="66">
        <f t="shared" si="27"/>
        <v>0</v>
      </c>
      <c r="M410" s="113"/>
    </row>
    <row r="411" spans="1:13">
      <c r="A411" s="64">
        <f t="shared" si="28"/>
        <v>405</v>
      </c>
      <c r="B411" s="70"/>
      <c r="C411" s="71"/>
      <c r="D411" s="64"/>
      <c r="E411" s="116">
        <f t="shared" si="25"/>
        <v>0</v>
      </c>
      <c r="F411" s="64"/>
      <c r="G411" s="80"/>
      <c r="H411" s="114">
        <f t="shared" si="26"/>
        <v>0</v>
      </c>
      <c r="I411" s="66">
        <f t="shared" si="27"/>
        <v>0</v>
      </c>
      <c r="M411" s="113"/>
    </row>
    <row r="412" spans="1:13">
      <c r="A412" s="64">
        <f t="shared" si="28"/>
        <v>406</v>
      </c>
      <c r="B412" s="70"/>
      <c r="C412" s="71"/>
      <c r="D412" s="64"/>
      <c r="E412" s="116">
        <f t="shared" si="25"/>
        <v>0</v>
      </c>
      <c r="F412" s="64"/>
      <c r="G412" s="80"/>
      <c r="H412" s="114">
        <f t="shared" si="26"/>
        <v>0</v>
      </c>
      <c r="I412" s="66">
        <f t="shared" si="27"/>
        <v>0</v>
      </c>
      <c r="M412" s="113"/>
    </row>
    <row r="413" spans="1:13">
      <c r="A413" s="64">
        <f t="shared" si="28"/>
        <v>407</v>
      </c>
      <c r="B413" s="70"/>
      <c r="C413" s="71"/>
      <c r="D413" s="64"/>
      <c r="E413" s="116">
        <f t="shared" si="25"/>
        <v>0</v>
      </c>
      <c r="F413" s="64"/>
      <c r="G413" s="80"/>
      <c r="H413" s="114">
        <f t="shared" si="26"/>
        <v>0</v>
      </c>
      <c r="I413" s="66">
        <f t="shared" si="27"/>
        <v>0</v>
      </c>
      <c r="M413" s="113"/>
    </row>
    <row r="414" spans="1:13">
      <c r="A414" s="64">
        <f t="shared" si="28"/>
        <v>408</v>
      </c>
      <c r="B414" s="70"/>
      <c r="C414" s="71"/>
      <c r="D414" s="64"/>
      <c r="E414" s="116">
        <f t="shared" si="25"/>
        <v>0</v>
      </c>
      <c r="F414" s="64"/>
      <c r="G414" s="80"/>
      <c r="H414" s="114">
        <f t="shared" si="26"/>
        <v>0</v>
      </c>
      <c r="I414" s="66">
        <f t="shared" si="27"/>
        <v>0</v>
      </c>
      <c r="M414" s="113"/>
    </row>
    <row r="415" spans="1:13">
      <c r="A415" s="64">
        <f t="shared" si="28"/>
        <v>409</v>
      </c>
      <c r="B415" s="70"/>
      <c r="C415" s="71"/>
      <c r="D415" s="64"/>
      <c r="E415" s="116">
        <f t="shared" si="25"/>
        <v>0</v>
      </c>
      <c r="F415" s="64"/>
      <c r="G415" s="80"/>
      <c r="H415" s="114">
        <f t="shared" si="26"/>
        <v>0</v>
      </c>
      <c r="I415" s="66">
        <f t="shared" si="27"/>
        <v>0</v>
      </c>
      <c r="M415" s="113"/>
    </row>
    <row r="416" spans="1:13">
      <c r="A416" s="64">
        <f t="shared" si="28"/>
        <v>410</v>
      </c>
      <c r="B416" s="70"/>
      <c r="C416" s="71"/>
      <c r="D416" s="64"/>
      <c r="E416" s="116">
        <f t="shared" si="25"/>
        <v>0</v>
      </c>
      <c r="F416" s="64"/>
      <c r="G416" s="80"/>
      <c r="H416" s="114">
        <f t="shared" si="26"/>
        <v>0</v>
      </c>
      <c r="I416" s="66">
        <f t="shared" si="27"/>
        <v>0</v>
      </c>
      <c r="M416" s="113"/>
    </row>
    <row r="417" spans="1:13">
      <c r="A417" s="64">
        <f t="shared" si="28"/>
        <v>411</v>
      </c>
      <c r="B417" s="70"/>
      <c r="C417" s="71"/>
      <c r="D417" s="64"/>
      <c r="E417" s="116">
        <f t="shared" si="25"/>
        <v>0</v>
      </c>
      <c r="F417" s="64"/>
      <c r="G417" s="80"/>
      <c r="H417" s="114">
        <f t="shared" si="26"/>
        <v>0</v>
      </c>
      <c r="I417" s="66">
        <f t="shared" si="27"/>
        <v>0</v>
      </c>
      <c r="M417" s="113"/>
    </row>
    <row r="418" spans="1:13">
      <c r="A418" s="64">
        <f t="shared" si="28"/>
        <v>412</v>
      </c>
      <c r="B418" s="70"/>
      <c r="C418" s="71"/>
      <c r="D418" s="64"/>
      <c r="E418" s="116">
        <f t="shared" si="25"/>
        <v>0</v>
      </c>
      <c r="F418" s="64"/>
      <c r="G418" s="80"/>
      <c r="H418" s="114">
        <f t="shared" si="26"/>
        <v>0</v>
      </c>
      <c r="I418" s="66">
        <f t="shared" si="27"/>
        <v>0</v>
      </c>
      <c r="M418" s="113"/>
    </row>
    <row r="419" spans="1:13">
      <c r="A419" s="64">
        <f t="shared" si="28"/>
        <v>413</v>
      </c>
      <c r="B419" s="70"/>
      <c r="C419" s="71"/>
      <c r="D419" s="64"/>
      <c r="E419" s="116">
        <f t="shared" si="25"/>
        <v>0</v>
      </c>
      <c r="F419" s="64"/>
      <c r="G419" s="80"/>
      <c r="H419" s="114">
        <f t="shared" si="26"/>
        <v>0</v>
      </c>
      <c r="I419" s="66">
        <f t="shared" si="27"/>
        <v>0</v>
      </c>
      <c r="M419" s="113"/>
    </row>
    <row r="420" spans="1:13">
      <c r="A420" s="64">
        <f t="shared" si="28"/>
        <v>414</v>
      </c>
      <c r="B420" s="70"/>
      <c r="C420" s="71"/>
      <c r="D420" s="64"/>
      <c r="E420" s="116">
        <f t="shared" si="25"/>
        <v>0</v>
      </c>
      <c r="F420" s="64"/>
      <c r="G420" s="80"/>
      <c r="H420" s="114">
        <f t="shared" si="26"/>
        <v>0</v>
      </c>
      <c r="I420" s="66">
        <f t="shared" si="27"/>
        <v>0</v>
      </c>
      <c r="M420" s="113"/>
    </row>
    <row r="421" spans="1:13">
      <c r="A421" s="64">
        <f t="shared" si="28"/>
        <v>415</v>
      </c>
      <c r="B421" s="70"/>
      <c r="C421" s="71"/>
      <c r="D421" s="64"/>
      <c r="E421" s="116">
        <f t="shared" si="25"/>
        <v>0</v>
      </c>
      <c r="F421" s="64"/>
      <c r="G421" s="80"/>
      <c r="H421" s="114">
        <f t="shared" si="26"/>
        <v>0</v>
      </c>
      <c r="I421" s="66">
        <f t="shared" si="27"/>
        <v>0</v>
      </c>
      <c r="M421" s="113"/>
    </row>
    <row r="422" spans="1:13">
      <c r="A422" s="64">
        <f t="shared" si="28"/>
        <v>416</v>
      </c>
      <c r="B422" s="70"/>
      <c r="C422" s="71"/>
      <c r="D422" s="64"/>
      <c r="E422" s="116">
        <f t="shared" si="25"/>
        <v>0</v>
      </c>
      <c r="F422" s="64"/>
      <c r="G422" s="80"/>
      <c r="H422" s="114">
        <f t="shared" si="26"/>
        <v>0</v>
      </c>
      <c r="I422" s="66">
        <f t="shared" si="27"/>
        <v>0</v>
      </c>
      <c r="M422" s="113"/>
    </row>
    <row r="423" spans="1:13">
      <c r="A423" s="64">
        <f t="shared" si="28"/>
        <v>417</v>
      </c>
      <c r="B423" s="70"/>
      <c r="C423" s="71"/>
      <c r="D423" s="64"/>
      <c r="E423" s="116">
        <f t="shared" si="25"/>
        <v>0</v>
      </c>
      <c r="F423" s="64"/>
      <c r="G423" s="80"/>
      <c r="H423" s="114">
        <f t="shared" si="26"/>
        <v>0</v>
      </c>
      <c r="I423" s="66">
        <f t="shared" si="27"/>
        <v>0</v>
      </c>
      <c r="M423" s="113"/>
    </row>
    <row r="424" spans="1:13">
      <c r="A424" s="64">
        <f t="shared" si="28"/>
        <v>418</v>
      </c>
      <c r="B424" s="70"/>
      <c r="C424" s="71"/>
      <c r="D424" s="64"/>
      <c r="E424" s="116">
        <f t="shared" si="25"/>
        <v>0</v>
      </c>
      <c r="F424" s="64"/>
      <c r="G424" s="80"/>
      <c r="H424" s="114">
        <f t="shared" si="26"/>
        <v>0</v>
      </c>
      <c r="I424" s="66">
        <f t="shared" si="27"/>
        <v>0</v>
      </c>
      <c r="M424" s="113"/>
    </row>
    <row r="425" spans="1:13">
      <c r="A425" s="64">
        <f t="shared" si="28"/>
        <v>419</v>
      </c>
      <c r="B425" s="70"/>
      <c r="C425" s="71"/>
      <c r="D425" s="64"/>
      <c r="E425" s="116">
        <f t="shared" si="25"/>
        <v>0</v>
      </c>
      <c r="F425" s="64"/>
      <c r="G425" s="80"/>
      <c r="H425" s="114">
        <f t="shared" si="26"/>
        <v>0</v>
      </c>
      <c r="I425" s="66">
        <f t="shared" si="27"/>
        <v>0</v>
      </c>
      <c r="M425" s="113"/>
    </row>
    <row r="426" spans="1:13">
      <c r="A426" s="64">
        <f t="shared" si="28"/>
        <v>420</v>
      </c>
      <c r="B426" s="70"/>
      <c r="C426" s="71"/>
      <c r="D426" s="64"/>
      <c r="E426" s="116">
        <f t="shared" si="25"/>
        <v>0</v>
      </c>
      <c r="F426" s="64"/>
      <c r="G426" s="80"/>
      <c r="H426" s="114">
        <f t="shared" si="26"/>
        <v>0</v>
      </c>
      <c r="I426" s="66">
        <f t="shared" si="27"/>
        <v>0</v>
      </c>
      <c r="M426" s="113"/>
    </row>
    <row r="427" spans="1:13">
      <c r="A427" s="64">
        <f t="shared" si="28"/>
        <v>421</v>
      </c>
      <c r="B427" s="70"/>
      <c r="C427" s="71"/>
      <c r="D427" s="64"/>
      <c r="E427" s="116">
        <f t="shared" si="25"/>
        <v>0</v>
      </c>
      <c r="F427" s="64"/>
      <c r="G427" s="80"/>
      <c r="H427" s="114">
        <f t="shared" si="26"/>
        <v>0</v>
      </c>
      <c r="I427" s="66">
        <f t="shared" si="27"/>
        <v>0</v>
      </c>
      <c r="M427" s="113"/>
    </row>
    <row r="428" spans="1:13">
      <c r="A428" s="64">
        <f t="shared" si="28"/>
        <v>422</v>
      </c>
      <c r="B428" s="70"/>
      <c r="C428" s="71"/>
      <c r="D428" s="64"/>
      <c r="E428" s="116">
        <f t="shared" si="25"/>
        <v>0</v>
      </c>
      <c r="F428" s="64"/>
      <c r="G428" s="80"/>
      <c r="H428" s="114">
        <f t="shared" si="26"/>
        <v>0</v>
      </c>
      <c r="I428" s="66">
        <f t="shared" si="27"/>
        <v>0</v>
      </c>
      <c r="M428" s="113"/>
    </row>
    <row r="429" spans="1:13">
      <c r="A429" s="64">
        <f t="shared" si="28"/>
        <v>423</v>
      </c>
      <c r="B429" s="70"/>
      <c r="C429" s="71"/>
      <c r="D429" s="64"/>
      <c r="E429" s="116">
        <f t="shared" si="25"/>
        <v>0</v>
      </c>
      <c r="F429" s="64"/>
      <c r="G429" s="80"/>
      <c r="H429" s="114">
        <f t="shared" si="26"/>
        <v>0</v>
      </c>
      <c r="I429" s="66">
        <f t="shared" si="27"/>
        <v>0</v>
      </c>
      <c r="M429" s="113"/>
    </row>
    <row r="430" spans="1:13">
      <c r="A430" s="64">
        <f t="shared" si="28"/>
        <v>424</v>
      </c>
      <c r="B430" s="70"/>
      <c r="C430" s="71"/>
      <c r="D430" s="64"/>
      <c r="E430" s="116">
        <f t="shared" si="25"/>
        <v>0</v>
      </c>
      <c r="F430" s="64"/>
      <c r="G430" s="80"/>
      <c r="H430" s="114">
        <f t="shared" si="26"/>
        <v>0</v>
      </c>
      <c r="I430" s="66">
        <f t="shared" si="27"/>
        <v>0</v>
      </c>
      <c r="M430" s="113"/>
    </row>
    <row r="431" spans="1:13">
      <c r="A431" s="64">
        <f t="shared" si="28"/>
        <v>425</v>
      </c>
      <c r="B431" s="70"/>
      <c r="C431" s="71"/>
      <c r="D431" s="64"/>
      <c r="E431" s="116">
        <f t="shared" si="25"/>
        <v>0</v>
      </c>
      <c r="F431" s="64"/>
      <c r="G431" s="80"/>
      <c r="H431" s="114">
        <f t="shared" si="26"/>
        <v>0</v>
      </c>
      <c r="I431" s="66">
        <f t="shared" si="27"/>
        <v>0</v>
      </c>
      <c r="M431" s="113"/>
    </row>
    <row r="432" spans="1:13">
      <c r="A432" s="64">
        <f t="shared" si="28"/>
        <v>426</v>
      </c>
      <c r="B432" s="70"/>
      <c r="C432" s="71"/>
      <c r="D432" s="64"/>
      <c r="E432" s="116">
        <f t="shared" si="25"/>
        <v>0</v>
      </c>
      <c r="F432" s="64"/>
      <c r="G432" s="80"/>
      <c r="H432" s="114">
        <f t="shared" si="26"/>
        <v>0</v>
      </c>
      <c r="I432" s="66">
        <f t="shared" si="27"/>
        <v>0</v>
      </c>
      <c r="M432" s="113"/>
    </row>
    <row r="433" spans="1:13">
      <c r="A433" s="64">
        <f t="shared" si="28"/>
        <v>427</v>
      </c>
      <c r="B433" s="70"/>
      <c r="C433" s="71"/>
      <c r="D433" s="64"/>
      <c r="E433" s="116">
        <f t="shared" si="25"/>
        <v>0</v>
      </c>
      <c r="F433" s="64"/>
      <c r="G433" s="80"/>
      <c r="H433" s="114">
        <f t="shared" si="26"/>
        <v>0</v>
      </c>
      <c r="I433" s="66">
        <f t="shared" si="27"/>
        <v>0</v>
      </c>
      <c r="M433" s="113"/>
    </row>
    <row r="434" spans="1:13">
      <c r="A434" s="64">
        <f t="shared" si="28"/>
        <v>428</v>
      </c>
      <c r="B434" s="70"/>
      <c r="C434" s="71"/>
      <c r="D434" s="64"/>
      <c r="E434" s="116">
        <f t="shared" si="25"/>
        <v>0</v>
      </c>
      <c r="F434" s="64"/>
      <c r="G434" s="80"/>
      <c r="H434" s="114">
        <f t="shared" si="26"/>
        <v>0</v>
      </c>
      <c r="I434" s="66">
        <f t="shared" si="27"/>
        <v>0</v>
      </c>
      <c r="M434" s="113"/>
    </row>
    <row r="435" spans="1:13">
      <c r="A435" s="64">
        <f t="shared" si="28"/>
        <v>429</v>
      </c>
      <c r="B435" s="70"/>
      <c r="C435" s="71"/>
      <c r="D435" s="64"/>
      <c r="E435" s="116">
        <f t="shared" si="25"/>
        <v>0</v>
      </c>
      <c r="F435" s="64"/>
      <c r="G435" s="80"/>
      <c r="H435" s="114">
        <f t="shared" si="26"/>
        <v>0</v>
      </c>
      <c r="I435" s="66">
        <f t="shared" si="27"/>
        <v>0</v>
      </c>
      <c r="M435" s="113"/>
    </row>
    <row r="436" spans="1:13">
      <c r="A436" s="64">
        <f t="shared" si="28"/>
        <v>430</v>
      </c>
      <c r="B436" s="70"/>
      <c r="C436" s="71"/>
      <c r="D436" s="64"/>
      <c r="E436" s="116">
        <f t="shared" si="25"/>
        <v>0</v>
      </c>
      <c r="F436" s="64"/>
      <c r="G436" s="80"/>
      <c r="H436" s="114">
        <f t="shared" si="26"/>
        <v>0</v>
      </c>
      <c r="I436" s="66">
        <f t="shared" si="27"/>
        <v>0</v>
      </c>
      <c r="M436" s="113"/>
    </row>
    <row r="437" spans="1:13">
      <c r="A437" s="64">
        <f t="shared" si="28"/>
        <v>431</v>
      </c>
      <c r="B437" s="70"/>
      <c r="C437" s="71"/>
      <c r="D437" s="64"/>
      <c r="E437" s="116">
        <f t="shared" si="25"/>
        <v>0</v>
      </c>
      <c r="F437" s="64"/>
      <c r="G437" s="80"/>
      <c r="H437" s="114">
        <f t="shared" si="26"/>
        <v>0</v>
      </c>
      <c r="I437" s="66">
        <f t="shared" si="27"/>
        <v>0</v>
      </c>
      <c r="M437" s="113"/>
    </row>
    <row r="438" spans="1:13">
      <c r="A438" s="64">
        <f t="shared" si="28"/>
        <v>432</v>
      </c>
      <c r="B438" s="70"/>
      <c r="C438" s="71"/>
      <c r="D438" s="64"/>
      <c r="E438" s="116">
        <f t="shared" si="25"/>
        <v>0</v>
      </c>
      <c r="F438" s="64"/>
      <c r="G438" s="80"/>
      <c r="H438" s="114">
        <f t="shared" si="26"/>
        <v>0</v>
      </c>
      <c r="I438" s="66">
        <f t="shared" si="27"/>
        <v>0</v>
      </c>
      <c r="M438" s="113"/>
    </row>
    <row r="439" spans="1:13">
      <c r="A439" s="64">
        <f t="shared" si="28"/>
        <v>433</v>
      </c>
      <c r="B439" s="70"/>
      <c r="C439" s="71"/>
      <c r="D439" s="64"/>
      <c r="E439" s="116">
        <f t="shared" si="25"/>
        <v>0</v>
      </c>
      <c r="F439" s="64"/>
      <c r="G439" s="80"/>
      <c r="H439" s="114">
        <f t="shared" si="26"/>
        <v>0</v>
      </c>
      <c r="I439" s="66">
        <f t="shared" si="27"/>
        <v>0</v>
      </c>
      <c r="M439" s="113"/>
    </row>
    <row r="440" spans="1:13">
      <c r="A440" s="64">
        <f t="shared" si="28"/>
        <v>434</v>
      </c>
      <c r="B440" s="70"/>
      <c r="C440" s="71"/>
      <c r="D440" s="64"/>
      <c r="E440" s="116">
        <f t="shared" si="25"/>
        <v>0</v>
      </c>
      <c r="F440" s="64"/>
      <c r="G440" s="80"/>
      <c r="H440" s="114">
        <f t="shared" si="26"/>
        <v>0</v>
      </c>
      <c r="I440" s="66">
        <f t="shared" si="27"/>
        <v>0</v>
      </c>
      <c r="M440" s="113"/>
    </row>
    <row r="441" spans="1:13">
      <c r="A441" s="64">
        <f t="shared" si="28"/>
        <v>435</v>
      </c>
      <c r="B441" s="70"/>
      <c r="C441" s="71"/>
      <c r="D441" s="64"/>
      <c r="E441" s="116">
        <f t="shared" si="25"/>
        <v>0</v>
      </c>
      <c r="F441" s="64"/>
      <c r="G441" s="80"/>
      <c r="H441" s="114">
        <f t="shared" si="26"/>
        <v>0</v>
      </c>
      <c r="I441" s="66">
        <f t="shared" si="27"/>
        <v>0</v>
      </c>
      <c r="M441" s="113"/>
    </row>
    <row r="442" spans="1:13">
      <c r="A442" s="64">
        <f t="shared" si="28"/>
        <v>436</v>
      </c>
      <c r="B442" s="70"/>
      <c r="C442" s="71"/>
      <c r="D442" s="64"/>
      <c r="E442" s="116">
        <f t="shared" si="25"/>
        <v>0</v>
      </c>
      <c r="F442" s="64"/>
      <c r="G442" s="80"/>
      <c r="H442" s="114">
        <f t="shared" si="26"/>
        <v>0</v>
      </c>
      <c r="I442" s="66">
        <f t="shared" si="27"/>
        <v>0</v>
      </c>
      <c r="M442" s="113"/>
    </row>
    <row r="443" spans="1:13">
      <c r="A443" s="64">
        <f t="shared" si="28"/>
        <v>437</v>
      </c>
      <c r="B443" s="70"/>
      <c r="C443" s="71"/>
      <c r="D443" s="64"/>
      <c r="E443" s="116">
        <f t="shared" si="25"/>
        <v>0</v>
      </c>
      <c r="F443" s="64"/>
      <c r="G443" s="80"/>
      <c r="H443" s="114">
        <f t="shared" si="26"/>
        <v>0</v>
      </c>
      <c r="I443" s="66">
        <f t="shared" si="27"/>
        <v>0</v>
      </c>
      <c r="M443" s="113"/>
    </row>
    <row r="444" spans="1:13">
      <c r="A444" s="64">
        <f t="shared" si="28"/>
        <v>438</v>
      </c>
      <c r="B444" s="70"/>
      <c r="C444" s="71"/>
      <c r="D444" s="64"/>
      <c r="E444" s="116">
        <f t="shared" si="25"/>
        <v>0</v>
      </c>
      <c r="F444" s="64"/>
      <c r="G444" s="80"/>
      <c r="H444" s="114">
        <f t="shared" si="26"/>
        <v>0</v>
      </c>
      <c r="I444" s="66">
        <f t="shared" si="27"/>
        <v>0</v>
      </c>
      <c r="M444" s="113"/>
    </row>
    <row r="445" spans="1:13">
      <c r="A445" s="64">
        <f t="shared" si="28"/>
        <v>439</v>
      </c>
      <c r="B445" s="70"/>
      <c r="C445" s="71"/>
      <c r="D445" s="64"/>
      <c r="E445" s="116">
        <f t="shared" si="25"/>
        <v>0</v>
      </c>
      <c r="F445" s="64"/>
      <c r="G445" s="80"/>
      <c r="H445" s="114">
        <f t="shared" si="26"/>
        <v>0</v>
      </c>
      <c r="I445" s="66">
        <f t="shared" si="27"/>
        <v>0</v>
      </c>
      <c r="M445" s="113"/>
    </row>
    <row r="446" spans="1:13">
      <c r="A446" s="64">
        <f t="shared" si="28"/>
        <v>440</v>
      </c>
      <c r="B446" s="70"/>
      <c r="C446" s="71"/>
      <c r="D446" s="64"/>
      <c r="E446" s="116">
        <f t="shared" si="25"/>
        <v>0</v>
      </c>
      <c r="F446" s="64"/>
      <c r="G446" s="80"/>
      <c r="H446" s="114">
        <f t="shared" si="26"/>
        <v>0</v>
      </c>
      <c r="I446" s="66">
        <f t="shared" si="27"/>
        <v>0</v>
      </c>
      <c r="M446" s="113"/>
    </row>
    <row r="447" spans="1:13">
      <c r="A447" s="64">
        <f t="shared" si="28"/>
        <v>441</v>
      </c>
      <c r="B447" s="70"/>
      <c r="C447" s="71"/>
      <c r="D447" s="64"/>
      <c r="E447" s="116">
        <f t="shared" si="25"/>
        <v>0</v>
      </c>
      <c r="F447" s="64"/>
      <c r="G447" s="80"/>
      <c r="H447" s="114">
        <f t="shared" si="26"/>
        <v>0</v>
      </c>
      <c r="I447" s="66">
        <f t="shared" si="27"/>
        <v>0</v>
      </c>
      <c r="M447" s="113"/>
    </row>
    <row r="448" spans="1:13">
      <c r="A448" s="64">
        <f t="shared" si="28"/>
        <v>442</v>
      </c>
      <c r="B448" s="70"/>
      <c r="C448" s="71"/>
      <c r="D448" s="64"/>
      <c r="E448" s="116">
        <f t="shared" si="25"/>
        <v>0</v>
      </c>
      <c r="F448" s="64"/>
      <c r="G448" s="80"/>
      <c r="H448" s="114">
        <f t="shared" si="26"/>
        <v>0</v>
      </c>
      <c r="I448" s="66">
        <f t="shared" si="27"/>
        <v>0</v>
      </c>
      <c r="M448" s="113"/>
    </row>
    <row r="449" spans="1:13">
      <c r="A449" s="64">
        <f t="shared" si="28"/>
        <v>443</v>
      </c>
      <c r="B449" s="70"/>
      <c r="C449" s="71"/>
      <c r="D449" s="64"/>
      <c r="E449" s="116">
        <f t="shared" si="25"/>
        <v>0</v>
      </c>
      <c r="F449" s="64"/>
      <c r="G449" s="80"/>
      <c r="H449" s="114">
        <f t="shared" si="26"/>
        <v>0</v>
      </c>
      <c r="I449" s="66">
        <f t="shared" si="27"/>
        <v>0</v>
      </c>
      <c r="M449" s="113"/>
    </row>
    <row r="450" spans="1:13">
      <c r="A450" s="64">
        <f t="shared" si="28"/>
        <v>444</v>
      </c>
      <c r="B450" s="70"/>
      <c r="C450" s="71"/>
      <c r="D450" s="64"/>
      <c r="E450" s="116">
        <f t="shared" si="25"/>
        <v>0</v>
      </c>
      <c r="F450" s="64"/>
      <c r="G450" s="80"/>
      <c r="H450" s="114">
        <f t="shared" si="26"/>
        <v>0</v>
      </c>
      <c r="I450" s="66">
        <f t="shared" si="27"/>
        <v>0</v>
      </c>
      <c r="M450" s="113"/>
    </row>
    <row r="451" spans="1:13">
      <c r="A451" s="64">
        <f t="shared" si="28"/>
        <v>445</v>
      </c>
      <c r="B451" s="70"/>
      <c r="C451" s="71"/>
      <c r="D451" s="64"/>
      <c r="E451" s="116">
        <f t="shared" si="25"/>
        <v>0</v>
      </c>
      <c r="F451" s="64"/>
      <c r="G451" s="80"/>
      <c r="H451" s="114">
        <f t="shared" si="26"/>
        <v>0</v>
      </c>
      <c r="I451" s="66">
        <f t="shared" si="27"/>
        <v>0</v>
      </c>
      <c r="M451" s="113"/>
    </row>
    <row r="452" spans="1:13">
      <c r="A452" s="64">
        <f t="shared" si="28"/>
        <v>446</v>
      </c>
      <c r="B452" s="70"/>
      <c r="C452" s="71"/>
      <c r="D452" s="64"/>
      <c r="E452" s="116">
        <f t="shared" si="25"/>
        <v>0</v>
      </c>
      <c r="F452" s="64"/>
      <c r="G452" s="80"/>
      <c r="H452" s="114">
        <f t="shared" si="26"/>
        <v>0</v>
      </c>
      <c r="I452" s="66">
        <f t="shared" si="27"/>
        <v>0</v>
      </c>
      <c r="M452" s="113"/>
    </row>
    <row r="453" spans="1:13">
      <c r="A453" s="64">
        <f t="shared" si="28"/>
        <v>447</v>
      </c>
      <c r="B453" s="70"/>
      <c r="C453" s="71"/>
      <c r="D453" s="64"/>
      <c r="E453" s="116">
        <f t="shared" si="25"/>
        <v>0</v>
      </c>
      <c r="F453" s="64"/>
      <c r="G453" s="80"/>
      <c r="H453" s="114">
        <f t="shared" si="26"/>
        <v>0</v>
      </c>
      <c r="I453" s="66">
        <f t="shared" si="27"/>
        <v>0</v>
      </c>
      <c r="M453" s="113"/>
    </row>
    <row r="454" spans="1:13">
      <c r="A454" s="64">
        <f t="shared" si="28"/>
        <v>448</v>
      </c>
      <c r="B454" s="70"/>
      <c r="C454" s="71"/>
      <c r="D454" s="64"/>
      <c r="E454" s="116">
        <f t="shared" si="25"/>
        <v>0</v>
      </c>
      <c r="F454" s="64"/>
      <c r="G454" s="80"/>
      <c r="H454" s="114">
        <f t="shared" si="26"/>
        <v>0</v>
      </c>
      <c r="I454" s="66">
        <f t="shared" si="27"/>
        <v>0</v>
      </c>
      <c r="M454" s="113"/>
    </row>
    <row r="455" spans="1:13">
      <c r="A455" s="64">
        <f t="shared" si="28"/>
        <v>449</v>
      </c>
      <c r="B455" s="70"/>
      <c r="C455" s="71"/>
      <c r="D455" s="64"/>
      <c r="E455" s="116">
        <f t="shared" si="25"/>
        <v>0</v>
      </c>
      <c r="F455" s="64"/>
      <c r="G455" s="80"/>
      <c r="H455" s="114">
        <f t="shared" si="26"/>
        <v>0</v>
      </c>
      <c r="I455" s="66">
        <f t="shared" si="27"/>
        <v>0</v>
      </c>
      <c r="M455" s="113"/>
    </row>
    <row r="456" spans="1:13">
      <c r="A456" s="64">
        <f t="shared" si="28"/>
        <v>450</v>
      </c>
      <c r="B456" s="70"/>
      <c r="C456" s="71"/>
      <c r="D456" s="64"/>
      <c r="E456" s="116">
        <f t="shared" ref="E456:E519" si="29">ROUND(D456/$E$4,3)</f>
        <v>0</v>
      </c>
      <c r="F456" s="64"/>
      <c r="G456" s="80"/>
      <c r="H456" s="114">
        <f t="shared" ref="H456:H519" si="30">ROUND(G456*0.2359,2)</f>
        <v>0</v>
      </c>
      <c r="I456" s="66">
        <f t="shared" ref="I456:I519" si="31">G456+H456</f>
        <v>0</v>
      </c>
      <c r="M456" s="113"/>
    </row>
    <row r="457" spans="1:13">
      <c r="A457" s="64">
        <f t="shared" ref="A457:A520" si="32">A456+1</f>
        <v>451</v>
      </c>
      <c r="B457" s="70"/>
      <c r="C457" s="71"/>
      <c r="D457" s="64"/>
      <c r="E457" s="116">
        <f t="shared" si="29"/>
        <v>0</v>
      </c>
      <c r="F457" s="64"/>
      <c r="G457" s="80"/>
      <c r="H457" s="114">
        <f t="shared" si="30"/>
        <v>0</v>
      </c>
      <c r="I457" s="66">
        <f t="shared" si="31"/>
        <v>0</v>
      </c>
      <c r="M457" s="113"/>
    </row>
    <row r="458" spans="1:13">
      <c r="A458" s="64">
        <f t="shared" si="32"/>
        <v>452</v>
      </c>
      <c r="B458" s="70"/>
      <c r="C458" s="71"/>
      <c r="D458" s="64"/>
      <c r="E458" s="116">
        <f t="shared" si="29"/>
        <v>0</v>
      </c>
      <c r="F458" s="64"/>
      <c r="G458" s="80"/>
      <c r="H458" s="114">
        <f t="shared" si="30"/>
        <v>0</v>
      </c>
      <c r="I458" s="66">
        <f t="shared" si="31"/>
        <v>0</v>
      </c>
      <c r="M458" s="113"/>
    </row>
    <row r="459" spans="1:13">
      <c r="A459" s="64">
        <f t="shared" si="32"/>
        <v>453</v>
      </c>
      <c r="B459" s="70"/>
      <c r="C459" s="71"/>
      <c r="D459" s="64"/>
      <c r="E459" s="116">
        <f t="shared" si="29"/>
        <v>0</v>
      </c>
      <c r="F459" s="64"/>
      <c r="G459" s="80"/>
      <c r="H459" s="114">
        <f t="shared" si="30"/>
        <v>0</v>
      </c>
      <c r="I459" s="66">
        <f t="shared" si="31"/>
        <v>0</v>
      </c>
      <c r="M459" s="113"/>
    </row>
    <row r="460" spans="1:13">
      <c r="A460" s="64">
        <f t="shared" si="32"/>
        <v>454</v>
      </c>
      <c r="B460" s="70"/>
      <c r="C460" s="71"/>
      <c r="D460" s="64"/>
      <c r="E460" s="116">
        <f t="shared" si="29"/>
        <v>0</v>
      </c>
      <c r="F460" s="64"/>
      <c r="G460" s="80"/>
      <c r="H460" s="114">
        <f t="shared" si="30"/>
        <v>0</v>
      </c>
      <c r="I460" s="66">
        <f t="shared" si="31"/>
        <v>0</v>
      </c>
      <c r="M460" s="113"/>
    </row>
    <row r="461" spans="1:13">
      <c r="A461" s="64">
        <f t="shared" si="32"/>
        <v>455</v>
      </c>
      <c r="B461" s="70"/>
      <c r="C461" s="71"/>
      <c r="D461" s="64"/>
      <c r="E461" s="116">
        <f t="shared" si="29"/>
        <v>0</v>
      </c>
      <c r="F461" s="64"/>
      <c r="G461" s="80"/>
      <c r="H461" s="114">
        <f t="shared" si="30"/>
        <v>0</v>
      </c>
      <c r="I461" s="66">
        <f t="shared" si="31"/>
        <v>0</v>
      </c>
      <c r="M461" s="113"/>
    </row>
    <row r="462" spans="1:13">
      <c r="A462" s="64">
        <f t="shared" si="32"/>
        <v>456</v>
      </c>
      <c r="B462" s="70"/>
      <c r="C462" s="71"/>
      <c r="D462" s="64"/>
      <c r="E462" s="116">
        <f t="shared" si="29"/>
        <v>0</v>
      </c>
      <c r="F462" s="64"/>
      <c r="G462" s="80"/>
      <c r="H462" s="114">
        <f t="shared" si="30"/>
        <v>0</v>
      </c>
      <c r="I462" s="66">
        <f t="shared" si="31"/>
        <v>0</v>
      </c>
      <c r="M462" s="113"/>
    </row>
    <row r="463" spans="1:13">
      <c r="A463" s="64">
        <f t="shared" si="32"/>
        <v>457</v>
      </c>
      <c r="B463" s="70"/>
      <c r="C463" s="71"/>
      <c r="D463" s="64"/>
      <c r="E463" s="116">
        <f t="shared" si="29"/>
        <v>0</v>
      </c>
      <c r="F463" s="64"/>
      <c r="G463" s="80"/>
      <c r="H463" s="114">
        <f t="shared" si="30"/>
        <v>0</v>
      </c>
      <c r="I463" s="66">
        <f t="shared" si="31"/>
        <v>0</v>
      </c>
      <c r="M463" s="113"/>
    </row>
    <row r="464" spans="1:13">
      <c r="A464" s="64">
        <f t="shared" si="32"/>
        <v>458</v>
      </c>
      <c r="B464" s="70"/>
      <c r="C464" s="71"/>
      <c r="D464" s="64"/>
      <c r="E464" s="116">
        <f t="shared" si="29"/>
        <v>0</v>
      </c>
      <c r="F464" s="64"/>
      <c r="G464" s="80"/>
      <c r="H464" s="114">
        <f t="shared" si="30"/>
        <v>0</v>
      </c>
      <c r="I464" s="66">
        <f t="shared" si="31"/>
        <v>0</v>
      </c>
      <c r="M464" s="113"/>
    </row>
    <row r="465" spans="1:13">
      <c r="A465" s="64">
        <f t="shared" si="32"/>
        <v>459</v>
      </c>
      <c r="B465" s="70"/>
      <c r="C465" s="71"/>
      <c r="D465" s="64"/>
      <c r="E465" s="116">
        <f t="shared" si="29"/>
        <v>0</v>
      </c>
      <c r="F465" s="64"/>
      <c r="G465" s="80"/>
      <c r="H465" s="114">
        <f t="shared" si="30"/>
        <v>0</v>
      </c>
      <c r="I465" s="66">
        <f t="shared" si="31"/>
        <v>0</v>
      </c>
      <c r="M465" s="113"/>
    </row>
    <row r="466" spans="1:13">
      <c r="A466" s="64">
        <f t="shared" si="32"/>
        <v>460</v>
      </c>
      <c r="B466" s="70"/>
      <c r="C466" s="71"/>
      <c r="D466" s="64"/>
      <c r="E466" s="116">
        <f t="shared" si="29"/>
        <v>0</v>
      </c>
      <c r="F466" s="64"/>
      <c r="G466" s="80"/>
      <c r="H466" s="114">
        <f t="shared" si="30"/>
        <v>0</v>
      </c>
      <c r="I466" s="66">
        <f t="shared" si="31"/>
        <v>0</v>
      </c>
      <c r="M466" s="113"/>
    </row>
    <row r="467" spans="1:13">
      <c r="A467" s="64">
        <f t="shared" si="32"/>
        <v>461</v>
      </c>
      <c r="B467" s="70"/>
      <c r="C467" s="71"/>
      <c r="D467" s="64"/>
      <c r="E467" s="116">
        <f t="shared" si="29"/>
        <v>0</v>
      </c>
      <c r="F467" s="64"/>
      <c r="G467" s="80"/>
      <c r="H467" s="114">
        <f t="shared" si="30"/>
        <v>0</v>
      </c>
      <c r="I467" s="66">
        <f t="shared" si="31"/>
        <v>0</v>
      </c>
      <c r="M467" s="113"/>
    </row>
    <row r="468" spans="1:13">
      <c r="A468" s="64">
        <f t="shared" si="32"/>
        <v>462</v>
      </c>
      <c r="B468" s="70"/>
      <c r="C468" s="71"/>
      <c r="D468" s="64"/>
      <c r="E468" s="116">
        <f t="shared" si="29"/>
        <v>0</v>
      </c>
      <c r="F468" s="64"/>
      <c r="G468" s="80"/>
      <c r="H468" s="114">
        <f t="shared" si="30"/>
        <v>0</v>
      </c>
      <c r="I468" s="66">
        <f t="shared" si="31"/>
        <v>0</v>
      </c>
      <c r="M468" s="113"/>
    </row>
    <row r="469" spans="1:13">
      <c r="A469" s="64">
        <f t="shared" si="32"/>
        <v>463</v>
      </c>
      <c r="B469" s="70"/>
      <c r="C469" s="71"/>
      <c r="D469" s="64"/>
      <c r="E469" s="116">
        <f t="shared" si="29"/>
        <v>0</v>
      </c>
      <c r="F469" s="64"/>
      <c r="G469" s="80"/>
      <c r="H469" s="114">
        <f t="shared" si="30"/>
        <v>0</v>
      </c>
      <c r="I469" s="66">
        <f t="shared" si="31"/>
        <v>0</v>
      </c>
      <c r="M469" s="113"/>
    </row>
    <row r="470" spans="1:13">
      <c r="A470" s="64">
        <f t="shared" si="32"/>
        <v>464</v>
      </c>
      <c r="B470" s="70"/>
      <c r="C470" s="71"/>
      <c r="D470" s="64"/>
      <c r="E470" s="116">
        <f t="shared" si="29"/>
        <v>0</v>
      </c>
      <c r="F470" s="64"/>
      <c r="G470" s="80"/>
      <c r="H470" s="114">
        <f t="shared" si="30"/>
        <v>0</v>
      </c>
      <c r="I470" s="66">
        <f t="shared" si="31"/>
        <v>0</v>
      </c>
      <c r="M470" s="113"/>
    </row>
    <row r="471" spans="1:13">
      <c r="A471" s="64">
        <f t="shared" si="32"/>
        <v>465</v>
      </c>
      <c r="B471" s="70"/>
      <c r="C471" s="71"/>
      <c r="D471" s="64"/>
      <c r="E471" s="116">
        <f t="shared" si="29"/>
        <v>0</v>
      </c>
      <c r="F471" s="64"/>
      <c r="G471" s="80"/>
      <c r="H471" s="114">
        <f t="shared" si="30"/>
        <v>0</v>
      </c>
      <c r="I471" s="66">
        <f t="shared" si="31"/>
        <v>0</v>
      </c>
      <c r="M471" s="113"/>
    </row>
    <row r="472" spans="1:13">
      <c r="A472" s="64">
        <f t="shared" si="32"/>
        <v>466</v>
      </c>
      <c r="B472" s="70"/>
      <c r="C472" s="71"/>
      <c r="D472" s="64"/>
      <c r="E472" s="116">
        <f t="shared" si="29"/>
        <v>0</v>
      </c>
      <c r="F472" s="64"/>
      <c r="G472" s="80"/>
      <c r="H472" s="114">
        <f t="shared" si="30"/>
        <v>0</v>
      </c>
      <c r="I472" s="66">
        <f t="shared" si="31"/>
        <v>0</v>
      </c>
      <c r="M472" s="113"/>
    </row>
    <row r="473" spans="1:13">
      <c r="A473" s="64">
        <f t="shared" si="32"/>
        <v>467</v>
      </c>
      <c r="B473" s="70"/>
      <c r="C473" s="71"/>
      <c r="D473" s="64"/>
      <c r="E473" s="116">
        <f t="shared" si="29"/>
        <v>0</v>
      </c>
      <c r="F473" s="64"/>
      <c r="G473" s="80"/>
      <c r="H473" s="114">
        <f t="shared" si="30"/>
        <v>0</v>
      </c>
      <c r="I473" s="66">
        <f t="shared" si="31"/>
        <v>0</v>
      </c>
      <c r="M473" s="113"/>
    </row>
    <row r="474" spans="1:13">
      <c r="A474" s="64">
        <f t="shared" si="32"/>
        <v>468</v>
      </c>
      <c r="B474" s="70"/>
      <c r="C474" s="71"/>
      <c r="D474" s="64"/>
      <c r="E474" s="116">
        <f t="shared" si="29"/>
        <v>0</v>
      </c>
      <c r="F474" s="64"/>
      <c r="G474" s="80"/>
      <c r="H474" s="114">
        <f t="shared" si="30"/>
        <v>0</v>
      </c>
      <c r="I474" s="66">
        <f t="shared" si="31"/>
        <v>0</v>
      </c>
      <c r="M474" s="113"/>
    </row>
    <row r="475" spans="1:13">
      <c r="A475" s="64">
        <f t="shared" si="32"/>
        <v>469</v>
      </c>
      <c r="B475" s="70"/>
      <c r="C475" s="71"/>
      <c r="D475" s="64"/>
      <c r="E475" s="116">
        <f t="shared" si="29"/>
        <v>0</v>
      </c>
      <c r="F475" s="64"/>
      <c r="G475" s="80"/>
      <c r="H475" s="114">
        <f t="shared" si="30"/>
        <v>0</v>
      </c>
      <c r="I475" s="66">
        <f t="shared" si="31"/>
        <v>0</v>
      </c>
      <c r="M475" s="113"/>
    </row>
    <row r="476" spans="1:13">
      <c r="A476" s="64">
        <f t="shared" si="32"/>
        <v>470</v>
      </c>
      <c r="B476" s="70"/>
      <c r="C476" s="71"/>
      <c r="D476" s="64"/>
      <c r="E476" s="116">
        <f t="shared" si="29"/>
        <v>0</v>
      </c>
      <c r="F476" s="64"/>
      <c r="G476" s="80"/>
      <c r="H476" s="114">
        <f t="shared" si="30"/>
        <v>0</v>
      </c>
      <c r="I476" s="66">
        <f t="shared" si="31"/>
        <v>0</v>
      </c>
      <c r="M476" s="113"/>
    </row>
    <row r="477" spans="1:13">
      <c r="A477" s="64">
        <f t="shared" si="32"/>
        <v>471</v>
      </c>
      <c r="B477" s="70"/>
      <c r="C477" s="71"/>
      <c r="D477" s="64"/>
      <c r="E477" s="116">
        <f t="shared" si="29"/>
        <v>0</v>
      </c>
      <c r="F477" s="64"/>
      <c r="G477" s="80"/>
      <c r="H477" s="114">
        <f t="shared" si="30"/>
        <v>0</v>
      </c>
      <c r="I477" s="66">
        <f t="shared" si="31"/>
        <v>0</v>
      </c>
      <c r="M477" s="113"/>
    </row>
    <row r="478" spans="1:13">
      <c r="A478" s="64">
        <f t="shared" si="32"/>
        <v>472</v>
      </c>
      <c r="B478" s="70"/>
      <c r="C478" s="71"/>
      <c r="D478" s="64"/>
      <c r="E478" s="116">
        <f t="shared" si="29"/>
        <v>0</v>
      </c>
      <c r="F478" s="64"/>
      <c r="G478" s="80"/>
      <c r="H478" s="114">
        <f t="shared" si="30"/>
        <v>0</v>
      </c>
      <c r="I478" s="66">
        <f t="shared" si="31"/>
        <v>0</v>
      </c>
      <c r="M478" s="113"/>
    </row>
    <row r="479" spans="1:13">
      <c r="A479" s="64">
        <f t="shared" si="32"/>
        <v>473</v>
      </c>
      <c r="B479" s="70"/>
      <c r="C479" s="71"/>
      <c r="D479" s="64"/>
      <c r="E479" s="116">
        <f t="shared" si="29"/>
        <v>0</v>
      </c>
      <c r="F479" s="64"/>
      <c r="G479" s="80"/>
      <c r="H479" s="114">
        <f t="shared" si="30"/>
        <v>0</v>
      </c>
      <c r="I479" s="66">
        <f t="shared" si="31"/>
        <v>0</v>
      </c>
      <c r="M479" s="113"/>
    </row>
    <row r="480" spans="1:13">
      <c r="A480" s="64">
        <f t="shared" si="32"/>
        <v>474</v>
      </c>
      <c r="B480" s="70"/>
      <c r="C480" s="71"/>
      <c r="D480" s="64"/>
      <c r="E480" s="116">
        <f t="shared" si="29"/>
        <v>0</v>
      </c>
      <c r="F480" s="64"/>
      <c r="G480" s="80"/>
      <c r="H480" s="114">
        <f t="shared" si="30"/>
        <v>0</v>
      </c>
      <c r="I480" s="66">
        <f t="shared" si="31"/>
        <v>0</v>
      </c>
      <c r="M480" s="113"/>
    </row>
    <row r="481" spans="1:13">
      <c r="A481" s="64">
        <f t="shared" si="32"/>
        <v>475</v>
      </c>
      <c r="B481" s="70"/>
      <c r="C481" s="71"/>
      <c r="D481" s="64"/>
      <c r="E481" s="116">
        <f t="shared" si="29"/>
        <v>0</v>
      </c>
      <c r="F481" s="64"/>
      <c r="G481" s="80"/>
      <c r="H481" s="114">
        <f t="shared" si="30"/>
        <v>0</v>
      </c>
      <c r="I481" s="66">
        <f t="shared" si="31"/>
        <v>0</v>
      </c>
      <c r="M481" s="113"/>
    </row>
    <row r="482" spans="1:13">
      <c r="A482" s="64">
        <f t="shared" si="32"/>
        <v>476</v>
      </c>
      <c r="B482" s="70"/>
      <c r="C482" s="71"/>
      <c r="D482" s="64"/>
      <c r="E482" s="116">
        <f t="shared" si="29"/>
        <v>0</v>
      </c>
      <c r="F482" s="64"/>
      <c r="G482" s="80"/>
      <c r="H482" s="114">
        <f t="shared" si="30"/>
        <v>0</v>
      </c>
      <c r="I482" s="66">
        <f t="shared" si="31"/>
        <v>0</v>
      </c>
      <c r="M482" s="113"/>
    </row>
    <row r="483" spans="1:13">
      <c r="A483" s="64">
        <f t="shared" si="32"/>
        <v>477</v>
      </c>
      <c r="B483" s="70"/>
      <c r="C483" s="71"/>
      <c r="D483" s="64"/>
      <c r="E483" s="116">
        <f t="shared" si="29"/>
        <v>0</v>
      </c>
      <c r="F483" s="64"/>
      <c r="G483" s="80"/>
      <c r="H483" s="114">
        <f t="shared" si="30"/>
        <v>0</v>
      </c>
      <c r="I483" s="66">
        <f t="shared" si="31"/>
        <v>0</v>
      </c>
      <c r="M483" s="113"/>
    </row>
    <row r="484" spans="1:13">
      <c r="A484" s="64">
        <f t="shared" si="32"/>
        <v>478</v>
      </c>
      <c r="B484" s="70"/>
      <c r="C484" s="71"/>
      <c r="D484" s="64"/>
      <c r="E484" s="116">
        <f t="shared" si="29"/>
        <v>0</v>
      </c>
      <c r="F484" s="64"/>
      <c r="G484" s="80"/>
      <c r="H484" s="114">
        <f t="shared" si="30"/>
        <v>0</v>
      </c>
      <c r="I484" s="66">
        <f t="shared" si="31"/>
        <v>0</v>
      </c>
      <c r="M484" s="113"/>
    </row>
    <row r="485" spans="1:13">
      <c r="A485" s="64">
        <f t="shared" si="32"/>
        <v>479</v>
      </c>
      <c r="B485" s="70"/>
      <c r="C485" s="71"/>
      <c r="D485" s="64"/>
      <c r="E485" s="116">
        <f t="shared" si="29"/>
        <v>0</v>
      </c>
      <c r="F485" s="64"/>
      <c r="G485" s="80"/>
      <c r="H485" s="114">
        <f t="shared" si="30"/>
        <v>0</v>
      </c>
      <c r="I485" s="66">
        <f t="shared" si="31"/>
        <v>0</v>
      </c>
      <c r="M485" s="113"/>
    </row>
    <row r="486" spans="1:13">
      <c r="A486" s="64">
        <f t="shared" si="32"/>
        <v>480</v>
      </c>
      <c r="B486" s="70"/>
      <c r="C486" s="71"/>
      <c r="D486" s="64"/>
      <c r="E486" s="116">
        <f t="shared" si="29"/>
        <v>0</v>
      </c>
      <c r="F486" s="64"/>
      <c r="G486" s="80"/>
      <c r="H486" s="114">
        <f t="shared" si="30"/>
        <v>0</v>
      </c>
      <c r="I486" s="66">
        <f t="shared" si="31"/>
        <v>0</v>
      </c>
      <c r="M486" s="113"/>
    </row>
    <row r="487" spans="1:13">
      <c r="A487" s="64">
        <f t="shared" si="32"/>
        <v>481</v>
      </c>
      <c r="B487" s="70"/>
      <c r="C487" s="71"/>
      <c r="D487" s="64"/>
      <c r="E487" s="116">
        <f t="shared" si="29"/>
        <v>0</v>
      </c>
      <c r="F487" s="64"/>
      <c r="G487" s="80"/>
      <c r="H487" s="114">
        <f t="shared" si="30"/>
        <v>0</v>
      </c>
      <c r="I487" s="66">
        <f t="shared" si="31"/>
        <v>0</v>
      </c>
      <c r="M487" s="113"/>
    </row>
    <row r="488" spans="1:13">
      <c r="A488" s="64">
        <f t="shared" si="32"/>
        <v>482</v>
      </c>
      <c r="B488" s="70"/>
      <c r="C488" s="71"/>
      <c r="D488" s="64"/>
      <c r="E488" s="116">
        <f t="shared" si="29"/>
        <v>0</v>
      </c>
      <c r="F488" s="64"/>
      <c r="G488" s="80"/>
      <c r="H488" s="114">
        <f t="shared" si="30"/>
        <v>0</v>
      </c>
      <c r="I488" s="66">
        <f t="shared" si="31"/>
        <v>0</v>
      </c>
      <c r="M488" s="113"/>
    </row>
    <row r="489" spans="1:13">
      <c r="A489" s="64">
        <f t="shared" si="32"/>
        <v>483</v>
      </c>
      <c r="B489" s="70"/>
      <c r="C489" s="71"/>
      <c r="D489" s="64"/>
      <c r="E489" s="116">
        <f t="shared" si="29"/>
        <v>0</v>
      </c>
      <c r="F489" s="64"/>
      <c r="G489" s="80"/>
      <c r="H489" s="114">
        <f t="shared" si="30"/>
        <v>0</v>
      </c>
      <c r="I489" s="66">
        <f t="shared" si="31"/>
        <v>0</v>
      </c>
      <c r="M489" s="113"/>
    </row>
    <row r="490" spans="1:13">
      <c r="A490" s="64">
        <f t="shared" si="32"/>
        <v>484</v>
      </c>
      <c r="B490" s="70"/>
      <c r="C490" s="71"/>
      <c r="D490" s="64"/>
      <c r="E490" s="116">
        <f t="shared" si="29"/>
        <v>0</v>
      </c>
      <c r="F490" s="64"/>
      <c r="G490" s="80"/>
      <c r="H490" s="114">
        <f t="shared" si="30"/>
        <v>0</v>
      </c>
      <c r="I490" s="66">
        <f t="shared" si="31"/>
        <v>0</v>
      </c>
      <c r="M490" s="113"/>
    </row>
    <row r="491" spans="1:13">
      <c r="A491" s="64">
        <f t="shared" si="32"/>
        <v>485</v>
      </c>
      <c r="B491" s="70"/>
      <c r="C491" s="71"/>
      <c r="D491" s="64"/>
      <c r="E491" s="116">
        <f t="shared" si="29"/>
        <v>0</v>
      </c>
      <c r="F491" s="64"/>
      <c r="G491" s="80"/>
      <c r="H491" s="114">
        <f t="shared" si="30"/>
        <v>0</v>
      </c>
      <c r="I491" s="66">
        <f t="shared" si="31"/>
        <v>0</v>
      </c>
      <c r="M491" s="113"/>
    </row>
    <row r="492" spans="1:13">
      <c r="A492" s="64">
        <f t="shared" si="32"/>
        <v>486</v>
      </c>
      <c r="B492" s="70"/>
      <c r="C492" s="71"/>
      <c r="D492" s="64"/>
      <c r="E492" s="116">
        <f t="shared" si="29"/>
        <v>0</v>
      </c>
      <c r="F492" s="64"/>
      <c r="G492" s="80"/>
      <c r="H492" s="114">
        <f t="shared" si="30"/>
        <v>0</v>
      </c>
      <c r="I492" s="66">
        <f t="shared" si="31"/>
        <v>0</v>
      </c>
      <c r="M492" s="113"/>
    </row>
    <row r="493" spans="1:13">
      <c r="A493" s="64">
        <f t="shared" si="32"/>
        <v>487</v>
      </c>
      <c r="B493" s="70"/>
      <c r="C493" s="71"/>
      <c r="D493" s="64"/>
      <c r="E493" s="116">
        <f t="shared" si="29"/>
        <v>0</v>
      </c>
      <c r="F493" s="64"/>
      <c r="G493" s="80"/>
      <c r="H493" s="114">
        <f t="shared" si="30"/>
        <v>0</v>
      </c>
      <c r="I493" s="66">
        <f t="shared" si="31"/>
        <v>0</v>
      </c>
      <c r="M493" s="113"/>
    </row>
    <row r="494" spans="1:13">
      <c r="A494" s="64">
        <f t="shared" si="32"/>
        <v>488</v>
      </c>
      <c r="B494" s="70"/>
      <c r="C494" s="71"/>
      <c r="D494" s="64"/>
      <c r="E494" s="116">
        <f t="shared" si="29"/>
        <v>0</v>
      </c>
      <c r="F494" s="64"/>
      <c r="G494" s="80"/>
      <c r="H494" s="114">
        <f t="shared" si="30"/>
        <v>0</v>
      </c>
      <c r="I494" s="66">
        <f t="shared" si="31"/>
        <v>0</v>
      </c>
      <c r="M494" s="113"/>
    </row>
    <row r="495" spans="1:13">
      <c r="A495" s="64">
        <f t="shared" si="32"/>
        <v>489</v>
      </c>
      <c r="B495" s="70"/>
      <c r="C495" s="71"/>
      <c r="D495" s="64"/>
      <c r="E495" s="116">
        <f t="shared" si="29"/>
        <v>0</v>
      </c>
      <c r="F495" s="64"/>
      <c r="G495" s="80"/>
      <c r="H495" s="114">
        <f t="shared" si="30"/>
        <v>0</v>
      </c>
      <c r="I495" s="66">
        <f t="shared" si="31"/>
        <v>0</v>
      </c>
      <c r="M495" s="113"/>
    </row>
    <row r="496" spans="1:13">
      <c r="A496" s="64">
        <f t="shared" si="32"/>
        <v>490</v>
      </c>
      <c r="B496" s="70"/>
      <c r="C496" s="71"/>
      <c r="D496" s="64"/>
      <c r="E496" s="116">
        <f t="shared" si="29"/>
        <v>0</v>
      </c>
      <c r="F496" s="64"/>
      <c r="G496" s="80"/>
      <c r="H496" s="114">
        <f t="shared" si="30"/>
        <v>0</v>
      </c>
      <c r="I496" s="66">
        <f t="shared" si="31"/>
        <v>0</v>
      </c>
      <c r="M496" s="113"/>
    </row>
    <row r="497" spans="1:13">
      <c r="A497" s="64">
        <f t="shared" si="32"/>
        <v>491</v>
      </c>
      <c r="B497" s="70"/>
      <c r="C497" s="71"/>
      <c r="D497" s="64"/>
      <c r="E497" s="116">
        <f t="shared" si="29"/>
        <v>0</v>
      </c>
      <c r="F497" s="64"/>
      <c r="G497" s="80"/>
      <c r="H497" s="114">
        <f t="shared" si="30"/>
        <v>0</v>
      </c>
      <c r="I497" s="66">
        <f t="shared" si="31"/>
        <v>0</v>
      </c>
      <c r="M497" s="113"/>
    </row>
    <row r="498" spans="1:13">
      <c r="A498" s="64">
        <f t="shared" si="32"/>
        <v>492</v>
      </c>
      <c r="B498" s="70"/>
      <c r="C498" s="71"/>
      <c r="D498" s="64"/>
      <c r="E498" s="116">
        <f t="shared" si="29"/>
        <v>0</v>
      </c>
      <c r="F498" s="64"/>
      <c r="G498" s="80"/>
      <c r="H498" s="114">
        <f t="shared" si="30"/>
        <v>0</v>
      </c>
      <c r="I498" s="66">
        <f t="shared" si="31"/>
        <v>0</v>
      </c>
      <c r="M498" s="113"/>
    </row>
    <row r="499" spans="1:13">
      <c r="A499" s="64">
        <f t="shared" si="32"/>
        <v>493</v>
      </c>
      <c r="B499" s="70"/>
      <c r="C499" s="71"/>
      <c r="D499" s="64"/>
      <c r="E499" s="116">
        <f t="shared" si="29"/>
        <v>0</v>
      </c>
      <c r="F499" s="64"/>
      <c r="G499" s="80"/>
      <c r="H499" s="114">
        <f t="shared" si="30"/>
        <v>0</v>
      </c>
      <c r="I499" s="66">
        <f t="shared" si="31"/>
        <v>0</v>
      </c>
      <c r="M499" s="113"/>
    </row>
    <row r="500" spans="1:13">
      <c r="A500" s="64">
        <f t="shared" si="32"/>
        <v>494</v>
      </c>
      <c r="B500" s="70"/>
      <c r="C500" s="71"/>
      <c r="D500" s="64"/>
      <c r="E500" s="116">
        <f t="shared" si="29"/>
        <v>0</v>
      </c>
      <c r="F500" s="64"/>
      <c r="G500" s="80"/>
      <c r="H500" s="114">
        <f t="shared" si="30"/>
        <v>0</v>
      </c>
      <c r="I500" s="66">
        <f t="shared" si="31"/>
        <v>0</v>
      </c>
      <c r="M500" s="113"/>
    </row>
    <row r="501" spans="1:13">
      <c r="A501" s="64">
        <f t="shared" si="32"/>
        <v>495</v>
      </c>
      <c r="B501" s="70"/>
      <c r="C501" s="71"/>
      <c r="D501" s="64"/>
      <c r="E501" s="116">
        <f t="shared" si="29"/>
        <v>0</v>
      </c>
      <c r="F501" s="64"/>
      <c r="G501" s="80"/>
      <c r="H501" s="114">
        <f t="shared" si="30"/>
        <v>0</v>
      </c>
      <c r="I501" s="66">
        <f t="shared" si="31"/>
        <v>0</v>
      </c>
      <c r="M501" s="113"/>
    </row>
    <row r="502" spans="1:13">
      <c r="A502" s="64">
        <f t="shared" si="32"/>
        <v>496</v>
      </c>
      <c r="B502" s="70"/>
      <c r="C502" s="71"/>
      <c r="D502" s="64"/>
      <c r="E502" s="116">
        <f t="shared" si="29"/>
        <v>0</v>
      </c>
      <c r="F502" s="64"/>
      <c r="G502" s="80"/>
      <c r="H502" s="114">
        <f t="shared" si="30"/>
        <v>0</v>
      </c>
      <c r="I502" s="66">
        <f t="shared" si="31"/>
        <v>0</v>
      </c>
      <c r="M502" s="113"/>
    </row>
    <row r="503" spans="1:13">
      <c r="A503" s="64">
        <f t="shared" si="32"/>
        <v>497</v>
      </c>
      <c r="B503" s="70"/>
      <c r="C503" s="71"/>
      <c r="D503" s="64"/>
      <c r="E503" s="116">
        <f t="shared" si="29"/>
        <v>0</v>
      </c>
      <c r="F503" s="64"/>
      <c r="G503" s="80"/>
      <c r="H503" s="114">
        <f t="shared" si="30"/>
        <v>0</v>
      </c>
      <c r="I503" s="66">
        <f t="shared" si="31"/>
        <v>0</v>
      </c>
      <c r="M503" s="113"/>
    </row>
    <row r="504" spans="1:13">
      <c r="A504" s="64">
        <f t="shared" si="32"/>
        <v>498</v>
      </c>
      <c r="B504" s="70"/>
      <c r="C504" s="71"/>
      <c r="D504" s="64"/>
      <c r="E504" s="116">
        <f t="shared" si="29"/>
        <v>0</v>
      </c>
      <c r="F504" s="64"/>
      <c r="G504" s="80"/>
      <c r="H504" s="114">
        <f t="shared" si="30"/>
        <v>0</v>
      </c>
      <c r="I504" s="66">
        <f t="shared" si="31"/>
        <v>0</v>
      </c>
      <c r="M504" s="113"/>
    </row>
    <row r="505" spans="1:13">
      <c r="A505" s="64">
        <f t="shared" si="32"/>
        <v>499</v>
      </c>
      <c r="B505" s="70"/>
      <c r="C505" s="71"/>
      <c r="D505" s="64"/>
      <c r="E505" s="116">
        <f t="shared" si="29"/>
        <v>0</v>
      </c>
      <c r="F505" s="64"/>
      <c r="G505" s="80"/>
      <c r="H505" s="114">
        <f t="shared" si="30"/>
        <v>0</v>
      </c>
      <c r="I505" s="66">
        <f t="shared" si="31"/>
        <v>0</v>
      </c>
      <c r="M505" s="113"/>
    </row>
    <row r="506" spans="1:13">
      <c r="A506" s="64">
        <f t="shared" si="32"/>
        <v>500</v>
      </c>
      <c r="B506" s="70"/>
      <c r="C506" s="71"/>
      <c r="D506" s="64"/>
      <c r="E506" s="116">
        <f t="shared" si="29"/>
        <v>0</v>
      </c>
      <c r="F506" s="64"/>
      <c r="G506" s="80"/>
      <c r="H506" s="114">
        <f t="shared" si="30"/>
        <v>0</v>
      </c>
      <c r="I506" s="66">
        <f t="shared" si="31"/>
        <v>0</v>
      </c>
      <c r="M506" s="113"/>
    </row>
    <row r="507" spans="1:13">
      <c r="A507" s="64">
        <f t="shared" si="32"/>
        <v>501</v>
      </c>
      <c r="B507" s="70"/>
      <c r="C507" s="71"/>
      <c r="D507" s="64"/>
      <c r="E507" s="116">
        <f t="shared" si="29"/>
        <v>0</v>
      </c>
      <c r="F507" s="64"/>
      <c r="G507" s="80"/>
      <c r="H507" s="114">
        <f t="shared" si="30"/>
        <v>0</v>
      </c>
      <c r="I507" s="66">
        <f t="shared" si="31"/>
        <v>0</v>
      </c>
      <c r="M507" s="113"/>
    </row>
    <row r="508" spans="1:13">
      <c r="A508" s="64">
        <f t="shared" si="32"/>
        <v>502</v>
      </c>
      <c r="B508" s="70"/>
      <c r="C508" s="71"/>
      <c r="D508" s="64"/>
      <c r="E508" s="116">
        <f t="shared" si="29"/>
        <v>0</v>
      </c>
      <c r="F508" s="64"/>
      <c r="G508" s="80"/>
      <c r="H508" s="114">
        <f t="shared" si="30"/>
        <v>0</v>
      </c>
      <c r="I508" s="66">
        <f t="shared" si="31"/>
        <v>0</v>
      </c>
      <c r="M508" s="113"/>
    </row>
    <row r="509" spans="1:13">
      <c r="A509" s="64">
        <f t="shared" si="32"/>
        <v>503</v>
      </c>
      <c r="B509" s="70"/>
      <c r="C509" s="71"/>
      <c r="D509" s="64"/>
      <c r="E509" s="116">
        <f t="shared" si="29"/>
        <v>0</v>
      </c>
      <c r="F509" s="64"/>
      <c r="G509" s="80"/>
      <c r="H509" s="114">
        <f t="shared" si="30"/>
        <v>0</v>
      </c>
      <c r="I509" s="66">
        <f t="shared" si="31"/>
        <v>0</v>
      </c>
      <c r="M509" s="113"/>
    </row>
    <row r="510" spans="1:13">
      <c r="A510" s="64">
        <f t="shared" si="32"/>
        <v>504</v>
      </c>
      <c r="B510" s="70"/>
      <c r="C510" s="71"/>
      <c r="D510" s="64"/>
      <c r="E510" s="116">
        <f t="shared" si="29"/>
        <v>0</v>
      </c>
      <c r="F510" s="64"/>
      <c r="G510" s="80"/>
      <c r="H510" s="114">
        <f t="shared" si="30"/>
        <v>0</v>
      </c>
      <c r="I510" s="66">
        <f t="shared" si="31"/>
        <v>0</v>
      </c>
      <c r="M510" s="113"/>
    </row>
    <row r="511" spans="1:13">
      <c r="A511" s="64">
        <f t="shared" si="32"/>
        <v>505</v>
      </c>
      <c r="B511" s="70"/>
      <c r="C511" s="71"/>
      <c r="D511" s="64"/>
      <c r="E511" s="116">
        <f t="shared" si="29"/>
        <v>0</v>
      </c>
      <c r="F511" s="64"/>
      <c r="G511" s="80"/>
      <c r="H511" s="114">
        <f t="shared" si="30"/>
        <v>0</v>
      </c>
      <c r="I511" s="66">
        <f t="shared" si="31"/>
        <v>0</v>
      </c>
      <c r="M511" s="113"/>
    </row>
    <row r="512" spans="1:13">
      <c r="A512" s="64">
        <f t="shared" si="32"/>
        <v>506</v>
      </c>
      <c r="B512" s="70"/>
      <c r="C512" s="71"/>
      <c r="D512" s="64"/>
      <c r="E512" s="116">
        <f t="shared" si="29"/>
        <v>0</v>
      </c>
      <c r="F512" s="64"/>
      <c r="G512" s="80"/>
      <c r="H512" s="114">
        <f t="shared" si="30"/>
        <v>0</v>
      </c>
      <c r="I512" s="66">
        <f t="shared" si="31"/>
        <v>0</v>
      </c>
      <c r="M512" s="113"/>
    </row>
    <row r="513" spans="1:13">
      <c r="A513" s="64">
        <f t="shared" si="32"/>
        <v>507</v>
      </c>
      <c r="B513" s="70"/>
      <c r="C513" s="71"/>
      <c r="D513" s="64"/>
      <c r="E513" s="116">
        <f t="shared" si="29"/>
        <v>0</v>
      </c>
      <c r="F513" s="64"/>
      <c r="G513" s="80"/>
      <c r="H513" s="114">
        <f t="shared" si="30"/>
        <v>0</v>
      </c>
      <c r="I513" s="66">
        <f t="shared" si="31"/>
        <v>0</v>
      </c>
      <c r="M513" s="113"/>
    </row>
    <row r="514" spans="1:13">
      <c r="A514" s="64">
        <f t="shared" si="32"/>
        <v>508</v>
      </c>
      <c r="B514" s="70"/>
      <c r="C514" s="71"/>
      <c r="D514" s="64"/>
      <c r="E514" s="116">
        <f t="shared" si="29"/>
        <v>0</v>
      </c>
      <c r="F514" s="64"/>
      <c r="G514" s="80"/>
      <c r="H514" s="114">
        <f t="shared" si="30"/>
        <v>0</v>
      </c>
      <c r="I514" s="66">
        <f t="shared" si="31"/>
        <v>0</v>
      </c>
      <c r="M514" s="113"/>
    </row>
    <row r="515" spans="1:13">
      <c r="A515" s="64">
        <f t="shared" si="32"/>
        <v>509</v>
      </c>
      <c r="B515" s="70"/>
      <c r="C515" s="71"/>
      <c r="D515" s="64"/>
      <c r="E515" s="116">
        <f t="shared" si="29"/>
        <v>0</v>
      </c>
      <c r="F515" s="64"/>
      <c r="G515" s="80"/>
      <c r="H515" s="114">
        <f t="shared" si="30"/>
        <v>0</v>
      </c>
      <c r="I515" s="66">
        <f t="shared" si="31"/>
        <v>0</v>
      </c>
      <c r="M515" s="113"/>
    </row>
    <row r="516" spans="1:13">
      <c r="A516" s="64">
        <f t="shared" si="32"/>
        <v>510</v>
      </c>
      <c r="B516" s="70"/>
      <c r="C516" s="71"/>
      <c r="D516" s="64"/>
      <c r="E516" s="116">
        <f t="shared" si="29"/>
        <v>0</v>
      </c>
      <c r="F516" s="64"/>
      <c r="G516" s="80"/>
      <c r="H516" s="114">
        <f t="shared" si="30"/>
        <v>0</v>
      </c>
      <c r="I516" s="66">
        <f t="shared" si="31"/>
        <v>0</v>
      </c>
      <c r="M516" s="113"/>
    </row>
    <row r="517" spans="1:13">
      <c r="A517" s="64">
        <f t="shared" si="32"/>
        <v>511</v>
      </c>
      <c r="B517" s="70"/>
      <c r="C517" s="71"/>
      <c r="D517" s="64"/>
      <c r="E517" s="116">
        <f t="shared" si="29"/>
        <v>0</v>
      </c>
      <c r="F517" s="64"/>
      <c r="G517" s="80"/>
      <c r="H517" s="114">
        <f t="shared" si="30"/>
        <v>0</v>
      </c>
      <c r="I517" s="66">
        <f t="shared" si="31"/>
        <v>0</v>
      </c>
      <c r="M517" s="113"/>
    </row>
    <row r="518" spans="1:13">
      <c r="A518" s="64">
        <f t="shared" si="32"/>
        <v>512</v>
      </c>
      <c r="B518" s="70"/>
      <c r="C518" s="71"/>
      <c r="D518" s="64"/>
      <c r="E518" s="116">
        <f t="shared" si="29"/>
        <v>0</v>
      </c>
      <c r="F518" s="64"/>
      <c r="G518" s="80"/>
      <c r="H518" s="114">
        <f t="shared" si="30"/>
        <v>0</v>
      </c>
      <c r="I518" s="66">
        <f t="shared" si="31"/>
        <v>0</v>
      </c>
      <c r="M518" s="113"/>
    </row>
    <row r="519" spans="1:13">
      <c r="A519" s="64">
        <f t="shared" si="32"/>
        <v>513</v>
      </c>
      <c r="B519" s="70"/>
      <c r="C519" s="71"/>
      <c r="D519" s="64"/>
      <c r="E519" s="116">
        <f t="shared" si="29"/>
        <v>0</v>
      </c>
      <c r="F519" s="64"/>
      <c r="G519" s="80"/>
      <c r="H519" s="114">
        <f t="shared" si="30"/>
        <v>0</v>
      </c>
      <c r="I519" s="66">
        <f t="shared" si="31"/>
        <v>0</v>
      </c>
      <c r="M519" s="113"/>
    </row>
    <row r="520" spans="1:13">
      <c r="A520" s="64">
        <f t="shared" si="32"/>
        <v>514</v>
      </c>
      <c r="B520" s="70"/>
      <c r="C520" s="71"/>
      <c r="D520" s="64"/>
      <c r="E520" s="116">
        <f t="shared" ref="E520:E583" si="33">ROUND(D520/$E$4,3)</f>
        <v>0</v>
      </c>
      <c r="F520" s="64"/>
      <c r="G520" s="80"/>
      <c r="H520" s="114">
        <f t="shared" ref="H520:H583" si="34">ROUND(G520*0.2359,2)</f>
        <v>0</v>
      </c>
      <c r="I520" s="66">
        <f t="shared" ref="I520:I583" si="35">G520+H520</f>
        <v>0</v>
      </c>
      <c r="M520" s="113"/>
    </row>
    <row r="521" spans="1:13">
      <c r="A521" s="64">
        <f t="shared" ref="A521:A584" si="36">A520+1</f>
        <v>515</v>
      </c>
      <c r="B521" s="70"/>
      <c r="C521" s="71"/>
      <c r="D521" s="64"/>
      <c r="E521" s="116">
        <f t="shared" si="33"/>
        <v>0</v>
      </c>
      <c r="F521" s="64"/>
      <c r="G521" s="80"/>
      <c r="H521" s="114">
        <f t="shared" si="34"/>
        <v>0</v>
      </c>
      <c r="I521" s="66">
        <f t="shared" si="35"/>
        <v>0</v>
      </c>
      <c r="M521" s="113"/>
    </row>
    <row r="522" spans="1:13">
      <c r="A522" s="64">
        <f t="shared" si="36"/>
        <v>516</v>
      </c>
      <c r="B522" s="70"/>
      <c r="C522" s="71"/>
      <c r="D522" s="64"/>
      <c r="E522" s="116">
        <f t="shared" si="33"/>
        <v>0</v>
      </c>
      <c r="F522" s="64"/>
      <c r="G522" s="80"/>
      <c r="H522" s="114">
        <f t="shared" si="34"/>
        <v>0</v>
      </c>
      <c r="I522" s="66">
        <f t="shared" si="35"/>
        <v>0</v>
      </c>
      <c r="M522" s="113"/>
    </row>
    <row r="523" spans="1:13">
      <c r="A523" s="64">
        <f t="shared" si="36"/>
        <v>517</v>
      </c>
      <c r="B523" s="70"/>
      <c r="C523" s="71"/>
      <c r="D523" s="64"/>
      <c r="E523" s="116">
        <f t="shared" si="33"/>
        <v>0</v>
      </c>
      <c r="F523" s="64"/>
      <c r="G523" s="80"/>
      <c r="H523" s="114">
        <f t="shared" si="34"/>
        <v>0</v>
      </c>
      <c r="I523" s="66">
        <f t="shared" si="35"/>
        <v>0</v>
      </c>
      <c r="M523" s="113"/>
    </row>
    <row r="524" spans="1:13">
      <c r="A524" s="64">
        <f t="shared" si="36"/>
        <v>518</v>
      </c>
      <c r="B524" s="70"/>
      <c r="C524" s="71"/>
      <c r="D524" s="64"/>
      <c r="E524" s="116">
        <f t="shared" si="33"/>
        <v>0</v>
      </c>
      <c r="F524" s="64"/>
      <c r="G524" s="80"/>
      <c r="H524" s="114">
        <f t="shared" si="34"/>
        <v>0</v>
      </c>
      <c r="I524" s="66">
        <f t="shared" si="35"/>
        <v>0</v>
      </c>
      <c r="M524" s="113"/>
    </row>
    <row r="525" spans="1:13">
      <c r="A525" s="64">
        <f t="shared" si="36"/>
        <v>519</v>
      </c>
      <c r="B525" s="70"/>
      <c r="C525" s="71"/>
      <c r="D525" s="64"/>
      <c r="E525" s="116">
        <f t="shared" si="33"/>
        <v>0</v>
      </c>
      <c r="F525" s="64"/>
      <c r="G525" s="80"/>
      <c r="H525" s="114">
        <f t="shared" si="34"/>
        <v>0</v>
      </c>
      <c r="I525" s="66">
        <f t="shared" si="35"/>
        <v>0</v>
      </c>
      <c r="M525" s="113"/>
    </row>
    <row r="526" spans="1:13">
      <c r="A526" s="64">
        <f t="shared" si="36"/>
        <v>520</v>
      </c>
      <c r="B526" s="70"/>
      <c r="C526" s="71"/>
      <c r="D526" s="64"/>
      <c r="E526" s="116">
        <f t="shared" si="33"/>
        <v>0</v>
      </c>
      <c r="F526" s="64"/>
      <c r="G526" s="80"/>
      <c r="H526" s="114">
        <f t="shared" si="34"/>
        <v>0</v>
      </c>
      <c r="I526" s="66">
        <f t="shared" si="35"/>
        <v>0</v>
      </c>
      <c r="M526" s="113"/>
    </row>
    <row r="527" spans="1:13">
      <c r="A527" s="64">
        <f t="shared" si="36"/>
        <v>521</v>
      </c>
      <c r="B527" s="70"/>
      <c r="C527" s="71"/>
      <c r="D527" s="64"/>
      <c r="E527" s="116">
        <f t="shared" si="33"/>
        <v>0</v>
      </c>
      <c r="F527" s="64"/>
      <c r="G527" s="80"/>
      <c r="H527" s="114">
        <f t="shared" si="34"/>
        <v>0</v>
      </c>
      <c r="I527" s="66">
        <f t="shared" si="35"/>
        <v>0</v>
      </c>
      <c r="M527" s="113"/>
    </row>
    <row r="528" spans="1:13">
      <c r="A528" s="64">
        <f t="shared" si="36"/>
        <v>522</v>
      </c>
      <c r="B528" s="70"/>
      <c r="C528" s="71"/>
      <c r="D528" s="64"/>
      <c r="E528" s="116">
        <f t="shared" si="33"/>
        <v>0</v>
      </c>
      <c r="F528" s="64"/>
      <c r="G528" s="80"/>
      <c r="H528" s="114">
        <f t="shared" si="34"/>
        <v>0</v>
      </c>
      <c r="I528" s="66">
        <f t="shared" si="35"/>
        <v>0</v>
      </c>
      <c r="M528" s="113"/>
    </row>
    <row r="529" spans="1:13">
      <c r="A529" s="64">
        <f t="shared" si="36"/>
        <v>523</v>
      </c>
      <c r="B529" s="70"/>
      <c r="C529" s="71"/>
      <c r="D529" s="64"/>
      <c r="E529" s="116">
        <f t="shared" si="33"/>
        <v>0</v>
      </c>
      <c r="F529" s="64"/>
      <c r="G529" s="80"/>
      <c r="H529" s="114">
        <f t="shared" si="34"/>
        <v>0</v>
      </c>
      <c r="I529" s="66">
        <f t="shared" si="35"/>
        <v>0</v>
      </c>
      <c r="M529" s="113"/>
    </row>
    <row r="530" spans="1:13">
      <c r="A530" s="64">
        <f t="shared" si="36"/>
        <v>524</v>
      </c>
      <c r="B530" s="70"/>
      <c r="C530" s="71"/>
      <c r="D530" s="64"/>
      <c r="E530" s="116">
        <f t="shared" si="33"/>
        <v>0</v>
      </c>
      <c r="F530" s="64"/>
      <c r="G530" s="80"/>
      <c r="H530" s="114">
        <f t="shared" si="34"/>
        <v>0</v>
      </c>
      <c r="I530" s="66">
        <f t="shared" si="35"/>
        <v>0</v>
      </c>
      <c r="M530" s="113"/>
    </row>
    <row r="531" spans="1:13">
      <c r="A531" s="64">
        <f t="shared" si="36"/>
        <v>525</v>
      </c>
      <c r="B531" s="70"/>
      <c r="C531" s="71"/>
      <c r="D531" s="64"/>
      <c r="E531" s="116">
        <f t="shared" si="33"/>
        <v>0</v>
      </c>
      <c r="F531" s="64"/>
      <c r="G531" s="80"/>
      <c r="H531" s="114">
        <f t="shared" si="34"/>
        <v>0</v>
      </c>
      <c r="I531" s="66">
        <f t="shared" si="35"/>
        <v>0</v>
      </c>
      <c r="M531" s="113"/>
    </row>
    <row r="532" spans="1:13">
      <c r="A532" s="64">
        <f t="shared" si="36"/>
        <v>526</v>
      </c>
      <c r="B532" s="70"/>
      <c r="C532" s="71"/>
      <c r="D532" s="64"/>
      <c r="E532" s="116">
        <f t="shared" si="33"/>
        <v>0</v>
      </c>
      <c r="F532" s="64"/>
      <c r="G532" s="80"/>
      <c r="H532" s="114">
        <f t="shared" si="34"/>
        <v>0</v>
      </c>
      <c r="I532" s="66">
        <f t="shared" si="35"/>
        <v>0</v>
      </c>
      <c r="M532" s="113"/>
    </row>
    <row r="533" spans="1:13">
      <c r="A533" s="64">
        <f t="shared" si="36"/>
        <v>527</v>
      </c>
      <c r="B533" s="70"/>
      <c r="C533" s="71"/>
      <c r="D533" s="64"/>
      <c r="E533" s="116">
        <f t="shared" si="33"/>
        <v>0</v>
      </c>
      <c r="F533" s="64"/>
      <c r="G533" s="80"/>
      <c r="H533" s="114">
        <f t="shared" si="34"/>
        <v>0</v>
      </c>
      <c r="I533" s="66">
        <f t="shared" si="35"/>
        <v>0</v>
      </c>
      <c r="M533" s="113"/>
    </row>
    <row r="534" spans="1:13">
      <c r="A534" s="64">
        <f t="shared" si="36"/>
        <v>528</v>
      </c>
      <c r="B534" s="70"/>
      <c r="C534" s="71"/>
      <c r="D534" s="64"/>
      <c r="E534" s="116">
        <f t="shared" si="33"/>
        <v>0</v>
      </c>
      <c r="F534" s="64"/>
      <c r="G534" s="80"/>
      <c r="H534" s="114">
        <f t="shared" si="34"/>
        <v>0</v>
      </c>
      <c r="I534" s="66">
        <f t="shared" si="35"/>
        <v>0</v>
      </c>
      <c r="M534" s="113"/>
    </row>
    <row r="535" spans="1:13" s="88" customFormat="1">
      <c r="A535" s="68">
        <f t="shared" si="36"/>
        <v>529</v>
      </c>
      <c r="B535" s="72"/>
      <c r="C535" s="73"/>
      <c r="D535" s="68"/>
      <c r="E535" s="89">
        <f t="shared" si="33"/>
        <v>0</v>
      </c>
      <c r="F535" s="68"/>
      <c r="G535" s="119"/>
      <c r="H535" s="114">
        <f t="shared" si="34"/>
        <v>0</v>
      </c>
      <c r="I535" s="67">
        <f t="shared" si="35"/>
        <v>0</v>
      </c>
      <c r="J535" s="37"/>
      <c r="M535" s="113"/>
    </row>
    <row r="536" spans="1:13">
      <c r="A536" s="64">
        <f t="shared" si="36"/>
        <v>530</v>
      </c>
      <c r="B536" s="70"/>
      <c r="C536" s="71"/>
      <c r="D536" s="64"/>
      <c r="E536" s="116">
        <f t="shared" si="33"/>
        <v>0</v>
      </c>
      <c r="F536" s="64"/>
      <c r="G536" s="80"/>
      <c r="H536" s="114">
        <f t="shared" si="34"/>
        <v>0</v>
      </c>
      <c r="I536" s="66">
        <f t="shared" si="35"/>
        <v>0</v>
      </c>
      <c r="M536" s="113"/>
    </row>
    <row r="537" spans="1:13">
      <c r="A537" s="64">
        <f t="shared" si="36"/>
        <v>531</v>
      </c>
      <c r="B537" s="70"/>
      <c r="C537" s="71"/>
      <c r="D537" s="64"/>
      <c r="E537" s="116">
        <f t="shared" si="33"/>
        <v>0</v>
      </c>
      <c r="F537" s="64"/>
      <c r="G537" s="80"/>
      <c r="H537" s="114">
        <f t="shared" si="34"/>
        <v>0</v>
      </c>
      <c r="I537" s="66">
        <f t="shared" si="35"/>
        <v>0</v>
      </c>
      <c r="M537" s="113"/>
    </row>
    <row r="538" spans="1:13">
      <c r="A538" s="64">
        <f t="shared" si="36"/>
        <v>532</v>
      </c>
      <c r="B538" s="70"/>
      <c r="C538" s="71"/>
      <c r="D538" s="64"/>
      <c r="E538" s="116">
        <f t="shared" si="33"/>
        <v>0</v>
      </c>
      <c r="F538" s="64"/>
      <c r="G538" s="80"/>
      <c r="H538" s="114">
        <f t="shared" si="34"/>
        <v>0</v>
      </c>
      <c r="I538" s="66">
        <f t="shared" si="35"/>
        <v>0</v>
      </c>
      <c r="M538" s="113"/>
    </row>
    <row r="539" spans="1:13">
      <c r="A539" s="64">
        <f t="shared" si="36"/>
        <v>533</v>
      </c>
      <c r="B539" s="70"/>
      <c r="C539" s="71"/>
      <c r="D539" s="64"/>
      <c r="E539" s="116">
        <f t="shared" si="33"/>
        <v>0</v>
      </c>
      <c r="F539" s="64"/>
      <c r="G539" s="80"/>
      <c r="H539" s="114">
        <f t="shared" si="34"/>
        <v>0</v>
      </c>
      <c r="I539" s="66">
        <f t="shared" si="35"/>
        <v>0</v>
      </c>
      <c r="M539" s="113"/>
    </row>
    <row r="540" spans="1:13">
      <c r="A540" s="64">
        <f t="shared" si="36"/>
        <v>534</v>
      </c>
      <c r="B540" s="70"/>
      <c r="C540" s="71"/>
      <c r="D540" s="64"/>
      <c r="E540" s="116">
        <f t="shared" si="33"/>
        <v>0</v>
      </c>
      <c r="F540" s="64"/>
      <c r="G540" s="80"/>
      <c r="H540" s="114">
        <f t="shared" si="34"/>
        <v>0</v>
      </c>
      <c r="I540" s="66">
        <f t="shared" si="35"/>
        <v>0</v>
      </c>
      <c r="M540" s="113"/>
    </row>
    <row r="541" spans="1:13">
      <c r="A541" s="64">
        <f t="shared" si="36"/>
        <v>535</v>
      </c>
      <c r="B541" s="70"/>
      <c r="C541" s="71"/>
      <c r="D541" s="64"/>
      <c r="E541" s="116">
        <f t="shared" si="33"/>
        <v>0</v>
      </c>
      <c r="F541" s="64"/>
      <c r="G541" s="80"/>
      <c r="H541" s="114">
        <f t="shared" si="34"/>
        <v>0</v>
      </c>
      <c r="I541" s="66">
        <f t="shared" si="35"/>
        <v>0</v>
      </c>
      <c r="M541" s="113"/>
    </row>
    <row r="542" spans="1:13">
      <c r="A542" s="64">
        <f t="shared" si="36"/>
        <v>536</v>
      </c>
      <c r="B542" s="70"/>
      <c r="C542" s="71"/>
      <c r="D542" s="64"/>
      <c r="E542" s="116">
        <f t="shared" si="33"/>
        <v>0</v>
      </c>
      <c r="F542" s="64"/>
      <c r="G542" s="80"/>
      <c r="H542" s="114">
        <f t="shared" si="34"/>
        <v>0</v>
      </c>
      <c r="I542" s="66">
        <f t="shared" si="35"/>
        <v>0</v>
      </c>
      <c r="M542" s="113"/>
    </row>
    <row r="543" spans="1:13">
      <c r="A543" s="64">
        <f t="shared" si="36"/>
        <v>537</v>
      </c>
      <c r="B543" s="70"/>
      <c r="C543" s="71"/>
      <c r="D543" s="64"/>
      <c r="E543" s="116">
        <f t="shared" si="33"/>
        <v>0</v>
      </c>
      <c r="F543" s="64"/>
      <c r="G543" s="80"/>
      <c r="H543" s="114">
        <f t="shared" si="34"/>
        <v>0</v>
      </c>
      <c r="I543" s="66">
        <f t="shared" si="35"/>
        <v>0</v>
      </c>
      <c r="M543" s="113"/>
    </row>
    <row r="544" spans="1:13">
      <c r="A544" s="64">
        <f t="shared" si="36"/>
        <v>538</v>
      </c>
      <c r="B544" s="70"/>
      <c r="C544" s="71"/>
      <c r="D544" s="64"/>
      <c r="E544" s="116">
        <f t="shared" si="33"/>
        <v>0</v>
      </c>
      <c r="F544" s="64"/>
      <c r="G544" s="80"/>
      <c r="H544" s="114">
        <f t="shared" si="34"/>
        <v>0</v>
      </c>
      <c r="I544" s="66">
        <f t="shared" si="35"/>
        <v>0</v>
      </c>
      <c r="M544" s="113"/>
    </row>
    <row r="545" spans="1:13">
      <c r="A545" s="64">
        <f t="shared" si="36"/>
        <v>539</v>
      </c>
      <c r="B545" s="70"/>
      <c r="C545" s="71"/>
      <c r="D545" s="64"/>
      <c r="E545" s="116">
        <f t="shared" si="33"/>
        <v>0</v>
      </c>
      <c r="F545" s="64"/>
      <c r="G545" s="80"/>
      <c r="H545" s="114">
        <f t="shared" si="34"/>
        <v>0</v>
      </c>
      <c r="I545" s="66">
        <f t="shared" si="35"/>
        <v>0</v>
      </c>
      <c r="M545" s="113"/>
    </row>
    <row r="546" spans="1:13">
      <c r="A546" s="64">
        <f t="shared" si="36"/>
        <v>540</v>
      </c>
      <c r="B546" s="70"/>
      <c r="C546" s="71"/>
      <c r="D546" s="64"/>
      <c r="E546" s="116">
        <f t="shared" si="33"/>
        <v>0</v>
      </c>
      <c r="F546" s="64"/>
      <c r="G546" s="80"/>
      <c r="H546" s="114">
        <f t="shared" si="34"/>
        <v>0</v>
      </c>
      <c r="I546" s="66">
        <f t="shared" si="35"/>
        <v>0</v>
      </c>
      <c r="M546" s="113"/>
    </row>
    <row r="547" spans="1:13">
      <c r="A547" s="64">
        <f t="shared" si="36"/>
        <v>541</v>
      </c>
      <c r="B547" s="70"/>
      <c r="C547" s="71"/>
      <c r="D547" s="64"/>
      <c r="E547" s="116">
        <f t="shared" si="33"/>
        <v>0</v>
      </c>
      <c r="F547" s="64"/>
      <c r="G547" s="80"/>
      <c r="H547" s="114">
        <f t="shared" si="34"/>
        <v>0</v>
      </c>
      <c r="I547" s="66">
        <f t="shared" si="35"/>
        <v>0</v>
      </c>
      <c r="M547" s="113"/>
    </row>
    <row r="548" spans="1:13">
      <c r="A548" s="64">
        <f t="shared" si="36"/>
        <v>542</v>
      </c>
      <c r="B548" s="70"/>
      <c r="C548" s="71"/>
      <c r="D548" s="64"/>
      <c r="E548" s="116">
        <f t="shared" si="33"/>
        <v>0</v>
      </c>
      <c r="F548" s="64"/>
      <c r="G548" s="80"/>
      <c r="H548" s="114">
        <f t="shared" si="34"/>
        <v>0</v>
      </c>
      <c r="I548" s="66">
        <f t="shared" si="35"/>
        <v>0</v>
      </c>
      <c r="M548" s="113"/>
    </row>
    <row r="549" spans="1:13">
      <c r="A549" s="64">
        <f t="shared" si="36"/>
        <v>543</v>
      </c>
      <c r="B549" s="70"/>
      <c r="C549" s="71"/>
      <c r="D549" s="64"/>
      <c r="E549" s="116">
        <f t="shared" si="33"/>
        <v>0</v>
      </c>
      <c r="F549" s="64"/>
      <c r="G549" s="80"/>
      <c r="H549" s="114">
        <f t="shared" si="34"/>
        <v>0</v>
      </c>
      <c r="I549" s="66">
        <f t="shared" si="35"/>
        <v>0</v>
      </c>
      <c r="M549" s="113"/>
    </row>
    <row r="550" spans="1:13">
      <c r="A550" s="64">
        <f t="shared" si="36"/>
        <v>544</v>
      </c>
      <c r="B550" s="70"/>
      <c r="C550" s="71"/>
      <c r="D550" s="64"/>
      <c r="E550" s="116">
        <f t="shared" si="33"/>
        <v>0</v>
      </c>
      <c r="F550" s="64"/>
      <c r="G550" s="80"/>
      <c r="H550" s="114">
        <f t="shared" si="34"/>
        <v>0</v>
      </c>
      <c r="I550" s="66">
        <f t="shared" si="35"/>
        <v>0</v>
      </c>
      <c r="M550" s="113"/>
    </row>
    <row r="551" spans="1:13">
      <c r="A551" s="64">
        <f t="shared" si="36"/>
        <v>545</v>
      </c>
      <c r="B551" s="70"/>
      <c r="C551" s="71"/>
      <c r="D551" s="64"/>
      <c r="E551" s="116">
        <f t="shared" si="33"/>
        <v>0</v>
      </c>
      <c r="F551" s="64"/>
      <c r="G551" s="80"/>
      <c r="H551" s="114">
        <f t="shared" si="34"/>
        <v>0</v>
      </c>
      <c r="I551" s="66">
        <f t="shared" si="35"/>
        <v>0</v>
      </c>
      <c r="M551" s="113"/>
    </row>
    <row r="552" spans="1:13">
      <c r="A552" s="64">
        <f t="shared" si="36"/>
        <v>546</v>
      </c>
      <c r="B552" s="70"/>
      <c r="C552" s="71"/>
      <c r="D552" s="64"/>
      <c r="E552" s="116">
        <f t="shared" si="33"/>
        <v>0</v>
      </c>
      <c r="F552" s="64"/>
      <c r="G552" s="80"/>
      <c r="H552" s="114">
        <f t="shared" si="34"/>
        <v>0</v>
      </c>
      <c r="I552" s="66">
        <f t="shared" si="35"/>
        <v>0</v>
      </c>
      <c r="M552" s="113"/>
    </row>
    <row r="553" spans="1:13">
      <c r="A553" s="64">
        <f t="shared" si="36"/>
        <v>547</v>
      </c>
      <c r="B553" s="70"/>
      <c r="C553" s="71"/>
      <c r="D553" s="64"/>
      <c r="E553" s="116">
        <f t="shared" si="33"/>
        <v>0</v>
      </c>
      <c r="F553" s="64"/>
      <c r="G553" s="80"/>
      <c r="H553" s="114">
        <f t="shared" si="34"/>
        <v>0</v>
      </c>
      <c r="I553" s="66">
        <f t="shared" si="35"/>
        <v>0</v>
      </c>
      <c r="M553" s="113"/>
    </row>
    <row r="554" spans="1:13">
      <c r="A554" s="64">
        <f t="shared" si="36"/>
        <v>548</v>
      </c>
      <c r="B554" s="70"/>
      <c r="C554" s="71"/>
      <c r="D554" s="64"/>
      <c r="E554" s="116">
        <f t="shared" si="33"/>
        <v>0</v>
      </c>
      <c r="F554" s="64"/>
      <c r="G554" s="80"/>
      <c r="H554" s="114">
        <f t="shared" si="34"/>
        <v>0</v>
      </c>
      <c r="I554" s="66">
        <f t="shared" si="35"/>
        <v>0</v>
      </c>
      <c r="M554" s="113"/>
    </row>
    <row r="555" spans="1:13">
      <c r="A555" s="64">
        <f t="shared" si="36"/>
        <v>549</v>
      </c>
      <c r="B555" s="70"/>
      <c r="C555" s="71"/>
      <c r="D555" s="64"/>
      <c r="E555" s="116">
        <f t="shared" si="33"/>
        <v>0</v>
      </c>
      <c r="F555" s="64"/>
      <c r="G555" s="80"/>
      <c r="H555" s="114">
        <f t="shared" si="34"/>
        <v>0</v>
      </c>
      <c r="I555" s="66">
        <f t="shared" si="35"/>
        <v>0</v>
      </c>
      <c r="M555" s="113"/>
    </row>
    <row r="556" spans="1:13">
      <c r="A556" s="64">
        <f t="shared" si="36"/>
        <v>550</v>
      </c>
      <c r="B556" s="70"/>
      <c r="C556" s="71"/>
      <c r="D556" s="64"/>
      <c r="E556" s="116">
        <f t="shared" si="33"/>
        <v>0</v>
      </c>
      <c r="F556" s="64"/>
      <c r="G556" s="80"/>
      <c r="H556" s="114">
        <f t="shared" si="34"/>
        <v>0</v>
      </c>
      <c r="I556" s="66">
        <f t="shared" si="35"/>
        <v>0</v>
      </c>
      <c r="M556" s="113"/>
    </row>
    <row r="557" spans="1:13">
      <c r="A557" s="64">
        <f t="shared" si="36"/>
        <v>551</v>
      </c>
      <c r="B557" s="70"/>
      <c r="C557" s="71"/>
      <c r="D557" s="64"/>
      <c r="E557" s="116">
        <f t="shared" si="33"/>
        <v>0</v>
      </c>
      <c r="F557" s="64"/>
      <c r="G557" s="80"/>
      <c r="H557" s="114">
        <f t="shared" si="34"/>
        <v>0</v>
      </c>
      <c r="I557" s="66">
        <f t="shared" si="35"/>
        <v>0</v>
      </c>
      <c r="M557" s="113"/>
    </row>
    <row r="558" spans="1:13">
      <c r="A558" s="64">
        <f t="shared" si="36"/>
        <v>552</v>
      </c>
      <c r="B558" s="70"/>
      <c r="C558" s="71"/>
      <c r="D558" s="64"/>
      <c r="E558" s="116">
        <f t="shared" si="33"/>
        <v>0</v>
      </c>
      <c r="F558" s="64"/>
      <c r="G558" s="80"/>
      <c r="H558" s="114">
        <f t="shared" si="34"/>
        <v>0</v>
      </c>
      <c r="I558" s="66">
        <f t="shared" si="35"/>
        <v>0</v>
      </c>
      <c r="M558" s="113"/>
    </row>
    <row r="559" spans="1:13">
      <c r="A559" s="64">
        <f t="shared" si="36"/>
        <v>553</v>
      </c>
      <c r="B559" s="70"/>
      <c r="C559" s="71"/>
      <c r="D559" s="64"/>
      <c r="E559" s="116">
        <f t="shared" si="33"/>
        <v>0</v>
      </c>
      <c r="F559" s="64"/>
      <c r="G559" s="80"/>
      <c r="H559" s="114">
        <f t="shared" si="34"/>
        <v>0</v>
      </c>
      <c r="I559" s="66">
        <f t="shared" si="35"/>
        <v>0</v>
      </c>
      <c r="M559" s="113"/>
    </row>
    <row r="560" spans="1:13">
      <c r="A560" s="64">
        <f t="shared" si="36"/>
        <v>554</v>
      </c>
      <c r="B560" s="70"/>
      <c r="C560" s="71"/>
      <c r="D560" s="64"/>
      <c r="E560" s="116">
        <f t="shared" si="33"/>
        <v>0</v>
      </c>
      <c r="F560" s="64"/>
      <c r="G560" s="80"/>
      <c r="H560" s="114">
        <f t="shared" si="34"/>
        <v>0</v>
      </c>
      <c r="I560" s="66">
        <f t="shared" si="35"/>
        <v>0</v>
      </c>
      <c r="M560" s="113"/>
    </row>
    <row r="561" spans="1:13">
      <c r="A561" s="64">
        <f t="shared" si="36"/>
        <v>555</v>
      </c>
      <c r="B561" s="70"/>
      <c r="C561" s="71"/>
      <c r="D561" s="64"/>
      <c r="E561" s="116">
        <f t="shared" si="33"/>
        <v>0</v>
      </c>
      <c r="F561" s="64"/>
      <c r="G561" s="80"/>
      <c r="H561" s="114">
        <f t="shared" si="34"/>
        <v>0</v>
      </c>
      <c r="I561" s="66">
        <f t="shared" si="35"/>
        <v>0</v>
      </c>
      <c r="M561" s="113"/>
    </row>
    <row r="562" spans="1:13">
      <c r="A562" s="64">
        <f t="shared" si="36"/>
        <v>556</v>
      </c>
      <c r="B562" s="70"/>
      <c r="C562" s="71"/>
      <c r="D562" s="64"/>
      <c r="E562" s="116">
        <f t="shared" si="33"/>
        <v>0</v>
      </c>
      <c r="F562" s="64"/>
      <c r="G562" s="80"/>
      <c r="H562" s="114">
        <f t="shared" si="34"/>
        <v>0</v>
      </c>
      <c r="I562" s="66">
        <f t="shared" si="35"/>
        <v>0</v>
      </c>
      <c r="M562" s="113"/>
    </row>
    <row r="563" spans="1:13">
      <c r="A563" s="64">
        <f t="shared" si="36"/>
        <v>557</v>
      </c>
      <c r="B563" s="70"/>
      <c r="C563" s="71"/>
      <c r="D563" s="64"/>
      <c r="E563" s="116">
        <f t="shared" si="33"/>
        <v>0</v>
      </c>
      <c r="F563" s="64"/>
      <c r="G563" s="80"/>
      <c r="H563" s="114">
        <f t="shared" si="34"/>
        <v>0</v>
      </c>
      <c r="I563" s="66">
        <f t="shared" si="35"/>
        <v>0</v>
      </c>
      <c r="M563" s="113"/>
    </row>
    <row r="564" spans="1:13">
      <c r="A564" s="64">
        <f t="shared" si="36"/>
        <v>558</v>
      </c>
      <c r="B564" s="70"/>
      <c r="C564" s="71"/>
      <c r="D564" s="64"/>
      <c r="E564" s="116">
        <f t="shared" si="33"/>
        <v>0</v>
      </c>
      <c r="F564" s="64"/>
      <c r="G564" s="80"/>
      <c r="H564" s="114">
        <f t="shared" si="34"/>
        <v>0</v>
      </c>
      <c r="I564" s="66">
        <f t="shared" si="35"/>
        <v>0</v>
      </c>
      <c r="M564" s="113"/>
    </row>
    <row r="565" spans="1:13">
      <c r="A565" s="64">
        <f t="shared" si="36"/>
        <v>559</v>
      </c>
      <c r="B565" s="70"/>
      <c r="C565" s="71"/>
      <c r="D565" s="64"/>
      <c r="E565" s="116">
        <f t="shared" si="33"/>
        <v>0</v>
      </c>
      <c r="F565" s="64"/>
      <c r="G565" s="80"/>
      <c r="H565" s="114">
        <f t="shared" si="34"/>
        <v>0</v>
      </c>
      <c r="I565" s="66">
        <f t="shared" si="35"/>
        <v>0</v>
      </c>
      <c r="M565" s="113"/>
    </row>
    <row r="566" spans="1:13">
      <c r="A566" s="64">
        <f t="shared" si="36"/>
        <v>560</v>
      </c>
      <c r="B566" s="70"/>
      <c r="C566" s="71"/>
      <c r="D566" s="64"/>
      <c r="E566" s="116">
        <f t="shared" si="33"/>
        <v>0</v>
      </c>
      <c r="F566" s="64"/>
      <c r="G566" s="80"/>
      <c r="H566" s="114">
        <f t="shared" si="34"/>
        <v>0</v>
      </c>
      <c r="I566" s="66">
        <f t="shared" si="35"/>
        <v>0</v>
      </c>
      <c r="M566" s="113"/>
    </row>
    <row r="567" spans="1:13">
      <c r="A567" s="64">
        <f t="shared" si="36"/>
        <v>561</v>
      </c>
      <c r="B567" s="70"/>
      <c r="C567" s="71"/>
      <c r="D567" s="64"/>
      <c r="E567" s="116">
        <f t="shared" si="33"/>
        <v>0</v>
      </c>
      <c r="F567" s="64"/>
      <c r="G567" s="80"/>
      <c r="H567" s="114">
        <f t="shared" si="34"/>
        <v>0</v>
      </c>
      <c r="I567" s="66">
        <f t="shared" si="35"/>
        <v>0</v>
      </c>
      <c r="M567" s="113"/>
    </row>
    <row r="568" spans="1:13">
      <c r="A568" s="64">
        <f t="shared" si="36"/>
        <v>562</v>
      </c>
      <c r="B568" s="70"/>
      <c r="C568" s="71"/>
      <c r="D568" s="64"/>
      <c r="E568" s="116">
        <f t="shared" si="33"/>
        <v>0</v>
      </c>
      <c r="F568" s="64"/>
      <c r="G568" s="80"/>
      <c r="H568" s="114">
        <f t="shared" si="34"/>
        <v>0</v>
      </c>
      <c r="I568" s="66">
        <f t="shared" si="35"/>
        <v>0</v>
      </c>
      <c r="M568" s="113"/>
    </row>
    <row r="569" spans="1:13">
      <c r="A569" s="64">
        <f t="shared" si="36"/>
        <v>563</v>
      </c>
      <c r="B569" s="70"/>
      <c r="C569" s="71"/>
      <c r="D569" s="64"/>
      <c r="E569" s="116">
        <f t="shared" si="33"/>
        <v>0</v>
      </c>
      <c r="F569" s="64"/>
      <c r="G569" s="80"/>
      <c r="H569" s="114">
        <f t="shared" si="34"/>
        <v>0</v>
      </c>
      <c r="I569" s="66">
        <f t="shared" si="35"/>
        <v>0</v>
      </c>
      <c r="M569" s="113"/>
    </row>
    <row r="570" spans="1:13">
      <c r="A570" s="64">
        <f t="shared" si="36"/>
        <v>564</v>
      </c>
      <c r="B570" s="70"/>
      <c r="C570" s="71"/>
      <c r="D570" s="64"/>
      <c r="E570" s="116">
        <f t="shared" si="33"/>
        <v>0</v>
      </c>
      <c r="F570" s="64"/>
      <c r="G570" s="80"/>
      <c r="H570" s="114">
        <f t="shared" si="34"/>
        <v>0</v>
      </c>
      <c r="I570" s="66">
        <f t="shared" si="35"/>
        <v>0</v>
      </c>
      <c r="M570" s="113"/>
    </row>
    <row r="571" spans="1:13">
      <c r="A571" s="64">
        <f t="shared" si="36"/>
        <v>565</v>
      </c>
      <c r="B571" s="70"/>
      <c r="C571" s="71"/>
      <c r="D571" s="64"/>
      <c r="E571" s="116">
        <f t="shared" si="33"/>
        <v>0</v>
      </c>
      <c r="F571" s="64"/>
      <c r="G571" s="80"/>
      <c r="H571" s="114">
        <f t="shared" si="34"/>
        <v>0</v>
      </c>
      <c r="I571" s="66">
        <f t="shared" si="35"/>
        <v>0</v>
      </c>
      <c r="M571" s="113"/>
    </row>
    <row r="572" spans="1:13">
      <c r="A572" s="64">
        <f t="shared" si="36"/>
        <v>566</v>
      </c>
      <c r="B572" s="70"/>
      <c r="C572" s="71"/>
      <c r="D572" s="64"/>
      <c r="E572" s="116">
        <f t="shared" si="33"/>
        <v>0</v>
      </c>
      <c r="F572" s="64"/>
      <c r="G572" s="80"/>
      <c r="H572" s="114">
        <f t="shared" si="34"/>
        <v>0</v>
      </c>
      <c r="I572" s="66">
        <f t="shared" si="35"/>
        <v>0</v>
      </c>
      <c r="M572" s="113"/>
    </row>
    <row r="573" spans="1:13">
      <c r="A573" s="64">
        <f t="shared" si="36"/>
        <v>567</v>
      </c>
      <c r="B573" s="70"/>
      <c r="C573" s="71"/>
      <c r="D573" s="64"/>
      <c r="E573" s="116">
        <f t="shared" si="33"/>
        <v>0</v>
      </c>
      <c r="F573" s="64"/>
      <c r="G573" s="80"/>
      <c r="H573" s="114">
        <f t="shared" si="34"/>
        <v>0</v>
      </c>
      <c r="I573" s="66">
        <f t="shared" si="35"/>
        <v>0</v>
      </c>
      <c r="M573" s="113"/>
    </row>
    <row r="574" spans="1:13">
      <c r="A574" s="64">
        <f t="shared" si="36"/>
        <v>568</v>
      </c>
      <c r="B574" s="70"/>
      <c r="C574" s="71"/>
      <c r="D574" s="64"/>
      <c r="E574" s="116">
        <f t="shared" si="33"/>
        <v>0</v>
      </c>
      <c r="F574" s="64"/>
      <c r="G574" s="80"/>
      <c r="H574" s="114">
        <f t="shared" si="34"/>
        <v>0</v>
      </c>
      <c r="I574" s="66">
        <f t="shared" si="35"/>
        <v>0</v>
      </c>
      <c r="M574" s="113"/>
    </row>
    <row r="575" spans="1:13">
      <c r="A575" s="64">
        <f t="shared" si="36"/>
        <v>569</v>
      </c>
      <c r="B575" s="70"/>
      <c r="C575" s="71"/>
      <c r="D575" s="64"/>
      <c r="E575" s="116">
        <f t="shared" si="33"/>
        <v>0</v>
      </c>
      <c r="F575" s="64"/>
      <c r="G575" s="80"/>
      <c r="H575" s="114">
        <f t="shared" si="34"/>
        <v>0</v>
      </c>
      <c r="I575" s="66">
        <f t="shared" si="35"/>
        <v>0</v>
      </c>
      <c r="M575" s="113"/>
    </row>
    <row r="576" spans="1:13">
      <c r="A576" s="64">
        <f t="shared" si="36"/>
        <v>570</v>
      </c>
      <c r="B576" s="70"/>
      <c r="C576" s="71"/>
      <c r="D576" s="64"/>
      <c r="E576" s="116">
        <f t="shared" si="33"/>
        <v>0</v>
      </c>
      <c r="F576" s="64"/>
      <c r="G576" s="80"/>
      <c r="H576" s="114">
        <f t="shared" si="34"/>
        <v>0</v>
      </c>
      <c r="I576" s="66">
        <f t="shared" si="35"/>
        <v>0</v>
      </c>
      <c r="M576" s="113"/>
    </row>
    <row r="577" spans="1:13">
      <c r="A577" s="64">
        <f t="shared" si="36"/>
        <v>571</v>
      </c>
      <c r="B577" s="70"/>
      <c r="C577" s="71"/>
      <c r="D577" s="64"/>
      <c r="E577" s="116">
        <f t="shared" si="33"/>
        <v>0</v>
      </c>
      <c r="F577" s="64"/>
      <c r="G577" s="80"/>
      <c r="H577" s="114">
        <f t="shared" si="34"/>
        <v>0</v>
      </c>
      <c r="I577" s="66">
        <f t="shared" si="35"/>
        <v>0</v>
      </c>
      <c r="M577" s="113"/>
    </row>
    <row r="578" spans="1:13">
      <c r="A578" s="64">
        <f t="shared" si="36"/>
        <v>572</v>
      </c>
      <c r="B578" s="70"/>
      <c r="C578" s="71"/>
      <c r="D578" s="64"/>
      <c r="E578" s="116">
        <f t="shared" si="33"/>
        <v>0</v>
      </c>
      <c r="F578" s="64"/>
      <c r="G578" s="80"/>
      <c r="H578" s="114">
        <f t="shared" si="34"/>
        <v>0</v>
      </c>
      <c r="I578" s="66">
        <f t="shared" si="35"/>
        <v>0</v>
      </c>
      <c r="M578" s="113"/>
    </row>
    <row r="579" spans="1:13">
      <c r="A579" s="64">
        <f t="shared" si="36"/>
        <v>573</v>
      </c>
      <c r="B579" s="70"/>
      <c r="C579" s="71"/>
      <c r="D579" s="64"/>
      <c r="E579" s="116">
        <f t="shared" si="33"/>
        <v>0</v>
      </c>
      <c r="F579" s="64"/>
      <c r="G579" s="80"/>
      <c r="H579" s="114">
        <f t="shared" si="34"/>
        <v>0</v>
      </c>
      <c r="I579" s="66">
        <f t="shared" si="35"/>
        <v>0</v>
      </c>
      <c r="M579" s="113"/>
    </row>
    <row r="580" spans="1:13">
      <c r="A580" s="64">
        <f t="shared" si="36"/>
        <v>574</v>
      </c>
      <c r="B580" s="70"/>
      <c r="C580" s="71"/>
      <c r="D580" s="64"/>
      <c r="E580" s="116">
        <f t="shared" si="33"/>
        <v>0</v>
      </c>
      <c r="F580" s="64"/>
      <c r="G580" s="80"/>
      <c r="H580" s="114">
        <f t="shared" si="34"/>
        <v>0</v>
      </c>
      <c r="I580" s="66">
        <f t="shared" si="35"/>
        <v>0</v>
      </c>
      <c r="M580" s="113"/>
    </row>
    <row r="581" spans="1:13">
      <c r="A581" s="64">
        <f t="shared" si="36"/>
        <v>575</v>
      </c>
      <c r="B581" s="70"/>
      <c r="C581" s="71"/>
      <c r="D581" s="64"/>
      <c r="E581" s="116">
        <f t="shared" si="33"/>
        <v>0</v>
      </c>
      <c r="F581" s="64"/>
      <c r="G581" s="80"/>
      <c r="H581" s="114">
        <f t="shared" si="34"/>
        <v>0</v>
      </c>
      <c r="I581" s="66">
        <f t="shared" si="35"/>
        <v>0</v>
      </c>
      <c r="M581" s="113"/>
    </row>
    <row r="582" spans="1:13">
      <c r="A582" s="64">
        <f t="shared" si="36"/>
        <v>576</v>
      </c>
      <c r="B582" s="70"/>
      <c r="C582" s="71"/>
      <c r="D582" s="64"/>
      <c r="E582" s="116">
        <f t="shared" si="33"/>
        <v>0</v>
      </c>
      <c r="F582" s="64"/>
      <c r="G582" s="80"/>
      <c r="H582" s="114">
        <f t="shared" si="34"/>
        <v>0</v>
      </c>
      <c r="I582" s="66">
        <f t="shared" si="35"/>
        <v>0</v>
      </c>
      <c r="M582" s="113"/>
    </row>
    <row r="583" spans="1:13">
      <c r="A583" s="64">
        <f t="shared" si="36"/>
        <v>577</v>
      </c>
      <c r="B583" s="70"/>
      <c r="C583" s="71"/>
      <c r="D583" s="64"/>
      <c r="E583" s="116">
        <f t="shared" si="33"/>
        <v>0</v>
      </c>
      <c r="F583" s="64"/>
      <c r="G583" s="80"/>
      <c r="H583" s="114">
        <f t="shared" si="34"/>
        <v>0</v>
      </c>
      <c r="I583" s="66">
        <f t="shared" si="35"/>
        <v>0</v>
      </c>
      <c r="M583" s="113"/>
    </row>
    <row r="584" spans="1:13">
      <c r="A584" s="64">
        <f t="shared" si="36"/>
        <v>578</v>
      </c>
      <c r="B584" s="70"/>
      <c r="C584" s="71"/>
      <c r="D584" s="64"/>
      <c r="E584" s="116">
        <f t="shared" ref="E584:E608" si="37">ROUND(D584/$E$4,3)</f>
        <v>0</v>
      </c>
      <c r="F584" s="64"/>
      <c r="G584" s="80"/>
      <c r="H584" s="114">
        <f t="shared" ref="H584:H608" si="38">ROUND(G584*0.2359,2)</f>
        <v>0</v>
      </c>
      <c r="I584" s="66">
        <f t="shared" ref="I584:I608" si="39">G584+H584</f>
        <v>0</v>
      </c>
      <c r="M584" s="113"/>
    </row>
    <row r="585" spans="1:13">
      <c r="A585" s="64">
        <f t="shared" ref="A585:A608" si="40">A584+1</f>
        <v>579</v>
      </c>
      <c r="B585" s="70"/>
      <c r="C585" s="71"/>
      <c r="D585" s="64"/>
      <c r="E585" s="116">
        <f t="shared" si="37"/>
        <v>0</v>
      </c>
      <c r="F585" s="64"/>
      <c r="G585" s="80"/>
      <c r="H585" s="114">
        <f t="shared" si="38"/>
        <v>0</v>
      </c>
      <c r="I585" s="66">
        <f t="shared" si="39"/>
        <v>0</v>
      </c>
      <c r="M585" s="113"/>
    </row>
    <row r="586" spans="1:13">
      <c r="A586" s="64">
        <f t="shared" si="40"/>
        <v>580</v>
      </c>
      <c r="B586" s="70"/>
      <c r="C586" s="71"/>
      <c r="D586" s="64"/>
      <c r="E586" s="116">
        <f t="shared" si="37"/>
        <v>0</v>
      </c>
      <c r="F586" s="64"/>
      <c r="G586" s="80"/>
      <c r="H586" s="114">
        <f t="shared" si="38"/>
        <v>0</v>
      </c>
      <c r="I586" s="66">
        <f t="shared" si="39"/>
        <v>0</v>
      </c>
      <c r="M586" s="113"/>
    </row>
    <row r="587" spans="1:13">
      <c r="A587" s="64">
        <f t="shared" si="40"/>
        <v>581</v>
      </c>
      <c r="B587" s="70"/>
      <c r="C587" s="71"/>
      <c r="D587" s="64"/>
      <c r="E587" s="116">
        <f t="shared" si="37"/>
        <v>0</v>
      </c>
      <c r="F587" s="64"/>
      <c r="G587" s="80"/>
      <c r="H587" s="114">
        <f t="shared" si="38"/>
        <v>0</v>
      </c>
      <c r="I587" s="66">
        <f t="shared" si="39"/>
        <v>0</v>
      </c>
      <c r="M587" s="113"/>
    </row>
    <row r="588" spans="1:13">
      <c r="A588" s="64">
        <f t="shared" si="40"/>
        <v>582</v>
      </c>
      <c r="B588" s="70"/>
      <c r="C588" s="71"/>
      <c r="D588" s="64"/>
      <c r="E588" s="116">
        <f t="shared" si="37"/>
        <v>0</v>
      </c>
      <c r="F588" s="64"/>
      <c r="G588" s="80"/>
      <c r="H588" s="114">
        <f t="shared" si="38"/>
        <v>0</v>
      </c>
      <c r="I588" s="66">
        <f t="shared" si="39"/>
        <v>0</v>
      </c>
      <c r="M588" s="113"/>
    </row>
    <row r="589" spans="1:13">
      <c r="A589" s="64">
        <f t="shared" si="40"/>
        <v>583</v>
      </c>
      <c r="B589" s="70"/>
      <c r="C589" s="71"/>
      <c r="D589" s="64"/>
      <c r="E589" s="116">
        <f t="shared" si="37"/>
        <v>0</v>
      </c>
      <c r="F589" s="64"/>
      <c r="G589" s="80"/>
      <c r="H589" s="114">
        <f t="shared" si="38"/>
        <v>0</v>
      </c>
      <c r="I589" s="66">
        <f t="shared" si="39"/>
        <v>0</v>
      </c>
      <c r="M589" s="113"/>
    </row>
    <row r="590" spans="1:13">
      <c r="A590" s="64">
        <f t="shared" si="40"/>
        <v>584</v>
      </c>
      <c r="B590" s="70"/>
      <c r="C590" s="71"/>
      <c r="D590" s="64"/>
      <c r="E590" s="116">
        <f t="shared" si="37"/>
        <v>0</v>
      </c>
      <c r="F590" s="64"/>
      <c r="G590" s="80"/>
      <c r="H590" s="114">
        <f t="shared" si="38"/>
        <v>0</v>
      </c>
      <c r="I590" s="66">
        <f t="shared" si="39"/>
        <v>0</v>
      </c>
      <c r="M590" s="113"/>
    </row>
    <row r="591" spans="1:13">
      <c r="A591" s="64">
        <f t="shared" si="40"/>
        <v>585</v>
      </c>
      <c r="B591" s="70"/>
      <c r="C591" s="71"/>
      <c r="D591" s="64"/>
      <c r="E591" s="116">
        <f t="shared" si="37"/>
        <v>0</v>
      </c>
      <c r="F591" s="64"/>
      <c r="G591" s="80"/>
      <c r="H591" s="114">
        <f t="shared" si="38"/>
        <v>0</v>
      </c>
      <c r="I591" s="66">
        <f t="shared" si="39"/>
        <v>0</v>
      </c>
      <c r="M591" s="113"/>
    </row>
    <row r="592" spans="1:13">
      <c r="A592" s="64">
        <f t="shared" si="40"/>
        <v>586</v>
      </c>
      <c r="B592" s="70"/>
      <c r="C592" s="71"/>
      <c r="D592" s="64"/>
      <c r="E592" s="116">
        <f t="shared" si="37"/>
        <v>0</v>
      </c>
      <c r="F592" s="64"/>
      <c r="G592" s="80"/>
      <c r="H592" s="114">
        <f t="shared" si="38"/>
        <v>0</v>
      </c>
      <c r="I592" s="66">
        <f t="shared" si="39"/>
        <v>0</v>
      </c>
      <c r="M592" s="113"/>
    </row>
    <row r="593" spans="1:13">
      <c r="A593" s="64">
        <f t="shared" si="40"/>
        <v>587</v>
      </c>
      <c r="B593" s="70"/>
      <c r="C593" s="71"/>
      <c r="D593" s="64"/>
      <c r="E593" s="116">
        <f t="shared" si="37"/>
        <v>0</v>
      </c>
      <c r="F593" s="64"/>
      <c r="G593" s="80"/>
      <c r="H593" s="114">
        <f t="shared" si="38"/>
        <v>0</v>
      </c>
      <c r="I593" s="66">
        <f t="shared" si="39"/>
        <v>0</v>
      </c>
      <c r="M593" s="113"/>
    </row>
    <row r="594" spans="1:13">
      <c r="A594" s="64">
        <f t="shared" si="40"/>
        <v>588</v>
      </c>
      <c r="B594" s="70"/>
      <c r="C594" s="71"/>
      <c r="D594" s="64"/>
      <c r="E594" s="116">
        <f t="shared" si="37"/>
        <v>0</v>
      </c>
      <c r="F594" s="64"/>
      <c r="G594" s="80"/>
      <c r="H594" s="114">
        <f t="shared" si="38"/>
        <v>0</v>
      </c>
      <c r="I594" s="66">
        <f t="shared" si="39"/>
        <v>0</v>
      </c>
      <c r="M594" s="113"/>
    </row>
    <row r="595" spans="1:13">
      <c r="A595" s="64">
        <f t="shared" si="40"/>
        <v>589</v>
      </c>
      <c r="B595" s="70"/>
      <c r="C595" s="71"/>
      <c r="D595" s="64"/>
      <c r="E595" s="116">
        <f t="shared" si="37"/>
        <v>0</v>
      </c>
      <c r="F595" s="64"/>
      <c r="G595" s="80"/>
      <c r="H595" s="114">
        <f t="shared" si="38"/>
        <v>0</v>
      </c>
      <c r="I595" s="66">
        <f t="shared" si="39"/>
        <v>0</v>
      </c>
      <c r="M595" s="113"/>
    </row>
    <row r="596" spans="1:13">
      <c r="A596" s="64">
        <f t="shared" si="40"/>
        <v>590</v>
      </c>
      <c r="B596" s="70"/>
      <c r="C596" s="71"/>
      <c r="D596" s="64"/>
      <c r="E596" s="116">
        <f t="shared" si="37"/>
        <v>0</v>
      </c>
      <c r="F596" s="64"/>
      <c r="G596" s="80"/>
      <c r="H596" s="114">
        <f t="shared" si="38"/>
        <v>0</v>
      </c>
      <c r="I596" s="66">
        <f t="shared" si="39"/>
        <v>0</v>
      </c>
      <c r="M596" s="113"/>
    </row>
    <row r="597" spans="1:13">
      <c r="A597" s="64">
        <f t="shared" si="40"/>
        <v>591</v>
      </c>
      <c r="B597" s="70"/>
      <c r="C597" s="71"/>
      <c r="D597" s="64"/>
      <c r="E597" s="116">
        <f t="shared" si="37"/>
        <v>0</v>
      </c>
      <c r="F597" s="64"/>
      <c r="G597" s="80"/>
      <c r="H597" s="114">
        <f t="shared" si="38"/>
        <v>0</v>
      </c>
      <c r="I597" s="66">
        <f t="shared" si="39"/>
        <v>0</v>
      </c>
      <c r="M597" s="113"/>
    </row>
    <row r="598" spans="1:13">
      <c r="A598" s="64">
        <f t="shared" si="40"/>
        <v>592</v>
      </c>
      <c r="B598" s="70"/>
      <c r="C598" s="71"/>
      <c r="D598" s="64"/>
      <c r="E598" s="116">
        <f t="shared" si="37"/>
        <v>0</v>
      </c>
      <c r="F598" s="64"/>
      <c r="G598" s="80"/>
      <c r="H598" s="114">
        <f t="shared" si="38"/>
        <v>0</v>
      </c>
      <c r="I598" s="66">
        <f t="shared" si="39"/>
        <v>0</v>
      </c>
      <c r="M598" s="113"/>
    </row>
    <row r="599" spans="1:13">
      <c r="A599" s="64">
        <f t="shared" si="40"/>
        <v>593</v>
      </c>
      <c r="B599" s="70"/>
      <c r="C599" s="71"/>
      <c r="D599" s="64"/>
      <c r="E599" s="116">
        <f t="shared" si="37"/>
        <v>0</v>
      </c>
      <c r="F599" s="64"/>
      <c r="G599" s="80"/>
      <c r="H599" s="114">
        <f t="shared" si="38"/>
        <v>0</v>
      </c>
      <c r="I599" s="66">
        <f t="shared" si="39"/>
        <v>0</v>
      </c>
      <c r="M599" s="113"/>
    </row>
    <row r="600" spans="1:13">
      <c r="A600" s="64">
        <f t="shared" si="40"/>
        <v>594</v>
      </c>
      <c r="B600" s="70"/>
      <c r="C600" s="71"/>
      <c r="D600" s="64"/>
      <c r="E600" s="116">
        <f t="shared" si="37"/>
        <v>0</v>
      </c>
      <c r="F600" s="64"/>
      <c r="G600" s="80"/>
      <c r="H600" s="114">
        <f t="shared" si="38"/>
        <v>0</v>
      </c>
      <c r="I600" s="66">
        <f t="shared" si="39"/>
        <v>0</v>
      </c>
      <c r="M600" s="113"/>
    </row>
    <row r="601" spans="1:13">
      <c r="A601" s="64">
        <f t="shared" si="40"/>
        <v>595</v>
      </c>
      <c r="B601" s="70"/>
      <c r="C601" s="71"/>
      <c r="D601" s="64"/>
      <c r="E601" s="116">
        <f t="shared" si="37"/>
        <v>0</v>
      </c>
      <c r="F601" s="64"/>
      <c r="G601" s="80"/>
      <c r="H601" s="114">
        <f t="shared" si="38"/>
        <v>0</v>
      </c>
      <c r="I601" s="66">
        <f t="shared" si="39"/>
        <v>0</v>
      </c>
      <c r="M601" s="113"/>
    </row>
    <row r="602" spans="1:13">
      <c r="A602" s="64">
        <f t="shared" si="40"/>
        <v>596</v>
      </c>
      <c r="B602" s="70"/>
      <c r="C602" s="71"/>
      <c r="D602" s="64"/>
      <c r="E602" s="116">
        <f t="shared" si="37"/>
        <v>0</v>
      </c>
      <c r="F602" s="64"/>
      <c r="G602" s="80"/>
      <c r="H602" s="114">
        <f t="shared" si="38"/>
        <v>0</v>
      </c>
      <c r="I602" s="66">
        <f t="shared" si="39"/>
        <v>0</v>
      </c>
      <c r="M602" s="113"/>
    </row>
    <row r="603" spans="1:13">
      <c r="A603" s="64">
        <f t="shared" si="40"/>
        <v>597</v>
      </c>
      <c r="B603" s="70"/>
      <c r="C603" s="71"/>
      <c r="D603" s="64"/>
      <c r="E603" s="116">
        <f t="shared" si="37"/>
        <v>0</v>
      </c>
      <c r="F603" s="64"/>
      <c r="G603" s="80"/>
      <c r="H603" s="114">
        <f t="shared" si="38"/>
        <v>0</v>
      </c>
      <c r="I603" s="66">
        <f t="shared" si="39"/>
        <v>0</v>
      </c>
      <c r="M603" s="113"/>
    </row>
    <row r="604" spans="1:13">
      <c r="A604" s="64">
        <f t="shared" si="40"/>
        <v>598</v>
      </c>
      <c r="B604" s="70"/>
      <c r="C604" s="71"/>
      <c r="D604" s="64"/>
      <c r="E604" s="116">
        <f t="shared" si="37"/>
        <v>0</v>
      </c>
      <c r="F604" s="64"/>
      <c r="G604" s="80"/>
      <c r="H604" s="114">
        <f t="shared" si="38"/>
        <v>0</v>
      </c>
      <c r="I604" s="66">
        <f t="shared" si="39"/>
        <v>0</v>
      </c>
      <c r="M604" s="113"/>
    </row>
    <row r="605" spans="1:13">
      <c r="A605" s="64">
        <f t="shared" si="40"/>
        <v>599</v>
      </c>
      <c r="B605" s="70"/>
      <c r="C605" s="71"/>
      <c r="D605" s="64"/>
      <c r="E605" s="116">
        <f t="shared" si="37"/>
        <v>0</v>
      </c>
      <c r="F605" s="64"/>
      <c r="G605" s="80"/>
      <c r="H605" s="114">
        <f t="shared" si="38"/>
        <v>0</v>
      </c>
      <c r="I605" s="66">
        <f t="shared" si="39"/>
        <v>0</v>
      </c>
      <c r="M605" s="113"/>
    </row>
    <row r="606" spans="1:13">
      <c r="A606" s="64">
        <f t="shared" si="40"/>
        <v>600</v>
      </c>
      <c r="B606" s="70"/>
      <c r="C606" s="71"/>
      <c r="D606" s="64"/>
      <c r="E606" s="116">
        <f t="shared" si="37"/>
        <v>0</v>
      </c>
      <c r="F606" s="64"/>
      <c r="G606" s="80"/>
      <c r="H606" s="114">
        <f t="shared" si="38"/>
        <v>0</v>
      </c>
      <c r="I606" s="66">
        <f t="shared" si="39"/>
        <v>0</v>
      </c>
      <c r="M606" s="113"/>
    </row>
    <row r="607" spans="1:13">
      <c r="A607" s="64">
        <f t="shared" si="40"/>
        <v>601</v>
      </c>
      <c r="B607" s="70"/>
      <c r="C607" s="71"/>
      <c r="D607" s="64"/>
      <c r="E607" s="116">
        <f t="shared" si="37"/>
        <v>0</v>
      </c>
      <c r="F607" s="64"/>
      <c r="G607" s="80"/>
      <c r="H607" s="114">
        <f t="shared" si="38"/>
        <v>0</v>
      </c>
      <c r="I607" s="66">
        <f t="shared" si="39"/>
        <v>0</v>
      </c>
      <c r="M607" s="113"/>
    </row>
    <row r="608" spans="1:13">
      <c r="A608" s="64">
        <f t="shared" si="40"/>
        <v>602</v>
      </c>
      <c r="B608" s="70"/>
      <c r="C608" s="71"/>
      <c r="D608" s="64"/>
      <c r="E608" s="116">
        <f t="shared" si="37"/>
        <v>0</v>
      </c>
      <c r="F608" s="64"/>
      <c r="G608" s="80"/>
      <c r="H608" s="114">
        <f t="shared" si="38"/>
        <v>0</v>
      </c>
      <c r="I608" s="66">
        <f t="shared" si="39"/>
        <v>0</v>
      </c>
      <c r="M608" s="113"/>
    </row>
  </sheetData>
  <mergeCells count="2">
    <mergeCell ref="A3:I3"/>
    <mergeCell ref="A6:E6"/>
  </mergeCells>
  <pageMargins left="0.70866141732283472" right="0.70866141732283472" top="0.74803149606299213" bottom="0.74803149606299213" header="0.31496062992125984" footer="0.31496062992125984"/>
  <pageSetup paperSize="9" scale="55" fitToHeight="0" orientation="portrait"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4B74C-4C63-4DD5-AA0C-6725DD5C2158}">
  <sheetPr>
    <pageSetUpPr fitToPage="1"/>
  </sheetPr>
  <dimension ref="A1:I84"/>
  <sheetViews>
    <sheetView zoomScaleNormal="100" zoomScaleSheetLayoutView="85" workbookViewId="0">
      <pane ySplit="6" topLeftCell="A25" activePane="bottomLeft" state="frozen"/>
      <selection pane="bottomLeft" activeCell="E25" sqref="E25"/>
    </sheetView>
  </sheetViews>
  <sheetFormatPr defaultColWidth="9.109375" defaultRowHeight="13.2"/>
  <cols>
    <col min="1" max="1" width="5.88671875" style="34" customWidth="1"/>
    <col min="2" max="2" width="58" style="35" customWidth="1"/>
    <col min="3" max="3" width="18.109375" style="34" customWidth="1"/>
    <col min="4" max="4" width="13.44140625" style="34" customWidth="1"/>
    <col min="5" max="5" width="9.6640625" style="36" customWidth="1"/>
    <col min="6" max="6" width="11.5546875" style="34" customWidth="1"/>
    <col min="7" max="7" width="13" style="34" customWidth="1"/>
    <col min="8" max="16384" width="9.109375" style="76"/>
  </cols>
  <sheetData>
    <row r="1" spans="1:7" ht="13.8">
      <c r="G1" s="75" t="s">
        <v>58</v>
      </c>
    </row>
    <row r="2" spans="1:7" ht="17.399999999999999">
      <c r="A2" s="77" t="s">
        <v>40</v>
      </c>
    </row>
    <row r="3" spans="1:7" ht="48" customHeight="1">
      <c r="A3" s="331" t="s">
        <v>62</v>
      </c>
      <c r="B3" s="331"/>
      <c r="C3" s="331"/>
      <c r="D3" s="331"/>
      <c r="E3" s="331"/>
      <c r="F3" s="331"/>
      <c r="G3" s="331"/>
    </row>
    <row r="4" spans="1:7" ht="15.6">
      <c r="A4" s="138"/>
      <c r="B4" s="138"/>
      <c r="C4" s="138"/>
      <c r="D4" s="125"/>
      <c r="E4" s="138"/>
      <c r="F4" s="138"/>
      <c r="G4" s="138"/>
    </row>
    <row r="5" spans="1:7" s="78" customFormat="1" ht="55.5" customHeight="1">
      <c r="A5" s="137" t="s">
        <v>16</v>
      </c>
      <c r="B5" s="134" t="s">
        <v>17</v>
      </c>
      <c r="C5" s="134" t="s">
        <v>18</v>
      </c>
      <c r="D5" s="136" t="s">
        <v>57</v>
      </c>
      <c r="E5" s="136" t="s">
        <v>56</v>
      </c>
      <c r="F5" s="135" t="s">
        <v>55</v>
      </c>
      <c r="G5" s="134" t="s">
        <v>54</v>
      </c>
    </row>
    <row r="6" spans="1:7" s="79" customFormat="1" ht="21.75" customHeight="1">
      <c r="A6" s="349" t="s">
        <v>53</v>
      </c>
      <c r="B6" s="350"/>
      <c r="C6" s="350"/>
      <c r="D6" s="350"/>
      <c r="E6" s="350"/>
      <c r="F6" s="351"/>
      <c r="G6" s="133">
        <f>SUM(G7:G84)</f>
        <v>2527.1999999999998</v>
      </c>
    </row>
    <row r="7" spans="1:7" s="63" customFormat="1" ht="12.9" customHeight="1">
      <c r="A7" s="356">
        <v>1</v>
      </c>
      <c r="B7" s="358"/>
      <c r="C7" s="360"/>
      <c r="D7" s="362" t="s">
        <v>52</v>
      </c>
      <c r="E7" s="130">
        <v>2</v>
      </c>
      <c r="F7" s="129">
        <v>8</v>
      </c>
      <c r="G7" s="129">
        <f t="shared" ref="G7:G38" si="0">ROUND(E7*F7,2)</f>
        <v>16</v>
      </c>
    </row>
    <row r="8" spans="1:7" s="63" customFormat="1" ht="12.9" customHeight="1">
      <c r="A8" s="357"/>
      <c r="B8" s="359"/>
      <c r="C8" s="361"/>
      <c r="D8" s="363"/>
      <c r="E8" s="130">
        <v>22</v>
      </c>
      <c r="F8" s="129">
        <v>2.4</v>
      </c>
      <c r="G8" s="129">
        <f t="shared" si="0"/>
        <v>52.8</v>
      </c>
    </row>
    <row r="9" spans="1:7" s="63" customFormat="1" ht="12.9" customHeight="1">
      <c r="A9" s="356">
        <v>2</v>
      </c>
      <c r="B9" s="358"/>
      <c r="C9" s="360"/>
      <c r="D9" s="362" t="s">
        <v>52</v>
      </c>
      <c r="E9" s="130">
        <v>2</v>
      </c>
      <c r="F9" s="129">
        <v>8</v>
      </c>
      <c r="G9" s="129">
        <f t="shared" si="0"/>
        <v>16</v>
      </c>
    </row>
    <row r="10" spans="1:7" s="63" customFormat="1">
      <c r="A10" s="357"/>
      <c r="B10" s="359"/>
      <c r="C10" s="361"/>
      <c r="D10" s="363"/>
      <c r="E10" s="130">
        <v>22</v>
      </c>
      <c r="F10" s="129">
        <v>2.4</v>
      </c>
      <c r="G10" s="129">
        <f t="shared" si="0"/>
        <v>52.8</v>
      </c>
    </row>
    <row r="11" spans="1:7" s="63" customFormat="1" ht="12.75" customHeight="1">
      <c r="A11" s="356">
        <v>3</v>
      </c>
      <c r="B11" s="358"/>
      <c r="C11" s="360"/>
      <c r="D11" s="362" t="s">
        <v>52</v>
      </c>
      <c r="E11" s="130">
        <v>2</v>
      </c>
      <c r="F11" s="129">
        <v>8</v>
      </c>
      <c r="G11" s="129">
        <f t="shared" si="0"/>
        <v>16</v>
      </c>
    </row>
    <row r="12" spans="1:7" s="63" customFormat="1">
      <c r="A12" s="357"/>
      <c r="B12" s="359"/>
      <c r="C12" s="361"/>
      <c r="D12" s="363"/>
      <c r="E12" s="130">
        <v>22</v>
      </c>
      <c r="F12" s="129">
        <v>2.4</v>
      </c>
      <c r="G12" s="129">
        <f t="shared" si="0"/>
        <v>52.8</v>
      </c>
    </row>
    <row r="13" spans="1:7" s="63" customFormat="1" ht="12.9" customHeight="1">
      <c r="A13" s="356">
        <v>4</v>
      </c>
      <c r="B13" s="358"/>
      <c r="C13" s="360"/>
      <c r="D13" s="362" t="s">
        <v>52</v>
      </c>
      <c r="E13" s="130">
        <v>2</v>
      </c>
      <c r="F13" s="129">
        <v>8</v>
      </c>
      <c r="G13" s="129">
        <f t="shared" si="0"/>
        <v>16</v>
      </c>
    </row>
    <row r="14" spans="1:7" s="63" customFormat="1" ht="12.9" customHeight="1">
      <c r="A14" s="357"/>
      <c r="B14" s="359"/>
      <c r="C14" s="361"/>
      <c r="D14" s="363"/>
      <c r="E14" s="130">
        <v>22</v>
      </c>
      <c r="F14" s="129">
        <v>2.4</v>
      </c>
      <c r="G14" s="129">
        <f t="shared" si="0"/>
        <v>52.8</v>
      </c>
    </row>
    <row r="15" spans="1:7" s="63" customFormat="1" ht="12.75" customHeight="1">
      <c r="A15" s="356">
        <v>5</v>
      </c>
      <c r="B15" s="358"/>
      <c r="C15" s="360"/>
      <c r="D15" s="362" t="s">
        <v>52</v>
      </c>
      <c r="E15" s="130">
        <v>2</v>
      </c>
      <c r="F15" s="129">
        <v>8</v>
      </c>
      <c r="G15" s="129">
        <f t="shared" si="0"/>
        <v>16</v>
      </c>
    </row>
    <row r="16" spans="1:7" s="63" customFormat="1">
      <c r="A16" s="357"/>
      <c r="B16" s="359"/>
      <c r="C16" s="361"/>
      <c r="D16" s="363"/>
      <c r="E16" s="130">
        <v>22</v>
      </c>
      <c r="F16" s="129">
        <v>2.4</v>
      </c>
      <c r="G16" s="129">
        <f t="shared" si="0"/>
        <v>52.8</v>
      </c>
    </row>
    <row r="17" spans="1:9" s="63" customFormat="1" ht="12.75" customHeight="1">
      <c r="A17" s="356">
        <v>6</v>
      </c>
      <c r="B17" s="358"/>
      <c r="C17" s="360"/>
      <c r="D17" s="362" t="s">
        <v>52</v>
      </c>
      <c r="E17" s="130">
        <v>2</v>
      </c>
      <c r="F17" s="129">
        <v>8</v>
      </c>
      <c r="G17" s="129">
        <f t="shared" si="0"/>
        <v>16</v>
      </c>
    </row>
    <row r="18" spans="1:9" s="63" customFormat="1" ht="14.25" customHeight="1">
      <c r="A18" s="357"/>
      <c r="B18" s="359"/>
      <c r="C18" s="361"/>
      <c r="D18" s="363"/>
      <c r="E18" s="130">
        <v>22</v>
      </c>
      <c r="F18" s="129">
        <v>2.4</v>
      </c>
      <c r="G18" s="129">
        <f t="shared" si="0"/>
        <v>52.8</v>
      </c>
    </row>
    <row r="19" spans="1:9" s="63" customFormat="1" ht="12.75" customHeight="1">
      <c r="A19" s="356">
        <v>7</v>
      </c>
      <c r="B19" s="358"/>
      <c r="C19" s="360"/>
      <c r="D19" s="362" t="s">
        <v>52</v>
      </c>
      <c r="E19" s="130">
        <v>2</v>
      </c>
      <c r="F19" s="129">
        <v>8</v>
      </c>
      <c r="G19" s="129">
        <f t="shared" si="0"/>
        <v>16</v>
      </c>
    </row>
    <row r="20" spans="1:9" s="63" customFormat="1">
      <c r="A20" s="357"/>
      <c r="B20" s="359"/>
      <c r="C20" s="361"/>
      <c r="D20" s="363"/>
      <c r="E20" s="130">
        <v>22</v>
      </c>
      <c r="F20" s="129">
        <v>2.4</v>
      </c>
      <c r="G20" s="129">
        <f t="shared" si="0"/>
        <v>52.8</v>
      </c>
    </row>
    <row r="21" spans="1:9" s="63" customFormat="1" ht="12.75" customHeight="1">
      <c r="A21" s="356">
        <v>8</v>
      </c>
      <c r="B21" s="358"/>
      <c r="C21" s="360"/>
      <c r="D21" s="362" t="s">
        <v>52</v>
      </c>
      <c r="E21" s="130">
        <v>2</v>
      </c>
      <c r="F21" s="129">
        <v>8</v>
      </c>
      <c r="G21" s="129">
        <f t="shared" si="0"/>
        <v>16</v>
      </c>
    </row>
    <row r="22" spans="1:9" s="63" customFormat="1" ht="15" customHeight="1">
      <c r="A22" s="357"/>
      <c r="B22" s="359"/>
      <c r="C22" s="361"/>
      <c r="D22" s="363"/>
      <c r="E22" s="130">
        <v>22</v>
      </c>
      <c r="F22" s="129">
        <v>2.4</v>
      </c>
      <c r="G22" s="129">
        <f t="shared" si="0"/>
        <v>52.8</v>
      </c>
    </row>
    <row r="23" spans="1:9" s="63" customFormat="1" ht="12.75" customHeight="1">
      <c r="A23" s="356">
        <v>9</v>
      </c>
      <c r="B23" s="358"/>
      <c r="C23" s="360"/>
      <c r="D23" s="362" t="s">
        <v>52</v>
      </c>
      <c r="E23" s="130">
        <v>2</v>
      </c>
      <c r="F23" s="129">
        <v>8</v>
      </c>
      <c r="G23" s="129">
        <f t="shared" si="0"/>
        <v>16</v>
      </c>
    </row>
    <row r="24" spans="1:9" s="63" customFormat="1">
      <c r="A24" s="357"/>
      <c r="B24" s="359"/>
      <c r="C24" s="361"/>
      <c r="D24" s="363"/>
      <c r="E24" s="130">
        <v>22</v>
      </c>
      <c r="F24" s="129">
        <v>2.4</v>
      </c>
      <c r="G24" s="129">
        <f t="shared" si="0"/>
        <v>52.8</v>
      </c>
    </row>
    <row r="25" spans="1:9" s="63" customFormat="1" ht="12.75" customHeight="1">
      <c r="A25" s="356">
        <v>10</v>
      </c>
      <c r="B25" s="358"/>
      <c r="C25" s="360"/>
      <c r="D25" s="362" t="s">
        <v>52</v>
      </c>
      <c r="E25" s="130">
        <v>2</v>
      </c>
      <c r="F25" s="129">
        <v>8</v>
      </c>
      <c r="G25" s="129">
        <f t="shared" si="0"/>
        <v>16</v>
      </c>
    </row>
    <row r="26" spans="1:9" s="63" customFormat="1">
      <c r="A26" s="357"/>
      <c r="B26" s="359"/>
      <c r="C26" s="361"/>
      <c r="D26" s="363"/>
      <c r="E26" s="130">
        <v>22</v>
      </c>
      <c r="F26" s="129">
        <v>2.4</v>
      </c>
      <c r="G26" s="129">
        <f t="shared" si="0"/>
        <v>52.8</v>
      </c>
    </row>
    <row r="27" spans="1:9" s="63" customFormat="1" ht="12.75" customHeight="1">
      <c r="A27" s="356">
        <v>11</v>
      </c>
      <c r="B27" s="358"/>
      <c r="C27" s="360"/>
      <c r="D27" s="362" t="s">
        <v>52</v>
      </c>
      <c r="E27" s="130">
        <v>2</v>
      </c>
      <c r="F27" s="129">
        <v>8</v>
      </c>
      <c r="G27" s="129">
        <f t="shared" si="0"/>
        <v>16</v>
      </c>
    </row>
    <row r="28" spans="1:9" s="63" customFormat="1">
      <c r="A28" s="357"/>
      <c r="B28" s="359"/>
      <c r="C28" s="361"/>
      <c r="D28" s="363"/>
      <c r="E28" s="130">
        <v>22</v>
      </c>
      <c r="F28" s="129">
        <v>2.4</v>
      </c>
      <c r="G28" s="129">
        <f t="shared" si="0"/>
        <v>52.8</v>
      </c>
    </row>
    <row r="29" spans="1:9" ht="11.25" customHeight="1">
      <c r="A29" s="356">
        <v>12</v>
      </c>
      <c r="B29" s="358"/>
      <c r="C29" s="360"/>
      <c r="D29" s="362" t="s">
        <v>52</v>
      </c>
      <c r="E29" s="130">
        <v>2</v>
      </c>
      <c r="F29" s="129">
        <v>8</v>
      </c>
      <c r="G29" s="129">
        <f t="shared" si="0"/>
        <v>16</v>
      </c>
      <c r="I29" s="63"/>
    </row>
    <row r="30" spans="1:9">
      <c r="A30" s="357"/>
      <c r="B30" s="359"/>
      <c r="C30" s="361"/>
      <c r="D30" s="363"/>
      <c r="E30" s="130">
        <v>22</v>
      </c>
      <c r="F30" s="129">
        <v>2.4</v>
      </c>
      <c r="G30" s="129">
        <f t="shared" si="0"/>
        <v>52.8</v>
      </c>
      <c r="I30" s="63"/>
    </row>
    <row r="31" spans="1:9" ht="12.9" customHeight="1">
      <c r="A31" s="356">
        <v>13</v>
      </c>
      <c r="B31" s="358"/>
      <c r="C31" s="360"/>
      <c r="D31" s="362" t="s">
        <v>52</v>
      </c>
      <c r="E31" s="130">
        <v>2</v>
      </c>
      <c r="F31" s="129">
        <v>8</v>
      </c>
      <c r="G31" s="129">
        <f t="shared" si="0"/>
        <v>16</v>
      </c>
      <c r="I31" s="63"/>
    </row>
    <row r="32" spans="1:9" ht="15" customHeight="1">
      <c r="A32" s="357"/>
      <c r="B32" s="359"/>
      <c r="C32" s="361"/>
      <c r="D32" s="363"/>
      <c r="E32" s="130">
        <v>22</v>
      </c>
      <c r="F32" s="129">
        <v>2.4</v>
      </c>
      <c r="G32" s="129">
        <f t="shared" si="0"/>
        <v>52.8</v>
      </c>
      <c r="I32" s="63"/>
    </row>
    <row r="33" spans="1:7">
      <c r="A33" s="366">
        <v>14</v>
      </c>
      <c r="B33" s="368"/>
      <c r="C33" s="370"/>
      <c r="D33" s="364" t="s">
        <v>51</v>
      </c>
      <c r="E33" s="132">
        <v>2</v>
      </c>
      <c r="F33" s="131">
        <v>8</v>
      </c>
      <c r="G33" s="131">
        <f t="shared" si="0"/>
        <v>16</v>
      </c>
    </row>
    <row r="34" spans="1:7" ht="15.75" customHeight="1">
      <c r="A34" s="367"/>
      <c r="B34" s="369"/>
      <c r="C34" s="371"/>
      <c r="D34" s="365"/>
      <c r="E34" s="132">
        <v>20</v>
      </c>
      <c r="F34" s="131">
        <v>2.4</v>
      </c>
      <c r="G34" s="131">
        <f t="shared" si="0"/>
        <v>48</v>
      </c>
    </row>
    <row r="35" spans="1:7" ht="12.75" customHeight="1">
      <c r="A35" s="356">
        <v>15</v>
      </c>
      <c r="B35" s="358"/>
      <c r="C35" s="360"/>
      <c r="D35" s="364" t="s">
        <v>51</v>
      </c>
      <c r="E35" s="130">
        <v>2</v>
      </c>
      <c r="F35" s="129">
        <v>8</v>
      </c>
      <c r="G35" s="129">
        <f t="shared" si="0"/>
        <v>16</v>
      </c>
    </row>
    <row r="36" spans="1:7" ht="13.5" customHeight="1">
      <c r="A36" s="357"/>
      <c r="B36" s="359"/>
      <c r="C36" s="361"/>
      <c r="D36" s="365"/>
      <c r="E36" s="130">
        <v>20</v>
      </c>
      <c r="F36" s="129">
        <v>2.4</v>
      </c>
      <c r="G36" s="129">
        <f t="shared" si="0"/>
        <v>48</v>
      </c>
    </row>
    <row r="37" spans="1:7" ht="12.75" customHeight="1">
      <c r="A37" s="356">
        <v>16</v>
      </c>
      <c r="B37" s="358"/>
      <c r="C37" s="360"/>
      <c r="D37" s="364" t="s">
        <v>51</v>
      </c>
      <c r="E37" s="130">
        <v>2</v>
      </c>
      <c r="F37" s="129">
        <v>8</v>
      </c>
      <c r="G37" s="129">
        <f t="shared" si="0"/>
        <v>16</v>
      </c>
    </row>
    <row r="38" spans="1:7">
      <c r="A38" s="357"/>
      <c r="B38" s="359"/>
      <c r="C38" s="361"/>
      <c r="D38" s="365"/>
      <c r="E38" s="130">
        <v>20</v>
      </c>
      <c r="F38" s="129">
        <v>2.4</v>
      </c>
      <c r="G38" s="129">
        <f t="shared" si="0"/>
        <v>48</v>
      </c>
    </row>
    <row r="39" spans="1:7" ht="12.75" customHeight="1">
      <c r="A39" s="356">
        <v>17</v>
      </c>
      <c r="B39" s="358"/>
      <c r="C39" s="360"/>
      <c r="D39" s="364" t="s">
        <v>51</v>
      </c>
      <c r="E39" s="130">
        <v>2</v>
      </c>
      <c r="F39" s="129">
        <v>8</v>
      </c>
      <c r="G39" s="129">
        <f t="shared" ref="G39:G70" si="1">ROUND(E39*F39,2)</f>
        <v>16</v>
      </c>
    </row>
    <row r="40" spans="1:7">
      <c r="A40" s="357"/>
      <c r="B40" s="359"/>
      <c r="C40" s="361"/>
      <c r="D40" s="365"/>
      <c r="E40" s="130">
        <v>20</v>
      </c>
      <c r="F40" s="129">
        <v>2.4</v>
      </c>
      <c r="G40" s="129">
        <f t="shared" si="1"/>
        <v>48</v>
      </c>
    </row>
    <row r="41" spans="1:7" ht="12.75" customHeight="1">
      <c r="A41" s="356">
        <v>18</v>
      </c>
      <c r="B41" s="358"/>
      <c r="C41" s="360"/>
      <c r="D41" s="364" t="s">
        <v>51</v>
      </c>
      <c r="E41" s="130">
        <v>2</v>
      </c>
      <c r="F41" s="129">
        <v>8</v>
      </c>
      <c r="G41" s="129">
        <f t="shared" si="1"/>
        <v>16</v>
      </c>
    </row>
    <row r="42" spans="1:7">
      <c r="A42" s="357"/>
      <c r="B42" s="359"/>
      <c r="C42" s="361"/>
      <c r="D42" s="365"/>
      <c r="E42" s="130">
        <v>20</v>
      </c>
      <c r="F42" s="129">
        <v>2.4</v>
      </c>
      <c r="G42" s="129">
        <f t="shared" si="1"/>
        <v>48</v>
      </c>
    </row>
    <row r="43" spans="1:7" ht="12.75" customHeight="1">
      <c r="A43" s="356">
        <v>19</v>
      </c>
      <c r="B43" s="358"/>
      <c r="C43" s="360"/>
      <c r="D43" s="364" t="s">
        <v>51</v>
      </c>
      <c r="E43" s="130">
        <v>2</v>
      </c>
      <c r="F43" s="129">
        <v>8</v>
      </c>
      <c r="G43" s="129">
        <f t="shared" si="1"/>
        <v>16</v>
      </c>
    </row>
    <row r="44" spans="1:7">
      <c r="A44" s="357"/>
      <c r="B44" s="359"/>
      <c r="C44" s="361"/>
      <c r="D44" s="365"/>
      <c r="E44" s="130">
        <v>20</v>
      </c>
      <c r="F44" s="129">
        <v>2.4</v>
      </c>
      <c r="G44" s="129">
        <f t="shared" si="1"/>
        <v>48</v>
      </c>
    </row>
    <row r="45" spans="1:7" ht="12.75" customHeight="1">
      <c r="A45" s="356">
        <v>20</v>
      </c>
      <c r="B45" s="358"/>
      <c r="C45" s="360"/>
      <c r="D45" s="364" t="s">
        <v>51</v>
      </c>
      <c r="E45" s="130">
        <v>2</v>
      </c>
      <c r="F45" s="129">
        <v>8</v>
      </c>
      <c r="G45" s="129">
        <f t="shared" si="1"/>
        <v>16</v>
      </c>
    </row>
    <row r="46" spans="1:7">
      <c r="A46" s="357"/>
      <c r="B46" s="359"/>
      <c r="C46" s="361"/>
      <c r="D46" s="365"/>
      <c r="E46" s="130">
        <v>20</v>
      </c>
      <c r="F46" s="129">
        <v>2.4</v>
      </c>
      <c r="G46" s="129">
        <f t="shared" si="1"/>
        <v>48</v>
      </c>
    </row>
    <row r="47" spans="1:7" ht="12.75" customHeight="1">
      <c r="A47" s="356">
        <v>21</v>
      </c>
      <c r="B47" s="358"/>
      <c r="C47" s="360"/>
      <c r="D47" s="364" t="s">
        <v>51</v>
      </c>
      <c r="E47" s="130">
        <v>2</v>
      </c>
      <c r="F47" s="129">
        <v>8</v>
      </c>
      <c r="G47" s="129">
        <f t="shared" si="1"/>
        <v>16</v>
      </c>
    </row>
    <row r="48" spans="1:7">
      <c r="A48" s="357"/>
      <c r="B48" s="359"/>
      <c r="C48" s="361"/>
      <c r="D48" s="365"/>
      <c r="E48" s="130">
        <v>20</v>
      </c>
      <c r="F48" s="129">
        <v>2.4</v>
      </c>
      <c r="G48" s="129">
        <f t="shared" si="1"/>
        <v>48</v>
      </c>
    </row>
    <row r="49" spans="1:7" ht="12.75" customHeight="1">
      <c r="A49" s="356">
        <v>22</v>
      </c>
      <c r="B49" s="358"/>
      <c r="C49" s="360"/>
      <c r="D49" s="364" t="s">
        <v>51</v>
      </c>
      <c r="E49" s="130">
        <v>2</v>
      </c>
      <c r="F49" s="129">
        <v>8</v>
      </c>
      <c r="G49" s="129">
        <f t="shared" si="1"/>
        <v>16</v>
      </c>
    </row>
    <row r="50" spans="1:7">
      <c r="A50" s="357"/>
      <c r="B50" s="359"/>
      <c r="C50" s="361"/>
      <c r="D50" s="365"/>
      <c r="E50" s="130">
        <v>20</v>
      </c>
      <c r="F50" s="129">
        <v>2.4</v>
      </c>
      <c r="G50" s="129">
        <f t="shared" si="1"/>
        <v>48</v>
      </c>
    </row>
    <row r="51" spans="1:7" ht="12.75" customHeight="1">
      <c r="A51" s="356">
        <v>23</v>
      </c>
      <c r="B51" s="358"/>
      <c r="C51" s="360"/>
      <c r="D51" s="364" t="s">
        <v>51</v>
      </c>
      <c r="E51" s="130">
        <v>2</v>
      </c>
      <c r="F51" s="129">
        <v>8</v>
      </c>
      <c r="G51" s="129">
        <f t="shared" si="1"/>
        <v>16</v>
      </c>
    </row>
    <row r="52" spans="1:7">
      <c r="A52" s="357"/>
      <c r="B52" s="359"/>
      <c r="C52" s="361"/>
      <c r="D52" s="365"/>
      <c r="E52" s="130">
        <v>20</v>
      </c>
      <c r="F52" s="129">
        <v>2.4</v>
      </c>
      <c r="G52" s="129">
        <f t="shared" si="1"/>
        <v>48</v>
      </c>
    </row>
    <row r="53" spans="1:7" ht="12.75" customHeight="1">
      <c r="A53" s="356">
        <v>24</v>
      </c>
      <c r="B53" s="358"/>
      <c r="C53" s="360"/>
      <c r="D53" s="364" t="s">
        <v>51</v>
      </c>
      <c r="E53" s="130">
        <v>2</v>
      </c>
      <c r="F53" s="129">
        <v>8</v>
      </c>
      <c r="G53" s="129">
        <f t="shared" si="1"/>
        <v>16</v>
      </c>
    </row>
    <row r="54" spans="1:7">
      <c r="A54" s="357"/>
      <c r="B54" s="359"/>
      <c r="C54" s="361"/>
      <c r="D54" s="365"/>
      <c r="E54" s="130">
        <v>20</v>
      </c>
      <c r="F54" s="129">
        <v>2.4</v>
      </c>
      <c r="G54" s="129">
        <f t="shared" si="1"/>
        <v>48</v>
      </c>
    </row>
    <row r="55" spans="1:7" ht="12.75" customHeight="1">
      <c r="A55" s="356">
        <v>25</v>
      </c>
      <c r="B55" s="358"/>
      <c r="C55" s="360"/>
      <c r="D55" s="364" t="s">
        <v>51</v>
      </c>
      <c r="E55" s="130">
        <v>2</v>
      </c>
      <c r="F55" s="129">
        <v>8</v>
      </c>
      <c r="G55" s="129">
        <f t="shared" si="1"/>
        <v>16</v>
      </c>
    </row>
    <row r="56" spans="1:7">
      <c r="A56" s="357"/>
      <c r="B56" s="359"/>
      <c r="C56" s="361"/>
      <c r="D56" s="365"/>
      <c r="E56" s="130">
        <v>20</v>
      </c>
      <c r="F56" s="129">
        <v>2.4</v>
      </c>
      <c r="G56" s="129">
        <f t="shared" si="1"/>
        <v>48</v>
      </c>
    </row>
    <row r="57" spans="1:7" ht="12.75" customHeight="1">
      <c r="A57" s="356">
        <v>26</v>
      </c>
      <c r="B57" s="358"/>
      <c r="C57" s="360"/>
      <c r="D57" s="364" t="s">
        <v>51</v>
      </c>
      <c r="E57" s="130">
        <v>2</v>
      </c>
      <c r="F57" s="129">
        <v>8</v>
      </c>
      <c r="G57" s="129">
        <f t="shared" si="1"/>
        <v>16</v>
      </c>
    </row>
    <row r="58" spans="1:7">
      <c r="A58" s="357"/>
      <c r="B58" s="359"/>
      <c r="C58" s="361"/>
      <c r="D58" s="365"/>
      <c r="E58" s="130">
        <v>20</v>
      </c>
      <c r="F58" s="129">
        <v>2.4</v>
      </c>
      <c r="G58" s="129">
        <f t="shared" si="1"/>
        <v>48</v>
      </c>
    </row>
    <row r="59" spans="1:7" ht="12.75" customHeight="1">
      <c r="A59" s="356">
        <v>27</v>
      </c>
      <c r="B59" s="358"/>
      <c r="C59" s="360"/>
      <c r="D59" s="364" t="s">
        <v>51</v>
      </c>
      <c r="E59" s="130">
        <v>2</v>
      </c>
      <c r="F59" s="129">
        <v>8</v>
      </c>
      <c r="G59" s="129">
        <f t="shared" si="1"/>
        <v>16</v>
      </c>
    </row>
    <row r="60" spans="1:7">
      <c r="A60" s="357"/>
      <c r="B60" s="359"/>
      <c r="C60" s="361"/>
      <c r="D60" s="365"/>
      <c r="E60" s="130">
        <v>20</v>
      </c>
      <c r="F60" s="129">
        <v>2.4</v>
      </c>
      <c r="G60" s="129">
        <f t="shared" si="1"/>
        <v>48</v>
      </c>
    </row>
    <row r="61" spans="1:7" ht="12.75" customHeight="1">
      <c r="A61" s="356">
        <v>28</v>
      </c>
      <c r="B61" s="358"/>
      <c r="C61" s="360"/>
      <c r="D61" s="364" t="s">
        <v>51</v>
      </c>
      <c r="E61" s="130">
        <v>2</v>
      </c>
      <c r="F61" s="129">
        <v>8</v>
      </c>
      <c r="G61" s="129">
        <f t="shared" si="1"/>
        <v>16</v>
      </c>
    </row>
    <row r="62" spans="1:7">
      <c r="A62" s="357"/>
      <c r="B62" s="359"/>
      <c r="C62" s="361"/>
      <c r="D62" s="365"/>
      <c r="E62" s="130">
        <v>20</v>
      </c>
      <c r="F62" s="129">
        <v>2.4</v>
      </c>
      <c r="G62" s="129">
        <f t="shared" si="1"/>
        <v>48</v>
      </c>
    </row>
    <row r="63" spans="1:7" ht="12.75" customHeight="1">
      <c r="A63" s="356">
        <v>29</v>
      </c>
      <c r="B63" s="358"/>
      <c r="C63" s="360"/>
      <c r="D63" s="364" t="s">
        <v>51</v>
      </c>
      <c r="E63" s="130">
        <v>2</v>
      </c>
      <c r="F63" s="129">
        <v>8</v>
      </c>
      <c r="G63" s="129">
        <f t="shared" si="1"/>
        <v>16</v>
      </c>
    </row>
    <row r="64" spans="1:7">
      <c r="A64" s="357"/>
      <c r="B64" s="359"/>
      <c r="C64" s="361"/>
      <c r="D64" s="365"/>
      <c r="E64" s="130">
        <v>20</v>
      </c>
      <c r="F64" s="129">
        <v>2.4</v>
      </c>
      <c r="G64" s="129">
        <f t="shared" si="1"/>
        <v>48</v>
      </c>
    </row>
    <row r="65" spans="1:7" ht="12.75" customHeight="1">
      <c r="A65" s="356">
        <v>30</v>
      </c>
      <c r="B65" s="358"/>
      <c r="C65" s="360"/>
      <c r="D65" s="364" t="s">
        <v>51</v>
      </c>
      <c r="E65" s="130">
        <v>2</v>
      </c>
      <c r="F65" s="129">
        <v>8</v>
      </c>
      <c r="G65" s="129">
        <f t="shared" si="1"/>
        <v>16</v>
      </c>
    </row>
    <row r="66" spans="1:7">
      <c r="A66" s="357"/>
      <c r="B66" s="359"/>
      <c r="C66" s="361"/>
      <c r="D66" s="365"/>
      <c r="E66" s="130">
        <v>20</v>
      </c>
      <c r="F66" s="129">
        <v>2.4</v>
      </c>
      <c r="G66" s="129">
        <f t="shared" si="1"/>
        <v>48</v>
      </c>
    </row>
    <row r="67" spans="1:7" ht="12.75" customHeight="1">
      <c r="A67" s="356">
        <v>31</v>
      </c>
      <c r="B67" s="358"/>
      <c r="C67" s="360"/>
      <c r="D67" s="364" t="s">
        <v>51</v>
      </c>
      <c r="E67" s="130">
        <v>2</v>
      </c>
      <c r="F67" s="129">
        <v>8</v>
      </c>
      <c r="G67" s="129">
        <f t="shared" si="1"/>
        <v>16</v>
      </c>
    </row>
    <row r="68" spans="1:7">
      <c r="A68" s="357"/>
      <c r="B68" s="359"/>
      <c r="C68" s="361"/>
      <c r="D68" s="365"/>
      <c r="E68" s="130">
        <v>20</v>
      </c>
      <c r="F68" s="129">
        <v>2.4</v>
      </c>
      <c r="G68" s="129">
        <f t="shared" si="1"/>
        <v>48</v>
      </c>
    </row>
    <row r="69" spans="1:7" ht="12.75" customHeight="1">
      <c r="A69" s="356">
        <v>32</v>
      </c>
      <c r="B69" s="358"/>
      <c r="C69" s="360"/>
      <c r="D69" s="364" t="s">
        <v>51</v>
      </c>
      <c r="E69" s="130">
        <v>2</v>
      </c>
      <c r="F69" s="129">
        <v>8</v>
      </c>
      <c r="G69" s="129">
        <f t="shared" si="1"/>
        <v>16</v>
      </c>
    </row>
    <row r="70" spans="1:7">
      <c r="A70" s="357"/>
      <c r="B70" s="359"/>
      <c r="C70" s="361"/>
      <c r="D70" s="365"/>
      <c r="E70" s="130">
        <v>20</v>
      </c>
      <c r="F70" s="129">
        <v>2.4</v>
      </c>
      <c r="G70" s="129">
        <f t="shared" si="1"/>
        <v>48</v>
      </c>
    </row>
    <row r="71" spans="1:7" ht="12.75" customHeight="1">
      <c r="A71" s="356">
        <v>33</v>
      </c>
      <c r="B71" s="358"/>
      <c r="C71" s="360"/>
      <c r="D71" s="364" t="s">
        <v>51</v>
      </c>
      <c r="E71" s="130">
        <v>2</v>
      </c>
      <c r="F71" s="129">
        <v>8</v>
      </c>
      <c r="G71" s="129">
        <f t="shared" ref="G71:G84" si="2">ROUND(E71*F71,2)</f>
        <v>16</v>
      </c>
    </row>
    <row r="72" spans="1:7">
      <c r="A72" s="357"/>
      <c r="B72" s="359"/>
      <c r="C72" s="361"/>
      <c r="D72" s="365"/>
      <c r="E72" s="130">
        <v>20</v>
      </c>
      <c r="F72" s="129">
        <v>2.4</v>
      </c>
      <c r="G72" s="129">
        <f t="shared" si="2"/>
        <v>48</v>
      </c>
    </row>
    <row r="73" spans="1:7" ht="12.75" customHeight="1">
      <c r="A73" s="356">
        <v>34</v>
      </c>
      <c r="B73" s="358"/>
      <c r="C73" s="360"/>
      <c r="D73" s="364" t="s">
        <v>51</v>
      </c>
      <c r="E73" s="130">
        <v>2</v>
      </c>
      <c r="F73" s="129">
        <v>8</v>
      </c>
      <c r="G73" s="129">
        <f t="shared" si="2"/>
        <v>16</v>
      </c>
    </row>
    <row r="74" spans="1:7">
      <c r="A74" s="357"/>
      <c r="B74" s="359"/>
      <c r="C74" s="361"/>
      <c r="D74" s="365"/>
      <c r="E74" s="130">
        <v>20</v>
      </c>
      <c r="F74" s="129">
        <v>2.4</v>
      </c>
      <c r="G74" s="129">
        <f t="shared" si="2"/>
        <v>48</v>
      </c>
    </row>
    <row r="75" spans="1:7" ht="12.75" customHeight="1">
      <c r="A75" s="356">
        <v>35</v>
      </c>
      <c r="B75" s="358"/>
      <c r="C75" s="360"/>
      <c r="D75" s="364" t="s">
        <v>51</v>
      </c>
      <c r="E75" s="130">
        <v>2</v>
      </c>
      <c r="F75" s="129">
        <v>8</v>
      </c>
      <c r="G75" s="129">
        <f t="shared" si="2"/>
        <v>16</v>
      </c>
    </row>
    <row r="76" spans="1:7">
      <c r="A76" s="357"/>
      <c r="B76" s="359"/>
      <c r="C76" s="361"/>
      <c r="D76" s="365"/>
      <c r="E76" s="130">
        <v>20</v>
      </c>
      <c r="F76" s="129">
        <v>2.4</v>
      </c>
      <c r="G76" s="129">
        <f t="shared" si="2"/>
        <v>48</v>
      </c>
    </row>
    <row r="77" spans="1:7" ht="12.75" customHeight="1">
      <c r="A77" s="356">
        <v>36</v>
      </c>
      <c r="B77" s="358"/>
      <c r="C77" s="360"/>
      <c r="D77" s="364" t="s">
        <v>51</v>
      </c>
      <c r="E77" s="130">
        <v>2</v>
      </c>
      <c r="F77" s="129">
        <v>8</v>
      </c>
      <c r="G77" s="129">
        <f t="shared" si="2"/>
        <v>16</v>
      </c>
    </row>
    <row r="78" spans="1:7">
      <c r="A78" s="357"/>
      <c r="B78" s="359"/>
      <c r="C78" s="361"/>
      <c r="D78" s="365"/>
      <c r="E78" s="130">
        <v>20</v>
      </c>
      <c r="F78" s="129">
        <v>2.4</v>
      </c>
      <c r="G78" s="129">
        <f t="shared" si="2"/>
        <v>48</v>
      </c>
    </row>
    <row r="79" spans="1:7" ht="12.75" customHeight="1">
      <c r="A79" s="356">
        <v>37</v>
      </c>
      <c r="B79" s="358"/>
      <c r="C79" s="360"/>
      <c r="D79" s="364" t="s">
        <v>51</v>
      </c>
      <c r="E79" s="130">
        <v>2</v>
      </c>
      <c r="F79" s="129">
        <v>8</v>
      </c>
      <c r="G79" s="129">
        <f t="shared" si="2"/>
        <v>16</v>
      </c>
    </row>
    <row r="80" spans="1:7">
      <c r="A80" s="357"/>
      <c r="B80" s="359"/>
      <c r="C80" s="361"/>
      <c r="D80" s="365"/>
      <c r="E80" s="130">
        <v>20</v>
      </c>
      <c r="F80" s="129">
        <v>2.4</v>
      </c>
      <c r="G80" s="129">
        <f t="shared" si="2"/>
        <v>48</v>
      </c>
    </row>
    <row r="81" spans="1:7">
      <c r="A81" s="356">
        <v>38</v>
      </c>
      <c r="B81" s="358"/>
      <c r="C81" s="360"/>
      <c r="D81" s="364" t="s">
        <v>50</v>
      </c>
      <c r="E81" s="130">
        <v>2</v>
      </c>
      <c r="F81" s="129">
        <v>8</v>
      </c>
      <c r="G81" s="129">
        <f t="shared" si="2"/>
        <v>16</v>
      </c>
    </row>
    <row r="82" spans="1:7">
      <c r="A82" s="357"/>
      <c r="B82" s="359"/>
      <c r="C82" s="361"/>
      <c r="D82" s="365"/>
      <c r="E82" s="130">
        <v>16</v>
      </c>
      <c r="F82" s="129">
        <v>2.4</v>
      </c>
      <c r="G82" s="129">
        <f t="shared" si="2"/>
        <v>38.4</v>
      </c>
    </row>
    <row r="83" spans="1:7">
      <c r="A83" s="356">
        <v>39</v>
      </c>
      <c r="B83" s="358"/>
      <c r="C83" s="360"/>
      <c r="D83" s="362" t="s">
        <v>49</v>
      </c>
      <c r="E83" s="130">
        <v>2</v>
      </c>
      <c r="F83" s="129">
        <v>8</v>
      </c>
      <c r="G83" s="129">
        <f t="shared" si="2"/>
        <v>16</v>
      </c>
    </row>
    <row r="84" spans="1:7">
      <c r="A84" s="357"/>
      <c r="B84" s="359"/>
      <c r="C84" s="361"/>
      <c r="D84" s="363"/>
      <c r="E84" s="130">
        <v>11</v>
      </c>
      <c r="F84" s="129">
        <v>2.4</v>
      </c>
      <c r="G84" s="129">
        <f t="shared" si="2"/>
        <v>26.4</v>
      </c>
    </row>
  </sheetData>
  <mergeCells count="158">
    <mergeCell ref="B49:B50"/>
    <mergeCell ref="C49:C50"/>
    <mergeCell ref="D49:D50"/>
    <mergeCell ref="B45:B46"/>
    <mergeCell ref="C45:C46"/>
    <mergeCell ref="D57:D58"/>
    <mergeCell ref="D51:D52"/>
    <mergeCell ref="B53:B54"/>
    <mergeCell ref="C53:C54"/>
    <mergeCell ref="D53:D54"/>
    <mergeCell ref="B55:B56"/>
    <mergeCell ref="C55:C56"/>
    <mergeCell ref="D55:D56"/>
    <mergeCell ref="C57:C58"/>
    <mergeCell ref="B51:B52"/>
    <mergeCell ref="C51:C52"/>
    <mergeCell ref="B57:B58"/>
    <mergeCell ref="A49:A50"/>
    <mergeCell ref="A51:A52"/>
    <mergeCell ref="A33:A34"/>
    <mergeCell ref="A35:A36"/>
    <mergeCell ref="A37:A38"/>
    <mergeCell ref="A39:A40"/>
    <mergeCell ref="A41:A42"/>
    <mergeCell ref="D33:D34"/>
    <mergeCell ref="B35:B36"/>
    <mergeCell ref="C35:C36"/>
    <mergeCell ref="D35:D36"/>
    <mergeCell ref="B37:B38"/>
    <mergeCell ref="C37:C38"/>
    <mergeCell ref="D37:D38"/>
    <mergeCell ref="B33:B34"/>
    <mergeCell ref="C33:C34"/>
    <mergeCell ref="D39:D40"/>
    <mergeCell ref="B41:B42"/>
    <mergeCell ref="C41:C42"/>
    <mergeCell ref="D41:D42"/>
    <mergeCell ref="B43:B44"/>
    <mergeCell ref="C43:C44"/>
    <mergeCell ref="D43:D44"/>
    <mergeCell ref="B39:B40"/>
    <mergeCell ref="A3:G3"/>
    <mergeCell ref="A6:F6"/>
    <mergeCell ref="A7:A8"/>
    <mergeCell ref="B7:B8"/>
    <mergeCell ref="C7:C8"/>
    <mergeCell ref="D7:D8"/>
    <mergeCell ref="A43:A44"/>
    <mergeCell ref="A45:A46"/>
    <mergeCell ref="A47:A48"/>
    <mergeCell ref="C39:C40"/>
    <mergeCell ref="D45:D46"/>
    <mergeCell ref="B47:B48"/>
    <mergeCell ref="C47:C48"/>
    <mergeCell ref="D47:D48"/>
    <mergeCell ref="A13:A14"/>
    <mergeCell ref="B13:B14"/>
    <mergeCell ref="C13:C14"/>
    <mergeCell ref="D13:D14"/>
    <mergeCell ref="A15:A16"/>
    <mergeCell ref="B15:B16"/>
    <mergeCell ref="C15:C16"/>
    <mergeCell ref="D15:D16"/>
    <mergeCell ref="A9:A10"/>
    <mergeCell ref="B9:B10"/>
    <mergeCell ref="C9:C10"/>
    <mergeCell ref="D9:D10"/>
    <mergeCell ref="A11:A12"/>
    <mergeCell ref="B11:B12"/>
    <mergeCell ref="C11:C12"/>
    <mergeCell ref="D11:D12"/>
    <mergeCell ref="A21:A22"/>
    <mergeCell ref="B21:B22"/>
    <mergeCell ref="C21:C22"/>
    <mergeCell ref="D21:D22"/>
    <mergeCell ref="A23:A24"/>
    <mergeCell ref="B23:B24"/>
    <mergeCell ref="C23:C24"/>
    <mergeCell ref="D23:D24"/>
    <mergeCell ref="A17:A18"/>
    <mergeCell ref="B17:B18"/>
    <mergeCell ref="C17:C18"/>
    <mergeCell ref="D17:D18"/>
    <mergeCell ref="A19:A20"/>
    <mergeCell ref="B19:B20"/>
    <mergeCell ref="C19:C20"/>
    <mergeCell ref="D19:D20"/>
    <mergeCell ref="A29:A30"/>
    <mergeCell ref="B29:B30"/>
    <mergeCell ref="C29:C30"/>
    <mergeCell ref="D29:D30"/>
    <mergeCell ref="A31:A32"/>
    <mergeCell ref="B31:B32"/>
    <mergeCell ref="C31:C32"/>
    <mergeCell ref="D31:D32"/>
    <mergeCell ref="A25:A26"/>
    <mergeCell ref="B25:B26"/>
    <mergeCell ref="C25:C26"/>
    <mergeCell ref="D25:D26"/>
    <mergeCell ref="A27:A28"/>
    <mergeCell ref="B27:B28"/>
    <mergeCell ref="C27:C28"/>
    <mergeCell ref="D27:D28"/>
    <mergeCell ref="A61:A62"/>
    <mergeCell ref="B61:B62"/>
    <mergeCell ref="C61:C62"/>
    <mergeCell ref="D61:D62"/>
    <mergeCell ref="A59:A60"/>
    <mergeCell ref="B59:B60"/>
    <mergeCell ref="C59:C60"/>
    <mergeCell ref="D59:D60"/>
    <mergeCell ref="A53:A54"/>
    <mergeCell ref="A55:A56"/>
    <mergeCell ref="A57:A58"/>
    <mergeCell ref="A67:A68"/>
    <mergeCell ref="B67:B68"/>
    <mergeCell ref="C67:C68"/>
    <mergeCell ref="D67:D68"/>
    <mergeCell ref="A69:A70"/>
    <mergeCell ref="B69:B70"/>
    <mergeCell ref="C69:C70"/>
    <mergeCell ref="D69:D70"/>
    <mergeCell ref="A63:A64"/>
    <mergeCell ref="B63:B64"/>
    <mergeCell ref="C63:C64"/>
    <mergeCell ref="D63:D64"/>
    <mergeCell ref="A65:A66"/>
    <mergeCell ref="B65:B66"/>
    <mergeCell ref="C65:C66"/>
    <mergeCell ref="D65:D66"/>
    <mergeCell ref="A75:A76"/>
    <mergeCell ref="B75:B76"/>
    <mergeCell ref="C75:C76"/>
    <mergeCell ref="D75:D76"/>
    <mergeCell ref="A77:A78"/>
    <mergeCell ref="B77:B78"/>
    <mergeCell ref="C77:C78"/>
    <mergeCell ref="D77:D78"/>
    <mergeCell ref="A71:A72"/>
    <mergeCell ref="B71:B72"/>
    <mergeCell ref="C71:C72"/>
    <mergeCell ref="D71:D72"/>
    <mergeCell ref="A73:A74"/>
    <mergeCell ref="B73:B74"/>
    <mergeCell ref="C73:C74"/>
    <mergeCell ref="D73:D74"/>
    <mergeCell ref="A83:A84"/>
    <mergeCell ref="B83:B84"/>
    <mergeCell ref="C83:C84"/>
    <mergeCell ref="D83:D84"/>
    <mergeCell ref="A79:A80"/>
    <mergeCell ref="B79:B80"/>
    <mergeCell ref="C79:C80"/>
    <mergeCell ref="D79:D80"/>
    <mergeCell ref="A81:A82"/>
    <mergeCell ref="B81:B82"/>
    <mergeCell ref="C81:C82"/>
    <mergeCell ref="D81:D82"/>
  </mergeCells>
  <pageMargins left="0.70866141732283472" right="0.70866141732283472" top="0.74803149606299213" bottom="0.74803149606299213" header="0.31496062992125984" footer="0.31496062992125984"/>
  <pageSetup paperSize="9" scale="66" fitToHeight="0" orientation="portrait"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8</vt:i4>
      </vt:variant>
      <vt:variant>
        <vt:lpstr>Diapazoni ar nosaukumiem</vt:lpstr>
      </vt:variant>
      <vt:variant>
        <vt:i4>14</vt:i4>
      </vt:variant>
    </vt:vector>
  </HeadingPairs>
  <TitlesOfParts>
    <vt:vector size="22" baseType="lpstr">
      <vt:lpstr>VP jūlijs</vt:lpstr>
      <vt:lpstr>1.tabula</vt:lpstr>
      <vt:lpstr>2. tabula</vt:lpstr>
      <vt:lpstr>3.tabula</vt:lpstr>
      <vt:lpstr>4.tabula</vt:lpstr>
      <vt:lpstr>5. tabula</vt:lpstr>
      <vt:lpstr> 2.tabula</vt:lpstr>
      <vt:lpstr>6.tabula</vt:lpstr>
      <vt:lpstr>' 2.tabula'!Drukas_apgabals</vt:lpstr>
      <vt:lpstr>'1.tabula'!Drukas_apgabals</vt:lpstr>
      <vt:lpstr>'2. tabula'!Drukas_apgabals</vt:lpstr>
      <vt:lpstr>'3.tabula'!Drukas_apgabals</vt:lpstr>
      <vt:lpstr>'4.tabula'!Drukas_apgabals</vt:lpstr>
      <vt:lpstr>'6.tabula'!Drukas_apgabals</vt:lpstr>
      <vt:lpstr>' 2.tabula'!Drukāt_virsrakstus</vt:lpstr>
      <vt:lpstr>'1.tabula'!Drukāt_virsrakstus</vt:lpstr>
      <vt:lpstr>'2. tabula'!Drukāt_virsrakstus</vt:lpstr>
      <vt:lpstr>'3.tabula'!Drukāt_virsrakstus</vt:lpstr>
      <vt:lpstr>'4.tabula'!Drukāt_virsrakstus</vt:lpstr>
      <vt:lpstr>'5. tabula'!Drukāt_virsrakstus</vt:lpstr>
      <vt:lpstr>'6.tabula'!Drukāt_virsrakstus</vt:lpstr>
      <vt:lpstr>'VP jūlijs'!Drukāt_virsrakstus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Alda Strode</dc:creator>
  <cp:lastModifiedBy>Agnese Strautiņa</cp:lastModifiedBy>
  <cp:lastPrinted>2024-06-27T13:47:33Z</cp:lastPrinted>
  <dcterms:created xsi:type="dcterms:W3CDTF">2021-01-18T07:02:06Z</dcterms:created>
  <dcterms:modified xsi:type="dcterms:W3CDTF">2024-09-11T08:32:55Z</dcterms:modified>
</cp:coreProperties>
</file>