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\\lkm1.km.gov.lv\RoamDocu$\inesed\Desktop\uz MK, MKK, VSS\2021.GADS\MK_NOT_LATVIESU_VESTURISKO_ZEMJU_ATTISTIBAS_PADOMES_NOLIKUMS\PRECIZETS_UZ_SASKANOSANU\PRECIZETS_4\"/>
    </mc:Choice>
  </mc:AlternateContent>
  <xr:revisionPtr revIDLastSave="0" documentId="13_ncr:1_{29CA659D-91FC-4B09-95F1-AEF6C89ED7AF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9" i="1" l="1"/>
  <c r="C32" i="1"/>
  <c r="E18" i="1" l="1"/>
  <c r="C33" i="1"/>
  <c r="D26" i="1"/>
  <c r="D22" i="1"/>
  <c r="D25" i="1"/>
  <c r="D23" i="1"/>
  <c r="D24" i="1"/>
  <c r="F3" i="1"/>
  <c r="E17" i="1" l="1"/>
  <c r="F5" i="1" l="1"/>
  <c r="E5" i="1"/>
  <c r="G5" i="1" s="1"/>
  <c r="F4" i="1"/>
  <c r="E4" i="1"/>
  <c r="E3" i="1"/>
  <c r="G3" i="1" s="1"/>
  <c r="F12" i="1"/>
  <c r="E12" i="1"/>
  <c r="D12" i="1" s="1"/>
  <c r="F11" i="1"/>
  <c r="E11" i="1"/>
  <c r="D11" i="1" s="1"/>
  <c r="F10" i="1"/>
  <c r="E10" i="1"/>
  <c r="D10" i="1" s="1"/>
  <c r="G10" i="1" s="1"/>
  <c r="G12" i="1" l="1"/>
  <c r="G4" i="1"/>
  <c r="G11" i="1"/>
  <c r="G6" i="1"/>
  <c r="C34" i="1" l="1"/>
  <c r="C31" i="1"/>
  <c r="E26" i="1"/>
  <c r="E25" i="1"/>
  <c r="E24" i="1"/>
  <c r="E23" i="1"/>
  <c r="E22" i="1"/>
  <c r="C35" i="1" l="1"/>
  <c r="C39" i="1" s="1"/>
  <c r="E39" i="1" s="1"/>
  <c r="E19" i="1"/>
  <c r="E27" i="1"/>
  <c r="D40" i="1" s="1"/>
  <c r="E40" i="1" s="1"/>
</calcChain>
</file>

<file path=xl/sharedStrings.xml><?xml version="1.0" encoding="utf-8"?>
<sst xmlns="http://schemas.openxmlformats.org/spreadsheetml/2006/main" count="62" uniqueCount="41">
  <si>
    <t>Atlīdzība mēnesī 2021.gadā</t>
  </si>
  <si>
    <t>Saime/mēnešalgu grupa/ līmenis</t>
  </si>
  <si>
    <t>VSAOI 23,59%</t>
  </si>
  <si>
    <t>Eksperts</t>
  </si>
  <si>
    <t>Mēnešalga 2021</t>
  </si>
  <si>
    <t>Summa</t>
  </si>
  <si>
    <t>Atlīdzība mēnesī 2022.gadā</t>
  </si>
  <si>
    <t>Platība (3)</t>
  </si>
  <si>
    <t>Maksa vienam darbiniekam</t>
  </si>
  <si>
    <t>Uzturēšanas izmaksas mēnesī 2021.gadā</t>
  </si>
  <si>
    <t>Biroja preces</t>
  </si>
  <si>
    <t xml:space="preserve">Sakaru pakalpojumi </t>
  </si>
  <si>
    <t>Uzturēšanas izmaksas mēnesī 2022.gadā</t>
  </si>
  <si>
    <t>Administratīvie izdevumi un sabiedriskās attiecības</t>
  </si>
  <si>
    <t>Telpu noma</t>
  </si>
  <si>
    <t>100m²</t>
  </si>
  <si>
    <t>Komunālie maksājumi</t>
  </si>
  <si>
    <t>Vienreizējās izmaksas 2021.gadā</t>
  </si>
  <si>
    <t>Mobilo telefonu iegāde</t>
  </si>
  <si>
    <t>Biroja krēsli</t>
  </si>
  <si>
    <t>Datortehnikas iegāde</t>
  </si>
  <si>
    <t>Biroja paceļamie galdi</t>
  </si>
  <si>
    <t>Izmaksas kopā</t>
  </si>
  <si>
    <t>Vienreizējās izveides izmaksas</t>
  </si>
  <si>
    <t>Mēnešu skaits</t>
  </si>
  <si>
    <t xml:space="preserve">Izmaksas mēnesī </t>
  </si>
  <si>
    <t>Izmaksas 2021.gadā</t>
  </si>
  <si>
    <t>bāzes izmaksas turpmākajiem gadiem</t>
  </si>
  <si>
    <t>Kopā EUR</t>
  </si>
  <si>
    <t>Kopā 3 darbiniekiem EUR</t>
  </si>
  <si>
    <t xml:space="preserve"> Kopā 3 darbiniekiem EUR</t>
  </si>
  <si>
    <t>Inventārs darba vietas iekārtošanai</t>
  </si>
  <si>
    <t>Prēmijas un naudas balvas 10%</t>
  </si>
  <si>
    <t>Sociālās garantijas 5%</t>
  </si>
  <si>
    <t xml:space="preserve">Prēmijas un naudas balvas 10% </t>
  </si>
  <si>
    <r>
      <t>Maksa par m</t>
    </r>
    <r>
      <rPr>
        <sz val="11"/>
        <color theme="1"/>
        <rFont val="Calibri"/>
        <family val="2"/>
        <charset val="186"/>
        <scheme val="minor"/>
      </rPr>
      <t>²</t>
    </r>
  </si>
  <si>
    <t>VSAOI, pabalsti un kompensācijas</t>
  </si>
  <si>
    <t>Mēnešalga 2022</t>
  </si>
  <si>
    <t>Veselības apdrošināšana 3 darbiniekiem gadā EUR 292,88. Atlīdzība kopā 3 darbiniekiem 2022.gadā  EUR 70418.</t>
  </si>
  <si>
    <t>Veselības apdrošināšana 3 darbiniekiem gadā EUR 97.63 . Atlīdzība kopā 3 darbiniekiem 2021.gadā  EUR 23472,67.</t>
  </si>
  <si>
    <t>Tiesību akta projekta "Latviešu vēsturisko zemju attīstības padomes nolikums" sākotnējās ietekmes (ex-ante) novērtējuma ziņojuma (anotācijas)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</si>
</sst>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2" borderId="1" xfId="0" applyFont="1" applyFill="1" applyBorder="1"/>
    <xf numFmtId="0" fontId="0" fillId="0" borderId="3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" fontId="0" fillId="0" borderId="0" xfId="0" applyNumberFormat="1"/>
    <xf numFmtId="0" fontId="0" fillId="3" borderId="1" xfId="0" applyFont="1" applyFill="1" applyBorder="1"/>
    <xf numFmtId="2" fontId="2" fillId="3" borderId="1" xfId="0" applyNumberFormat="1" applyFont="1" applyFill="1" applyBorder="1"/>
    <xf numFmtId="2" fontId="0" fillId="3" borderId="1" xfId="0" applyNumberFormat="1" applyFont="1" applyFill="1" applyBorder="1"/>
    <xf numFmtId="2" fontId="0" fillId="3" borderId="1" xfId="0" applyNumberFormat="1" applyFill="1" applyBorder="1"/>
    <xf numFmtId="2" fontId="0" fillId="3" borderId="2" xfId="0" applyNumberFormat="1" applyFill="1" applyBorder="1"/>
    <xf numFmtId="2" fontId="0" fillId="3" borderId="2" xfId="0" applyNumberFormat="1" applyFont="1" applyFill="1" applyBorder="1"/>
    <xf numFmtId="0" fontId="0" fillId="3" borderId="0" xfId="0" applyFont="1" applyFill="1"/>
    <xf numFmtId="2" fontId="0" fillId="3" borderId="1" xfId="0" applyNumberFormat="1" applyFont="1" applyFill="1" applyBorder="1" applyAlignment="1">
      <alignment vertical="center"/>
    </xf>
    <xf numFmtId="2" fontId="0" fillId="3" borderId="1" xfId="0" applyNumberFormat="1" applyFont="1" applyFill="1" applyBorder="1" applyAlignment="1"/>
    <xf numFmtId="1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right"/>
    </xf>
    <xf numFmtId="2" fontId="0" fillId="3" borderId="1" xfId="0" applyNumberFormat="1" applyFont="1" applyFill="1" applyBorder="1" applyAlignment="1">
      <alignment horizontal="right" vertical="center"/>
    </xf>
    <xf numFmtId="1" fontId="0" fillId="0" borderId="1" xfId="0" applyNumberFormat="1" applyFont="1" applyBorder="1"/>
    <xf numFmtId="1" fontId="0" fillId="3" borderId="1" xfId="0" applyNumberFormat="1" applyFont="1" applyFill="1" applyBorder="1"/>
    <xf numFmtId="0" fontId="1" fillId="0" borderId="0" xfId="0" applyFont="1" applyFill="1" applyAlignment="1">
      <alignment horizontal="right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workbookViewId="0">
      <selection activeCell="F7" sqref="F7"/>
    </sheetView>
  </sheetViews>
  <sheetFormatPr defaultRowHeight="15" x14ac:dyDescent="0.25"/>
  <cols>
    <col min="1" max="1" width="24.140625" customWidth="1"/>
    <col min="2" max="2" width="17.7109375" customWidth="1"/>
    <col min="3" max="3" width="12.28515625" customWidth="1"/>
    <col min="4" max="4" width="12.85546875" customWidth="1"/>
    <col min="5" max="5" width="16" customWidth="1"/>
    <col min="6" max="6" width="11.140625" customWidth="1"/>
    <col min="7" max="7" width="14.140625" customWidth="1"/>
    <col min="8" max="8" width="14" customWidth="1"/>
  </cols>
  <sheetData>
    <row r="1" spans="1:9" ht="45.95" customHeight="1" x14ac:dyDescent="0.25">
      <c r="A1" s="1"/>
      <c r="B1" s="1"/>
      <c r="C1" s="1"/>
      <c r="D1" s="27" t="s">
        <v>40</v>
      </c>
      <c r="E1" s="27"/>
      <c r="F1" s="27"/>
      <c r="G1" s="27"/>
      <c r="H1" s="27"/>
    </row>
    <row r="2" spans="1:9" ht="45.75" customHeight="1" x14ac:dyDescent="0.25">
      <c r="A2" s="9" t="s">
        <v>0</v>
      </c>
      <c r="B2" s="9" t="s">
        <v>1</v>
      </c>
      <c r="C2" s="9" t="s">
        <v>4</v>
      </c>
      <c r="D2" s="9" t="s">
        <v>2</v>
      </c>
      <c r="E2" s="9" t="s">
        <v>32</v>
      </c>
      <c r="F2" s="9" t="s">
        <v>33</v>
      </c>
      <c r="G2" s="9" t="s">
        <v>28</v>
      </c>
    </row>
    <row r="3" spans="1:9" x14ac:dyDescent="0.25">
      <c r="A3" s="4" t="s">
        <v>3</v>
      </c>
      <c r="B3" s="4"/>
      <c r="C3" s="12">
        <v>1382</v>
      </c>
      <c r="D3" s="14">
        <v>358.62</v>
      </c>
      <c r="E3" s="13">
        <f>C3*0.1</f>
        <v>138.20000000000002</v>
      </c>
      <c r="F3" s="14">
        <f>C3*0.05</f>
        <v>69.100000000000009</v>
      </c>
      <c r="G3" s="14">
        <f>C3+D3+E3+F3</f>
        <v>1947.9199999999998</v>
      </c>
      <c r="I3" s="11"/>
    </row>
    <row r="4" spans="1:9" x14ac:dyDescent="0.25">
      <c r="A4" s="4" t="s">
        <v>3</v>
      </c>
      <c r="B4" s="4"/>
      <c r="C4" s="12">
        <v>1382</v>
      </c>
      <c r="D4" s="14">
        <v>358.62</v>
      </c>
      <c r="E4" s="14">
        <f t="shared" ref="E4:E5" si="0">C4*0.1</f>
        <v>138.20000000000002</v>
      </c>
      <c r="F4" s="14">
        <f t="shared" ref="F4:F5" si="1">C4*0.05</f>
        <v>69.100000000000009</v>
      </c>
      <c r="G4" s="14">
        <f>C4+D4+E4+F4</f>
        <v>1947.9199999999998</v>
      </c>
    </row>
    <row r="5" spans="1:9" x14ac:dyDescent="0.25">
      <c r="A5" s="4" t="s">
        <v>3</v>
      </c>
      <c r="B5" s="4"/>
      <c r="C5" s="12">
        <v>1382</v>
      </c>
      <c r="D5" s="14">
        <v>358.62</v>
      </c>
      <c r="E5" s="14">
        <f t="shared" si="0"/>
        <v>138.20000000000002</v>
      </c>
      <c r="F5" s="14">
        <f t="shared" si="1"/>
        <v>69.100000000000009</v>
      </c>
      <c r="G5" s="14">
        <f>C5+D5+E5+F5</f>
        <v>1947.9199999999998</v>
      </c>
      <c r="I5" s="11"/>
    </row>
    <row r="6" spans="1:9" x14ac:dyDescent="0.25">
      <c r="A6" s="1"/>
      <c r="B6" s="1"/>
      <c r="C6" s="1"/>
      <c r="D6" s="1"/>
      <c r="E6" s="1"/>
      <c r="F6" s="5" t="s">
        <v>5</v>
      </c>
      <c r="G6" s="17">
        <f>SUM(G3:G5)</f>
        <v>5843.7599999999993</v>
      </c>
    </row>
    <row r="7" spans="1:9" x14ac:dyDescent="0.25">
      <c r="A7" s="18" t="s">
        <v>39</v>
      </c>
      <c r="B7" s="18"/>
      <c r="C7" s="18"/>
      <c r="D7" s="18"/>
      <c r="E7" s="18"/>
      <c r="F7" s="18"/>
      <c r="G7" s="18"/>
    </row>
    <row r="8" spans="1:9" x14ac:dyDescent="0.25">
      <c r="A8" s="1"/>
      <c r="B8" s="1"/>
      <c r="C8" s="1"/>
      <c r="D8" s="1"/>
      <c r="E8" s="1"/>
      <c r="F8" s="1"/>
      <c r="G8" s="1"/>
    </row>
    <row r="9" spans="1:9" ht="60" x14ac:dyDescent="0.25">
      <c r="A9" s="7" t="s">
        <v>6</v>
      </c>
      <c r="B9" s="7" t="s">
        <v>1</v>
      </c>
      <c r="C9" s="7" t="s">
        <v>37</v>
      </c>
      <c r="D9" s="7" t="s">
        <v>36</v>
      </c>
      <c r="E9" s="9" t="s">
        <v>34</v>
      </c>
      <c r="F9" s="7" t="s">
        <v>33</v>
      </c>
      <c r="G9" s="8" t="s">
        <v>28</v>
      </c>
    </row>
    <row r="10" spans="1:9" x14ac:dyDescent="0.25">
      <c r="A10" s="4" t="s">
        <v>3</v>
      </c>
      <c r="B10" s="4"/>
      <c r="C10" s="12">
        <v>1382</v>
      </c>
      <c r="D10" s="14">
        <f>(E10+C10)*0.2359</f>
        <v>358.61518000000001</v>
      </c>
      <c r="E10" s="14">
        <f>C10*0.1</f>
        <v>138.20000000000002</v>
      </c>
      <c r="F10" s="14">
        <f>C10*0.05</f>
        <v>69.100000000000009</v>
      </c>
      <c r="G10" s="15">
        <f>C10+D10+E10+F10</f>
        <v>1947.91518</v>
      </c>
    </row>
    <row r="11" spans="1:9" x14ac:dyDescent="0.25">
      <c r="A11" s="4" t="s">
        <v>3</v>
      </c>
      <c r="B11" s="4"/>
      <c r="C11" s="12">
        <v>1382</v>
      </c>
      <c r="D11" s="14">
        <f t="shared" ref="D11:D12" si="2">(E11+C11)*0.2359</f>
        <v>358.61518000000001</v>
      </c>
      <c r="E11" s="14">
        <f t="shared" ref="E11:E12" si="3">C11*0.1</f>
        <v>138.20000000000002</v>
      </c>
      <c r="F11" s="14">
        <f t="shared" ref="F11:F12" si="4">C11*0.05</f>
        <v>69.100000000000009</v>
      </c>
      <c r="G11" s="15">
        <f>C11+D11+E11+F11</f>
        <v>1947.91518</v>
      </c>
    </row>
    <row r="12" spans="1:9" x14ac:dyDescent="0.25">
      <c r="A12" s="4" t="s">
        <v>3</v>
      </c>
      <c r="B12" s="4"/>
      <c r="C12" s="12">
        <v>1382</v>
      </c>
      <c r="D12" s="14">
        <f t="shared" si="2"/>
        <v>358.61518000000001</v>
      </c>
      <c r="E12" s="14">
        <f t="shared" si="3"/>
        <v>138.20000000000002</v>
      </c>
      <c r="F12" s="14">
        <f t="shared" si="4"/>
        <v>69.100000000000009</v>
      </c>
      <c r="G12" s="15">
        <f>C12+D12+E12+F12</f>
        <v>1947.91518</v>
      </c>
    </row>
    <row r="13" spans="1:9" x14ac:dyDescent="0.25">
      <c r="A13" s="1"/>
      <c r="B13" s="1"/>
      <c r="C13" s="1"/>
      <c r="D13" s="1"/>
      <c r="E13" s="1"/>
      <c r="F13" s="5" t="s">
        <v>5</v>
      </c>
      <c r="G13" s="16">
        <v>5843.76</v>
      </c>
    </row>
    <row r="14" spans="1:9" x14ac:dyDescent="0.25">
      <c r="A14" s="18" t="s">
        <v>38</v>
      </c>
      <c r="B14" s="18"/>
      <c r="C14" s="18"/>
      <c r="D14" s="18"/>
      <c r="E14" s="18"/>
      <c r="F14" s="18"/>
      <c r="G14" s="18"/>
    </row>
    <row r="15" spans="1:9" x14ac:dyDescent="0.25">
      <c r="A15" s="1"/>
      <c r="B15" s="1"/>
      <c r="C15" s="1"/>
      <c r="D15" s="1"/>
      <c r="E15" s="1"/>
      <c r="F15" s="1"/>
      <c r="G15" s="1"/>
    </row>
    <row r="16" spans="1:9" ht="45" x14ac:dyDescent="0.25">
      <c r="A16" s="9" t="s">
        <v>9</v>
      </c>
      <c r="B16" s="10" t="s">
        <v>7</v>
      </c>
      <c r="C16" s="9" t="s">
        <v>35</v>
      </c>
      <c r="D16" s="9" t="s">
        <v>8</v>
      </c>
      <c r="E16" s="9" t="s">
        <v>29</v>
      </c>
      <c r="F16" s="1"/>
      <c r="G16" s="1"/>
    </row>
    <row r="17" spans="1:7" x14ac:dyDescent="0.25">
      <c r="A17" s="2" t="s">
        <v>10</v>
      </c>
      <c r="B17" s="2"/>
      <c r="C17" s="2"/>
      <c r="D17" s="21">
        <v>20</v>
      </c>
      <c r="E17" s="24">
        <f>D17*3</f>
        <v>60</v>
      </c>
      <c r="F17" s="1"/>
      <c r="G17" s="1"/>
    </row>
    <row r="18" spans="1:7" x14ac:dyDescent="0.25">
      <c r="A18" s="2" t="s">
        <v>11</v>
      </c>
      <c r="B18" s="2"/>
      <c r="C18" s="2"/>
      <c r="D18" s="22">
        <v>53.33</v>
      </c>
      <c r="E18" s="24">
        <f>D18*3+0.01</f>
        <v>160</v>
      </c>
      <c r="F18" s="1"/>
      <c r="G18" s="1"/>
    </row>
    <row r="19" spans="1:7" x14ac:dyDescent="0.25">
      <c r="A19" s="1"/>
      <c r="B19" s="1"/>
      <c r="C19" s="1"/>
      <c r="D19" s="23" t="s">
        <v>5</v>
      </c>
      <c r="E19" s="14">
        <f>SUM(E17:E18)</f>
        <v>220</v>
      </c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ht="45" x14ac:dyDescent="0.25">
      <c r="A21" s="9" t="s">
        <v>12</v>
      </c>
      <c r="B21" s="10" t="s">
        <v>7</v>
      </c>
      <c r="C21" s="9" t="s">
        <v>35</v>
      </c>
      <c r="D21" s="9" t="s">
        <v>8</v>
      </c>
      <c r="E21" s="9" t="s">
        <v>29</v>
      </c>
      <c r="F21" s="1"/>
      <c r="G21" s="1"/>
    </row>
    <row r="22" spans="1:7" x14ac:dyDescent="0.25">
      <c r="A22" s="2" t="s">
        <v>10</v>
      </c>
      <c r="B22" s="2"/>
      <c r="C22" s="2"/>
      <c r="D22" s="19">
        <f>720/36</f>
        <v>20</v>
      </c>
      <c r="E22" s="19">
        <f>D22*3</f>
        <v>60</v>
      </c>
      <c r="F22" s="1"/>
      <c r="G22" s="1"/>
    </row>
    <row r="23" spans="1:7" x14ac:dyDescent="0.25">
      <c r="A23" s="2" t="s">
        <v>11</v>
      </c>
      <c r="B23" s="2"/>
      <c r="C23" s="2"/>
      <c r="D23" s="19">
        <f>1920/36</f>
        <v>53.333333333333336</v>
      </c>
      <c r="E23" s="19">
        <f t="shared" ref="E23:E26" si="5">D23*3</f>
        <v>160</v>
      </c>
      <c r="F23" s="1"/>
      <c r="G23" s="1"/>
    </row>
    <row r="24" spans="1:7" ht="30" x14ac:dyDescent="0.25">
      <c r="A24" s="3" t="s">
        <v>13</v>
      </c>
      <c r="B24" s="2"/>
      <c r="C24" s="2"/>
      <c r="D24" s="20">
        <f>16634/36</f>
        <v>462.05555555555554</v>
      </c>
      <c r="E24" s="20">
        <f t="shared" si="5"/>
        <v>1386.1666666666665</v>
      </c>
      <c r="F24" s="1"/>
      <c r="G24" s="1"/>
    </row>
    <row r="25" spans="1:7" x14ac:dyDescent="0.25">
      <c r="A25" s="2" t="s">
        <v>14</v>
      </c>
      <c r="B25" s="2" t="s">
        <v>15</v>
      </c>
      <c r="C25" s="12">
        <v>4</v>
      </c>
      <c r="D25" s="20">
        <f>4800/36</f>
        <v>133.33333333333334</v>
      </c>
      <c r="E25" s="20">
        <f t="shared" si="5"/>
        <v>400</v>
      </c>
      <c r="F25" s="1"/>
      <c r="G25" s="1"/>
    </row>
    <row r="26" spans="1:7" x14ac:dyDescent="0.25">
      <c r="A26" s="2" t="s">
        <v>16</v>
      </c>
      <c r="B26" s="2" t="s">
        <v>15</v>
      </c>
      <c r="C26" s="2">
        <v>217</v>
      </c>
      <c r="D26" s="20">
        <f>2604/36</f>
        <v>72.333333333333329</v>
      </c>
      <c r="E26" s="20">
        <f t="shared" si="5"/>
        <v>217</v>
      </c>
      <c r="F26" s="1"/>
      <c r="G26" s="1"/>
    </row>
    <row r="27" spans="1:7" x14ac:dyDescent="0.25">
      <c r="A27" s="1"/>
      <c r="B27" s="1"/>
      <c r="C27" s="1"/>
      <c r="D27" s="6" t="s">
        <v>5</v>
      </c>
      <c r="E27" s="14">
        <f>SUM(E22:E26)</f>
        <v>2223.1666666666665</v>
      </c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ht="45" x14ac:dyDescent="0.25">
      <c r="A29" s="3" t="s">
        <v>17</v>
      </c>
      <c r="B29" s="3" t="s">
        <v>8</v>
      </c>
      <c r="C29" s="3" t="s">
        <v>30</v>
      </c>
      <c r="D29" s="1"/>
      <c r="E29" s="1"/>
      <c r="F29" s="1"/>
      <c r="G29" s="1"/>
    </row>
    <row r="30" spans="1:7" x14ac:dyDescent="0.25">
      <c r="A30" s="2" t="s">
        <v>18</v>
      </c>
      <c r="B30" s="2">
        <v>500</v>
      </c>
      <c r="C30" s="12">
        <v>1500</v>
      </c>
      <c r="D30" s="1"/>
      <c r="E30" s="1"/>
      <c r="F30" s="1"/>
      <c r="G30" s="1"/>
    </row>
    <row r="31" spans="1:7" x14ac:dyDescent="0.25">
      <c r="A31" s="2" t="s">
        <v>19</v>
      </c>
      <c r="B31" s="2">
        <v>450</v>
      </c>
      <c r="C31" s="12">
        <f t="shared" ref="C31:C34" si="6">B31*3</f>
        <v>1350</v>
      </c>
      <c r="D31" s="1"/>
      <c r="E31" s="1"/>
      <c r="F31" s="1"/>
      <c r="G31" s="1"/>
    </row>
    <row r="32" spans="1:7" ht="26.25" customHeight="1" x14ac:dyDescent="0.25">
      <c r="A32" s="3" t="s">
        <v>31</v>
      </c>
      <c r="B32" s="25">
        <v>382</v>
      </c>
      <c r="C32" s="26">
        <f t="shared" si="6"/>
        <v>1146</v>
      </c>
      <c r="D32" s="1"/>
      <c r="E32" s="1"/>
      <c r="F32" s="1"/>
      <c r="G32" s="1"/>
    </row>
    <row r="33" spans="1:7" x14ac:dyDescent="0.25">
      <c r="A33" s="2" t="s">
        <v>20</v>
      </c>
      <c r="B33" s="2">
        <v>1700</v>
      </c>
      <c r="C33" s="12">
        <f>B33*3</f>
        <v>5100</v>
      </c>
      <c r="D33" s="1"/>
      <c r="E33" s="1"/>
      <c r="F33" s="1"/>
      <c r="G33" s="1"/>
    </row>
    <row r="34" spans="1:7" x14ac:dyDescent="0.25">
      <c r="A34" s="2" t="s">
        <v>21</v>
      </c>
      <c r="B34" s="2">
        <v>700</v>
      </c>
      <c r="C34" s="12">
        <f t="shared" si="6"/>
        <v>2100</v>
      </c>
      <c r="D34" s="1"/>
      <c r="E34" s="1"/>
      <c r="F34" s="1"/>
      <c r="G34" s="1"/>
    </row>
    <row r="35" spans="1:7" x14ac:dyDescent="0.25">
      <c r="A35" s="1"/>
      <c r="B35" s="6" t="s">
        <v>5</v>
      </c>
      <c r="C35" s="26">
        <f>SUM(C30:C34)</f>
        <v>11196</v>
      </c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ht="45" x14ac:dyDescent="0.25">
      <c r="A38" s="2" t="s">
        <v>22</v>
      </c>
      <c r="B38" s="2" t="s">
        <v>24</v>
      </c>
      <c r="C38" s="3" t="s">
        <v>23</v>
      </c>
      <c r="D38" s="3" t="s">
        <v>25</v>
      </c>
      <c r="E38" s="2" t="s">
        <v>28</v>
      </c>
      <c r="F38" s="1"/>
      <c r="G38" s="1"/>
    </row>
    <row r="39" spans="1:7" x14ac:dyDescent="0.25">
      <c r="A39" s="2" t="s">
        <v>26</v>
      </c>
      <c r="B39" s="12">
        <v>4</v>
      </c>
      <c r="C39" s="26">
        <f>C35</f>
        <v>11196</v>
      </c>
      <c r="D39" s="14">
        <f>G6+97.63/4+E19</f>
        <v>6088.1674999999996</v>
      </c>
      <c r="E39" s="14">
        <f>D39*B39+C39</f>
        <v>35548.67</v>
      </c>
      <c r="F39" s="1"/>
      <c r="G39" s="1"/>
    </row>
    <row r="40" spans="1:7" ht="30" x14ac:dyDescent="0.25">
      <c r="A40" s="3" t="s">
        <v>27</v>
      </c>
      <c r="B40" s="2">
        <v>12</v>
      </c>
      <c r="C40" s="2"/>
      <c r="D40" s="14">
        <f>G13+292.88/12+E27</f>
        <v>8091.3333333333339</v>
      </c>
      <c r="E40" s="14">
        <f>D40*12</f>
        <v>97096</v>
      </c>
      <c r="F40" s="1"/>
      <c r="G40" s="1"/>
    </row>
  </sheetData>
  <mergeCells count="1">
    <mergeCell ref="D1:H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>Birojs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Spule Anda</dc:creator>
  <cp:lastModifiedBy>Inese Duļķe</cp:lastModifiedBy>
  <dcterms:created xsi:type="dcterms:W3CDTF">2021-08-19T07:25:25Z</dcterms:created>
  <dcterms:modified xsi:type="dcterms:W3CDTF">2021-11-24T10:53:56Z</dcterms:modified>
</cp:coreProperties>
</file>