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9FE10871-04FD-4D54-A830-97CCF64DC8AC}" xr6:coauthVersionLast="47" xr6:coauthVersionMax="47" xr10:uidLastSave="{00000000-0000-0000-0000-000000000000}"/>
  <bookViews>
    <workbookView xWindow="75" yWindow="0" windowWidth="15360" windowHeight="15600" tabRatio="832" activeTab="2" xr2:uid="{00000000-000D-0000-FFFF-FFFF00000000}"/>
  </bookViews>
  <sheets>
    <sheet name="Kopsavilkums" sheetId="1" r:id="rId1"/>
    <sheet name="ātrie_testi_stac_daļa" sheetId="167" r:id="rId2"/>
    <sheet name="ātrie_testi_amb_daļa" sheetId="166" r:id="rId3"/>
    <sheet name="Covid_pakalp_progr" sheetId="119" r:id="rId4"/>
    <sheet name="Sekvencēšana" sheetId="145" r:id="rId5"/>
  </sheets>
  <externalReferences>
    <externalReference r:id="rId6"/>
    <externalReference r:id="rId7"/>
  </externalReferences>
  <definedNames>
    <definedName name="_xlnm._FilterDatabase" localSheetId="2" hidden="1">ātrie_testi_amb_daļa!$A$4:$O$25</definedName>
    <definedName name="_xlnm._FilterDatabase" localSheetId="1" hidden="1">ātrie_testi_stac_daļa!$A$3:$L$79</definedName>
    <definedName name="_xlnm._FilterDatabase" localSheetId="3" hidden="1">Covid_pakalp_progr!$D$1:$D$205</definedName>
    <definedName name="_xlnm.Auto_Open">#REF!</definedName>
    <definedName name="Recover">[1]Macro1!$A$99</definedName>
    <definedName name="Rikojums2222">[2]Macro1!$A$106</definedName>
    <definedName name="TableName">"Dummy"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145" l="1"/>
  <c r="H13" i="119"/>
  <c r="G6" i="166" l="1"/>
  <c r="G7" i="166"/>
  <c r="G8" i="166"/>
  <c r="G9" i="166"/>
  <c r="G10" i="166"/>
  <c r="G11" i="166"/>
  <c r="G12" i="166"/>
  <c r="G13" i="166"/>
  <c r="G14" i="166"/>
  <c r="G15" i="166"/>
  <c r="G16" i="166"/>
  <c r="G17" i="166"/>
  <c r="G18" i="166"/>
  <c r="G19" i="166"/>
  <c r="G20" i="166"/>
  <c r="G21" i="166"/>
  <c r="G22" i="166"/>
  <c r="G23" i="166"/>
  <c r="G5" i="166"/>
  <c r="J5" i="167" l="1"/>
  <c r="J6" i="167"/>
  <c r="J7" i="167"/>
  <c r="J8" i="167"/>
  <c r="J9" i="167"/>
  <c r="J10" i="167"/>
  <c r="J11" i="167"/>
  <c r="J12" i="167"/>
  <c r="J13" i="167"/>
  <c r="J14" i="167"/>
  <c r="J15" i="167"/>
  <c r="J16" i="167"/>
  <c r="J17" i="167"/>
  <c r="J18" i="167"/>
  <c r="J19" i="167"/>
  <c r="J20" i="167"/>
  <c r="J21" i="167"/>
  <c r="J22" i="167"/>
  <c r="J23" i="167"/>
  <c r="J24" i="167"/>
  <c r="J25" i="167"/>
  <c r="J26" i="167"/>
  <c r="J27" i="167"/>
  <c r="J28" i="167"/>
  <c r="J29" i="167"/>
  <c r="J30" i="167"/>
  <c r="J31" i="167"/>
  <c r="J32" i="167"/>
  <c r="J33" i="167"/>
  <c r="J34" i="167"/>
  <c r="J35" i="167"/>
  <c r="J36" i="167"/>
  <c r="J37" i="167"/>
  <c r="J38" i="167"/>
  <c r="J39" i="167"/>
  <c r="J40" i="167"/>
  <c r="J41" i="167"/>
  <c r="J42" i="167"/>
  <c r="J43" i="167"/>
  <c r="J44" i="167"/>
  <c r="J45" i="167"/>
  <c r="J46" i="167"/>
  <c r="J47" i="167"/>
  <c r="J48" i="167"/>
  <c r="J49" i="167"/>
  <c r="J50" i="167"/>
  <c r="J51" i="167"/>
  <c r="J52" i="167"/>
  <c r="J53" i="167"/>
  <c r="J54" i="167"/>
  <c r="J55" i="167"/>
  <c r="J56" i="167"/>
  <c r="J57" i="167"/>
  <c r="J58" i="167"/>
  <c r="J59" i="167"/>
  <c r="J60" i="167"/>
  <c r="J61" i="167"/>
  <c r="J62" i="167"/>
  <c r="J63" i="167"/>
  <c r="J64" i="167"/>
  <c r="J65" i="167"/>
  <c r="J66" i="167"/>
  <c r="J67" i="167"/>
  <c r="J68" i="167"/>
  <c r="J69" i="167"/>
  <c r="J70" i="167"/>
  <c r="J71" i="167"/>
  <c r="J72" i="167"/>
  <c r="J73" i="167"/>
  <c r="J74" i="167"/>
  <c r="J75" i="167"/>
  <c r="J76" i="167"/>
  <c r="J77" i="167"/>
  <c r="J4" i="167"/>
  <c r="J78" i="167" l="1"/>
  <c r="J79" i="167" s="1"/>
  <c r="C4" i="1" s="1"/>
  <c r="D4" i="1" l="1"/>
  <c r="C3" i="1"/>
  <c r="H56" i="119"/>
  <c r="H57" i="119" s="1"/>
  <c r="H58" i="119" s="1"/>
  <c r="C11" i="1" s="1"/>
  <c r="D11" i="1" s="1"/>
  <c r="H50" i="119"/>
  <c r="H49" i="119"/>
  <c r="H51" i="119" s="1"/>
  <c r="H52" i="119" s="1"/>
  <c r="C12" i="1" s="1"/>
  <c r="D12" i="1" s="1"/>
  <c r="H43" i="119"/>
  <c r="H42" i="119"/>
  <c r="H41" i="119"/>
  <c r="H35" i="119"/>
  <c r="H34" i="119"/>
  <c r="H33" i="119"/>
  <c r="H32" i="119"/>
  <c r="H31" i="119"/>
  <c r="H26" i="119"/>
  <c r="H25" i="119"/>
  <c r="H24" i="119"/>
  <c r="H16" i="119"/>
  <c r="H15" i="119"/>
  <c r="H14" i="119"/>
  <c r="H12" i="119"/>
  <c r="H11" i="119"/>
  <c r="H10" i="119"/>
  <c r="H9" i="119"/>
  <c r="H8" i="119"/>
  <c r="H7" i="119"/>
  <c r="H6" i="119"/>
  <c r="H5" i="119"/>
  <c r="G24" i="166"/>
  <c r="G25" i="166" s="1"/>
  <c r="C5" i="1" s="1"/>
  <c r="D5" i="1" s="1"/>
  <c r="H44" i="119" l="1"/>
  <c r="H45" i="119" s="1"/>
  <c r="C10" i="1" s="1"/>
  <c r="D10" i="1" s="1"/>
  <c r="H36" i="119"/>
  <c r="H37" i="119" s="1"/>
  <c r="C8" i="1" s="1"/>
  <c r="D8" i="1" s="1"/>
  <c r="H27" i="119"/>
  <c r="H28" i="119" s="1"/>
  <c r="C9" i="1" s="1"/>
  <c r="D9" i="1" s="1"/>
  <c r="H17" i="119"/>
  <c r="H19" i="119" s="1"/>
  <c r="H20" i="119" l="1"/>
  <c r="H62" i="119" s="1"/>
  <c r="H61" i="119"/>
  <c r="D10" i="145"/>
  <c r="E6" i="145"/>
  <c r="C7" i="1" l="1"/>
  <c r="D7" i="1" s="1"/>
  <c r="D6" i="1" s="1"/>
  <c r="E10" i="145"/>
  <c r="E11" i="145" s="1"/>
  <c r="C14" i="1" s="1"/>
  <c r="D14" i="1" s="1"/>
  <c r="D13" i="1" s="1"/>
  <c r="D3" i="1" l="1"/>
  <c r="C6" i="1"/>
  <c r="C13" i="1" l="1"/>
</calcChain>
</file>

<file path=xl/sharedStrings.xml><?xml version="1.0" encoding="utf-8"?>
<sst xmlns="http://schemas.openxmlformats.org/spreadsheetml/2006/main" count="546" uniqueCount="144">
  <si>
    <t>„Centrālā laboratorija” SIA</t>
  </si>
  <si>
    <t>Kopā:</t>
  </si>
  <si>
    <t>Covid-19 pakalpojumu programma laboratorijām</t>
  </si>
  <si>
    <t>NMS Laboratorija, SIA</t>
  </si>
  <si>
    <t xml:space="preserve"> </t>
  </si>
  <si>
    <t>Ārstniecības iestādes nosaukums</t>
  </si>
  <si>
    <t>Manipulācijas kods</t>
  </si>
  <si>
    <t>NVD Kurzemes nodaļa</t>
  </si>
  <si>
    <t>NVD Latgales nodaļa</t>
  </si>
  <si>
    <t>Ludzas medicīnas centrs, Sabiedrība ar ierobežotu atbildību</t>
  </si>
  <si>
    <t>NVD Rīgas nodaļa</t>
  </si>
  <si>
    <t>NVD Vidzemes nodaļa</t>
  </si>
  <si>
    <t>CĒSU KLĪNIKA, Sabiedrība ar ierobežotu atbildību</t>
  </si>
  <si>
    <t>NVD Zemgales nodaļa</t>
  </si>
  <si>
    <t>Pakalpojumu programma</t>
  </si>
  <si>
    <t>Kopā</t>
  </si>
  <si>
    <t>RĒZEKNES SLIMNĪCA, Sabiedrība ar ierobežotu atbildību</t>
  </si>
  <si>
    <t>Latgales medicīnas centrs, Sabiedrība ar ierobežotu atbildību</t>
  </si>
  <si>
    <t>Ziemeļkurzemes reģionālā slimnīca, SIA</t>
  </si>
  <si>
    <t>Tukuma slimnīca, Sabiedrība ar ierobežotu atbildību</t>
  </si>
  <si>
    <t>Balvu un Gulbenes slimnīcu apvienība, Sabiedrība ar ierobežotu atbildību</t>
  </si>
  <si>
    <t>Annas Višņovas doktorāts, SIA</t>
  </si>
  <si>
    <t>Preiļu slimnīca, Sabiedrība ar ierobežotu atbildību</t>
  </si>
  <si>
    <t>Bērnu klīniskā universitātes slimnīca, Valsts sabiedrība ar ierobežotu atbildību</t>
  </si>
  <si>
    <t>Nacionālais rehabilitācijas centrs "Vaivari", Valsts sabiedrība ar ierobežotu atbildību</t>
  </si>
  <si>
    <t>Jūrmalas slimnīca, Sabiedrība ar ierobežotu atbildību</t>
  </si>
  <si>
    <t>Vidzemes slimnīca, Sabiedrība ar ierobežotu atbildību</t>
  </si>
  <si>
    <t>Bauskas slimnīca, SIA</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</si>
  <si>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</si>
  <si>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</si>
  <si>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</si>
  <si>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</si>
  <si>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</si>
  <si>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apstiprināšana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</si>
  <si>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</si>
  <si>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</si>
  <si>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Reaģenti</t>
  </si>
  <si>
    <t>Pavisam kopā:</t>
  </si>
  <si>
    <t>Citas saistītās Covid-19 izmeklējumu izmaksas</t>
  </si>
  <si>
    <t>47075R</t>
  </si>
  <si>
    <t>R SARS-CoV-2 RNS (COVID 19) apstiprināšana ar reālā laika PĶR (bez parauga paņemšanas)</t>
  </si>
  <si>
    <t>Jelgavas pilsētas slimnīca</t>
  </si>
  <si>
    <t>Bērnu klīniskā universitātes slimnīca</t>
  </si>
  <si>
    <t>Paula Stradiņa klīniskā universitātes slimnīca</t>
  </si>
  <si>
    <t>Rīgas Austrumu klīniskā universitātes slimnīca</t>
  </si>
  <si>
    <t>Daugavpils reģionālā slimnīca</t>
  </si>
  <si>
    <t>Jēkabpils reģionālā slimnīca</t>
  </si>
  <si>
    <t>Liepājas reģionālā slimnīca</t>
  </si>
  <si>
    <t>Rēzeknes slimnīca</t>
  </si>
  <si>
    <t>Vidzemes slimnīca</t>
  </si>
  <si>
    <t>Ziemeļkurzemes reģionālā slimnīca</t>
  </si>
  <si>
    <t>Balvu un Gulbenes slimnīcu apvienība</t>
  </si>
  <si>
    <t>Cēsu klīnika</t>
  </si>
  <si>
    <t>Dobeles un apkārtnes slimnīca</t>
  </si>
  <si>
    <t>Jūrmalas slimnīca</t>
  </si>
  <si>
    <t>Kuldīgas slimnīca</t>
  </si>
  <si>
    <t>Madonas slimnīca</t>
  </si>
  <si>
    <t>Ogres rajona slimnīca</t>
  </si>
  <si>
    <t>Preiļu slimnīca</t>
  </si>
  <si>
    <t>Tukuma slimnīca</t>
  </si>
  <si>
    <t>Aizkraukles slimnīca</t>
  </si>
  <si>
    <t>Bauskas slimnīca</t>
  </si>
  <si>
    <t>Limbažu slimnīca</t>
  </si>
  <si>
    <t>Slimnīca Ģintermuiža</t>
  </si>
  <si>
    <t>Daugavpils psihoneiroloģiskā slimnīca</t>
  </si>
  <si>
    <t>Strenču psihoneiroloģiskā slimnīca</t>
  </si>
  <si>
    <t>Ludzas medicīnas centrs</t>
  </si>
  <si>
    <t>SARS-CoV-2 (COVID-19) antigēna noteikšana (Ag eksprestests) (ar reaģenta komplekta vērtību)</t>
  </si>
  <si>
    <t>SARS-CoV-2 (COVID-19) antigēna noteikšana (Ag eksprestests) (bez reaģenta komplekta vērtības)</t>
  </si>
  <si>
    <t>Rīgas 2. slimnīca</t>
  </si>
  <si>
    <t>47268</t>
  </si>
  <si>
    <t>47078</t>
  </si>
  <si>
    <t>60046</t>
  </si>
  <si>
    <t>47328</t>
  </si>
  <si>
    <t>Atskaite par Covid-19 vīrusa sekvencēšanu LIC laboratorijā</t>
  </si>
  <si>
    <t>Primārā parauga uzglabāšana (kriostobriņi paraugu uzglabāšanai)</t>
  </si>
  <si>
    <t>paraugu skaits</t>
  </si>
  <si>
    <t>SARS-CoV-2 vīrusu celmu sekvencēšana</t>
  </si>
  <si>
    <t>Nacionālā References laboratorija (NRL)*</t>
  </si>
  <si>
    <t xml:space="preserve">Pirmais etaps 
(RNS izdalīšana no primārā parauga) </t>
  </si>
  <si>
    <t>AP82 - Covid-19 laboratorijas pakalpojumi</t>
  </si>
  <si>
    <t>ĀI (pakalpojumu sniedzēja) nosaukums</t>
  </si>
  <si>
    <t>COVID-19 transporta barotne ar diviem lokaniem tamponiem ātrajam molekulārajam testam</t>
  </si>
  <si>
    <t>Izmaksas par Covid 19 izmeklējumiem</t>
  </si>
  <si>
    <t>Manupulācijas nosaukums</t>
  </si>
  <si>
    <t>Rīgas 2. slimnīca, SIA</t>
  </si>
  <si>
    <t>47073</t>
  </si>
  <si>
    <t>Paula Stradiņa klīniskā universitātes slimnīca, VSIA</t>
  </si>
  <si>
    <t>Maijs</t>
  </si>
  <si>
    <t>Ogres rajona slimnīca SIA</t>
  </si>
  <si>
    <t>12 - NVD Rīgas nodaļa</t>
  </si>
  <si>
    <t>010000234 - Rīgas Austrumu klīniskā universitātes slimnīca, SIA</t>
  </si>
  <si>
    <t>ĀI (pakalpojumu sniedzēja)</t>
  </si>
  <si>
    <t>SARS-CoV-2 (COVID-19) ambulatora parauga (nazofaringeāla uztriepe) paņemšana laboratorijā</t>
  </si>
  <si>
    <t>010068301 - NMS Laboratorija, SIA</t>
  </si>
  <si>
    <t>010068302 - CENTRĀLĀ LABORATORIJA, Sabiedrība ar ierobežotu atbildību</t>
  </si>
  <si>
    <t>010011803 - Paula Stradiņa klīniskā universitātes slimnīca, Valsts sabiedrība ar ierobežotu atbildību</t>
  </si>
  <si>
    <t>Rīgas Austrumu klīniskā universitātes slimnīca SIA: Sekvencēšana</t>
  </si>
  <si>
    <t>050020401 - Daugavpils reģionālā slimnīca, Sabiedrība ar ierobežotu atbildību</t>
  </si>
  <si>
    <t>Daugavpils reģionālā slimnīca SIA</t>
  </si>
  <si>
    <t xml:space="preserve">Rīgas Austrumu klīniskā universitātes slimnīca, SIA </t>
  </si>
  <si>
    <t>*datu apstrādi veic NRL personāls - bioinformātikas speciālisti</t>
  </si>
  <si>
    <t>Janvāris, 2023</t>
  </si>
  <si>
    <t>Februāris, 2023</t>
  </si>
  <si>
    <t>47420R</t>
  </si>
  <si>
    <t>SARS-CoV-2 genotipēšana ar sekvencēšanu epidemioloģijas jomā (ar reaģenta vērtību)</t>
  </si>
  <si>
    <t>740200008 - Ogres rajona slimnīca, Sabiedrība ar ierobežotu atbildību</t>
  </si>
  <si>
    <t>Marts, 2023</t>
  </si>
  <si>
    <t>47047R</t>
  </si>
  <si>
    <t>R IgM klases antivielu pret SARS-CoV-2 (COVID-19) noteikšana ar imūnfermentatīvo metodi (ELISA, CMIA, ECLIA, CLIA)</t>
  </si>
  <si>
    <t>47049R</t>
  </si>
  <si>
    <t>R IgG klases antivielu pret SARS-CoV-2 (COVID-19) noteikšana ar imūnfermentatīvo metodi (ELISA, CMIA, ECLIA, CLIA)</t>
  </si>
  <si>
    <t>47051R</t>
  </si>
  <si>
    <t>R IgG klases antivielu pret SARS-CoV-2 (COVID-19) kvantitatīva noteikšana ar imūnfermentatīvo metodi (ELISA, CMIA, ECLIA, CLIA)</t>
  </si>
  <si>
    <t>47076R</t>
  </si>
  <si>
    <t>R Asins ņemšana ar slēgtu sistēmu vienā stobriņā antivielu pret SARS-CoV-2 (COVID-19) noteikšanai</t>
  </si>
  <si>
    <t>Aprīlis, 2023</t>
  </si>
  <si>
    <t xml:space="preserve">Piemaksa par Covid-19 diagnostiku stacionāros           </t>
  </si>
  <si>
    <t>Pārskata periods (mēnesis): maijs 2023</t>
  </si>
  <si>
    <r>
      <t>Rēķina mēnesis:</t>
    </r>
    <r>
      <rPr>
        <b/>
        <sz val="10"/>
        <rFont val="Times New Roman"/>
        <family val="1"/>
        <charset val="186"/>
      </rPr>
      <t xml:space="preserve"> maijs 2023</t>
    </r>
  </si>
  <si>
    <t>47046R</t>
  </si>
  <si>
    <t>R IgA klases antivielu pret SARS-CoV-2 (COVID-19) noteikšana ar imūnfermentatīvo metodi (ELISA, CMIA, ECLIA, CLIA)</t>
  </si>
  <si>
    <t>Piemaksa par Covid-19 diagnostiku stacionāros 2023. gada maijs</t>
  </si>
  <si>
    <t>Maijs, 2023</t>
  </si>
  <si>
    <t>EKK 3000</t>
  </si>
  <si>
    <t>Apakšprogrammu sadalījums</t>
  </si>
  <si>
    <t>33.18.00</t>
  </si>
  <si>
    <t>33.16.00</t>
  </si>
  <si>
    <t>Tarifs, euro</t>
  </si>
  <si>
    <t>Kopsumma, euro</t>
  </si>
  <si>
    <t>euro</t>
  </si>
  <si>
    <t>Summa, euro</t>
  </si>
  <si>
    <t>Covid-19 diagnostikas manipulācijas ( ātrie testi, ambulatorā daļa)</t>
  </si>
  <si>
    <t>Kopā, euro:</t>
  </si>
  <si>
    <r>
      <t>Rēķina mēnesis:</t>
    </r>
    <r>
      <rPr>
        <b/>
        <sz val="10"/>
        <rFont val="Times New Roman"/>
        <family val="1"/>
      </rPr>
      <t xml:space="preserve"> maijs 2022</t>
    </r>
  </si>
  <si>
    <t>Nr.p.k.</t>
  </si>
  <si>
    <t>Pasākums</t>
  </si>
  <si>
    <t xml:space="preserve">Tarifs, euro </t>
  </si>
  <si>
    <t>Kopā, euro</t>
  </si>
  <si>
    <t>Pielikums Nr.15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</si>
  <si>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Turpinājums pielikumam Nr.15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</si>
  <si>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Turpinājums pielikumam Nr.15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</si>
  <si>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MK noteikumu apakšpunkts</t>
  </si>
  <si>
    <t>MK not.Nr.555 274.1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</si>
</sst>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s>
  <fonts count="41"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color rgb="FF000000"/>
      <name val="Arial"/>
      <family val="2"/>
    </font>
    <font>
      <sz val="11"/>
      <color rgb="FF000000"/>
      <name val="Calibri"/>
      <family val="2"/>
    </font>
    <font>
      <sz val="10"/>
      <name val="Arial"/>
      <family val="2"/>
    </font>
    <font>
      <b/>
      <sz val="10"/>
      <name val="Times New Roman"/>
      <family val="1"/>
      <charset val="186"/>
    </font>
    <font>
      <sz val="10"/>
      <name val="Times New Roman"/>
      <family val="1"/>
      <charset val="186"/>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0"/>
      <color rgb="FF000000"/>
      <name val="Times New Roman"/>
      <family val="1"/>
      <charset val="186"/>
    </font>
    <font>
      <b/>
      <sz val="10"/>
      <color rgb="FF000000"/>
      <name val="Times New Roman"/>
      <family val="1"/>
      <charset val="186"/>
    </font>
    <font>
      <sz val="11"/>
      <color theme="1"/>
      <name val="Calibri"/>
      <family val="2"/>
      <charset val="204"/>
      <scheme val="minor"/>
    </font>
    <font>
      <sz val="10"/>
      <name val="Times New Roman"/>
      <family val="1"/>
    </font>
    <font>
      <b/>
      <sz val="10"/>
      <name val="Times New Roman"/>
      <family val="1"/>
    </font>
    <font>
      <sz val="10"/>
      <color theme="1"/>
      <name val="Calibri"/>
      <family val="2"/>
      <charset val="186"/>
      <scheme val="minor"/>
    </font>
    <font>
      <sz val="10"/>
      <name val="Calibri"/>
      <family val="2"/>
      <charset val="186"/>
      <scheme val="minor"/>
    </font>
    <font>
      <sz val="10"/>
      <color theme="1"/>
      <name val="Calibri"/>
      <family val="2"/>
      <charset val="186"/>
    </font>
    <font>
      <sz val="10"/>
      <color theme="1"/>
      <name val="Times New Roman"/>
      <family val="1"/>
    </font>
    <font>
      <sz val="10"/>
      <color rgb="FFFF0000"/>
      <name val="Times New Roman"/>
      <family val="1"/>
    </font>
    <font>
      <b/>
      <sz val="10"/>
      <color rgb="FF000000"/>
      <name val="Times New Roman"/>
      <family val="1"/>
    </font>
    <font>
      <sz val="10"/>
      <color rgb="FF000000"/>
      <name val="Times New Roman"/>
      <family val="1"/>
    </font>
    <font>
      <i/>
      <sz val="10"/>
      <name val="Times New Roman"/>
      <family val="1"/>
    </font>
    <font>
      <b/>
      <sz val="10"/>
      <color theme="1"/>
      <name val="Times New Roman"/>
      <family val="1"/>
    </font>
    <font>
      <b/>
      <i/>
      <sz val="10"/>
      <name val="Times New Roman"/>
      <family val="1"/>
    </font>
    <font>
      <i/>
      <sz val="10"/>
      <color theme="1"/>
      <name val="Times New Roman"/>
      <family val="1"/>
    </font>
    <font>
      <sz val="10"/>
      <color rgb="FF00B0F0"/>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indexed="64"/>
      </patternFill>
    </fill>
    <fill>
      <patternFill patternType="solid">
        <fgColor theme="9" tint="0.79998168889431442"/>
        <bgColor rgb="FF000000"/>
      </patternFill>
    </fill>
    <fill>
      <patternFill patternType="solid">
        <fgColor rgb="FFE2EFDA"/>
        <bgColor rgb="FF000000"/>
      </patternFill>
    </fill>
    <fill>
      <patternFill patternType="solid">
        <fgColor theme="9" tint="0.39997558519241921"/>
        <bgColor rgb="FF000000"/>
      </patternFill>
    </fill>
    <fill>
      <patternFill patternType="solid">
        <fgColor theme="9" tint="0.59999389629810485"/>
        <bgColor indexed="64"/>
      </patternFill>
    </fill>
    <fill>
      <patternFill patternType="solid">
        <fgColor theme="0"/>
        <bgColor rgb="FF000000"/>
      </patternFill>
    </fill>
    <fill>
      <patternFill patternType="solid">
        <fgColor theme="9" tint="0.59999389629810485"/>
        <bgColor rgb="FF000000"/>
      </patternFill>
    </fill>
    <fill>
      <patternFill patternType="solid">
        <fgColor theme="9"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s>
  <cellStyleXfs count="68">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5" fontId="6" fillId="0" borderId="0" applyFont="0" applyFill="0" applyBorder="0" applyAlignment="0" applyProtection="0"/>
    <xf numFmtId="0" fontId="2" fillId="0" borderId="0"/>
    <xf numFmtId="0" fontId="2" fillId="0" borderId="0"/>
    <xf numFmtId="165" fontId="6" fillId="0" borderId="0" applyFont="0" applyFill="0" applyBorder="0" applyAlignment="0" applyProtection="0"/>
    <xf numFmtId="0" fontId="2" fillId="0" borderId="0"/>
    <xf numFmtId="43"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6" fontId="13" fillId="0" borderId="0" applyFont="0" applyBorder="0" applyProtection="0"/>
    <xf numFmtId="166" fontId="13" fillId="0" borderId="0"/>
    <xf numFmtId="167" fontId="14" fillId="0" borderId="0"/>
    <xf numFmtId="0" fontId="15"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18" fillId="0" borderId="0"/>
    <xf numFmtId="167" fontId="14" fillId="0" borderId="0"/>
    <xf numFmtId="167" fontId="14" fillId="0" borderId="0"/>
    <xf numFmtId="167" fontId="14" fillId="0" borderId="0"/>
    <xf numFmtId="0" fontId="19" fillId="0" borderId="0">
      <alignment horizontal="center"/>
    </xf>
    <xf numFmtId="0" fontId="19" fillId="0" borderId="0">
      <alignment horizontal="center" textRotation="90"/>
    </xf>
    <xf numFmtId="167" fontId="14" fillId="0" borderId="0"/>
    <xf numFmtId="0" fontId="20" fillId="0" borderId="0"/>
    <xf numFmtId="168" fontId="20" fillId="0" borderId="0"/>
    <xf numFmtId="0" fontId="13" fillId="0" borderId="0"/>
    <xf numFmtId="167" fontId="14" fillId="0" borderId="0" applyBorder="0" applyProtection="0"/>
    <xf numFmtId="167" fontId="14" fillId="0" borderId="0" applyBorder="0" applyProtection="0"/>
    <xf numFmtId="167" fontId="14" fillId="0" borderId="0" applyBorder="0" applyProtection="0"/>
    <xf numFmtId="167" fontId="14"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167" fontId="14" fillId="0" borderId="0" applyBorder="0" applyProtection="0"/>
    <xf numFmtId="0" fontId="22" fillId="0" borderId="0" applyNumberFormat="0" applyBorder="0" applyProtection="0"/>
    <xf numFmtId="168" fontId="22" fillId="0" borderId="0" applyBorder="0" applyProtection="0"/>
    <xf numFmtId="43" fontId="1" fillId="0" borderId="0" applyFont="0" applyFill="0" applyBorder="0" applyAlignment="0" applyProtection="0"/>
    <xf numFmtId="0" fontId="17" fillId="0" borderId="0"/>
    <xf numFmtId="0" fontId="17" fillId="0" borderId="0"/>
    <xf numFmtId="0" fontId="23" fillId="0" borderId="0" applyNumberFormat="0" applyFill="0" applyBorder="0" applyAlignment="0" applyProtection="0"/>
    <xf numFmtId="43"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164" fontId="6" fillId="0" borderId="0" applyFont="0" applyFill="0" applyBorder="0" applyAlignment="0" applyProtection="0"/>
    <xf numFmtId="0" fontId="26" fillId="0" borderId="0"/>
    <xf numFmtId="0" fontId="6" fillId="0" borderId="0"/>
    <xf numFmtId="43" fontId="1" fillId="0" borderId="0" applyFont="0" applyFill="0" applyBorder="0" applyAlignment="0" applyProtection="0"/>
  </cellStyleXfs>
  <cellXfs count="118">
    <xf numFmtId="0" fontId="0" fillId="0" borderId="0" xfId="0"/>
    <xf numFmtId="0" fontId="17" fillId="0" borderId="0" xfId="6" applyFont="1"/>
    <xf numFmtId="0" fontId="17" fillId="0" borderId="0" xfId="6" applyFont="1" applyAlignment="1">
      <alignment horizontal="center"/>
    </xf>
    <xf numFmtId="0" fontId="24" fillId="0" borderId="0" xfId="0" applyFont="1"/>
    <xf numFmtId="0" fontId="16" fillId="0" borderId="0" xfId="6" applyFont="1"/>
    <xf numFmtId="0" fontId="24" fillId="0" borderId="0" xfId="0" applyFont="1" applyAlignment="1">
      <alignment horizontal="center"/>
    </xf>
    <xf numFmtId="0" fontId="17" fillId="0" borderId="0" xfId="6" applyFont="1" applyAlignment="1">
      <alignment horizontal="left" vertical="center" wrapText="1"/>
    </xf>
    <xf numFmtId="0" fontId="17" fillId="0" borderId="1" xfId="6" applyFont="1" applyBorder="1"/>
    <xf numFmtId="0" fontId="17" fillId="8" borderId="1" xfId="6" applyFont="1" applyFill="1" applyBorder="1" applyAlignment="1">
      <alignment horizontal="center"/>
    </xf>
    <xf numFmtId="0" fontId="17" fillId="8" borderId="1" xfId="6" applyFont="1" applyFill="1" applyBorder="1"/>
    <xf numFmtId="2" fontId="17" fillId="8" borderId="1" xfId="6" applyNumberFormat="1" applyFont="1" applyFill="1" applyBorder="1"/>
    <xf numFmtId="0" fontId="16" fillId="7" borderId="1" xfId="6" applyFont="1" applyFill="1" applyBorder="1" applyAlignment="1">
      <alignment horizontal="center" vertical="center" wrapText="1"/>
    </xf>
    <xf numFmtId="0" fontId="17" fillId="7" borderId="1" xfId="6" applyFont="1" applyFill="1" applyBorder="1"/>
    <xf numFmtId="0" fontId="16" fillId="7" borderId="1" xfId="6" applyFont="1" applyFill="1" applyBorder="1" applyAlignment="1">
      <alignment horizontal="center" vertical="center"/>
    </xf>
    <xf numFmtId="0" fontId="29" fillId="0" borderId="0" xfId="0" applyFont="1"/>
    <xf numFmtId="0" fontId="24" fillId="8" borderId="1" xfId="0" applyFont="1" applyFill="1" applyBorder="1" applyAlignment="1">
      <alignment horizontal="center"/>
    </xf>
    <xf numFmtId="0" fontId="30" fillId="0" borderId="0" xfId="0" applyFont="1"/>
    <xf numFmtId="0" fontId="24" fillId="0" borderId="1" xfId="0" applyFont="1" applyBorder="1"/>
    <xf numFmtId="4" fontId="16" fillId="0" borderId="1" xfId="6" applyNumberFormat="1" applyFont="1" applyBorder="1"/>
    <xf numFmtId="4" fontId="16" fillId="13" borderId="1" xfId="6" applyNumberFormat="1" applyFont="1" applyFill="1" applyBorder="1"/>
    <xf numFmtId="0" fontId="31" fillId="0" borderId="0" xfId="0" applyFont="1"/>
    <xf numFmtId="0" fontId="32" fillId="0" borderId="0" xfId="0" applyFont="1"/>
    <xf numFmtId="0" fontId="27" fillId="0" borderId="0" xfId="6" applyFont="1" applyAlignment="1">
      <alignment horizontal="center"/>
    </xf>
    <xf numFmtId="0" fontId="27" fillId="0" borderId="0" xfId="6" applyFont="1"/>
    <xf numFmtId="0" fontId="28" fillId="6" borderId="1" xfId="6" applyFont="1" applyFill="1" applyBorder="1" applyAlignment="1">
      <alignment horizontal="center" vertical="center" wrapText="1"/>
    </xf>
    <xf numFmtId="0" fontId="34" fillId="6" borderId="1" xfId="6" applyFont="1" applyFill="1" applyBorder="1" applyAlignment="1">
      <alignment horizontal="center" vertical="center" wrapText="1"/>
    </xf>
    <xf numFmtId="0" fontId="28" fillId="6" borderId="1" xfId="6" applyFont="1" applyFill="1" applyBorder="1" applyAlignment="1">
      <alignment horizontal="center" vertical="center" wrapText="1" shrinkToFit="1"/>
    </xf>
    <xf numFmtId="0" fontId="35" fillId="0" borderId="1" xfId="0" applyFont="1" applyBorder="1"/>
    <xf numFmtId="0" fontId="35" fillId="0" borderId="1" xfId="0" applyFont="1" applyBorder="1" applyAlignment="1">
      <alignment horizontal="center"/>
    </xf>
    <xf numFmtId="2" fontId="35" fillId="0" borderId="1" xfId="0" applyNumberFormat="1" applyFont="1" applyBorder="1" applyAlignment="1">
      <alignment horizontal="center"/>
    </xf>
    <xf numFmtId="0" fontId="35" fillId="0" borderId="7" xfId="0" applyFont="1" applyBorder="1" applyAlignment="1">
      <alignment horizontal="center"/>
    </xf>
    <xf numFmtId="0" fontId="27" fillId="0" borderId="1" xfId="6" applyFont="1" applyBorder="1" applyAlignment="1">
      <alignment horizontal="center"/>
    </xf>
    <xf numFmtId="2" fontId="27" fillId="0" borderId="4" xfId="6" applyNumberFormat="1" applyFont="1" applyBorder="1" applyAlignment="1">
      <alignment horizontal="center"/>
    </xf>
    <xf numFmtId="0" fontId="28" fillId="0" borderId="3" xfId="6" applyFont="1" applyBorder="1" applyAlignment="1">
      <alignment horizontal="center"/>
    </xf>
    <xf numFmtId="0" fontId="28" fillId="10" borderId="6" xfId="6" applyFont="1" applyFill="1" applyBorder="1" applyAlignment="1">
      <alignment horizontal="center"/>
    </xf>
    <xf numFmtId="0" fontId="35" fillId="0" borderId="0" xfId="0" applyFont="1"/>
    <xf numFmtId="0" fontId="35" fillId="0" borderId="0" xfId="0" applyFont="1" applyAlignment="1">
      <alignment horizontal="center"/>
    </xf>
    <xf numFmtId="2" fontId="35" fillId="0" borderId="0" xfId="0" applyNumberFormat="1" applyFont="1"/>
    <xf numFmtId="0" fontId="28" fillId="0" borderId="0" xfId="6" applyFont="1"/>
    <xf numFmtId="0" fontId="34" fillId="7" borderId="1" xfId="0" applyFont="1" applyFill="1" applyBorder="1" applyAlignment="1">
      <alignment horizontal="center" vertical="center" wrapText="1"/>
    </xf>
    <xf numFmtId="4" fontId="35" fillId="0" borderId="1" xfId="0" applyNumberFormat="1" applyFont="1" applyBorder="1"/>
    <xf numFmtId="0" fontId="34" fillId="8" borderId="1" xfId="0" applyFont="1" applyFill="1" applyBorder="1"/>
    <xf numFmtId="0" fontId="35" fillId="8" borderId="1" xfId="0" applyFont="1" applyFill="1" applyBorder="1"/>
    <xf numFmtId="4" fontId="34" fillId="8" borderId="1" xfId="0" applyNumberFormat="1" applyFont="1" applyFill="1" applyBorder="1"/>
    <xf numFmtId="4" fontId="34" fillId="7" borderId="1" xfId="0" applyNumberFormat="1" applyFont="1" applyFill="1" applyBorder="1"/>
    <xf numFmtId="3" fontId="34" fillId="9" borderId="1" xfId="0" applyNumberFormat="1" applyFont="1" applyFill="1" applyBorder="1"/>
    <xf numFmtId="0" fontId="34" fillId="0" borderId="0" xfId="0" applyFont="1"/>
    <xf numFmtId="4" fontId="16" fillId="9" borderId="1" xfId="6" applyNumberFormat="1" applyFont="1" applyFill="1" applyBorder="1"/>
    <xf numFmtId="4" fontId="16" fillId="12" borderId="1" xfId="6" applyNumberFormat="1" applyFont="1" applyFill="1" applyBorder="1"/>
    <xf numFmtId="0" fontId="32" fillId="0" borderId="0" xfId="0" applyFont="1" applyAlignment="1">
      <alignment vertical="center"/>
    </xf>
    <xf numFmtId="0" fontId="32" fillId="2" borderId="0" xfId="0" applyFont="1" applyFill="1" applyAlignment="1">
      <alignment vertical="center"/>
    </xf>
    <xf numFmtId="0" fontId="32" fillId="0" borderId="0" xfId="0" applyFont="1" applyAlignment="1">
      <alignment horizontal="right" vertical="center"/>
    </xf>
    <xf numFmtId="0" fontId="39" fillId="0" borderId="0" xfId="0" applyFont="1" applyAlignment="1">
      <alignment vertical="center"/>
    </xf>
    <xf numFmtId="0" fontId="25" fillId="0" borderId="0" xfId="0" applyFont="1" applyAlignment="1">
      <alignment vertical="center"/>
    </xf>
    <xf numFmtId="0" fontId="40" fillId="0" borderId="0" xfId="0" applyFont="1" applyAlignment="1">
      <alignment horizontal="center" vertical="center"/>
    </xf>
    <xf numFmtId="1" fontId="25" fillId="0" borderId="0" xfId="0" applyNumberFormat="1" applyFont="1" applyAlignment="1">
      <alignment horizontal="center" vertical="center"/>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0" fontId="24" fillId="11" borderId="1" xfId="0" applyFont="1" applyFill="1" applyBorder="1" applyAlignment="1">
      <alignment vertical="top" wrapText="1"/>
    </xf>
    <xf numFmtId="164" fontId="25" fillId="11" borderId="1" xfId="63" applyFont="1" applyFill="1" applyBorder="1" applyAlignment="1">
      <alignment horizontal="center" vertical="center"/>
    </xf>
    <xf numFmtId="4" fontId="24" fillId="11" borderId="1" xfId="0" applyNumberFormat="1" applyFont="1" applyFill="1" applyBorder="1" applyAlignment="1">
      <alignment horizontal="center" vertical="center"/>
    </xf>
    <xf numFmtId="4" fontId="24" fillId="11" borderId="7" xfId="0" applyNumberFormat="1" applyFont="1" applyFill="1" applyBorder="1" applyAlignment="1">
      <alignment horizontal="center" vertical="center"/>
    </xf>
    <xf numFmtId="164" fontId="24" fillId="11" borderId="1" xfId="63" applyFont="1" applyFill="1" applyBorder="1" applyAlignment="1">
      <alignment horizontal="center" vertical="center"/>
    </xf>
    <xf numFmtId="4" fontId="24" fillId="11" borderId="1" xfId="63" applyNumberFormat="1" applyFont="1" applyFill="1" applyBorder="1" applyAlignment="1">
      <alignment horizontal="center" vertical="center"/>
    </xf>
    <xf numFmtId="0" fontId="17" fillId="11" borderId="1" xfId="0" applyFont="1" applyFill="1" applyBorder="1" applyAlignment="1">
      <alignment vertical="top" wrapText="1"/>
    </xf>
    <xf numFmtId="4" fontId="25" fillId="11" borderId="1" xfId="63" applyNumberFormat="1" applyFont="1" applyFill="1" applyBorder="1" applyAlignment="1">
      <alignment horizontal="center" vertical="center"/>
    </xf>
    <xf numFmtId="4" fontId="31" fillId="11" borderId="1" xfId="0" applyNumberFormat="1" applyFont="1" applyFill="1" applyBorder="1"/>
    <xf numFmtId="0" fontId="31" fillId="2" borderId="1" xfId="0" applyFont="1" applyFill="1" applyBorder="1"/>
    <xf numFmtId="4" fontId="25" fillId="11" borderId="3" xfId="63" applyNumberFormat="1" applyFont="1" applyFill="1" applyBorder="1" applyAlignment="1">
      <alignment horizontal="center" vertical="center"/>
    </xf>
    <xf numFmtId="4" fontId="24" fillId="11" borderId="4" xfId="0" applyNumberFormat="1" applyFont="1" applyFill="1" applyBorder="1" applyAlignment="1">
      <alignment horizontal="center" vertical="center"/>
    </xf>
    <xf numFmtId="4" fontId="25" fillId="11" borderId="1" xfId="0" applyNumberFormat="1" applyFont="1" applyFill="1" applyBorder="1" applyAlignment="1">
      <alignment horizontal="center" vertical="top" wrapText="1"/>
    </xf>
    <xf numFmtId="3" fontId="16" fillId="10" borderId="7" xfId="0" applyNumberFormat="1" applyFont="1" applyFill="1" applyBorder="1" applyAlignment="1">
      <alignment horizontal="right"/>
    </xf>
    <xf numFmtId="0" fontId="27" fillId="2" borderId="0" xfId="0" applyFont="1" applyFill="1"/>
    <xf numFmtId="0" fontId="36" fillId="2" borderId="0" xfId="0" applyFont="1" applyFill="1"/>
    <xf numFmtId="17" fontId="28" fillId="6" borderId="1" xfId="0" applyNumberFormat="1" applyFont="1" applyFill="1" applyBorder="1" applyAlignment="1">
      <alignment horizontal="right" vertical="center"/>
    </xf>
    <xf numFmtId="0" fontId="28" fillId="6" borderId="1" xfId="0" applyFont="1" applyFill="1" applyBorder="1" applyAlignment="1">
      <alignment horizontal="right" vertical="center"/>
    </xf>
    <xf numFmtId="4" fontId="36" fillId="6" borderId="1" xfId="0" applyNumberFormat="1" applyFont="1" applyFill="1" applyBorder="1" applyAlignment="1">
      <alignment horizontal="right" vertical="center"/>
    </xf>
    <xf numFmtId="0" fontId="27" fillId="6" borderId="1" xfId="0" applyFont="1" applyFill="1" applyBorder="1" applyAlignment="1">
      <alignment horizontal="center" vertical="center" wrapText="1"/>
    </xf>
    <xf numFmtId="0" fontId="37" fillId="3" borderId="1" xfId="0" applyFont="1" applyFill="1" applyBorder="1" applyAlignment="1">
      <alignment horizontal="right" vertical="center"/>
    </xf>
    <xf numFmtId="4" fontId="28" fillId="3" borderId="1" xfId="0" applyNumberFormat="1" applyFont="1" applyFill="1" applyBorder="1" applyAlignment="1">
      <alignment horizontal="right" vertical="center"/>
    </xf>
    <xf numFmtId="4" fontId="38" fillId="3" borderId="1" xfId="0" applyNumberFormat="1" applyFont="1" applyFill="1" applyBorder="1" applyAlignment="1">
      <alignment horizontal="right" vertical="center"/>
    </xf>
    <xf numFmtId="0" fontId="32" fillId="3" borderId="1" xfId="0" applyFont="1" applyFill="1" applyBorder="1" applyAlignment="1">
      <alignment vertical="center"/>
    </xf>
    <xf numFmtId="0" fontId="27" fillId="2" borderId="1" xfId="22" applyFont="1" applyFill="1" applyBorder="1" applyAlignment="1">
      <alignment vertical="center"/>
    </xf>
    <xf numFmtId="4" fontId="27" fillId="2" borderId="1" xfId="0" applyNumberFormat="1" applyFont="1" applyFill="1" applyBorder="1" applyAlignment="1">
      <alignment horizontal="right" vertical="center"/>
    </xf>
    <xf numFmtId="4" fontId="39" fillId="0" borderId="1" xfId="0" applyNumberFormat="1" applyFont="1" applyBorder="1"/>
    <xf numFmtId="0" fontId="32" fillId="0" borderId="1" xfId="0" applyFont="1" applyBorder="1" applyAlignment="1">
      <alignment horizontal="center"/>
    </xf>
    <xf numFmtId="0" fontId="27" fillId="2" borderId="1" xfId="0" applyFont="1" applyFill="1" applyBorder="1" applyAlignment="1">
      <alignment horizontal="left" vertical="center" wrapText="1"/>
    </xf>
    <xf numFmtId="0" fontId="28" fillId="4" borderId="1" xfId="0" applyFont="1" applyFill="1" applyBorder="1" applyAlignment="1">
      <alignment vertical="center"/>
    </xf>
    <xf numFmtId="4" fontId="28" fillId="4" borderId="1" xfId="0" applyNumberFormat="1" applyFont="1" applyFill="1" applyBorder="1" applyAlignment="1">
      <alignment horizontal="right" vertical="center"/>
    </xf>
    <xf numFmtId="4" fontId="38" fillId="4" borderId="1" xfId="0" applyNumberFormat="1" applyFont="1" applyFill="1" applyBorder="1" applyAlignment="1">
      <alignment horizontal="right" vertical="center"/>
    </xf>
    <xf numFmtId="0" fontId="27" fillId="2" borderId="1" xfId="0" applyFont="1" applyFill="1" applyBorder="1" applyAlignment="1">
      <alignment vertical="center"/>
    </xf>
    <xf numFmtId="4" fontId="39" fillId="2" borderId="1" xfId="0" applyNumberFormat="1" applyFont="1" applyFill="1" applyBorder="1"/>
    <xf numFmtId="0" fontId="32" fillId="2" borderId="1" xfId="0" applyFont="1" applyFill="1" applyBorder="1" applyAlignment="1">
      <alignment horizontal="center"/>
    </xf>
    <xf numFmtId="0" fontId="32" fillId="6" borderId="1" xfId="0" applyFont="1" applyFill="1" applyBorder="1" applyAlignment="1">
      <alignment vertical="center"/>
    </xf>
    <xf numFmtId="0" fontId="39" fillId="2" borderId="1" xfId="0" applyFont="1" applyFill="1" applyBorder="1" applyAlignment="1">
      <alignment vertical="center"/>
    </xf>
    <xf numFmtId="0" fontId="32" fillId="4" borderId="1" xfId="0" applyFont="1" applyFill="1" applyBorder="1"/>
    <xf numFmtId="0" fontId="32" fillId="4" borderId="1" xfId="0" applyFont="1" applyFill="1" applyBorder="1" applyAlignment="1">
      <alignment vertical="center"/>
    </xf>
    <xf numFmtId="0" fontId="32" fillId="0" borderId="0" xfId="0" applyFont="1" applyAlignment="1">
      <alignment horizontal="left" vertical="center" wrapText="1"/>
    </xf>
    <xf numFmtId="0" fontId="32" fillId="0" borderId="4" xfId="0" applyFont="1" applyBorder="1" applyAlignment="1">
      <alignment horizontal="center" vertical="center"/>
    </xf>
    <xf numFmtId="0" fontId="32" fillId="0" borderId="5" xfId="0" applyFont="1" applyBorder="1" applyAlignment="1">
      <alignment horizontal="center" vertical="center"/>
    </xf>
    <xf numFmtId="0" fontId="32" fillId="0" borderId="7" xfId="0" applyFont="1" applyBorder="1" applyAlignment="1">
      <alignment horizontal="center" vertical="center"/>
    </xf>
    <xf numFmtId="0" fontId="28" fillId="0" borderId="0" xfId="6" applyFont="1" applyAlignment="1">
      <alignment horizontal="left"/>
    </xf>
    <xf numFmtId="0" fontId="33" fillId="0" borderId="0" xfId="6" applyFont="1" applyAlignment="1">
      <alignment horizontal="center"/>
    </xf>
    <xf numFmtId="0" fontId="17" fillId="11" borderId="0" xfId="6" applyFont="1" applyFill="1" applyAlignment="1">
      <alignment horizontal="left"/>
    </xf>
    <xf numFmtId="0" fontId="17" fillId="0" borderId="0" xfId="6" applyFont="1" applyAlignment="1">
      <alignment horizontal="left" vertical="center" wrapText="1"/>
    </xf>
    <xf numFmtId="0" fontId="25" fillId="7" borderId="3"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11" borderId="3"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4" fillId="0" borderId="9" xfId="0" applyFont="1" applyBorder="1" applyAlignment="1">
      <alignment horizontal="left"/>
    </xf>
    <xf numFmtId="0" fontId="25" fillId="11" borderId="3" xfId="0" applyFont="1" applyFill="1" applyBorder="1" applyAlignment="1">
      <alignment horizontal="right" vertical="top" wrapText="1"/>
    </xf>
    <xf numFmtId="0" fontId="25" fillId="11" borderId="2" xfId="0" applyFont="1" applyFill="1" applyBorder="1" applyAlignment="1">
      <alignment horizontal="right" vertical="top" wrapText="1"/>
    </xf>
    <xf numFmtId="0" fontId="24" fillId="0" borderId="0" xfId="0" applyFont="1" applyAlignment="1">
      <alignment horizontal="left" vertical="center"/>
    </xf>
    <xf numFmtId="0" fontId="25" fillId="11" borderId="4" xfId="0" applyFont="1" applyFill="1" applyBorder="1" applyAlignment="1">
      <alignment horizontal="center" vertical="top"/>
    </xf>
    <xf numFmtId="0" fontId="25" fillId="11" borderId="7" xfId="0" applyFont="1" applyFill="1" applyBorder="1" applyAlignment="1">
      <alignment horizontal="center" vertical="top"/>
    </xf>
    <xf numFmtId="0" fontId="25" fillId="11" borderId="5" xfId="0" applyFont="1" applyFill="1" applyBorder="1" applyAlignment="1">
      <alignment horizontal="center" vertical="top"/>
    </xf>
    <xf numFmtId="0" fontId="24" fillId="11" borderId="4" xfId="0" applyFont="1" applyFill="1" applyBorder="1" applyAlignment="1">
      <alignment vertical="top" wrapText="1"/>
    </xf>
    <xf numFmtId="0" fontId="24" fillId="11" borderId="7" xfId="0" applyFont="1" applyFill="1" applyBorder="1" applyAlignment="1">
      <alignment vertical="top" wrapText="1"/>
    </xf>
  </cellXfs>
  <cellStyles count="68">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3" xfId="15" xr:uid="{00000000-0005-0000-0000-000002000000}"/>
    <cellStyle name="Comma 3 2" xfId="30" xr:uid="{F74F0468-5511-4F65-B4C3-9EAF1FBF1522}"/>
    <cellStyle name="Comma 3 2 2" xfId="35" xr:uid="{BAF022E8-3A20-4F48-824A-5D8A30B1560F}"/>
    <cellStyle name="Comma 3 3" xfId="31" xr:uid="{389D7EAF-C72A-4129-BB5E-C41BDA0A9A12}"/>
    <cellStyle name="Comma 3 4" xfId="36" xr:uid="{65509295-832C-4D58-8EC3-20FCF8F1091B}"/>
    <cellStyle name="Comma 3 5" xfId="60" xr:uid="{F15DFEF2-3123-4D28-A90B-D1C0CC225AFC}"/>
    <cellStyle name="Comma 4" xfId="28" xr:uid="{83A911D3-E8C5-4329-8DA2-0C3E7B7A8FFA}"/>
    <cellStyle name="Comma 4 2" xfId="33" xr:uid="{E0960553-9E67-4CA3-B7AC-9E8396E9D61B}"/>
    <cellStyle name="Comma 5" xfId="56" xr:uid="{70E6A04D-CC77-4973-888B-4783EB6952FB}"/>
    <cellStyle name="Comma 6" xfId="67" xr:uid="{33840DD7-4BED-408B-BD2F-6A04F1B051D9}"/>
    <cellStyle name="Currency" xfId="63" builtinId="4"/>
    <cellStyle name="Currency 2" xfId="64"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5" xr:uid="{30FDC79E-1DA9-410E-9B19-1DB58F093D90}"/>
    <cellStyle name="Normal 3 3 2" xfId="66"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99FFCC"/>
      <color rgb="FFFF00FF"/>
      <color rgb="FF339933"/>
      <color rgb="FF00CC00"/>
      <color rgb="FF33CC33"/>
      <color rgb="FFFFCCFF"/>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F15"/>
  <sheetViews>
    <sheetView showGridLines="0" zoomScale="64" zoomScaleNormal="64" workbookViewId="0">
      <pane xSplit="2" ySplit="2" topLeftCell="C3" activePane="bottomRight" state="frozen"/>
      <selection pane="topRight" activeCell="C1" sqref="C1"/>
      <selection pane="bottomLeft" activeCell="A2" sqref="A2"/>
      <selection pane="bottomRight" activeCell="C14" sqref="C14"/>
    </sheetView>
  </sheetViews>
  <sheetFormatPr defaultColWidth="9.28515625" defaultRowHeight="12.75" x14ac:dyDescent="0.25"/>
  <cols>
    <col min="1" max="1" width="4.28515625" style="49" customWidth="1"/>
    <col min="2" max="2" width="92.42578125" style="49" customWidth="1"/>
    <col min="3" max="3" width="17.85546875" style="51" customWidth="1"/>
    <col min="4" max="4" width="18.7109375" style="52" customWidth="1"/>
    <col min="5" max="5" width="16.28515625" style="49" customWidth="1"/>
    <col min="6" max="6" width="31" style="49" customWidth="1"/>
    <col min="7" max="16384" width="9.28515625" style="49"/>
  </cols>
  <sheetData>
    <row r="1" spans="2:6" ht="59.25" customHeight="1" x14ac:dyDescent="0.25">
      <c r="C1" s="97" t="s">
        <v>139</v>
      </c>
      <c r="D1" s="97"/>
      <c r="E1" s="97"/>
      <c r="F1" s="97"/>
    </row>
    <row r="2" spans="2:6" ht="61.5" customHeight="1" x14ac:dyDescent="0.25">
      <c r="B2" s="74" t="s">
        <v>88</v>
      </c>
      <c r="C2" s="75" t="s">
        <v>130</v>
      </c>
      <c r="D2" s="76" t="s">
        <v>124</v>
      </c>
      <c r="E2" s="77" t="s">
        <v>125</v>
      </c>
      <c r="F2" s="93" t="s">
        <v>142</v>
      </c>
    </row>
    <row r="3" spans="2:6" ht="13.5" x14ac:dyDescent="0.25">
      <c r="B3" s="78" t="s">
        <v>83</v>
      </c>
      <c r="C3" s="79">
        <f>C4+C5+C6+C13</f>
        <v>132247</v>
      </c>
      <c r="D3" s="80">
        <f>D4+D5+D6+D13</f>
        <v>132247</v>
      </c>
      <c r="E3" s="81"/>
      <c r="F3" s="81"/>
    </row>
    <row r="4" spans="2:6" s="50" customFormat="1" x14ac:dyDescent="0.2">
      <c r="B4" s="82" t="s">
        <v>117</v>
      </c>
      <c r="C4" s="83">
        <f>ātrie_testi_stac_daļa!J79</f>
        <v>91023</v>
      </c>
      <c r="D4" s="84">
        <f>C4</f>
        <v>91023</v>
      </c>
      <c r="E4" s="85" t="s">
        <v>126</v>
      </c>
      <c r="F4" s="94" t="s">
        <v>143</v>
      </c>
    </row>
    <row r="5" spans="2:6" x14ac:dyDescent="0.2">
      <c r="B5" s="86" t="s">
        <v>132</v>
      </c>
      <c r="C5" s="83">
        <f>ātrie_testi_amb_daļa!G25</f>
        <v>8447</v>
      </c>
      <c r="D5" s="84">
        <f>C5</f>
        <v>8447</v>
      </c>
      <c r="E5" s="85" t="s">
        <v>127</v>
      </c>
      <c r="F5" s="94" t="s">
        <v>143</v>
      </c>
    </row>
    <row r="6" spans="2:6" ht="13.5" x14ac:dyDescent="0.2">
      <c r="B6" s="87" t="s">
        <v>2</v>
      </c>
      <c r="C6" s="88">
        <f>SUM(C7:C12)</f>
        <v>30829</v>
      </c>
      <c r="D6" s="89">
        <f>SUM(D7:D12)</f>
        <v>30829</v>
      </c>
      <c r="E6" s="95"/>
      <c r="F6" s="96"/>
    </row>
    <row r="7" spans="2:6" x14ac:dyDescent="0.2">
      <c r="B7" s="90" t="s">
        <v>100</v>
      </c>
      <c r="C7" s="83">
        <f>Covid_pakalp_progr!H20</f>
        <v>15050</v>
      </c>
      <c r="D7" s="91">
        <f t="shared" ref="D7:D14" si="0">C7</f>
        <v>15050</v>
      </c>
      <c r="E7" s="92" t="s">
        <v>127</v>
      </c>
      <c r="F7" s="98" t="s">
        <v>143</v>
      </c>
    </row>
    <row r="8" spans="2:6" x14ac:dyDescent="0.2">
      <c r="B8" s="90" t="s">
        <v>0</v>
      </c>
      <c r="C8" s="83">
        <f>Covid_pakalp_progr!H37</f>
        <v>8198</v>
      </c>
      <c r="D8" s="91">
        <f t="shared" si="0"/>
        <v>8198</v>
      </c>
      <c r="E8" s="92" t="s">
        <v>127</v>
      </c>
      <c r="F8" s="99"/>
    </row>
    <row r="9" spans="2:6" x14ac:dyDescent="0.2">
      <c r="B9" s="90" t="s">
        <v>3</v>
      </c>
      <c r="C9" s="83">
        <f>Covid_pakalp_progr!H28</f>
        <v>152</v>
      </c>
      <c r="D9" s="91">
        <f t="shared" si="0"/>
        <v>152</v>
      </c>
      <c r="E9" s="92" t="s">
        <v>127</v>
      </c>
      <c r="F9" s="99"/>
    </row>
    <row r="10" spans="2:6" x14ac:dyDescent="0.2">
      <c r="B10" s="90" t="s">
        <v>87</v>
      </c>
      <c r="C10" s="83">
        <f>Covid_pakalp_progr!H45</f>
        <v>2317</v>
      </c>
      <c r="D10" s="91">
        <f t="shared" si="0"/>
        <v>2317</v>
      </c>
      <c r="E10" s="92" t="s">
        <v>127</v>
      </c>
      <c r="F10" s="99"/>
    </row>
    <row r="11" spans="2:6" x14ac:dyDescent="0.2">
      <c r="B11" s="90" t="s">
        <v>89</v>
      </c>
      <c r="C11" s="83">
        <f>Covid_pakalp_progr!H58</f>
        <v>5</v>
      </c>
      <c r="D11" s="91">
        <f t="shared" si="0"/>
        <v>5</v>
      </c>
      <c r="E11" s="92" t="s">
        <v>127</v>
      </c>
      <c r="F11" s="99"/>
    </row>
    <row r="12" spans="2:6" x14ac:dyDescent="0.2">
      <c r="B12" s="90" t="s">
        <v>99</v>
      </c>
      <c r="C12" s="83">
        <f>Covid_pakalp_progr!H52</f>
        <v>5107</v>
      </c>
      <c r="D12" s="91">
        <f t="shared" si="0"/>
        <v>5107</v>
      </c>
      <c r="E12" s="92" t="s">
        <v>127</v>
      </c>
      <c r="F12" s="100"/>
    </row>
    <row r="13" spans="2:6" ht="13.5" x14ac:dyDescent="0.2">
      <c r="B13" s="87" t="s">
        <v>38</v>
      </c>
      <c r="C13" s="88">
        <f>SUM(C14:C14)</f>
        <v>1948</v>
      </c>
      <c r="D13" s="89">
        <f>SUM(D14:D14)</f>
        <v>1948</v>
      </c>
      <c r="E13" s="95"/>
      <c r="F13" s="96"/>
    </row>
    <row r="14" spans="2:6" x14ac:dyDescent="0.2">
      <c r="B14" s="86" t="s">
        <v>97</v>
      </c>
      <c r="C14" s="83">
        <f>Sekvencēšana!E12</f>
        <v>1948</v>
      </c>
      <c r="D14" s="91">
        <f t="shared" si="0"/>
        <v>1948</v>
      </c>
      <c r="E14" s="92" t="s">
        <v>127</v>
      </c>
      <c r="F14" s="94" t="s">
        <v>143</v>
      </c>
    </row>
    <row r="15" spans="2:6" x14ac:dyDescent="0.2">
      <c r="B15" s="72"/>
      <c r="C15" s="72"/>
      <c r="D15" s="73"/>
      <c r="E15" s="72"/>
    </row>
  </sheetData>
  <mergeCells count="2">
    <mergeCell ref="C1:F1"/>
    <mergeCell ref="F7:F12"/>
  </mergeCells>
  <pageMargins left="0.21" right="0.21" top="0.25" bottom="0.2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C7B930-7AEF-4EFA-ADBC-55038C946BCD}">
  <sheetPr>
    <tabColor theme="9" tint="0.79998168889431442"/>
  </sheetPr>
  <dimension ref="A1:J81"/>
  <sheetViews>
    <sheetView zoomScale="71" zoomScaleNormal="71" workbookViewId="0">
      <selection activeCell="L1" sqref="L1:R1048576"/>
    </sheetView>
  </sheetViews>
  <sheetFormatPr defaultRowHeight="12.75" x14ac:dyDescent="0.2"/>
  <cols>
    <col min="1" max="1" width="37.28515625" style="21" customWidth="1"/>
    <col min="2" max="2" width="12.85546875" style="21" customWidth="1"/>
    <col min="3" max="3" width="38.5703125" style="21" customWidth="1"/>
    <col min="4" max="4" width="12.5703125" style="21" customWidth="1"/>
    <col min="5" max="5" width="13.42578125" style="21" customWidth="1"/>
    <col min="6" max="6" width="15.28515625" style="21" customWidth="1"/>
    <col min="7" max="7" width="12" style="21" customWidth="1"/>
    <col min="8" max="8" width="12.42578125" style="21" customWidth="1"/>
    <col min="9" max="9" width="12" style="21" customWidth="1"/>
    <col min="10" max="10" width="14" style="21" customWidth="1"/>
    <col min="11" max="11" width="13" style="21" customWidth="1"/>
    <col min="12" max="12" width="12.85546875" style="21" customWidth="1"/>
    <col min="13" max="16384" width="9.140625" style="21"/>
  </cols>
  <sheetData>
    <row r="1" spans="1:10" ht="58.5" customHeight="1" x14ac:dyDescent="0.2">
      <c r="F1" s="97" t="s">
        <v>140</v>
      </c>
      <c r="G1" s="97"/>
      <c r="H1" s="97"/>
      <c r="I1" s="97"/>
      <c r="J1" s="97"/>
    </row>
    <row r="2" spans="1:10" x14ac:dyDescent="0.2">
      <c r="A2" s="46" t="s">
        <v>122</v>
      </c>
    </row>
    <row r="3" spans="1:10" ht="43.5" customHeight="1" x14ac:dyDescent="0.2">
      <c r="A3" s="39" t="s">
        <v>5</v>
      </c>
      <c r="B3" s="39" t="s">
        <v>6</v>
      </c>
      <c r="C3" s="39" t="s">
        <v>84</v>
      </c>
      <c r="D3" s="39" t="s">
        <v>128</v>
      </c>
      <c r="E3" s="39" t="s">
        <v>102</v>
      </c>
      <c r="F3" s="39" t="s">
        <v>103</v>
      </c>
      <c r="G3" s="39" t="s">
        <v>107</v>
      </c>
      <c r="H3" s="39" t="s">
        <v>116</v>
      </c>
      <c r="I3" s="39" t="s">
        <v>123</v>
      </c>
      <c r="J3" s="39" t="s">
        <v>129</v>
      </c>
    </row>
    <row r="4" spans="1:10" ht="17.25" customHeight="1" x14ac:dyDescent="0.2">
      <c r="A4" s="27" t="s">
        <v>60</v>
      </c>
      <c r="B4" s="27" t="s">
        <v>70</v>
      </c>
      <c r="C4" s="27" t="s">
        <v>67</v>
      </c>
      <c r="D4" s="27">
        <v>4.5199999999999996</v>
      </c>
      <c r="E4" s="40">
        <v>7</v>
      </c>
      <c r="F4" s="40">
        <v>4</v>
      </c>
      <c r="G4" s="40">
        <v>2</v>
      </c>
      <c r="H4" s="40">
        <v>0</v>
      </c>
      <c r="I4" s="40">
        <v>0</v>
      </c>
      <c r="J4" s="40">
        <f>D4*(E4+F4+G4+H4+I4)</f>
        <v>58.759999999999991</v>
      </c>
    </row>
    <row r="5" spans="1:10" x14ac:dyDescent="0.2">
      <c r="A5" s="27" t="s">
        <v>60</v>
      </c>
      <c r="B5" s="27" t="s">
        <v>70</v>
      </c>
      <c r="C5" s="27" t="s">
        <v>67</v>
      </c>
      <c r="D5" s="27">
        <v>4.7699999999999996</v>
      </c>
      <c r="E5" s="40">
        <v>0</v>
      </c>
      <c r="F5" s="40">
        <v>0</v>
      </c>
      <c r="G5" s="40">
        <v>0</v>
      </c>
      <c r="H5" s="40">
        <v>44</v>
      </c>
      <c r="I5" s="40">
        <v>45</v>
      </c>
      <c r="J5" s="40">
        <f t="shared" ref="J5:J48" si="0">D5*(E5+F5+G5+H5+I5)</f>
        <v>424.53</v>
      </c>
    </row>
    <row r="6" spans="1:10" x14ac:dyDescent="0.2">
      <c r="A6" s="27" t="s">
        <v>51</v>
      </c>
      <c r="B6" s="27" t="s">
        <v>73</v>
      </c>
      <c r="C6" s="27" t="s">
        <v>68</v>
      </c>
      <c r="D6" s="27">
        <v>3.83</v>
      </c>
      <c r="E6" s="40">
        <v>0</v>
      </c>
      <c r="F6" s="40">
        <v>0</v>
      </c>
      <c r="G6" s="40">
        <v>1</v>
      </c>
      <c r="H6" s="40">
        <v>0</v>
      </c>
      <c r="I6" s="40">
        <v>0</v>
      </c>
      <c r="J6" s="40">
        <f t="shared" si="0"/>
        <v>3.83</v>
      </c>
    </row>
    <row r="7" spans="1:10" x14ac:dyDescent="0.2">
      <c r="A7" s="27" t="s">
        <v>51</v>
      </c>
      <c r="B7" s="27" t="s">
        <v>73</v>
      </c>
      <c r="C7" s="27" t="s">
        <v>68</v>
      </c>
      <c r="D7" s="27">
        <v>4.05</v>
      </c>
      <c r="E7" s="40">
        <v>0</v>
      </c>
      <c r="F7" s="40">
        <v>0</v>
      </c>
      <c r="G7" s="40">
        <v>0</v>
      </c>
      <c r="H7" s="40">
        <v>0</v>
      </c>
      <c r="I7" s="40">
        <v>208</v>
      </c>
      <c r="J7" s="40">
        <f t="shared" si="0"/>
        <v>842.4</v>
      </c>
    </row>
    <row r="8" spans="1:10" x14ac:dyDescent="0.2">
      <c r="A8" s="27" t="s">
        <v>61</v>
      </c>
      <c r="B8" s="27" t="s">
        <v>73</v>
      </c>
      <c r="C8" s="27" t="s">
        <v>68</v>
      </c>
      <c r="D8" s="27">
        <v>3.83</v>
      </c>
      <c r="E8" s="40">
        <v>0</v>
      </c>
      <c r="F8" s="40">
        <v>0</v>
      </c>
      <c r="G8" s="40">
        <v>30</v>
      </c>
      <c r="H8" s="40">
        <v>0</v>
      </c>
      <c r="I8" s="40">
        <v>0</v>
      </c>
      <c r="J8" s="40">
        <f t="shared" si="0"/>
        <v>114.9</v>
      </c>
    </row>
    <row r="9" spans="1:10" x14ac:dyDescent="0.2">
      <c r="A9" s="27" t="s">
        <v>61</v>
      </c>
      <c r="B9" s="27" t="s">
        <v>73</v>
      </c>
      <c r="C9" s="27" t="s">
        <v>68</v>
      </c>
      <c r="D9" s="27">
        <v>4.05</v>
      </c>
      <c r="E9" s="40">
        <v>0</v>
      </c>
      <c r="F9" s="40">
        <v>0</v>
      </c>
      <c r="G9" s="40">
        <v>0</v>
      </c>
      <c r="H9" s="40">
        <v>29</v>
      </c>
      <c r="I9" s="40">
        <v>44</v>
      </c>
      <c r="J9" s="40">
        <f t="shared" si="0"/>
        <v>295.64999999999998</v>
      </c>
    </row>
    <row r="10" spans="1:10" x14ac:dyDescent="0.2">
      <c r="A10" s="27" t="s">
        <v>42</v>
      </c>
      <c r="B10" s="27" t="s">
        <v>70</v>
      </c>
      <c r="C10" s="27" t="s">
        <v>67</v>
      </c>
      <c r="D10" s="27">
        <v>4.7699999999999996</v>
      </c>
      <c r="E10" s="40">
        <v>0</v>
      </c>
      <c r="F10" s="40">
        <v>0</v>
      </c>
      <c r="G10" s="40">
        <v>0</v>
      </c>
      <c r="H10" s="40">
        <v>0</v>
      </c>
      <c r="I10" s="40">
        <v>2</v>
      </c>
      <c r="J10" s="40">
        <f t="shared" si="0"/>
        <v>9.5399999999999991</v>
      </c>
    </row>
    <row r="11" spans="1:10" x14ac:dyDescent="0.2">
      <c r="A11" s="27" t="s">
        <v>52</v>
      </c>
      <c r="B11" s="27" t="s">
        <v>70</v>
      </c>
      <c r="C11" s="27" t="s">
        <v>67</v>
      </c>
      <c r="D11" s="27">
        <v>4.5199999999999996</v>
      </c>
      <c r="E11" s="40">
        <v>0</v>
      </c>
      <c r="F11" s="40">
        <v>0</v>
      </c>
      <c r="G11" s="40">
        <v>6</v>
      </c>
      <c r="H11" s="40">
        <v>0</v>
      </c>
      <c r="I11" s="40">
        <v>0</v>
      </c>
      <c r="J11" s="40">
        <f t="shared" si="0"/>
        <v>27.119999999999997</v>
      </c>
    </row>
    <row r="12" spans="1:10" x14ac:dyDescent="0.2">
      <c r="A12" s="27" t="s">
        <v>52</v>
      </c>
      <c r="B12" s="27" t="s">
        <v>70</v>
      </c>
      <c r="C12" s="27" t="s">
        <v>67</v>
      </c>
      <c r="D12" s="27">
        <v>4.7699999999999996</v>
      </c>
      <c r="E12" s="40">
        <v>0</v>
      </c>
      <c r="F12" s="40">
        <v>0</v>
      </c>
      <c r="G12" s="40">
        <v>0</v>
      </c>
      <c r="H12" s="40">
        <v>14</v>
      </c>
      <c r="I12" s="40">
        <v>270</v>
      </c>
      <c r="J12" s="40">
        <f t="shared" si="0"/>
        <v>1354.6799999999998</v>
      </c>
    </row>
    <row r="13" spans="1:10" x14ac:dyDescent="0.2">
      <c r="A13" s="27" t="s">
        <v>64</v>
      </c>
      <c r="B13" s="27" t="s">
        <v>71</v>
      </c>
      <c r="C13" s="27" t="s">
        <v>34</v>
      </c>
      <c r="D13" s="27">
        <v>44.25</v>
      </c>
      <c r="E13" s="40">
        <v>0</v>
      </c>
      <c r="F13" s="40">
        <v>0</v>
      </c>
      <c r="G13" s="40">
        <v>2</v>
      </c>
      <c r="H13" s="40">
        <v>0</v>
      </c>
      <c r="I13" s="40">
        <v>0</v>
      </c>
      <c r="J13" s="40">
        <f t="shared" si="0"/>
        <v>88.5</v>
      </c>
    </row>
    <row r="14" spans="1:10" x14ac:dyDescent="0.2">
      <c r="A14" s="27" t="s">
        <v>64</v>
      </c>
      <c r="B14" s="27" t="s">
        <v>71</v>
      </c>
      <c r="C14" s="27" t="s">
        <v>34</v>
      </c>
      <c r="D14" s="27">
        <v>44.58</v>
      </c>
      <c r="E14" s="40">
        <v>0</v>
      </c>
      <c r="F14" s="40">
        <v>0</v>
      </c>
      <c r="G14" s="40">
        <v>0</v>
      </c>
      <c r="H14" s="40">
        <v>9</v>
      </c>
      <c r="I14" s="40">
        <v>15</v>
      </c>
      <c r="J14" s="40">
        <f t="shared" si="0"/>
        <v>1069.92</v>
      </c>
    </row>
    <row r="15" spans="1:10" x14ac:dyDescent="0.2">
      <c r="A15" s="27" t="s">
        <v>64</v>
      </c>
      <c r="B15" s="27" t="s">
        <v>70</v>
      </c>
      <c r="C15" s="27" t="s">
        <v>67</v>
      </c>
      <c r="D15" s="27">
        <v>4.5199999999999996</v>
      </c>
      <c r="E15" s="40">
        <v>0</v>
      </c>
      <c r="F15" s="40">
        <v>0</v>
      </c>
      <c r="G15" s="40">
        <v>66</v>
      </c>
      <c r="H15" s="40">
        <v>0</v>
      </c>
      <c r="I15" s="40">
        <v>0</v>
      </c>
      <c r="J15" s="40">
        <f t="shared" si="0"/>
        <v>298.32</v>
      </c>
    </row>
    <row r="16" spans="1:10" x14ac:dyDescent="0.2">
      <c r="A16" s="27" t="s">
        <v>64</v>
      </c>
      <c r="B16" s="27" t="s">
        <v>70</v>
      </c>
      <c r="C16" s="27" t="s">
        <v>67</v>
      </c>
      <c r="D16" s="27">
        <v>4.7699999999999996</v>
      </c>
      <c r="E16" s="40">
        <v>0</v>
      </c>
      <c r="F16" s="40">
        <v>0</v>
      </c>
      <c r="G16" s="40">
        <v>0</v>
      </c>
      <c r="H16" s="40">
        <v>35</v>
      </c>
      <c r="I16" s="40">
        <v>300</v>
      </c>
      <c r="J16" s="40">
        <f t="shared" si="0"/>
        <v>1597.9499999999998</v>
      </c>
    </row>
    <row r="17" spans="1:10" x14ac:dyDescent="0.2">
      <c r="A17" s="27" t="s">
        <v>45</v>
      </c>
      <c r="B17" s="27" t="s">
        <v>71</v>
      </c>
      <c r="C17" s="27" t="s">
        <v>34</v>
      </c>
      <c r="D17" s="27">
        <v>44.25</v>
      </c>
      <c r="E17" s="40">
        <v>0</v>
      </c>
      <c r="F17" s="40">
        <v>0</v>
      </c>
      <c r="G17" s="40">
        <v>4</v>
      </c>
      <c r="H17" s="40">
        <v>0</v>
      </c>
      <c r="I17" s="40">
        <v>0</v>
      </c>
      <c r="J17" s="40">
        <f t="shared" si="0"/>
        <v>177</v>
      </c>
    </row>
    <row r="18" spans="1:10" x14ac:dyDescent="0.2">
      <c r="A18" s="27" t="s">
        <v>45</v>
      </c>
      <c r="B18" s="27" t="s">
        <v>71</v>
      </c>
      <c r="C18" s="27" t="s">
        <v>34</v>
      </c>
      <c r="D18" s="27">
        <v>44.58</v>
      </c>
      <c r="E18" s="40">
        <v>0</v>
      </c>
      <c r="F18" s="40">
        <v>0</v>
      </c>
      <c r="G18" s="40">
        <v>0</v>
      </c>
      <c r="H18" s="40">
        <v>7</v>
      </c>
      <c r="I18" s="40">
        <v>286</v>
      </c>
      <c r="J18" s="40">
        <f t="shared" si="0"/>
        <v>13061.939999999999</v>
      </c>
    </row>
    <row r="19" spans="1:10" x14ac:dyDescent="0.2">
      <c r="A19" s="27" t="s">
        <v>45</v>
      </c>
      <c r="B19" s="27" t="s">
        <v>70</v>
      </c>
      <c r="C19" s="27" t="s">
        <v>67</v>
      </c>
      <c r="D19" s="27">
        <v>4.5199999999999996</v>
      </c>
      <c r="E19" s="40">
        <v>0</v>
      </c>
      <c r="F19" s="40">
        <v>1</v>
      </c>
      <c r="G19" s="40">
        <v>55</v>
      </c>
      <c r="H19" s="40">
        <v>0</v>
      </c>
      <c r="I19" s="40">
        <v>0</v>
      </c>
      <c r="J19" s="40">
        <f t="shared" si="0"/>
        <v>253.11999999999998</v>
      </c>
    </row>
    <row r="20" spans="1:10" x14ac:dyDescent="0.2">
      <c r="A20" s="27" t="s">
        <v>45</v>
      </c>
      <c r="B20" s="27" t="s">
        <v>70</v>
      </c>
      <c r="C20" s="27" t="s">
        <v>67</v>
      </c>
      <c r="D20" s="27">
        <v>4.7699999999999996</v>
      </c>
      <c r="E20" s="40">
        <v>0</v>
      </c>
      <c r="F20" s="40">
        <v>0</v>
      </c>
      <c r="G20" s="40">
        <v>0</v>
      </c>
      <c r="H20" s="40">
        <v>61</v>
      </c>
      <c r="I20" s="40">
        <v>1260</v>
      </c>
      <c r="J20" s="40">
        <f t="shared" si="0"/>
        <v>6301.1699999999992</v>
      </c>
    </row>
    <row r="21" spans="1:10" x14ac:dyDescent="0.2">
      <c r="A21" s="27" t="s">
        <v>53</v>
      </c>
      <c r="B21" s="27" t="s">
        <v>73</v>
      </c>
      <c r="C21" s="27" t="s">
        <v>68</v>
      </c>
      <c r="D21" s="27">
        <v>3.83</v>
      </c>
      <c r="E21" s="40">
        <v>0</v>
      </c>
      <c r="F21" s="40">
        <v>4</v>
      </c>
      <c r="G21" s="40">
        <v>3</v>
      </c>
      <c r="H21" s="40">
        <v>0</v>
      </c>
      <c r="I21" s="40">
        <v>0</v>
      </c>
      <c r="J21" s="40">
        <f t="shared" si="0"/>
        <v>26.810000000000002</v>
      </c>
    </row>
    <row r="22" spans="1:10" x14ac:dyDescent="0.2">
      <c r="A22" s="27" t="s">
        <v>53</v>
      </c>
      <c r="B22" s="27" t="s">
        <v>73</v>
      </c>
      <c r="C22" s="27" t="s">
        <v>68</v>
      </c>
      <c r="D22" s="27">
        <v>4.05</v>
      </c>
      <c r="E22" s="40">
        <v>0</v>
      </c>
      <c r="F22" s="40">
        <v>0</v>
      </c>
      <c r="G22" s="40">
        <v>0</v>
      </c>
      <c r="H22" s="40">
        <v>1</v>
      </c>
      <c r="I22" s="40">
        <v>136</v>
      </c>
      <c r="J22" s="40">
        <f t="shared" si="0"/>
        <v>554.85</v>
      </c>
    </row>
    <row r="23" spans="1:10" x14ac:dyDescent="0.2">
      <c r="A23" s="27" t="s">
        <v>41</v>
      </c>
      <c r="B23" s="27" t="s">
        <v>71</v>
      </c>
      <c r="C23" s="27" t="s">
        <v>34</v>
      </c>
      <c r="D23" s="27">
        <v>44.25</v>
      </c>
      <c r="E23" s="40">
        <v>0</v>
      </c>
      <c r="F23" s="40">
        <v>0</v>
      </c>
      <c r="G23" s="40">
        <v>1</v>
      </c>
      <c r="H23" s="40">
        <v>0</v>
      </c>
      <c r="I23" s="40">
        <v>0</v>
      </c>
      <c r="J23" s="40">
        <f t="shared" si="0"/>
        <v>44.25</v>
      </c>
    </row>
    <row r="24" spans="1:10" x14ac:dyDescent="0.2">
      <c r="A24" s="27" t="s">
        <v>41</v>
      </c>
      <c r="B24" s="27" t="s">
        <v>71</v>
      </c>
      <c r="C24" s="27" t="s">
        <v>34</v>
      </c>
      <c r="D24" s="27">
        <v>44.58</v>
      </c>
      <c r="E24" s="40">
        <v>0</v>
      </c>
      <c r="F24" s="40">
        <v>0</v>
      </c>
      <c r="G24" s="40">
        <v>0</v>
      </c>
      <c r="H24" s="40">
        <v>0</v>
      </c>
      <c r="I24" s="40">
        <v>64</v>
      </c>
      <c r="J24" s="40">
        <f t="shared" si="0"/>
        <v>2853.12</v>
      </c>
    </row>
    <row r="25" spans="1:10" x14ac:dyDescent="0.2">
      <c r="A25" s="27" t="s">
        <v>41</v>
      </c>
      <c r="B25" s="27" t="s">
        <v>70</v>
      </c>
      <c r="C25" s="27" t="s">
        <v>67</v>
      </c>
      <c r="D25" s="27">
        <v>4.5199999999999996</v>
      </c>
      <c r="E25" s="40">
        <v>0</v>
      </c>
      <c r="F25" s="40">
        <v>0</v>
      </c>
      <c r="G25" s="40">
        <v>10</v>
      </c>
      <c r="H25" s="40">
        <v>0</v>
      </c>
      <c r="I25" s="40">
        <v>0</v>
      </c>
      <c r="J25" s="40">
        <f t="shared" si="0"/>
        <v>45.199999999999996</v>
      </c>
    </row>
    <row r="26" spans="1:10" x14ac:dyDescent="0.2">
      <c r="A26" s="27" t="s">
        <v>41</v>
      </c>
      <c r="B26" s="27" t="s">
        <v>70</v>
      </c>
      <c r="C26" s="27" t="s">
        <v>67</v>
      </c>
      <c r="D26" s="27">
        <v>4.7699999999999996</v>
      </c>
      <c r="E26" s="40">
        <v>0</v>
      </c>
      <c r="F26" s="40">
        <v>0</v>
      </c>
      <c r="G26" s="40">
        <v>0</v>
      </c>
      <c r="H26" s="40">
        <v>21</v>
      </c>
      <c r="I26" s="40">
        <v>846</v>
      </c>
      <c r="J26" s="40">
        <f t="shared" si="0"/>
        <v>4135.5899999999992</v>
      </c>
    </row>
    <row r="27" spans="1:10" x14ac:dyDescent="0.2">
      <c r="A27" s="27" t="s">
        <v>46</v>
      </c>
      <c r="B27" s="27" t="s">
        <v>71</v>
      </c>
      <c r="C27" s="27" t="s">
        <v>34</v>
      </c>
      <c r="D27" s="27">
        <v>44.25</v>
      </c>
      <c r="E27" s="40">
        <v>0</v>
      </c>
      <c r="F27" s="40">
        <v>0</v>
      </c>
      <c r="G27" s="40">
        <v>2</v>
      </c>
      <c r="H27" s="40">
        <v>0</v>
      </c>
      <c r="I27" s="40">
        <v>0</v>
      </c>
      <c r="J27" s="40">
        <f t="shared" si="0"/>
        <v>88.5</v>
      </c>
    </row>
    <row r="28" spans="1:10" x14ac:dyDescent="0.2">
      <c r="A28" s="27" t="s">
        <v>46</v>
      </c>
      <c r="B28" s="27" t="s">
        <v>71</v>
      </c>
      <c r="C28" s="27" t="s">
        <v>34</v>
      </c>
      <c r="D28" s="27">
        <v>44.58</v>
      </c>
      <c r="E28" s="40">
        <v>0</v>
      </c>
      <c r="F28" s="40">
        <v>0</v>
      </c>
      <c r="G28" s="40">
        <v>0</v>
      </c>
      <c r="H28" s="40">
        <v>0</v>
      </c>
      <c r="I28" s="40">
        <v>6</v>
      </c>
      <c r="J28" s="40">
        <f t="shared" si="0"/>
        <v>267.48</v>
      </c>
    </row>
    <row r="29" spans="1:10" x14ac:dyDescent="0.2">
      <c r="A29" s="27" t="s">
        <v>46</v>
      </c>
      <c r="B29" s="27" t="s">
        <v>70</v>
      </c>
      <c r="C29" s="27" t="s">
        <v>67</v>
      </c>
      <c r="D29" s="27">
        <v>4.5199999999999996</v>
      </c>
      <c r="E29" s="40">
        <v>0</v>
      </c>
      <c r="F29" s="40">
        <v>0</v>
      </c>
      <c r="G29" s="40">
        <v>1</v>
      </c>
      <c r="H29" s="40">
        <v>0</v>
      </c>
      <c r="I29" s="40">
        <v>0</v>
      </c>
      <c r="J29" s="40">
        <f t="shared" si="0"/>
        <v>4.5199999999999996</v>
      </c>
    </row>
    <row r="30" spans="1:10" x14ac:dyDescent="0.2">
      <c r="A30" s="27" t="s">
        <v>46</v>
      </c>
      <c r="B30" s="27" t="s">
        <v>70</v>
      </c>
      <c r="C30" s="27" t="s">
        <v>67</v>
      </c>
      <c r="D30" s="27">
        <v>4.7699999999999996</v>
      </c>
      <c r="E30" s="40">
        <v>0</v>
      </c>
      <c r="F30" s="40">
        <v>0</v>
      </c>
      <c r="G30" s="40">
        <v>0</v>
      </c>
      <c r="H30" s="40">
        <v>2</v>
      </c>
      <c r="I30" s="40">
        <v>37</v>
      </c>
      <c r="J30" s="40">
        <f t="shared" si="0"/>
        <v>186.02999999999997</v>
      </c>
    </row>
    <row r="31" spans="1:10" x14ac:dyDescent="0.2">
      <c r="A31" s="27" t="s">
        <v>54</v>
      </c>
      <c r="B31" s="27" t="s">
        <v>73</v>
      </c>
      <c r="C31" s="27" t="s">
        <v>68</v>
      </c>
      <c r="D31" s="27">
        <v>4.05</v>
      </c>
      <c r="E31" s="40">
        <v>0</v>
      </c>
      <c r="F31" s="40">
        <v>0</v>
      </c>
      <c r="G31" s="40">
        <v>0</v>
      </c>
      <c r="H31" s="40">
        <v>8</v>
      </c>
      <c r="I31" s="40">
        <v>314</v>
      </c>
      <c r="J31" s="40">
        <f t="shared" si="0"/>
        <v>1304.0999999999999</v>
      </c>
    </row>
    <row r="32" spans="1:10" x14ac:dyDescent="0.2">
      <c r="A32" s="27" t="s">
        <v>55</v>
      </c>
      <c r="B32" s="27" t="s">
        <v>70</v>
      </c>
      <c r="C32" s="27" t="s">
        <v>67</v>
      </c>
      <c r="D32" s="27">
        <v>4.5199999999999996</v>
      </c>
      <c r="E32" s="40">
        <v>0</v>
      </c>
      <c r="F32" s="40">
        <v>1</v>
      </c>
      <c r="G32" s="40">
        <v>2</v>
      </c>
      <c r="H32" s="40">
        <v>0</v>
      </c>
      <c r="I32" s="40">
        <v>0</v>
      </c>
      <c r="J32" s="40">
        <f t="shared" si="0"/>
        <v>13.559999999999999</v>
      </c>
    </row>
    <row r="33" spans="1:10" x14ac:dyDescent="0.2">
      <c r="A33" s="27" t="s">
        <v>55</v>
      </c>
      <c r="B33" s="27" t="s">
        <v>70</v>
      </c>
      <c r="C33" s="27" t="s">
        <v>67</v>
      </c>
      <c r="D33" s="27">
        <v>4.7699999999999996</v>
      </c>
      <c r="E33" s="40">
        <v>0</v>
      </c>
      <c r="F33" s="40">
        <v>0</v>
      </c>
      <c r="G33" s="40">
        <v>0</v>
      </c>
      <c r="H33" s="40">
        <v>3</v>
      </c>
      <c r="I33" s="40">
        <v>217</v>
      </c>
      <c r="J33" s="40">
        <f t="shared" si="0"/>
        <v>1049.3999999999999</v>
      </c>
    </row>
    <row r="34" spans="1:10" x14ac:dyDescent="0.2">
      <c r="A34" s="27" t="s">
        <v>47</v>
      </c>
      <c r="B34" s="27" t="s">
        <v>86</v>
      </c>
      <c r="C34" s="27" t="s">
        <v>32</v>
      </c>
      <c r="D34" s="27">
        <v>23.65</v>
      </c>
      <c r="E34" s="40">
        <v>0</v>
      </c>
      <c r="F34" s="40">
        <v>0</v>
      </c>
      <c r="G34" s="40">
        <v>0</v>
      </c>
      <c r="H34" s="40">
        <v>0</v>
      </c>
      <c r="I34" s="40">
        <v>2</v>
      </c>
      <c r="J34" s="40">
        <f t="shared" si="0"/>
        <v>47.3</v>
      </c>
    </row>
    <row r="35" spans="1:10" x14ac:dyDescent="0.2">
      <c r="A35" s="27" t="s">
        <v>47</v>
      </c>
      <c r="B35" s="27" t="s">
        <v>70</v>
      </c>
      <c r="C35" s="27" t="s">
        <v>67</v>
      </c>
      <c r="D35" s="27">
        <v>4.5199999999999996</v>
      </c>
      <c r="E35" s="40">
        <v>2</v>
      </c>
      <c r="F35" s="40">
        <v>0</v>
      </c>
      <c r="G35" s="40">
        <v>76</v>
      </c>
      <c r="H35" s="40">
        <v>0</v>
      </c>
      <c r="I35" s="40">
        <v>0</v>
      </c>
      <c r="J35" s="40">
        <f t="shared" si="0"/>
        <v>352.55999999999995</v>
      </c>
    </row>
    <row r="36" spans="1:10" x14ac:dyDescent="0.2">
      <c r="A36" s="27" t="s">
        <v>47</v>
      </c>
      <c r="B36" s="27" t="s">
        <v>70</v>
      </c>
      <c r="C36" s="27" t="s">
        <v>67</v>
      </c>
      <c r="D36" s="27">
        <v>4.7699999999999996</v>
      </c>
      <c r="E36" s="40">
        <v>0</v>
      </c>
      <c r="F36" s="40">
        <v>0</v>
      </c>
      <c r="G36" s="40">
        <v>0</v>
      </c>
      <c r="H36" s="40">
        <v>54</v>
      </c>
      <c r="I36" s="40">
        <v>1229</v>
      </c>
      <c r="J36" s="40">
        <f t="shared" si="0"/>
        <v>6119.91</v>
      </c>
    </row>
    <row r="37" spans="1:10" x14ac:dyDescent="0.2">
      <c r="A37" s="27" t="s">
        <v>62</v>
      </c>
      <c r="B37" s="27" t="s">
        <v>70</v>
      </c>
      <c r="C37" s="27" t="s">
        <v>67</v>
      </c>
      <c r="D37" s="27">
        <v>4.5199999999999996</v>
      </c>
      <c r="E37" s="40">
        <v>0</v>
      </c>
      <c r="F37" s="40">
        <v>0</v>
      </c>
      <c r="G37" s="40">
        <v>5</v>
      </c>
      <c r="H37" s="40">
        <v>0</v>
      </c>
      <c r="I37" s="40">
        <v>0</v>
      </c>
      <c r="J37" s="40">
        <f t="shared" si="0"/>
        <v>22.599999999999998</v>
      </c>
    </row>
    <row r="38" spans="1:10" x14ac:dyDescent="0.2">
      <c r="A38" s="27" t="s">
        <v>62</v>
      </c>
      <c r="B38" s="27" t="s">
        <v>70</v>
      </c>
      <c r="C38" s="27" t="s">
        <v>67</v>
      </c>
      <c r="D38" s="27">
        <v>4.7699999999999996</v>
      </c>
      <c r="E38" s="40">
        <v>0</v>
      </c>
      <c r="F38" s="40">
        <v>0</v>
      </c>
      <c r="G38" s="40">
        <v>0</v>
      </c>
      <c r="H38" s="40">
        <v>45</v>
      </c>
      <c r="I38" s="40">
        <v>56</v>
      </c>
      <c r="J38" s="40">
        <f t="shared" si="0"/>
        <v>481.77</v>
      </c>
    </row>
    <row r="39" spans="1:10" x14ac:dyDescent="0.2">
      <c r="A39" s="27" t="s">
        <v>66</v>
      </c>
      <c r="B39" s="27" t="s">
        <v>70</v>
      </c>
      <c r="C39" s="27" t="s">
        <v>67</v>
      </c>
      <c r="D39" s="27">
        <v>4.5199999999999996</v>
      </c>
      <c r="E39" s="40">
        <v>0</v>
      </c>
      <c r="F39" s="40">
        <v>0</v>
      </c>
      <c r="G39" s="40">
        <v>9</v>
      </c>
      <c r="H39" s="40">
        <v>0</v>
      </c>
      <c r="I39" s="40">
        <v>0</v>
      </c>
      <c r="J39" s="40">
        <f t="shared" si="0"/>
        <v>40.679999999999993</v>
      </c>
    </row>
    <row r="40" spans="1:10" x14ac:dyDescent="0.2">
      <c r="A40" s="27" t="s">
        <v>66</v>
      </c>
      <c r="B40" s="27" t="s">
        <v>70</v>
      </c>
      <c r="C40" s="27" t="s">
        <v>67</v>
      </c>
      <c r="D40" s="27">
        <v>4.7699999999999996</v>
      </c>
      <c r="E40" s="40">
        <v>0</v>
      </c>
      <c r="F40" s="40">
        <v>0</v>
      </c>
      <c r="G40" s="40">
        <v>0</v>
      </c>
      <c r="H40" s="40">
        <v>0</v>
      </c>
      <c r="I40" s="40">
        <v>93</v>
      </c>
      <c r="J40" s="40">
        <f t="shared" si="0"/>
        <v>443.60999999999996</v>
      </c>
    </row>
    <row r="41" spans="1:10" x14ac:dyDescent="0.2">
      <c r="A41" s="27" t="s">
        <v>56</v>
      </c>
      <c r="B41" s="27" t="s">
        <v>70</v>
      </c>
      <c r="C41" s="27" t="s">
        <v>67</v>
      </c>
      <c r="D41" s="27">
        <v>4.7699999999999996</v>
      </c>
      <c r="E41" s="40">
        <v>0</v>
      </c>
      <c r="F41" s="40">
        <v>0</v>
      </c>
      <c r="G41" s="40">
        <v>0</v>
      </c>
      <c r="H41" s="40">
        <v>0</v>
      </c>
      <c r="I41" s="40">
        <v>19</v>
      </c>
      <c r="J41" s="40">
        <f t="shared" si="0"/>
        <v>90.63</v>
      </c>
    </row>
    <row r="42" spans="1:10" x14ac:dyDescent="0.2">
      <c r="A42" s="27" t="s">
        <v>57</v>
      </c>
      <c r="B42" s="27" t="s">
        <v>86</v>
      </c>
      <c r="C42" s="27" t="s">
        <v>32</v>
      </c>
      <c r="D42" s="27">
        <v>23.65</v>
      </c>
      <c r="E42" s="40">
        <v>0</v>
      </c>
      <c r="F42" s="40">
        <v>0</v>
      </c>
      <c r="G42" s="40">
        <v>0</v>
      </c>
      <c r="H42" s="40">
        <v>0</v>
      </c>
      <c r="I42" s="40">
        <v>2</v>
      </c>
      <c r="J42" s="40">
        <f t="shared" si="0"/>
        <v>47.3</v>
      </c>
    </row>
    <row r="43" spans="1:10" x14ac:dyDescent="0.2">
      <c r="A43" s="27" t="s">
        <v>57</v>
      </c>
      <c r="B43" s="27" t="s">
        <v>73</v>
      </c>
      <c r="C43" s="27" t="s">
        <v>68</v>
      </c>
      <c r="D43" s="27">
        <v>4.05</v>
      </c>
      <c r="E43" s="40">
        <v>0</v>
      </c>
      <c r="F43" s="40">
        <v>0</v>
      </c>
      <c r="G43" s="40">
        <v>0</v>
      </c>
      <c r="H43" s="40">
        <v>0</v>
      </c>
      <c r="I43" s="40">
        <v>22</v>
      </c>
      <c r="J43" s="40">
        <f t="shared" si="0"/>
        <v>89.1</v>
      </c>
    </row>
    <row r="44" spans="1:10" x14ac:dyDescent="0.2">
      <c r="A44" s="27" t="s">
        <v>43</v>
      </c>
      <c r="B44" s="27" t="s">
        <v>86</v>
      </c>
      <c r="C44" s="27" t="s">
        <v>32</v>
      </c>
      <c r="D44" s="27">
        <v>23.32</v>
      </c>
      <c r="E44" s="40">
        <v>1</v>
      </c>
      <c r="F44" s="40">
        <v>2</v>
      </c>
      <c r="G44" s="40">
        <v>15</v>
      </c>
      <c r="H44" s="40">
        <v>0</v>
      </c>
      <c r="I44" s="40">
        <v>0</v>
      </c>
      <c r="J44" s="40">
        <f t="shared" si="0"/>
        <v>419.76</v>
      </c>
    </row>
    <row r="45" spans="1:10" x14ac:dyDescent="0.2">
      <c r="A45" s="27" t="s">
        <v>43</v>
      </c>
      <c r="B45" s="27" t="s">
        <v>86</v>
      </c>
      <c r="C45" s="27" t="s">
        <v>32</v>
      </c>
      <c r="D45" s="27">
        <v>23.65</v>
      </c>
      <c r="E45" s="40">
        <v>0</v>
      </c>
      <c r="F45" s="40">
        <v>0</v>
      </c>
      <c r="G45" s="40">
        <v>0</v>
      </c>
      <c r="H45" s="40">
        <v>9</v>
      </c>
      <c r="I45" s="40">
        <v>70</v>
      </c>
      <c r="J45" s="40">
        <f t="shared" si="0"/>
        <v>1868.35</v>
      </c>
    </row>
    <row r="46" spans="1:10" x14ac:dyDescent="0.2">
      <c r="A46" s="27" t="s">
        <v>43</v>
      </c>
      <c r="B46" s="27" t="s">
        <v>71</v>
      </c>
      <c r="C46" s="27" t="s">
        <v>34</v>
      </c>
      <c r="D46" s="27">
        <v>44.25</v>
      </c>
      <c r="E46" s="40">
        <v>2</v>
      </c>
      <c r="F46" s="40">
        <v>0</v>
      </c>
      <c r="G46" s="40">
        <v>14</v>
      </c>
      <c r="H46" s="40">
        <v>0</v>
      </c>
      <c r="I46" s="40">
        <v>0</v>
      </c>
      <c r="J46" s="40">
        <f t="shared" si="0"/>
        <v>708</v>
      </c>
    </row>
    <row r="47" spans="1:10" x14ac:dyDescent="0.2">
      <c r="A47" s="27" t="s">
        <v>43</v>
      </c>
      <c r="B47" s="27" t="s">
        <v>71</v>
      </c>
      <c r="C47" s="27" t="s">
        <v>34</v>
      </c>
      <c r="D47" s="27">
        <v>44.58</v>
      </c>
      <c r="E47" s="40">
        <v>0</v>
      </c>
      <c r="F47" s="40">
        <v>0</v>
      </c>
      <c r="G47" s="40">
        <v>0</v>
      </c>
      <c r="H47" s="40">
        <v>7</v>
      </c>
      <c r="I47" s="40">
        <v>238</v>
      </c>
      <c r="J47" s="40">
        <f t="shared" si="0"/>
        <v>10922.1</v>
      </c>
    </row>
    <row r="48" spans="1:10" x14ac:dyDescent="0.2">
      <c r="A48" s="27" t="s">
        <v>43</v>
      </c>
      <c r="B48" s="27" t="s">
        <v>73</v>
      </c>
      <c r="C48" s="27" t="s">
        <v>68</v>
      </c>
      <c r="D48" s="27">
        <v>3.83</v>
      </c>
      <c r="E48" s="40">
        <v>3</v>
      </c>
      <c r="F48" s="40">
        <v>0</v>
      </c>
      <c r="G48" s="40">
        <v>6</v>
      </c>
      <c r="H48" s="40">
        <v>0</v>
      </c>
      <c r="I48" s="40">
        <v>0</v>
      </c>
      <c r="J48" s="40">
        <f t="shared" si="0"/>
        <v>34.47</v>
      </c>
    </row>
    <row r="49" spans="1:10" x14ac:dyDescent="0.2">
      <c r="A49" s="27" t="s">
        <v>43</v>
      </c>
      <c r="B49" s="27" t="s">
        <v>73</v>
      </c>
      <c r="C49" s="27" t="s">
        <v>68</v>
      </c>
      <c r="D49" s="27">
        <v>4.05</v>
      </c>
      <c r="E49" s="40">
        <v>0</v>
      </c>
      <c r="F49" s="40">
        <v>0</v>
      </c>
      <c r="G49" s="40">
        <v>0</v>
      </c>
      <c r="H49" s="40">
        <v>7</v>
      </c>
      <c r="I49" s="40">
        <v>532</v>
      </c>
      <c r="J49" s="40">
        <f t="shared" ref="J49:J77" si="1">D49*(E49+F49+G49+H49+I49)</f>
        <v>2182.9499999999998</v>
      </c>
    </row>
    <row r="50" spans="1:10" x14ac:dyDescent="0.2">
      <c r="A50" s="27" t="s">
        <v>43</v>
      </c>
      <c r="B50" s="27" t="s">
        <v>72</v>
      </c>
      <c r="C50" s="27" t="s">
        <v>82</v>
      </c>
      <c r="D50" s="27">
        <v>0.8</v>
      </c>
      <c r="E50" s="40">
        <v>2</v>
      </c>
      <c r="F50" s="40">
        <v>0</v>
      </c>
      <c r="G50" s="40">
        <v>7</v>
      </c>
      <c r="H50" s="40">
        <v>12</v>
      </c>
      <c r="I50" s="40">
        <v>241</v>
      </c>
      <c r="J50" s="40">
        <f t="shared" si="1"/>
        <v>209.60000000000002</v>
      </c>
    </row>
    <row r="51" spans="1:10" x14ac:dyDescent="0.2">
      <c r="A51" s="27" t="s">
        <v>58</v>
      </c>
      <c r="B51" s="27" t="s">
        <v>73</v>
      </c>
      <c r="C51" s="27" t="s">
        <v>68</v>
      </c>
      <c r="D51" s="27">
        <v>3.83</v>
      </c>
      <c r="E51" s="40">
        <v>0</v>
      </c>
      <c r="F51" s="40">
        <v>1</v>
      </c>
      <c r="G51" s="40">
        <v>0</v>
      </c>
      <c r="H51" s="40">
        <v>0</v>
      </c>
      <c r="I51" s="40">
        <v>0</v>
      </c>
      <c r="J51" s="40">
        <f t="shared" si="1"/>
        <v>3.83</v>
      </c>
    </row>
    <row r="52" spans="1:10" x14ac:dyDescent="0.2">
      <c r="A52" s="27" t="s">
        <v>58</v>
      </c>
      <c r="B52" s="27" t="s">
        <v>73</v>
      </c>
      <c r="C52" s="27" t="s">
        <v>68</v>
      </c>
      <c r="D52" s="27">
        <v>4.05</v>
      </c>
      <c r="E52" s="40">
        <v>0</v>
      </c>
      <c r="F52" s="40">
        <v>0</v>
      </c>
      <c r="G52" s="40">
        <v>0</v>
      </c>
      <c r="H52" s="40">
        <v>0</v>
      </c>
      <c r="I52" s="40">
        <v>2</v>
      </c>
      <c r="J52" s="40">
        <f t="shared" si="1"/>
        <v>8.1</v>
      </c>
    </row>
    <row r="53" spans="1:10" x14ac:dyDescent="0.2">
      <c r="A53" s="27" t="s">
        <v>48</v>
      </c>
      <c r="B53" s="27" t="s">
        <v>70</v>
      </c>
      <c r="C53" s="27" t="s">
        <v>67</v>
      </c>
      <c r="D53" s="27">
        <v>4.5199999999999996</v>
      </c>
      <c r="E53" s="40">
        <v>0</v>
      </c>
      <c r="F53" s="40">
        <v>0</v>
      </c>
      <c r="G53" s="40">
        <v>5</v>
      </c>
      <c r="H53" s="40">
        <v>0</v>
      </c>
      <c r="I53" s="40">
        <v>0</v>
      </c>
      <c r="J53" s="40">
        <f t="shared" si="1"/>
        <v>22.599999999999998</v>
      </c>
    </row>
    <row r="54" spans="1:10" x14ac:dyDescent="0.2">
      <c r="A54" s="27" t="s">
        <v>48</v>
      </c>
      <c r="B54" s="27" t="s">
        <v>70</v>
      </c>
      <c r="C54" s="27" t="s">
        <v>67</v>
      </c>
      <c r="D54" s="27">
        <v>4.7699999999999996</v>
      </c>
      <c r="E54" s="40">
        <v>0</v>
      </c>
      <c r="F54" s="40">
        <v>0</v>
      </c>
      <c r="G54" s="40">
        <v>0</v>
      </c>
      <c r="H54" s="40">
        <v>6</v>
      </c>
      <c r="I54" s="40">
        <v>869</v>
      </c>
      <c r="J54" s="40">
        <f t="shared" si="1"/>
        <v>4173.75</v>
      </c>
    </row>
    <row r="55" spans="1:10" x14ac:dyDescent="0.2">
      <c r="A55" s="27" t="s">
        <v>69</v>
      </c>
      <c r="B55" s="27" t="s">
        <v>73</v>
      </c>
      <c r="C55" s="27" t="s">
        <v>68</v>
      </c>
      <c r="D55" s="27">
        <v>3.83</v>
      </c>
      <c r="E55" s="40">
        <v>2</v>
      </c>
      <c r="F55" s="40">
        <v>0</v>
      </c>
      <c r="G55" s="40">
        <v>44</v>
      </c>
      <c r="H55" s="40">
        <v>0</v>
      </c>
      <c r="I55" s="40">
        <v>0</v>
      </c>
      <c r="J55" s="40">
        <f t="shared" si="1"/>
        <v>176.18</v>
      </c>
    </row>
    <row r="56" spans="1:10" x14ac:dyDescent="0.2">
      <c r="A56" s="27" t="s">
        <v>69</v>
      </c>
      <c r="B56" s="27" t="s">
        <v>73</v>
      </c>
      <c r="C56" s="27" t="s">
        <v>68</v>
      </c>
      <c r="D56" s="27">
        <v>4.05</v>
      </c>
      <c r="E56" s="40">
        <v>0</v>
      </c>
      <c r="F56" s="40">
        <v>0</v>
      </c>
      <c r="G56" s="40">
        <v>0</v>
      </c>
      <c r="H56" s="40">
        <v>108</v>
      </c>
      <c r="I56" s="40">
        <v>216</v>
      </c>
      <c r="J56" s="40">
        <f t="shared" si="1"/>
        <v>1312.2</v>
      </c>
    </row>
    <row r="57" spans="1:10" x14ac:dyDescent="0.2">
      <c r="A57" s="27" t="s">
        <v>44</v>
      </c>
      <c r="B57" s="27" t="s">
        <v>86</v>
      </c>
      <c r="C57" s="27" t="s">
        <v>32</v>
      </c>
      <c r="D57" s="27">
        <v>23.32</v>
      </c>
      <c r="E57" s="40">
        <v>0</v>
      </c>
      <c r="F57" s="40">
        <v>0</v>
      </c>
      <c r="G57" s="40">
        <v>13</v>
      </c>
      <c r="H57" s="40">
        <v>0</v>
      </c>
      <c r="I57" s="40">
        <v>0</v>
      </c>
      <c r="J57" s="40">
        <f t="shared" si="1"/>
        <v>303.16000000000003</v>
      </c>
    </row>
    <row r="58" spans="1:10" x14ac:dyDescent="0.2">
      <c r="A58" s="27" t="s">
        <v>44</v>
      </c>
      <c r="B58" s="27" t="s">
        <v>86</v>
      </c>
      <c r="C58" s="27" t="s">
        <v>32</v>
      </c>
      <c r="D58" s="27">
        <v>23.65</v>
      </c>
      <c r="E58" s="40">
        <v>0</v>
      </c>
      <c r="F58" s="40">
        <v>0</v>
      </c>
      <c r="G58" s="40">
        <v>0</v>
      </c>
      <c r="H58" s="40">
        <v>3</v>
      </c>
      <c r="I58" s="40">
        <v>111</v>
      </c>
      <c r="J58" s="40">
        <f t="shared" si="1"/>
        <v>2696.1</v>
      </c>
    </row>
    <row r="59" spans="1:10" x14ac:dyDescent="0.2">
      <c r="A59" s="27" t="s">
        <v>44</v>
      </c>
      <c r="B59" s="27" t="s">
        <v>71</v>
      </c>
      <c r="C59" s="27" t="s">
        <v>34</v>
      </c>
      <c r="D59" s="27">
        <v>44.25</v>
      </c>
      <c r="E59" s="40">
        <v>0</v>
      </c>
      <c r="F59" s="40">
        <v>0</v>
      </c>
      <c r="G59" s="40">
        <v>1</v>
      </c>
      <c r="H59" s="40">
        <v>0</v>
      </c>
      <c r="I59" s="40">
        <v>0</v>
      </c>
      <c r="J59" s="40">
        <f t="shared" si="1"/>
        <v>44.25</v>
      </c>
    </row>
    <row r="60" spans="1:10" x14ac:dyDescent="0.2">
      <c r="A60" s="27" t="s">
        <v>44</v>
      </c>
      <c r="B60" s="27" t="s">
        <v>71</v>
      </c>
      <c r="C60" s="27" t="s">
        <v>34</v>
      </c>
      <c r="D60" s="27">
        <v>44.58</v>
      </c>
      <c r="E60" s="40">
        <v>0</v>
      </c>
      <c r="F60" s="40">
        <v>0</v>
      </c>
      <c r="G60" s="40">
        <v>0</v>
      </c>
      <c r="H60" s="40">
        <v>0</v>
      </c>
      <c r="I60" s="40">
        <v>38</v>
      </c>
      <c r="J60" s="40">
        <f t="shared" si="1"/>
        <v>1694.04</v>
      </c>
    </row>
    <row r="61" spans="1:10" x14ac:dyDescent="0.2">
      <c r="A61" s="27" t="s">
        <v>44</v>
      </c>
      <c r="B61" s="27" t="s">
        <v>73</v>
      </c>
      <c r="C61" s="27" t="s">
        <v>68</v>
      </c>
      <c r="D61" s="27">
        <v>3.83</v>
      </c>
      <c r="E61" s="40">
        <v>0</v>
      </c>
      <c r="F61" s="40">
        <v>0</v>
      </c>
      <c r="G61" s="40">
        <v>70</v>
      </c>
      <c r="H61" s="40">
        <v>0</v>
      </c>
      <c r="I61" s="40">
        <v>0</v>
      </c>
      <c r="J61" s="40">
        <f t="shared" si="1"/>
        <v>268.10000000000002</v>
      </c>
    </row>
    <row r="62" spans="1:10" x14ac:dyDescent="0.2">
      <c r="A62" s="27" t="s">
        <v>44</v>
      </c>
      <c r="B62" s="27" t="s">
        <v>73</v>
      </c>
      <c r="C62" s="27" t="s">
        <v>68</v>
      </c>
      <c r="D62" s="27">
        <v>4.05</v>
      </c>
      <c r="E62" s="40">
        <v>0</v>
      </c>
      <c r="F62" s="40">
        <v>0</v>
      </c>
      <c r="G62" s="40">
        <v>0</v>
      </c>
      <c r="H62" s="40">
        <v>30</v>
      </c>
      <c r="I62" s="40">
        <v>1385</v>
      </c>
      <c r="J62" s="40">
        <f t="shared" si="1"/>
        <v>5730.75</v>
      </c>
    </row>
    <row r="63" spans="1:10" x14ac:dyDescent="0.2">
      <c r="A63" s="27" t="s">
        <v>63</v>
      </c>
      <c r="B63" s="27" t="s">
        <v>70</v>
      </c>
      <c r="C63" s="27" t="s">
        <v>67</v>
      </c>
      <c r="D63" s="27">
        <v>4.5199999999999996</v>
      </c>
      <c r="E63" s="40">
        <v>0</v>
      </c>
      <c r="F63" s="40">
        <v>0</v>
      </c>
      <c r="G63" s="40">
        <v>23</v>
      </c>
      <c r="H63" s="40">
        <v>0</v>
      </c>
      <c r="I63" s="40">
        <v>0</v>
      </c>
      <c r="J63" s="40">
        <f t="shared" si="1"/>
        <v>103.96</v>
      </c>
    </row>
    <row r="64" spans="1:10" x14ac:dyDescent="0.2">
      <c r="A64" s="27" t="s">
        <v>63</v>
      </c>
      <c r="B64" s="27" t="s">
        <v>70</v>
      </c>
      <c r="C64" s="27" t="s">
        <v>67</v>
      </c>
      <c r="D64" s="27">
        <v>4.7699999999999996</v>
      </c>
      <c r="E64" s="40">
        <v>0</v>
      </c>
      <c r="F64" s="40">
        <v>0</v>
      </c>
      <c r="G64" s="40">
        <v>0</v>
      </c>
      <c r="H64" s="40">
        <v>18</v>
      </c>
      <c r="I64" s="40">
        <v>282</v>
      </c>
      <c r="J64" s="40">
        <f t="shared" si="1"/>
        <v>1430.9999999999998</v>
      </c>
    </row>
    <row r="65" spans="1:10" x14ac:dyDescent="0.2">
      <c r="A65" s="27" t="s">
        <v>65</v>
      </c>
      <c r="B65" s="27" t="s">
        <v>70</v>
      </c>
      <c r="C65" s="27" t="s">
        <v>67</v>
      </c>
      <c r="D65" s="27">
        <v>4.5199999999999996</v>
      </c>
      <c r="E65" s="40">
        <v>0</v>
      </c>
      <c r="F65" s="40">
        <v>1</v>
      </c>
      <c r="G65" s="40">
        <v>26</v>
      </c>
      <c r="H65" s="40">
        <v>0</v>
      </c>
      <c r="I65" s="40">
        <v>0</v>
      </c>
      <c r="J65" s="40">
        <f t="shared" si="1"/>
        <v>122.03999999999999</v>
      </c>
    </row>
    <row r="66" spans="1:10" x14ac:dyDescent="0.2">
      <c r="A66" s="27" t="s">
        <v>65</v>
      </c>
      <c r="B66" s="27" t="s">
        <v>70</v>
      </c>
      <c r="C66" s="27" t="s">
        <v>67</v>
      </c>
      <c r="D66" s="27">
        <v>4.7699999999999996</v>
      </c>
      <c r="E66" s="40">
        <v>0</v>
      </c>
      <c r="F66" s="40">
        <v>0</v>
      </c>
      <c r="G66" s="40">
        <v>0</v>
      </c>
      <c r="H66" s="40">
        <v>0</v>
      </c>
      <c r="I66" s="40">
        <v>264</v>
      </c>
      <c r="J66" s="40">
        <f t="shared" si="1"/>
        <v>1259.28</v>
      </c>
    </row>
    <row r="67" spans="1:10" ht="14.45" customHeight="1" x14ac:dyDescent="0.2">
      <c r="A67" s="27" t="s">
        <v>59</v>
      </c>
      <c r="B67" s="27" t="s">
        <v>73</v>
      </c>
      <c r="C67" s="27" t="s">
        <v>68</v>
      </c>
      <c r="D67" s="27">
        <v>3.83</v>
      </c>
      <c r="E67" s="40">
        <v>1</v>
      </c>
      <c r="F67" s="40">
        <v>0</v>
      </c>
      <c r="G67" s="40">
        <v>7</v>
      </c>
      <c r="H67" s="40">
        <v>0</v>
      </c>
      <c r="I67" s="40">
        <v>0</v>
      </c>
      <c r="J67" s="40">
        <f t="shared" si="1"/>
        <v>30.64</v>
      </c>
    </row>
    <row r="68" spans="1:10" x14ac:dyDescent="0.2">
      <c r="A68" s="27" t="s">
        <v>59</v>
      </c>
      <c r="B68" s="27" t="s">
        <v>73</v>
      </c>
      <c r="C68" s="27" t="s">
        <v>68</v>
      </c>
      <c r="D68" s="27">
        <v>4.05</v>
      </c>
      <c r="E68" s="40">
        <v>0</v>
      </c>
      <c r="F68" s="40">
        <v>0</v>
      </c>
      <c r="G68" s="40">
        <v>0</v>
      </c>
      <c r="H68" s="40">
        <v>7</v>
      </c>
      <c r="I68" s="40">
        <v>160</v>
      </c>
      <c r="J68" s="40">
        <f t="shared" si="1"/>
        <v>676.35</v>
      </c>
    </row>
    <row r="69" spans="1:10" x14ac:dyDescent="0.2">
      <c r="A69" s="27" t="s">
        <v>49</v>
      </c>
      <c r="B69" s="27" t="s">
        <v>86</v>
      </c>
      <c r="C69" s="27" t="s">
        <v>32</v>
      </c>
      <c r="D69" s="27">
        <v>23.32</v>
      </c>
      <c r="E69" s="40">
        <v>0</v>
      </c>
      <c r="F69" s="40">
        <v>0</v>
      </c>
      <c r="G69" s="40">
        <v>1</v>
      </c>
      <c r="H69" s="40">
        <v>0</v>
      </c>
      <c r="I69" s="40">
        <v>0</v>
      </c>
      <c r="J69" s="40">
        <f t="shared" si="1"/>
        <v>23.32</v>
      </c>
    </row>
    <row r="70" spans="1:10" x14ac:dyDescent="0.2">
      <c r="A70" s="27" t="s">
        <v>49</v>
      </c>
      <c r="B70" s="27" t="s">
        <v>86</v>
      </c>
      <c r="C70" s="27" t="s">
        <v>32</v>
      </c>
      <c r="D70" s="27">
        <v>23.65</v>
      </c>
      <c r="E70" s="40">
        <v>0</v>
      </c>
      <c r="F70" s="40">
        <v>0</v>
      </c>
      <c r="G70" s="40">
        <v>0</v>
      </c>
      <c r="H70" s="40">
        <v>0</v>
      </c>
      <c r="I70" s="40">
        <v>5</v>
      </c>
      <c r="J70" s="40">
        <f t="shared" si="1"/>
        <v>118.25</v>
      </c>
    </row>
    <row r="71" spans="1:10" x14ac:dyDescent="0.2">
      <c r="A71" s="27" t="s">
        <v>49</v>
      </c>
      <c r="B71" s="27" t="s">
        <v>71</v>
      </c>
      <c r="C71" s="27" t="s">
        <v>34</v>
      </c>
      <c r="D71" s="27">
        <v>44.25</v>
      </c>
      <c r="E71" s="40">
        <v>0</v>
      </c>
      <c r="F71" s="40">
        <v>0</v>
      </c>
      <c r="G71" s="40">
        <v>4</v>
      </c>
      <c r="H71" s="40">
        <v>0</v>
      </c>
      <c r="I71" s="40">
        <v>0</v>
      </c>
      <c r="J71" s="40">
        <f t="shared" si="1"/>
        <v>177</v>
      </c>
    </row>
    <row r="72" spans="1:10" x14ac:dyDescent="0.2">
      <c r="A72" s="27" t="s">
        <v>49</v>
      </c>
      <c r="B72" s="27" t="s">
        <v>71</v>
      </c>
      <c r="C72" s="27" t="s">
        <v>34</v>
      </c>
      <c r="D72" s="27">
        <v>44.58</v>
      </c>
      <c r="E72" s="40">
        <v>0</v>
      </c>
      <c r="F72" s="40">
        <v>0</v>
      </c>
      <c r="G72" s="40">
        <v>0</v>
      </c>
      <c r="H72" s="40">
        <v>7</v>
      </c>
      <c r="I72" s="40">
        <v>137</v>
      </c>
      <c r="J72" s="40">
        <f t="shared" si="1"/>
        <v>6419.5199999999995</v>
      </c>
    </row>
    <row r="73" spans="1:10" ht="17.25" customHeight="1" x14ac:dyDescent="0.2">
      <c r="A73" s="27" t="s">
        <v>49</v>
      </c>
      <c r="B73" s="27" t="s">
        <v>70</v>
      </c>
      <c r="C73" s="27" t="s">
        <v>67</v>
      </c>
      <c r="D73" s="27">
        <v>4.5199999999999996</v>
      </c>
      <c r="E73" s="40">
        <v>0</v>
      </c>
      <c r="F73" s="40">
        <v>0</v>
      </c>
      <c r="G73" s="40">
        <v>19</v>
      </c>
      <c r="H73" s="40">
        <v>0</v>
      </c>
      <c r="I73" s="40">
        <v>0</v>
      </c>
      <c r="J73" s="40">
        <f t="shared" si="1"/>
        <v>85.88</v>
      </c>
    </row>
    <row r="74" spans="1:10" x14ac:dyDescent="0.2">
      <c r="A74" s="27" t="s">
        <v>49</v>
      </c>
      <c r="B74" s="27" t="s">
        <v>70</v>
      </c>
      <c r="C74" s="27" t="s">
        <v>67</v>
      </c>
      <c r="D74" s="27">
        <v>4.7699999999999996</v>
      </c>
      <c r="E74" s="40">
        <v>0</v>
      </c>
      <c r="F74" s="40">
        <v>0</v>
      </c>
      <c r="G74" s="40">
        <v>0</v>
      </c>
      <c r="H74" s="40">
        <v>16</v>
      </c>
      <c r="I74" s="40">
        <v>630</v>
      </c>
      <c r="J74" s="40">
        <f t="shared" si="1"/>
        <v>3081.4199999999996</v>
      </c>
    </row>
    <row r="75" spans="1:10" x14ac:dyDescent="0.2">
      <c r="A75" s="27" t="s">
        <v>50</v>
      </c>
      <c r="B75" s="27" t="s">
        <v>86</v>
      </c>
      <c r="C75" s="27" t="s">
        <v>32</v>
      </c>
      <c r="D75" s="27">
        <v>23.65</v>
      </c>
      <c r="E75" s="40">
        <v>0</v>
      </c>
      <c r="F75" s="40">
        <v>0</v>
      </c>
      <c r="G75" s="40">
        <v>0</v>
      </c>
      <c r="H75" s="40">
        <v>0</v>
      </c>
      <c r="I75" s="40">
        <v>5</v>
      </c>
      <c r="J75" s="40">
        <f t="shared" si="1"/>
        <v>118.25</v>
      </c>
    </row>
    <row r="76" spans="1:10" ht="18" customHeight="1" x14ac:dyDescent="0.2">
      <c r="A76" s="27" t="s">
        <v>50</v>
      </c>
      <c r="B76" s="27" t="s">
        <v>71</v>
      </c>
      <c r="C76" s="27" t="s">
        <v>34</v>
      </c>
      <c r="D76" s="27">
        <v>44.58</v>
      </c>
      <c r="E76" s="40">
        <v>0</v>
      </c>
      <c r="F76" s="40">
        <v>0</v>
      </c>
      <c r="G76" s="40">
        <v>0</v>
      </c>
      <c r="H76" s="40">
        <v>0</v>
      </c>
      <c r="I76" s="40">
        <v>5</v>
      </c>
      <c r="J76" s="40">
        <f t="shared" si="1"/>
        <v>222.89999999999998</v>
      </c>
    </row>
    <row r="77" spans="1:10" ht="15.75" customHeight="1" x14ac:dyDescent="0.2">
      <c r="A77" s="27" t="s">
        <v>50</v>
      </c>
      <c r="B77" s="27" t="s">
        <v>70</v>
      </c>
      <c r="C77" s="27" t="s">
        <v>67</v>
      </c>
      <c r="D77" s="27">
        <v>4.7699999999999996</v>
      </c>
      <c r="E77" s="40">
        <v>0</v>
      </c>
      <c r="F77" s="40">
        <v>0</v>
      </c>
      <c r="G77" s="40">
        <v>0</v>
      </c>
      <c r="H77" s="40">
        <v>0</v>
      </c>
      <c r="I77" s="40">
        <v>18</v>
      </c>
      <c r="J77" s="40">
        <f t="shared" si="1"/>
        <v>85.859999999999985</v>
      </c>
    </row>
    <row r="78" spans="1:10" ht="21.75" customHeight="1" x14ac:dyDescent="0.2">
      <c r="A78" s="41" t="s">
        <v>1</v>
      </c>
      <c r="B78" s="42"/>
      <c r="C78" s="42"/>
      <c r="D78" s="42"/>
      <c r="E78" s="43">
        <v>20</v>
      </c>
      <c r="F78" s="43">
        <v>11</v>
      </c>
      <c r="G78" s="43">
        <v>196</v>
      </c>
      <c r="H78" s="43">
        <v>728</v>
      </c>
      <c r="I78" s="43">
        <v>10853</v>
      </c>
      <c r="J78" s="44">
        <f>SUM(J4:J77)</f>
        <v>91022.16</v>
      </c>
    </row>
    <row r="79" spans="1:10" x14ac:dyDescent="0.2">
      <c r="J79" s="45">
        <f>ROUNDUP(J78,0)</f>
        <v>91023</v>
      </c>
    </row>
    <row r="81" ht="33.75" customHeight="1" x14ac:dyDescent="0.2"/>
  </sheetData>
  <mergeCells count="1">
    <mergeCell ref="F1:J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H81"/>
  <sheetViews>
    <sheetView tabSelected="1" zoomScale="69" zoomScaleNormal="69" workbookViewId="0">
      <selection activeCell="A3" sqref="A3:E3"/>
    </sheetView>
  </sheetViews>
  <sheetFormatPr defaultRowHeight="12.75" x14ac:dyDescent="0.2"/>
  <cols>
    <col min="1" max="1" width="22.42578125" style="21" customWidth="1"/>
    <col min="2" max="2" width="45.5703125" style="21" customWidth="1"/>
    <col min="3" max="3" width="12.42578125" style="21" customWidth="1"/>
    <col min="4" max="4" width="46.5703125" style="21" customWidth="1"/>
    <col min="5" max="5" width="14" style="21" customWidth="1"/>
    <col min="6" max="6" width="12.85546875" style="21" customWidth="1"/>
    <col min="7" max="7" width="11.140625" style="21" customWidth="1"/>
    <col min="8" max="16384" width="9.140625" style="21"/>
  </cols>
  <sheetData>
    <row r="1" spans="1:8" ht="45" customHeight="1" x14ac:dyDescent="0.2">
      <c r="E1" s="97" t="s">
        <v>140</v>
      </c>
      <c r="F1" s="97"/>
      <c r="G1" s="97"/>
      <c r="H1" s="97"/>
    </row>
    <row r="2" spans="1:8" x14ac:dyDescent="0.2">
      <c r="A2" s="22" t="s">
        <v>134</v>
      </c>
      <c r="B2" s="23"/>
      <c r="C2" s="22"/>
      <c r="D2" s="23"/>
      <c r="E2" s="23"/>
    </row>
    <row r="3" spans="1:8" ht="15.75" customHeight="1" x14ac:dyDescent="0.2">
      <c r="A3" s="101" t="s">
        <v>132</v>
      </c>
      <c r="B3" s="101"/>
      <c r="C3" s="101"/>
      <c r="D3" s="101"/>
      <c r="E3" s="101"/>
      <c r="F3" s="102"/>
      <c r="G3" s="102"/>
    </row>
    <row r="4" spans="1:8" ht="25.5" x14ac:dyDescent="0.2">
      <c r="A4" s="24" t="s">
        <v>29</v>
      </c>
      <c r="B4" s="24" t="s">
        <v>81</v>
      </c>
      <c r="C4" s="24" t="s">
        <v>6</v>
      </c>
      <c r="D4" s="24" t="s">
        <v>30</v>
      </c>
      <c r="E4" s="25" t="s">
        <v>31</v>
      </c>
      <c r="F4" s="24" t="s">
        <v>128</v>
      </c>
      <c r="G4" s="26" t="s">
        <v>131</v>
      </c>
    </row>
    <row r="5" spans="1:8" x14ac:dyDescent="0.2">
      <c r="A5" s="27" t="s">
        <v>7</v>
      </c>
      <c r="B5" s="27" t="s">
        <v>18</v>
      </c>
      <c r="C5" s="28" t="s">
        <v>70</v>
      </c>
      <c r="D5" s="27" t="s">
        <v>67</v>
      </c>
      <c r="E5" s="28">
        <v>3</v>
      </c>
      <c r="F5" s="29">
        <v>4.7699999999999996</v>
      </c>
      <c r="G5" s="30">
        <f>E5*F5</f>
        <v>14.309999999999999</v>
      </c>
    </row>
    <row r="6" spans="1:8" x14ac:dyDescent="0.2">
      <c r="A6" s="27" t="s">
        <v>7</v>
      </c>
      <c r="B6" s="27" t="s">
        <v>19</v>
      </c>
      <c r="C6" s="28" t="s">
        <v>73</v>
      </c>
      <c r="D6" s="27" t="s">
        <v>68</v>
      </c>
      <c r="E6" s="28">
        <v>31</v>
      </c>
      <c r="F6" s="29">
        <v>4.05</v>
      </c>
      <c r="G6" s="30">
        <f t="shared" ref="G6:G23" si="0">E6*F6</f>
        <v>125.55</v>
      </c>
    </row>
    <row r="7" spans="1:8" x14ac:dyDescent="0.2">
      <c r="A7" s="27" t="s">
        <v>8</v>
      </c>
      <c r="B7" s="27" t="s">
        <v>17</v>
      </c>
      <c r="C7" s="28" t="s">
        <v>70</v>
      </c>
      <c r="D7" s="27" t="s">
        <v>67</v>
      </c>
      <c r="E7" s="28">
        <v>1</v>
      </c>
      <c r="F7" s="29">
        <v>4.7699999999999996</v>
      </c>
      <c r="G7" s="30">
        <f t="shared" si="0"/>
        <v>4.7699999999999996</v>
      </c>
    </row>
    <row r="8" spans="1:8" x14ac:dyDescent="0.2">
      <c r="A8" s="27" t="s">
        <v>8</v>
      </c>
      <c r="B8" s="27" t="s">
        <v>16</v>
      </c>
      <c r="C8" s="28" t="s">
        <v>70</v>
      </c>
      <c r="D8" s="27" t="s">
        <v>67</v>
      </c>
      <c r="E8" s="28">
        <v>471</v>
      </c>
      <c r="F8" s="29">
        <v>4.7700000000000005</v>
      </c>
      <c r="G8" s="30">
        <f t="shared" si="0"/>
        <v>2246.67</v>
      </c>
    </row>
    <row r="9" spans="1:8" x14ac:dyDescent="0.2">
      <c r="A9" s="27" t="s">
        <v>8</v>
      </c>
      <c r="B9" s="27" t="s">
        <v>9</v>
      </c>
      <c r="C9" s="28" t="s">
        <v>70</v>
      </c>
      <c r="D9" s="27" t="s">
        <v>67</v>
      </c>
      <c r="E9" s="28">
        <v>11</v>
      </c>
      <c r="F9" s="29">
        <v>4.7699999999999996</v>
      </c>
      <c r="G9" s="30">
        <f t="shared" si="0"/>
        <v>52.47</v>
      </c>
    </row>
    <row r="10" spans="1:8" x14ac:dyDescent="0.2">
      <c r="A10" s="27" t="s">
        <v>8</v>
      </c>
      <c r="B10" s="27" t="s">
        <v>22</v>
      </c>
      <c r="C10" s="28" t="s">
        <v>73</v>
      </c>
      <c r="D10" s="27" t="s">
        <v>68</v>
      </c>
      <c r="E10" s="28">
        <v>1</v>
      </c>
      <c r="F10" s="29">
        <v>4.05</v>
      </c>
      <c r="G10" s="30">
        <f t="shared" si="0"/>
        <v>4.05</v>
      </c>
    </row>
    <row r="11" spans="1:8" x14ac:dyDescent="0.2">
      <c r="A11" s="27" t="s">
        <v>10</v>
      </c>
      <c r="B11" s="27" t="s">
        <v>23</v>
      </c>
      <c r="C11" s="28" t="s">
        <v>70</v>
      </c>
      <c r="D11" s="27" t="s">
        <v>67</v>
      </c>
      <c r="E11" s="28">
        <v>9</v>
      </c>
      <c r="F11" s="29">
        <v>4.7699999999999996</v>
      </c>
      <c r="G11" s="30">
        <f t="shared" si="0"/>
        <v>42.929999999999993</v>
      </c>
    </row>
    <row r="12" spans="1:8" x14ac:dyDescent="0.2">
      <c r="A12" s="27" t="s">
        <v>10</v>
      </c>
      <c r="B12" s="27" t="s">
        <v>23</v>
      </c>
      <c r="C12" s="28" t="s">
        <v>73</v>
      </c>
      <c r="D12" s="27" t="s">
        <v>68</v>
      </c>
      <c r="E12" s="28">
        <v>354</v>
      </c>
      <c r="F12" s="29">
        <v>4.05</v>
      </c>
      <c r="G12" s="30">
        <f t="shared" si="0"/>
        <v>1433.7</v>
      </c>
    </row>
    <row r="13" spans="1:8" x14ac:dyDescent="0.2">
      <c r="A13" s="27" t="s">
        <v>10</v>
      </c>
      <c r="B13" s="27" t="s">
        <v>85</v>
      </c>
      <c r="C13" s="28" t="s">
        <v>73</v>
      </c>
      <c r="D13" s="27" t="s">
        <v>68</v>
      </c>
      <c r="E13" s="28">
        <v>68</v>
      </c>
      <c r="F13" s="29">
        <v>4.05</v>
      </c>
      <c r="G13" s="30">
        <f t="shared" si="0"/>
        <v>275.39999999999998</v>
      </c>
    </row>
    <row r="14" spans="1:8" x14ac:dyDescent="0.2">
      <c r="A14" s="27" t="s">
        <v>10</v>
      </c>
      <c r="B14" s="27" t="s">
        <v>24</v>
      </c>
      <c r="C14" s="28" t="s">
        <v>70</v>
      </c>
      <c r="D14" s="27" t="s">
        <v>67</v>
      </c>
      <c r="E14" s="28">
        <v>2</v>
      </c>
      <c r="F14" s="29">
        <v>4.7699999999999996</v>
      </c>
      <c r="G14" s="30">
        <f t="shared" si="0"/>
        <v>9.5399999999999991</v>
      </c>
    </row>
    <row r="15" spans="1:8" x14ac:dyDescent="0.2">
      <c r="A15" s="27" t="s">
        <v>10</v>
      </c>
      <c r="B15" s="27" t="s">
        <v>25</v>
      </c>
      <c r="C15" s="28" t="s">
        <v>70</v>
      </c>
      <c r="D15" s="27" t="s">
        <v>67</v>
      </c>
      <c r="E15" s="28">
        <v>1</v>
      </c>
      <c r="F15" s="29">
        <v>4.7699999999999996</v>
      </c>
      <c r="G15" s="30">
        <f t="shared" si="0"/>
        <v>4.7699999999999996</v>
      </c>
    </row>
    <row r="16" spans="1:8" x14ac:dyDescent="0.2">
      <c r="A16" s="27" t="s">
        <v>10</v>
      </c>
      <c r="B16" s="27" t="s">
        <v>25</v>
      </c>
      <c r="C16" s="28" t="s">
        <v>73</v>
      </c>
      <c r="D16" s="27" t="s">
        <v>68</v>
      </c>
      <c r="E16" s="28">
        <v>172</v>
      </c>
      <c r="F16" s="29">
        <v>4.05</v>
      </c>
      <c r="G16" s="30">
        <f t="shared" si="0"/>
        <v>696.6</v>
      </c>
    </row>
    <row r="17" spans="1:7" x14ac:dyDescent="0.2">
      <c r="A17" s="27" t="s">
        <v>11</v>
      </c>
      <c r="B17" s="27" t="s">
        <v>26</v>
      </c>
      <c r="C17" s="28" t="s">
        <v>71</v>
      </c>
      <c r="D17" s="27" t="s">
        <v>34</v>
      </c>
      <c r="E17" s="28">
        <v>11</v>
      </c>
      <c r="F17" s="29">
        <v>44.579999999999991</v>
      </c>
      <c r="G17" s="30">
        <f t="shared" si="0"/>
        <v>490.37999999999988</v>
      </c>
    </row>
    <row r="18" spans="1:7" x14ac:dyDescent="0.2">
      <c r="A18" s="27" t="s">
        <v>11</v>
      </c>
      <c r="B18" s="27" t="s">
        <v>26</v>
      </c>
      <c r="C18" s="28" t="s">
        <v>70</v>
      </c>
      <c r="D18" s="27" t="s">
        <v>67</v>
      </c>
      <c r="E18" s="28">
        <v>485</v>
      </c>
      <c r="F18" s="29">
        <v>4.7700000000000005</v>
      </c>
      <c r="G18" s="30">
        <f t="shared" si="0"/>
        <v>2313.4500000000003</v>
      </c>
    </row>
    <row r="19" spans="1:7" x14ac:dyDescent="0.2">
      <c r="A19" s="27" t="s">
        <v>11</v>
      </c>
      <c r="B19" s="27" t="s">
        <v>12</v>
      </c>
      <c r="C19" s="28" t="s">
        <v>70</v>
      </c>
      <c r="D19" s="27" t="s">
        <v>67</v>
      </c>
      <c r="E19" s="28">
        <v>26</v>
      </c>
      <c r="F19" s="29">
        <v>4.7700000000000005</v>
      </c>
      <c r="G19" s="30">
        <f t="shared" si="0"/>
        <v>124.02000000000001</v>
      </c>
    </row>
    <row r="20" spans="1:7" x14ac:dyDescent="0.2">
      <c r="A20" s="27" t="s">
        <v>11</v>
      </c>
      <c r="B20" s="27" t="s">
        <v>20</v>
      </c>
      <c r="C20" s="28" t="s">
        <v>73</v>
      </c>
      <c r="D20" s="27" t="s">
        <v>68</v>
      </c>
      <c r="E20" s="28">
        <v>37</v>
      </c>
      <c r="F20" s="29">
        <v>4.0499999999999989</v>
      </c>
      <c r="G20" s="30">
        <f t="shared" si="0"/>
        <v>149.84999999999997</v>
      </c>
    </row>
    <row r="21" spans="1:7" x14ac:dyDescent="0.2">
      <c r="A21" s="27" t="s">
        <v>11</v>
      </c>
      <c r="B21" s="27" t="s">
        <v>21</v>
      </c>
      <c r="C21" s="28" t="s">
        <v>70</v>
      </c>
      <c r="D21" s="27" t="s">
        <v>67</v>
      </c>
      <c r="E21" s="28">
        <v>1</v>
      </c>
      <c r="F21" s="29">
        <v>4.7699999999999996</v>
      </c>
      <c r="G21" s="30">
        <f t="shared" si="0"/>
        <v>4.7699999999999996</v>
      </c>
    </row>
    <row r="22" spans="1:7" x14ac:dyDescent="0.2">
      <c r="A22" s="27" t="s">
        <v>13</v>
      </c>
      <c r="B22" s="27" t="s">
        <v>27</v>
      </c>
      <c r="C22" s="28" t="s">
        <v>73</v>
      </c>
      <c r="D22" s="27" t="s">
        <v>68</v>
      </c>
      <c r="E22" s="28">
        <v>95</v>
      </c>
      <c r="F22" s="29">
        <v>4.0500000000000016</v>
      </c>
      <c r="G22" s="30">
        <f t="shared" si="0"/>
        <v>384.75000000000017</v>
      </c>
    </row>
    <row r="23" spans="1:7" x14ac:dyDescent="0.2">
      <c r="A23" s="27" t="s">
        <v>13</v>
      </c>
      <c r="B23" s="27" t="s">
        <v>28</v>
      </c>
      <c r="C23" s="28" t="s">
        <v>73</v>
      </c>
      <c r="D23" s="27" t="s">
        <v>68</v>
      </c>
      <c r="E23" s="28">
        <v>17</v>
      </c>
      <c r="F23" s="29">
        <v>4.05</v>
      </c>
      <c r="G23" s="30">
        <f t="shared" si="0"/>
        <v>68.849999999999994</v>
      </c>
    </row>
    <row r="24" spans="1:7" ht="13.5" thickBot="1" x14ac:dyDescent="0.25">
      <c r="A24" s="27"/>
      <c r="B24" s="27"/>
      <c r="C24" s="28"/>
      <c r="D24" s="27"/>
      <c r="E24" s="28"/>
      <c r="F24" s="31" t="s">
        <v>37</v>
      </c>
      <c r="G24" s="32">
        <f>SUM(G5:G23)</f>
        <v>8446.8300000000017</v>
      </c>
    </row>
    <row r="25" spans="1:7" ht="13.5" thickBot="1" x14ac:dyDescent="0.25">
      <c r="A25" s="27"/>
      <c r="B25" s="27"/>
      <c r="C25" s="28"/>
      <c r="D25" s="27"/>
      <c r="E25" s="28"/>
      <c r="F25" s="33" t="s">
        <v>15</v>
      </c>
      <c r="G25" s="34">
        <f>ROUNDUP(G24,0)</f>
        <v>8447</v>
      </c>
    </row>
    <row r="26" spans="1:7" x14ac:dyDescent="0.2">
      <c r="A26" s="35"/>
      <c r="B26" s="35"/>
      <c r="C26" s="36"/>
      <c r="D26" s="35"/>
      <c r="E26" s="36"/>
      <c r="F26" s="37"/>
      <c r="G26" s="35"/>
    </row>
    <row r="27" spans="1:7" x14ac:dyDescent="0.2">
      <c r="A27" s="35"/>
      <c r="B27" s="35"/>
      <c r="C27" s="36"/>
      <c r="D27" s="35"/>
      <c r="E27" s="36"/>
      <c r="F27" s="37"/>
      <c r="G27" s="35"/>
    </row>
    <row r="28" spans="1:7" x14ac:dyDescent="0.2">
      <c r="A28" s="35"/>
      <c r="B28" s="35"/>
      <c r="C28" s="36"/>
      <c r="D28" s="35"/>
      <c r="E28" s="36"/>
      <c r="F28" s="37"/>
      <c r="G28" s="35"/>
    </row>
    <row r="29" spans="1:7" x14ac:dyDescent="0.2">
      <c r="A29" s="35"/>
      <c r="B29" s="35"/>
      <c r="C29" s="36"/>
      <c r="D29" s="35"/>
      <c r="E29" s="35"/>
    </row>
    <row r="30" spans="1:7" x14ac:dyDescent="0.2">
      <c r="A30" s="35"/>
      <c r="B30" s="35"/>
      <c r="C30" s="35"/>
      <c r="D30" s="35"/>
      <c r="E30" s="35"/>
    </row>
    <row r="31" spans="1:7" x14ac:dyDescent="0.2">
      <c r="F31" s="38"/>
      <c r="G31" s="38"/>
    </row>
    <row r="32" spans="1:7" x14ac:dyDescent="0.2">
      <c r="F32" s="38"/>
      <c r="G32" s="38"/>
    </row>
    <row r="33" s="21" customFormat="1" x14ac:dyDescent="0.2"/>
    <row r="34" s="21" customFormat="1" x14ac:dyDescent="0.2"/>
    <row r="35" s="21" customFormat="1" x14ac:dyDescent="0.2"/>
    <row r="76" s="21" customFormat="1" x14ac:dyDescent="0.2"/>
    <row r="77" s="21" customFormat="1" x14ac:dyDescent="0.2"/>
    <row r="78" s="21" customFormat="1" x14ac:dyDescent="0.2"/>
    <row r="79" s="21" customFormat="1" x14ac:dyDescent="0.2"/>
    <row r="80" s="21" customFormat="1" x14ac:dyDescent="0.2"/>
    <row r="81" s="21" customFormat="1" x14ac:dyDescent="0.2"/>
  </sheetData>
  <mergeCells count="3">
    <mergeCell ref="A3:E3"/>
    <mergeCell ref="F3:G3"/>
    <mergeCell ref="E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C74B-45A5-4F14-858F-1DFEF9E402B8}">
  <sheetPr>
    <tabColor theme="9" tint="0.79998168889431442"/>
  </sheetPr>
  <dimension ref="A1:AF205"/>
  <sheetViews>
    <sheetView showGridLines="0" topLeftCell="A31" zoomScale="64" zoomScaleNormal="64" workbookViewId="0">
      <selection activeCell="D13" sqref="D13:E13"/>
    </sheetView>
  </sheetViews>
  <sheetFormatPr defaultColWidth="9.140625" defaultRowHeight="12.75" x14ac:dyDescent="0.2"/>
  <cols>
    <col min="1" max="1" width="20.28515625" style="1" customWidth="1"/>
    <col min="2" max="3" width="33.85546875" style="1" customWidth="1"/>
    <col min="4" max="4" width="12.28515625" style="1" customWidth="1"/>
    <col min="5" max="5" width="33.7109375" style="2" customWidth="1"/>
    <col min="6" max="6" width="12.7109375" style="1" customWidth="1"/>
    <col min="7" max="7" width="9.85546875" style="1" customWidth="1"/>
    <col min="8" max="8" width="12.140625" style="1" customWidth="1"/>
    <col min="9" max="9" width="11.7109375" style="1" customWidth="1"/>
    <col min="10" max="16384" width="9.140625" style="1"/>
  </cols>
  <sheetData>
    <row r="1" spans="1:32" ht="42" customHeight="1" x14ac:dyDescent="0.2">
      <c r="D1" s="2"/>
      <c r="E1" s="1"/>
      <c r="F1" s="104" t="s">
        <v>141</v>
      </c>
      <c r="G1" s="104"/>
      <c r="H1" s="104"/>
      <c r="I1" s="104"/>
      <c r="L1" s="14"/>
    </row>
    <row r="2" spans="1:32" ht="18" customHeight="1" x14ac:dyDescent="0.2">
      <c r="A2" s="101" t="s">
        <v>2</v>
      </c>
      <c r="B2" s="101"/>
      <c r="D2" s="2"/>
      <c r="E2" s="1"/>
      <c r="F2" s="6"/>
      <c r="G2" s="6"/>
      <c r="H2" s="6"/>
      <c r="I2" s="6"/>
      <c r="L2" s="14"/>
    </row>
    <row r="3" spans="1:32" ht="15" customHeight="1" x14ac:dyDescent="0.2">
      <c r="A3" s="103" t="s">
        <v>119</v>
      </c>
      <c r="B3" s="103"/>
      <c r="D3" s="2"/>
      <c r="E3" s="1"/>
      <c r="L3" s="14"/>
      <c r="M3" s="14"/>
    </row>
    <row r="4" spans="1:32" ht="25.5" x14ac:dyDescent="0.2">
      <c r="A4" s="11" t="s">
        <v>29</v>
      </c>
      <c r="B4" s="11" t="s">
        <v>92</v>
      </c>
      <c r="C4" s="11" t="s">
        <v>14</v>
      </c>
      <c r="D4" s="11" t="s">
        <v>6</v>
      </c>
      <c r="E4" s="11" t="s">
        <v>30</v>
      </c>
      <c r="F4" s="11" t="s">
        <v>31</v>
      </c>
      <c r="G4" s="11" t="s">
        <v>128</v>
      </c>
      <c r="H4" s="11" t="s">
        <v>131</v>
      </c>
      <c r="L4" s="14"/>
      <c r="M4" s="14"/>
      <c r="N4" s="14"/>
      <c r="O4" s="14"/>
      <c r="P4" s="14"/>
      <c r="Q4" s="14"/>
      <c r="R4" s="14"/>
      <c r="S4" s="14"/>
      <c r="T4" s="14"/>
      <c r="U4" s="14"/>
      <c r="V4" s="14"/>
      <c r="W4" s="14"/>
      <c r="X4" s="14"/>
      <c r="Y4" s="14"/>
      <c r="Z4" s="14"/>
      <c r="AA4" s="14"/>
      <c r="AB4" s="14"/>
      <c r="AC4" s="14"/>
      <c r="AD4" s="14"/>
      <c r="AE4" s="14"/>
      <c r="AF4" s="14"/>
    </row>
    <row r="5" spans="1:32" x14ac:dyDescent="0.2">
      <c r="A5" s="7" t="s">
        <v>90</v>
      </c>
      <c r="B5" s="7" t="s">
        <v>91</v>
      </c>
      <c r="C5" s="7" t="s">
        <v>80</v>
      </c>
      <c r="D5" s="8">
        <v>47073</v>
      </c>
      <c r="E5" s="9" t="s">
        <v>32</v>
      </c>
      <c r="F5" s="15">
        <v>19</v>
      </c>
      <c r="G5" s="10">
        <v>23.65</v>
      </c>
      <c r="H5" s="7">
        <f t="shared" ref="H5:H16" si="0">F5*G5</f>
        <v>449.34999999999997</v>
      </c>
      <c r="L5" s="14"/>
      <c r="M5" s="14"/>
      <c r="N5" s="14"/>
      <c r="O5" s="14"/>
      <c r="P5" s="14"/>
      <c r="Q5" s="14"/>
      <c r="R5" s="14"/>
      <c r="S5" s="14"/>
      <c r="T5" s="14"/>
      <c r="U5" s="14"/>
      <c r="V5" s="14"/>
      <c r="W5" s="14"/>
      <c r="X5" s="14"/>
      <c r="Y5" s="14"/>
      <c r="Z5" s="14"/>
      <c r="AA5" s="14"/>
      <c r="AB5" s="14"/>
      <c r="AC5" s="14"/>
      <c r="AD5" s="14"/>
      <c r="AE5" s="14"/>
      <c r="AF5" s="14"/>
    </row>
    <row r="6" spans="1:32" x14ac:dyDescent="0.2">
      <c r="A6" s="7" t="s">
        <v>90</v>
      </c>
      <c r="B6" s="7" t="s">
        <v>91</v>
      </c>
      <c r="C6" s="7" t="s">
        <v>80</v>
      </c>
      <c r="D6" s="8">
        <v>47078</v>
      </c>
      <c r="E6" s="9" t="s">
        <v>34</v>
      </c>
      <c r="F6" s="15">
        <v>33</v>
      </c>
      <c r="G6" s="10">
        <v>44.58</v>
      </c>
      <c r="H6" s="7">
        <f t="shared" si="0"/>
        <v>1471.1399999999999</v>
      </c>
      <c r="L6" s="14"/>
      <c r="M6" s="14"/>
      <c r="N6" s="14"/>
      <c r="O6" s="14"/>
      <c r="P6" s="14"/>
      <c r="Q6" s="14"/>
      <c r="R6" s="14"/>
      <c r="S6" s="14"/>
      <c r="T6" s="14"/>
      <c r="U6" s="14"/>
      <c r="V6" s="14"/>
      <c r="W6" s="14"/>
      <c r="X6" s="14"/>
      <c r="Y6" s="14"/>
      <c r="Z6" s="14"/>
      <c r="AA6" s="14"/>
      <c r="AB6" s="14"/>
      <c r="AC6" s="14"/>
      <c r="AD6" s="14"/>
      <c r="AE6" s="14"/>
      <c r="AF6" s="14"/>
    </row>
    <row r="7" spans="1:32" x14ac:dyDescent="0.2">
      <c r="A7" s="7" t="s">
        <v>90</v>
      </c>
      <c r="B7" s="7" t="s">
        <v>91</v>
      </c>
      <c r="C7" s="7" t="s">
        <v>80</v>
      </c>
      <c r="D7" s="8">
        <v>47079</v>
      </c>
      <c r="E7" s="9" t="s">
        <v>35</v>
      </c>
      <c r="F7" s="15">
        <v>486</v>
      </c>
      <c r="G7" s="10">
        <v>0.8</v>
      </c>
      <c r="H7" s="7">
        <f t="shared" si="0"/>
        <v>388.8</v>
      </c>
      <c r="L7" s="14"/>
      <c r="M7" s="14"/>
      <c r="N7" s="14"/>
      <c r="O7" s="14"/>
      <c r="P7" s="14"/>
      <c r="Q7" s="14"/>
      <c r="R7" s="14"/>
      <c r="S7" s="14"/>
      <c r="T7" s="14"/>
      <c r="U7" s="14"/>
      <c r="V7" s="14"/>
      <c r="W7" s="14"/>
      <c r="X7" s="14"/>
      <c r="Y7" s="14"/>
      <c r="Z7" s="14"/>
      <c r="AA7" s="14"/>
      <c r="AB7" s="14"/>
      <c r="AC7" s="14"/>
      <c r="AD7" s="14"/>
      <c r="AE7" s="14"/>
      <c r="AF7" s="14"/>
    </row>
    <row r="8" spans="1:32" x14ac:dyDescent="0.2">
      <c r="A8" s="7" t="s">
        <v>90</v>
      </c>
      <c r="B8" s="7" t="s">
        <v>91</v>
      </c>
      <c r="C8" s="7" t="s">
        <v>80</v>
      </c>
      <c r="D8" s="8">
        <v>47328</v>
      </c>
      <c r="E8" s="9" t="s">
        <v>68</v>
      </c>
      <c r="F8" s="15">
        <v>87</v>
      </c>
      <c r="G8" s="10">
        <v>4.05</v>
      </c>
      <c r="H8" s="7">
        <f t="shared" si="0"/>
        <v>352.34999999999997</v>
      </c>
      <c r="L8" s="14"/>
      <c r="M8" s="14"/>
      <c r="N8" s="14"/>
      <c r="O8" s="14"/>
      <c r="P8" s="14"/>
      <c r="Q8" s="14"/>
      <c r="R8" s="14"/>
      <c r="S8" s="14"/>
      <c r="T8" s="14"/>
      <c r="U8" s="14"/>
      <c r="V8" s="14"/>
      <c r="W8" s="14"/>
      <c r="X8" s="14"/>
      <c r="Y8" s="14"/>
      <c r="Z8" s="14"/>
      <c r="AA8" s="14"/>
      <c r="AB8" s="14"/>
      <c r="AC8" s="14"/>
      <c r="AD8" s="14"/>
      <c r="AE8" s="14"/>
      <c r="AF8" s="14"/>
    </row>
    <row r="9" spans="1:32" x14ac:dyDescent="0.2">
      <c r="A9" s="7" t="s">
        <v>90</v>
      </c>
      <c r="B9" s="7" t="s">
        <v>91</v>
      </c>
      <c r="C9" s="7" t="s">
        <v>80</v>
      </c>
      <c r="D9" s="8">
        <v>47416</v>
      </c>
      <c r="E9" s="9" t="s">
        <v>93</v>
      </c>
      <c r="F9" s="15">
        <v>2</v>
      </c>
      <c r="G9" s="10">
        <v>2.14</v>
      </c>
      <c r="H9" s="7">
        <f t="shared" si="0"/>
        <v>4.28</v>
      </c>
      <c r="L9" s="14"/>
      <c r="M9" s="14"/>
      <c r="N9" s="14"/>
      <c r="O9" s="14"/>
      <c r="P9" s="14"/>
      <c r="Q9" s="14"/>
      <c r="R9" s="14"/>
      <c r="S9" s="14"/>
      <c r="T9" s="14"/>
      <c r="U9" s="14"/>
      <c r="V9" s="14"/>
      <c r="W9" s="14"/>
      <c r="X9" s="14"/>
      <c r="Y9" s="14"/>
      <c r="Z9" s="14"/>
      <c r="AA9" s="14"/>
      <c r="AB9" s="14"/>
      <c r="AC9" s="14"/>
      <c r="AD9" s="14"/>
      <c r="AE9" s="14"/>
      <c r="AF9" s="14"/>
    </row>
    <row r="10" spans="1:32" x14ac:dyDescent="0.2">
      <c r="A10" s="7" t="s">
        <v>90</v>
      </c>
      <c r="B10" s="7" t="s">
        <v>91</v>
      </c>
      <c r="C10" s="7" t="s">
        <v>80</v>
      </c>
      <c r="D10" s="8" t="s">
        <v>104</v>
      </c>
      <c r="E10" s="9" t="s">
        <v>105</v>
      </c>
      <c r="F10" s="8">
        <v>39</v>
      </c>
      <c r="G10" s="9">
        <v>214.17</v>
      </c>
      <c r="H10" s="7">
        <f t="shared" si="0"/>
        <v>8352.6299999999992</v>
      </c>
      <c r="L10" s="14"/>
      <c r="M10" s="14"/>
      <c r="N10" s="14"/>
      <c r="O10" s="14"/>
      <c r="P10" s="14"/>
      <c r="Q10" s="14"/>
      <c r="R10" s="14"/>
      <c r="S10" s="14"/>
      <c r="T10" s="14"/>
      <c r="U10" s="14"/>
      <c r="V10" s="14"/>
      <c r="W10" s="14"/>
      <c r="X10" s="14"/>
      <c r="Y10" s="14"/>
      <c r="Z10" s="14"/>
      <c r="AA10" s="14"/>
      <c r="AB10" s="14"/>
      <c r="AC10" s="14"/>
      <c r="AD10" s="14"/>
      <c r="AE10" s="14"/>
      <c r="AF10" s="14"/>
    </row>
    <row r="11" spans="1:32" x14ac:dyDescent="0.2">
      <c r="A11" s="7" t="s">
        <v>90</v>
      </c>
      <c r="B11" s="7" t="s">
        <v>91</v>
      </c>
      <c r="C11" s="7" t="s">
        <v>80</v>
      </c>
      <c r="D11" s="8" t="s">
        <v>120</v>
      </c>
      <c r="E11" s="9" t="s">
        <v>121</v>
      </c>
      <c r="F11" s="8">
        <v>3</v>
      </c>
      <c r="G11" s="9">
        <v>14.21</v>
      </c>
      <c r="H11" s="7">
        <f t="shared" si="0"/>
        <v>42.63</v>
      </c>
      <c r="L11" s="14"/>
      <c r="M11" s="14"/>
      <c r="N11" s="14"/>
      <c r="O11" s="14"/>
      <c r="P11" s="14"/>
      <c r="Q11" s="14"/>
      <c r="R11" s="14"/>
      <c r="S11" s="14"/>
      <c r="T11" s="14"/>
      <c r="U11" s="14"/>
      <c r="V11" s="14"/>
      <c r="W11" s="14"/>
      <c r="X11" s="14"/>
      <c r="Y11" s="14"/>
      <c r="Z11" s="14"/>
      <c r="AA11" s="14"/>
      <c r="AB11" s="14"/>
      <c r="AC11" s="14"/>
      <c r="AD11" s="14"/>
      <c r="AE11" s="14"/>
      <c r="AF11" s="14"/>
    </row>
    <row r="12" spans="1:32" x14ac:dyDescent="0.2">
      <c r="A12" s="7" t="s">
        <v>90</v>
      </c>
      <c r="B12" s="7" t="s">
        <v>91</v>
      </c>
      <c r="C12" s="7" t="s">
        <v>80</v>
      </c>
      <c r="D12" s="8" t="s">
        <v>108</v>
      </c>
      <c r="E12" s="9" t="s">
        <v>109</v>
      </c>
      <c r="F12" s="8">
        <v>65</v>
      </c>
      <c r="G12" s="9">
        <v>14.21</v>
      </c>
      <c r="H12" s="7">
        <f t="shared" si="0"/>
        <v>923.65000000000009</v>
      </c>
      <c r="L12" s="14"/>
      <c r="M12" s="14"/>
      <c r="N12" s="14"/>
      <c r="O12" s="14"/>
      <c r="P12" s="14"/>
      <c r="Q12" s="14"/>
      <c r="R12" s="14"/>
      <c r="S12" s="14"/>
      <c r="T12" s="14"/>
      <c r="U12" s="14"/>
      <c r="V12" s="14"/>
      <c r="W12" s="14"/>
      <c r="X12" s="14"/>
      <c r="Y12" s="14"/>
      <c r="Z12" s="14"/>
      <c r="AA12" s="14"/>
      <c r="AB12" s="14"/>
      <c r="AC12" s="14"/>
      <c r="AD12" s="14"/>
      <c r="AE12" s="14"/>
      <c r="AF12" s="14"/>
    </row>
    <row r="13" spans="1:32" x14ac:dyDescent="0.2">
      <c r="A13" s="7" t="s">
        <v>90</v>
      </c>
      <c r="B13" s="7" t="s">
        <v>91</v>
      </c>
      <c r="C13" s="7" t="s">
        <v>80</v>
      </c>
      <c r="D13" s="8" t="s">
        <v>39</v>
      </c>
      <c r="E13" s="9" t="s">
        <v>40</v>
      </c>
      <c r="F13" s="8">
        <v>36</v>
      </c>
      <c r="G13" s="9">
        <v>24.92</v>
      </c>
      <c r="H13" s="7">
        <f t="shared" si="0"/>
        <v>897.12000000000012</v>
      </c>
      <c r="L13" s="14"/>
      <c r="M13" s="14"/>
      <c r="N13" s="14"/>
      <c r="O13" s="14"/>
      <c r="P13" s="14"/>
      <c r="Q13" s="14"/>
      <c r="R13" s="14"/>
      <c r="S13" s="14"/>
      <c r="T13" s="14"/>
      <c r="U13" s="14"/>
      <c r="V13" s="14"/>
      <c r="W13" s="14"/>
      <c r="X13" s="14"/>
      <c r="Y13" s="14"/>
      <c r="Z13" s="14"/>
      <c r="AA13" s="14"/>
      <c r="AB13" s="14"/>
      <c r="AC13" s="14"/>
      <c r="AD13" s="14"/>
      <c r="AE13" s="14"/>
      <c r="AF13" s="14"/>
    </row>
    <row r="14" spans="1:32" x14ac:dyDescent="0.2">
      <c r="A14" s="7" t="s">
        <v>90</v>
      </c>
      <c r="B14" s="7" t="s">
        <v>91</v>
      </c>
      <c r="C14" s="7" t="s">
        <v>80</v>
      </c>
      <c r="D14" s="8" t="s">
        <v>110</v>
      </c>
      <c r="E14" s="9" t="s">
        <v>111</v>
      </c>
      <c r="F14" s="8">
        <v>68</v>
      </c>
      <c r="G14" s="9">
        <v>14.21</v>
      </c>
      <c r="H14" s="7">
        <f t="shared" si="0"/>
        <v>966.28000000000009</v>
      </c>
      <c r="L14" s="14"/>
      <c r="M14" s="14"/>
      <c r="N14" s="14"/>
      <c r="O14" s="14"/>
      <c r="P14" s="14"/>
      <c r="Q14" s="14"/>
      <c r="R14" s="14"/>
      <c r="S14" s="14"/>
      <c r="T14" s="14"/>
      <c r="U14" s="14"/>
      <c r="V14" s="14"/>
      <c r="W14" s="14"/>
      <c r="X14" s="14"/>
      <c r="Y14" s="14"/>
      <c r="Z14" s="14"/>
      <c r="AA14" s="14"/>
      <c r="AB14" s="14"/>
      <c r="AC14" s="14"/>
      <c r="AD14" s="14"/>
      <c r="AE14" s="14"/>
      <c r="AF14" s="14"/>
    </row>
    <row r="15" spans="1:32" x14ac:dyDescent="0.2">
      <c r="A15" s="7" t="s">
        <v>90</v>
      </c>
      <c r="B15" s="7" t="s">
        <v>91</v>
      </c>
      <c r="C15" s="7" t="s">
        <v>80</v>
      </c>
      <c r="D15" s="8" t="s">
        <v>112</v>
      </c>
      <c r="E15" s="9" t="s">
        <v>113</v>
      </c>
      <c r="F15" s="8">
        <v>53</v>
      </c>
      <c r="G15" s="9">
        <v>21.74</v>
      </c>
      <c r="H15" s="7">
        <f t="shared" si="0"/>
        <v>1152.22</v>
      </c>
      <c r="L15" s="14"/>
      <c r="M15" s="14"/>
      <c r="N15" s="14"/>
      <c r="O15" s="14"/>
      <c r="P15" s="14"/>
      <c r="Q15" s="14"/>
      <c r="R15" s="14"/>
      <c r="S15" s="14"/>
      <c r="T15" s="14"/>
      <c r="U15" s="14"/>
      <c r="V15" s="14"/>
      <c r="W15" s="14"/>
      <c r="X15" s="14"/>
      <c r="Y15" s="14"/>
      <c r="Z15" s="14"/>
      <c r="AA15" s="14"/>
      <c r="AB15" s="14"/>
      <c r="AC15" s="14"/>
      <c r="AD15" s="14"/>
      <c r="AE15" s="14"/>
      <c r="AF15" s="14"/>
    </row>
    <row r="16" spans="1:32" x14ac:dyDescent="0.2">
      <c r="A16" s="7" t="s">
        <v>90</v>
      </c>
      <c r="B16" s="7" t="s">
        <v>91</v>
      </c>
      <c r="C16" s="7" t="s">
        <v>80</v>
      </c>
      <c r="D16" s="8" t="s">
        <v>114</v>
      </c>
      <c r="E16" s="9" t="s">
        <v>115</v>
      </c>
      <c r="F16" s="8">
        <v>34</v>
      </c>
      <c r="G16" s="9">
        <v>1.44</v>
      </c>
      <c r="H16" s="7">
        <f t="shared" si="0"/>
        <v>48.96</v>
      </c>
      <c r="J16" s="4"/>
      <c r="L16" s="16"/>
      <c r="M16" s="16"/>
      <c r="N16" s="16"/>
      <c r="O16" s="16"/>
      <c r="P16" s="16"/>
      <c r="Q16" s="16"/>
      <c r="R16" s="16"/>
      <c r="S16" s="16"/>
      <c r="T16" s="16"/>
      <c r="U16" s="16"/>
      <c r="V16" s="16"/>
      <c r="W16" s="16"/>
      <c r="X16" s="16"/>
      <c r="Y16" s="16"/>
      <c r="Z16" s="16"/>
      <c r="AA16" s="16"/>
      <c r="AB16" s="16"/>
      <c r="AC16" s="16"/>
      <c r="AD16" s="16"/>
      <c r="AE16" s="16"/>
      <c r="AF16" s="16"/>
    </row>
    <row r="17" spans="1:32" x14ac:dyDescent="0.2">
      <c r="D17" s="2"/>
      <c r="E17" s="1"/>
      <c r="G17" s="7" t="s">
        <v>1</v>
      </c>
      <c r="H17" s="7">
        <f>SUM(H5:H16)</f>
        <v>15049.409999999998</v>
      </c>
      <c r="L17" s="14"/>
      <c r="M17" s="14"/>
      <c r="N17" s="14"/>
      <c r="O17" s="14"/>
      <c r="P17" s="14"/>
      <c r="Q17" s="14"/>
      <c r="R17" s="14"/>
      <c r="S17" s="14"/>
      <c r="T17" s="14"/>
      <c r="U17" s="14"/>
      <c r="V17" s="14"/>
      <c r="W17" s="14"/>
      <c r="X17" s="14"/>
      <c r="Y17" s="14"/>
      <c r="Z17" s="14"/>
      <c r="AA17" s="14"/>
      <c r="AB17" s="14"/>
      <c r="AC17" s="14"/>
      <c r="AD17" s="14"/>
      <c r="AE17" s="14"/>
      <c r="AF17" s="14"/>
    </row>
    <row r="18" spans="1:32" x14ac:dyDescent="0.2">
      <c r="D18" s="2"/>
      <c r="E18" s="1"/>
      <c r="G18" s="7" t="s">
        <v>36</v>
      </c>
      <c r="H18" s="7"/>
      <c r="L18" s="14"/>
      <c r="M18" s="14"/>
      <c r="N18" s="14"/>
      <c r="O18" s="14"/>
      <c r="P18" s="14"/>
      <c r="Q18" s="14"/>
      <c r="R18" s="14"/>
      <c r="S18" s="14"/>
      <c r="T18" s="14"/>
      <c r="U18" s="14"/>
      <c r="V18" s="14"/>
      <c r="W18" s="14"/>
      <c r="X18" s="14"/>
      <c r="Y18" s="14"/>
      <c r="Z18" s="14"/>
      <c r="AA18" s="14"/>
      <c r="AB18" s="14"/>
      <c r="AC18" s="14"/>
      <c r="AD18" s="14"/>
      <c r="AE18" s="14"/>
      <c r="AF18" s="14"/>
    </row>
    <row r="19" spans="1:32" x14ac:dyDescent="0.2">
      <c r="D19" s="2"/>
      <c r="E19" s="1"/>
      <c r="G19" s="7" t="s">
        <v>37</v>
      </c>
      <c r="H19" s="12">
        <f>H17+H18</f>
        <v>15049.409999999998</v>
      </c>
      <c r="L19" s="14"/>
      <c r="M19" s="14"/>
      <c r="N19" s="14"/>
      <c r="O19" s="14"/>
      <c r="P19" s="14"/>
      <c r="Q19" s="14"/>
      <c r="R19" s="14"/>
      <c r="S19" s="14"/>
      <c r="T19" s="14"/>
      <c r="U19" s="14"/>
      <c r="V19" s="14"/>
      <c r="W19" s="14"/>
      <c r="X19" s="14"/>
      <c r="Y19" s="14"/>
      <c r="Z19" s="14"/>
      <c r="AA19" s="14"/>
      <c r="AB19" s="14"/>
      <c r="AC19" s="14"/>
      <c r="AD19" s="14"/>
      <c r="AE19" s="14"/>
      <c r="AF19" s="14"/>
    </row>
    <row r="20" spans="1:32" x14ac:dyDescent="0.2">
      <c r="D20" s="2"/>
      <c r="E20" s="1"/>
      <c r="H20" s="47">
        <f>ROUNDUP(H19,0)</f>
        <v>15050</v>
      </c>
      <c r="L20" s="14"/>
      <c r="M20" s="14"/>
      <c r="N20" s="14"/>
      <c r="O20" s="14"/>
      <c r="P20" s="14"/>
      <c r="Q20" s="14"/>
      <c r="R20" s="14"/>
      <c r="S20" s="14"/>
      <c r="T20" s="14"/>
      <c r="U20" s="14"/>
      <c r="V20" s="14"/>
      <c r="W20" s="14"/>
      <c r="X20" s="14"/>
      <c r="Y20" s="14"/>
      <c r="Z20" s="14"/>
      <c r="AA20" s="14"/>
      <c r="AB20" s="14"/>
      <c r="AC20" s="14"/>
      <c r="AD20" s="14"/>
      <c r="AE20" s="14"/>
      <c r="AF20" s="14"/>
    </row>
    <row r="21" spans="1:32" x14ac:dyDescent="0.2">
      <c r="D21" s="2"/>
      <c r="E21" s="1"/>
      <c r="L21" s="14"/>
      <c r="M21" s="14"/>
      <c r="N21" s="14"/>
      <c r="O21" s="14"/>
      <c r="P21" s="14"/>
      <c r="Q21" s="14"/>
      <c r="R21" s="14"/>
      <c r="S21" s="14"/>
      <c r="T21" s="14"/>
      <c r="U21" s="14"/>
      <c r="V21" s="14"/>
      <c r="W21" s="14"/>
      <c r="X21" s="14"/>
      <c r="Y21" s="14"/>
      <c r="Z21" s="14"/>
      <c r="AA21" s="14"/>
      <c r="AB21" s="14"/>
      <c r="AC21" s="14"/>
      <c r="AD21" s="14"/>
      <c r="AE21" s="14"/>
      <c r="AF21" s="14"/>
    </row>
    <row r="22" spans="1:32" x14ac:dyDescent="0.2">
      <c r="D22" s="2"/>
      <c r="E22" s="1"/>
      <c r="L22" s="14"/>
      <c r="M22" s="14"/>
      <c r="N22" s="14"/>
      <c r="O22" s="14"/>
      <c r="P22" s="14"/>
      <c r="Q22" s="14"/>
      <c r="R22" s="14"/>
      <c r="S22" s="14"/>
      <c r="T22" s="14"/>
      <c r="U22" s="14"/>
      <c r="V22" s="14"/>
      <c r="W22" s="14"/>
      <c r="X22" s="14"/>
      <c r="Y22" s="14"/>
      <c r="Z22" s="14"/>
      <c r="AA22" s="14"/>
      <c r="AB22" s="14"/>
      <c r="AC22" s="14"/>
      <c r="AD22" s="14"/>
      <c r="AE22" s="14"/>
      <c r="AF22" s="14"/>
    </row>
    <row r="23" spans="1:32" ht="25.5" x14ac:dyDescent="0.2">
      <c r="A23" s="13" t="s">
        <v>29</v>
      </c>
      <c r="B23" s="11" t="s">
        <v>92</v>
      </c>
      <c r="C23" s="11" t="s">
        <v>14</v>
      </c>
      <c r="D23" s="11" t="s">
        <v>6</v>
      </c>
      <c r="E23" s="11" t="s">
        <v>30</v>
      </c>
      <c r="F23" s="11" t="s">
        <v>31</v>
      </c>
      <c r="G23" s="11" t="s">
        <v>128</v>
      </c>
      <c r="H23" s="11" t="s">
        <v>131</v>
      </c>
      <c r="L23" s="14"/>
      <c r="M23" s="14"/>
      <c r="N23" s="14"/>
      <c r="O23" s="14"/>
      <c r="P23" s="14"/>
      <c r="Q23" s="14"/>
      <c r="R23" s="14"/>
      <c r="S23" s="14"/>
      <c r="T23" s="14"/>
      <c r="U23" s="14"/>
      <c r="V23" s="14"/>
      <c r="W23" s="14"/>
      <c r="X23" s="14"/>
      <c r="Y23" s="14"/>
      <c r="Z23" s="14"/>
      <c r="AA23" s="14"/>
      <c r="AB23" s="14"/>
      <c r="AC23" s="14"/>
      <c r="AD23" s="14"/>
      <c r="AE23" s="14"/>
      <c r="AF23" s="14"/>
    </row>
    <row r="24" spans="1:32" x14ac:dyDescent="0.2">
      <c r="A24" s="7" t="s">
        <v>90</v>
      </c>
      <c r="B24" s="7" t="s">
        <v>94</v>
      </c>
      <c r="C24" s="7" t="s">
        <v>80</v>
      </c>
      <c r="D24" s="8">
        <v>47073</v>
      </c>
      <c r="E24" s="9" t="s">
        <v>32</v>
      </c>
      <c r="F24" s="15">
        <v>6</v>
      </c>
      <c r="G24" s="10">
        <v>23.65</v>
      </c>
      <c r="H24" s="7">
        <f>F24*G24</f>
        <v>141.89999999999998</v>
      </c>
      <c r="L24" s="14"/>
      <c r="M24" s="14"/>
      <c r="N24" s="14"/>
      <c r="O24" s="14"/>
      <c r="P24" s="14"/>
      <c r="Q24" s="14"/>
      <c r="R24" s="14"/>
      <c r="S24" s="14"/>
      <c r="T24" s="14"/>
      <c r="U24" s="14"/>
      <c r="V24" s="14"/>
      <c r="W24" s="14"/>
      <c r="X24" s="14"/>
      <c r="Y24" s="14"/>
      <c r="Z24" s="14"/>
      <c r="AA24" s="14"/>
      <c r="AB24" s="14"/>
      <c r="AC24" s="14"/>
      <c r="AD24" s="14"/>
      <c r="AE24" s="14"/>
      <c r="AF24" s="14"/>
    </row>
    <row r="25" spans="1:32" x14ac:dyDescent="0.2">
      <c r="A25" s="7" t="s">
        <v>90</v>
      </c>
      <c r="B25" s="7" t="s">
        <v>94</v>
      </c>
      <c r="C25" s="7" t="s">
        <v>80</v>
      </c>
      <c r="D25" s="8">
        <v>47079</v>
      </c>
      <c r="E25" s="9" t="s">
        <v>35</v>
      </c>
      <c r="F25" s="15">
        <v>6</v>
      </c>
      <c r="G25" s="10">
        <v>0.8</v>
      </c>
      <c r="H25" s="7">
        <f t="shared" ref="H25:H26" si="1">F25*G25</f>
        <v>4.8000000000000007</v>
      </c>
      <c r="L25" s="14"/>
      <c r="M25" s="21"/>
      <c r="N25" s="14"/>
      <c r="O25" s="14"/>
      <c r="P25" s="14"/>
      <c r="Q25" s="14"/>
      <c r="R25" s="14"/>
      <c r="S25" s="14"/>
      <c r="T25" s="14"/>
      <c r="U25" s="14"/>
      <c r="V25" s="14"/>
      <c r="W25" s="14"/>
      <c r="X25" s="14"/>
      <c r="Y25" s="14"/>
      <c r="Z25" s="14"/>
      <c r="AA25" s="14"/>
      <c r="AB25" s="14"/>
      <c r="AC25" s="14"/>
      <c r="AD25" s="14"/>
      <c r="AE25" s="14"/>
      <c r="AF25" s="14"/>
    </row>
    <row r="26" spans="1:32" x14ac:dyDescent="0.2">
      <c r="A26" s="7" t="s">
        <v>90</v>
      </c>
      <c r="B26" s="7" t="s">
        <v>94</v>
      </c>
      <c r="C26" s="7" t="s">
        <v>80</v>
      </c>
      <c r="D26" s="8">
        <v>47268</v>
      </c>
      <c r="E26" s="9" t="s">
        <v>67</v>
      </c>
      <c r="F26" s="15">
        <v>1</v>
      </c>
      <c r="G26" s="10">
        <v>4.7699999999999996</v>
      </c>
      <c r="H26" s="7">
        <f t="shared" si="1"/>
        <v>4.7699999999999996</v>
      </c>
      <c r="L26" s="14"/>
      <c r="M26" s="14"/>
      <c r="N26" s="14"/>
      <c r="O26" s="14"/>
      <c r="P26" s="14"/>
      <c r="Q26" s="14"/>
      <c r="R26" s="14"/>
      <c r="S26" s="14"/>
      <c r="T26" s="14"/>
      <c r="U26" s="14"/>
      <c r="V26" s="14"/>
      <c r="W26" s="14"/>
      <c r="X26" s="14"/>
      <c r="Y26" s="14"/>
      <c r="Z26" s="14"/>
      <c r="AA26" s="14"/>
      <c r="AB26" s="14"/>
      <c r="AC26" s="14"/>
      <c r="AD26" s="14"/>
      <c r="AE26" s="14"/>
      <c r="AF26" s="14"/>
    </row>
    <row r="27" spans="1:32" x14ac:dyDescent="0.2">
      <c r="D27" s="2"/>
      <c r="E27" s="1"/>
      <c r="G27" s="7" t="s">
        <v>37</v>
      </c>
      <c r="H27" s="12">
        <f>SUM(H24:H26)</f>
        <v>151.47</v>
      </c>
      <c r="L27" s="14"/>
      <c r="M27" s="14"/>
      <c r="N27" s="14"/>
      <c r="O27" s="14"/>
      <c r="P27" s="14"/>
      <c r="Q27" s="14"/>
      <c r="R27" s="14"/>
      <c r="S27" s="14"/>
      <c r="T27" s="14"/>
      <c r="U27" s="14"/>
      <c r="V27" s="14"/>
      <c r="W27" s="14"/>
      <c r="X27" s="14"/>
      <c r="Y27" s="14"/>
      <c r="Z27" s="14"/>
      <c r="AA27" s="14"/>
      <c r="AB27" s="14"/>
      <c r="AC27" s="14"/>
      <c r="AD27" s="14"/>
      <c r="AE27" s="14"/>
      <c r="AF27" s="14"/>
    </row>
    <row r="28" spans="1:32" x14ac:dyDescent="0.2">
      <c r="D28" s="2"/>
      <c r="E28" s="1"/>
      <c r="G28" s="7"/>
      <c r="H28" s="47">
        <f>ROUNDUP(H27,0)</f>
        <v>152</v>
      </c>
      <c r="L28" s="14"/>
      <c r="M28" s="14"/>
      <c r="N28" s="14"/>
      <c r="O28" s="14"/>
      <c r="P28" s="14"/>
      <c r="Q28" s="14"/>
      <c r="R28" s="14"/>
      <c r="S28" s="14"/>
      <c r="T28" s="14"/>
      <c r="U28" s="14"/>
      <c r="V28" s="14"/>
      <c r="W28" s="14"/>
      <c r="X28" s="14"/>
      <c r="Y28" s="14"/>
      <c r="Z28" s="14"/>
      <c r="AA28" s="14"/>
      <c r="AB28" s="14"/>
      <c r="AC28" s="14"/>
      <c r="AD28" s="14"/>
      <c r="AE28" s="14"/>
      <c r="AF28" s="14"/>
    </row>
    <row r="29" spans="1:32" x14ac:dyDescent="0.2">
      <c r="D29" s="2"/>
      <c r="E29" s="1"/>
      <c r="L29" s="14"/>
      <c r="M29" s="14"/>
      <c r="N29" s="14"/>
      <c r="O29" s="14"/>
      <c r="P29" s="14"/>
      <c r="Q29" s="14"/>
      <c r="R29" s="14"/>
      <c r="S29" s="14"/>
      <c r="T29" s="14"/>
      <c r="U29" s="14"/>
      <c r="V29" s="14"/>
      <c r="W29" s="14"/>
      <c r="X29" s="14"/>
      <c r="Y29" s="14"/>
      <c r="Z29" s="14"/>
      <c r="AA29" s="14"/>
      <c r="AB29" s="14"/>
      <c r="AC29" s="14"/>
      <c r="AD29" s="14"/>
      <c r="AE29" s="14"/>
      <c r="AF29" s="14"/>
    </row>
    <row r="30" spans="1:32" ht="25.5" x14ac:dyDescent="0.2">
      <c r="A30" s="11" t="s">
        <v>29</v>
      </c>
      <c r="B30" s="11" t="s">
        <v>92</v>
      </c>
      <c r="C30" s="11" t="s">
        <v>14</v>
      </c>
      <c r="D30" s="11" t="s">
        <v>6</v>
      </c>
      <c r="E30" s="11" t="s">
        <v>30</v>
      </c>
      <c r="F30" s="11" t="s">
        <v>31</v>
      </c>
      <c r="G30" s="11" t="s">
        <v>128</v>
      </c>
      <c r="H30" s="11" t="s">
        <v>131</v>
      </c>
      <c r="L30" s="14"/>
      <c r="M30" s="14"/>
      <c r="N30" s="14"/>
      <c r="O30" s="14"/>
      <c r="P30" s="14"/>
      <c r="Q30" s="14"/>
      <c r="R30" s="14"/>
      <c r="S30" s="14"/>
      <c r="T30" s="14"/>
      <c r="U30" s="14"/>
      <c r="V30" s="14"/>
      <c r="W30" s="14"/>
      <c r="X30" s="14"/>
      <c r="Y30" s="14"/>
      <c r="Z30" s="14"/>
      <c r="AA30" s="14"/>
      <c r="AB30" s="14"/>
      <c r="AC30" s="14"/>
      <c r="AD30" s="14"/>
      <c r="AE30" s="14"/>
      <c r="AF30" s="14"/>
    </row>
    <row r="31" spans="1:32" x14ac:dyDescent="0.2">
      <c r="A31" s="7" t="s">
        <v>90</v>
      </c>
      <c r="B31" s="7" t="s">
        <v>95</v>
      </c>
      <c r="C31" s="7" t="s">
        <v>80</v>
      </c>
      <c r="D31" s="8">
        <v>47073</v>
      </c>
      <c r="E31" s="9" t="s">
        <v>32</v>
      </c>
      <c r="F31" s="15">
        <v>110</v>
      </c>
      <c r="G31" s="10">
        <v>23.65</v>
      </c>
      <c r="H31" s="7">
        <f t="shared" ref="H31:H35" si="2">F31*G31</f>
        <v>2601.5</v>
      </c>
      <c r="L31" s="14"/>
      <c r="M31" s="14"/>
      <c r="N31" s="14"/>
      <c r="O31" s="14"/>
      <c r="P31" s="14"/>
      <c r="Q31" s="14"/>
      <c r="R31" s="14"/>
      <c r="S31" s="14"/>
      <c r="T31" s="14"/>
      <c r="U31" s="14"/>
      <c r="V31" s="14"/>
      <c r="W31" s="14"/>
      <c r="X31" s="14"/>
      <c r="Y31" s="14"/>
      <c r="Z31" s="14"/>
      <c r="AA31" s="14"/>
      <c r="AB31" s="14"/>
      <c r="AC31" s="14"/>
      <c r="AD31" s="14"/>
      <c r="AE31" s="14"/>
      <c r="AF31" s="14"/>
    </row>
    <row r="32" spans="1:32" x14ac:dyDescent="0.2">
      <c r="A32" s="7" t="s">
        <v>90</v>
      </c>
      <c r="B32" s="7" t="s">
        <v>95</v>
      </c>
      <c r="C32" s="7" t="s">
        <v>80</v>
      </c>
      <c r="D32" s="8">
        <v>47075</v>
      </c>
      <c r="E32" s="9" t="s">
        <v>33</v>
      </c>
      <c r="F32" s="15">
        <v>39</v>
      </c>
      <c r="G32" s="10">
        <v>24.920000000000005</v>
      </c>
      <c r="H32" s="7">
        <f t="shared" si="2"/>
        <v>971.88000000000022</v>
      </c>
      <c r="L32" s="14"/>
      <c r="M32" s="14"/>
      <c r="N32" s="14"/>
      <c r="O32" s="14"/>
      <c r="P32" s="14"/>
      <c r="Q32" s="14"/>
      <c r="R32" s="14"/>
      <c r="S32" s="14"/>
      <c r="T32" s="14"/>
      <c r="U32" s="14"/>
      <c r="V32" s="14"/>
      <c r="W32" s="14"/>
      <c r="X32" s="14"/>
      <c r="Y32" s="14"/>
      <c r="Z32" s="14"/>
      <c r="AA32" s="14"/>
      <c r="AB32" s="14"/>
      <c r="AC32" s="14"/>
      <c r="AD32" s="14"/>
      <c r="AE32" s="14"/>
      <c r="AF32" s="14"/>
    </row>
    <row r="33" spans="1:32" x14ac:dyDescent="0.2">
      <c r="A33" s="7" t="s">
        <v>90</v>
      </c>
      <c r="B33" s="7" t="s">
        <v>95</v>
      </c>
      <c r="C33" s="7" t="s">
        <v>80</v>
      </c>
      <c r="D33" s="8">
        <v>47078</v>
      </c>
      <c r="E33" s="9" t="s">
        <v>34</v>
      </c>
      <c r="F33" s="15">
        <v>101</v>
      </c>
      <c r="G33" s="10">
        <v>44.580000000000005</v>
      </c>
      <c r="H33" s="7">
        <f t="shared" si="2"/>
        <v>4502.5800000000008</v>
      </c>
      <c r="L33" s="14"/>
      <c r="M33" s="14"/>
      <c r="N33" s="14"/>
      <c r="O33" s="14"/>
      <c r="P33" s="14"/>
      <c r="Q33" s="14"/>
      <c r="R33" s="14"/>
      <c r="S33" s="14"/>
      <c r="T33" s="14"/>
      <c r="U33" s="14"/>
      <c r="V33" s="14"/>
      <c r="W33" s="14"/>
      <c r="X33" s="14"/>
      <c r="Y33" s="14"/>
      <c r="Z33" s="14"/>
      <c r="AA33" s="14"/>
      <c r="AB33" s="14"/>
      <c r="AC33" s="14"/>
      <c r="AD33" s="14"/>
      <c r="AE33" s="14"/>
      <c r="AF33" s="14"/>
    </row>
    <row r="34" spans="1:32" x14ac:dyDescent="0.2">
      <c r="A34" s="7" t="s">
        <v>90</v>
      </c>
      <c r="B34" s="7" t="s">
        <v>95</v>
      </c>
      <c r="C34" s="7" t="s">
        <v>80</v>
      </c>
      <c r="D34" s="8">
        <v>47079</v>
      </c>
      <c r="E34" s="9" t="s">
        <v>35</v>
      </c>
      <c r="F34" s="15">
        <v>110</v>
      </c>
      <c r="G34" s="10">
        <v>0.8</v>
      </c>
      <c r="H34" s="7">
        <f t="shared" si="2"/>
        <v>88</v>
      </c>
      <c r="L34" s="14"/>
      <c r="M34" s="14"/>
      <c r="N34" s="14"/>
      <c r="O34" s="14"/>
      <c r="P34" s="14"/>
      <c r="Q34" s="14"/>
      <c r="R34" s="14"/>
      <c r="S34" s="14"/>
      <c r="T34" s="14"/>
      <c r="U34" s="14"/>
      <c r="V34" s="14"/>
      <c r="W34" s="14"/>
      <c r="X34" s="14"/>
      <c r="Y34" s="14"/>
      <c r="Z34" s="14"/>
      <c r="AA34" s="14"/>
      <c r="AB34" s="14"/>
      <c r="AC34" s="14"/>
      <c r="AD34" s="14"/>
      <c r="AE34" s="14"/>
      <c r="AF34" s="14"/>
    </row>
    <row r="35" spans="1:32" x14ac:dyDescent="0.2">
      <c r="A35" s="7" t="s">
        <v>90</v>
      </c>
      <c r="B35" s="7" t="s">
        <v>95</v>
      </c>
      <c r="C35" s="7" t="s">
        <v>80</v>
      </c>
      <c r="D35" s="8">
        <v>47268</v>
      </c>
      <c r="E35" s="9" t="s">
        <v>67</v>
      </c>
      <c r="F35" s="15">
        <v>7</v>
      </c>
      <c r="G35" s="10">
        <v>4.7700000000000005</v>
      </c>
      <c r="H35" s="7">
        <f t="shared" si="2"/>
        <v>33.39</v>
      </c>
      <c r="L35" s="14"/>
      <c r="M35" s="14"/>
      <c r="N35" s="14"/>
      <c r="O35" s="14"/>
      <c r="P35" s="14"/>
      <c r="Q35" s="14"/>
      <c r="R35" s="14"/>
      <c r="S35" s="14"/>
      <c r="T35" s="14"/>
      <c r="U35" s="14"/>
      <c r="V35" s="14"/>
      <c r="W35" s="14"/>
      <c r="X35" s="14"/>
      <c r="Y35" s="14"/>
      <c r="Z35" s="14"/>
      <c r="AA35" s="14"/>
      <c r="AB35" s="14"/>
      <c r="AC35" s="14"/>
      <c r="AD35" s="14"/>
      <c r="AE35" s="14"/>
      <c r="AF35" s="14"/>
    </row>
    <row r="36" spans="1:32" x14ac:dyDescent="0.2">
      <c r="D36" s="2"/>
      <c r="E36" s="1"/>
      <c r="F36" s="5"/>
      <c r="G36" s="7" t="s">
        <v>37</v>
      </c>
      <c r="H36" s="12">
        <f>SUM(H31:H35)</f>
        <v>8197.35</v>
      </c>
      <c r="L36" s="14"/>
      <c r="M36" s="14"/>
      <c r="N36" s="14"/>
      <c r="O36" s="14"/>
      <c r="P36" s="14"/>
      <c r="Q36" s="14"/>
      <c r="R36" s="14"/>
      <c r="S36" s="14"/>
      <c r="T36" s="14"/>
      <c r="U36" s="14"/>
      <c r="V36" s="14"/>
      <c r="W36" s="14"/>
      <c r="X36" s="14"/>
      <c r="Y36" s="14"/>
      <c r="Z36" s="14"/>
      <c r="AA36" s="14"/>
      <c r="AB36" s="14"/>
      <c r="AC36" s="14"/>
      <c r="AD36" s="14"/>
      <c r="AE36" s="14"/>
      <c r="AF36" s="14"/>
    </row>
    <row r="37" spans="1:32" x14ac:dyDescent="0.2">
      <c r="D37" s="2"/>
      <c r="E37" s="1"/>
      <c r="G37" s="7"/>
      <c r="H37" s="48">
        <f>ROUNDUP(H36,0)</f>
        <v>8198</v>
      </c>
      <c r="L37" s="14"/>
      <c r="M37" s="14"/>
      <c r="N37" s="14"/>
      <c r="O37" s="14"/>
      <c r="P37" s="14"/>
      <c r="Q37" s="14"/>
      <c r="R37" s="14"/>
      <c r="S37" s="14"/>
      <c r="T37" s="14"/>
      <c r="U37" s="14"/>
      <c r="V37" s="14"/>
      <c r="W37" s="14"/>
      <c r="X37" s="14"/>
      <c r="Y37" s="14"/>
      <c r="Z37" s="14"/>
      <c r="AA37" s="14"/>
      <c r="AB37" s="14"/>
      <c r="AC37" s="14"/>
      <c r="AD37" s="14"/>
      <c r="AE37" s="14"/>
      <c r="AF37" s="14"/>
    </row>
    <row r="38" spans="1:32" x14ac:dyDescent="0.2">
      <c r="D38" s="2"/>
      <c r="E38" s="1"/>
      <c r="L38" s="14"/>
      <c r="M38" s="14"/>
      <c r="N38" s="14"/>
      <c r="O38" s="14"/>
      <c r="P38" s="14"/>
      <c r="Q38" s="14"/>
      <c r="R38" s="14"/>
      <c r="S38" s="14"/>
      <c r="T38" s="14"/>
      <c r="U38" s="14"/>
      <c r="V38" s="14"/>
      <c r="W38" s="14"/>
      <c r="X38" s="14"/>
      <c r="Y38" s="14"/>
      <c r="Z38" s="14"/>
      <c r="AA38" s="14"/>
      <c r="AB38" s="14"/>
      <c r="AC38" s="14"/>
      <c r="AD38" s="14"/>
      <c r="AE38" s="14"/>
      <c r="AF38" s="14"/>
    </row>
    <row r="39" spans="1:32" x14ac:dyDescent="0.2">
      <c r="D39" s="2"/>
      <c r="E39" s="1"/>
      <c r="L39" s="14"/>
      <c r="M39" s="14"/>
      <c r="N39" s="14"/>
      <c r="O39" s="14"/>
      <c r="P39" s="14"/>
      <c r="Q39" s="14"/>
      <c r="R39" s="14"/>
      <c r="S39" s="14"/>
      <c r="T39" s="14"/>
      <c r="U39" s="14"/>
      <c r="V39" s="14"/>
      <c r="W39" s="14"/>
      <c r="X39" s="14"/>
      <c r="Y39" s="14"/>
      <c r="Z39" s="14"/>
      <c r="AA39" s="14"/>
      <c r="AB39" s="14"/>
      <c r="AC39" s="14"/>
      <c r="AD39" s="14"/>
      <c r="AE39" s="14"/>
      <c r="AF39" s="14"/>
    </row>
    <row r="40" spans="1:32" ht="25.5" x14ac:dyDescent="0.2">
      <c r="A40" s="11" t="s">
        <v>29</v>
      </c>
      <c r="B40" s="11" t="s">
        <v>92</v>
      </c>
      <c r="C40" s="11" t="s">
        <v>14</v>
      </c>
      <c r="D40" s="11" t="s">
        <v>6</v>
      </c>
      <c r="E40" s="11" t="s">
        <v>30</v>
      </c>
      <c r="F40" s="11" t="s">
        <v>31</v>
      </c>
      <c r="G40" s="11" t="s">
        <v>128</v>
      </c>
      <c r="H40" s="11" t="s">
        <v>131</v>
      </c>
      <c r="L40" s="14"/>
      <c r="M40" s="14"/>
      <c r="N40" s="14"/>
      <c r="O40" s="14"/>
      <c r="P40" s="14"/>
      <c r="Q40" s="14"/>
      <c r="R40" s="14"/>
      <c r="S40" s="14"/>
      <c r="T40" s="14"/>
      <c r="U40" s="14"/>
      <c r="V40" s="14"/>
      <c r="W40" s="14"/>
      <c r="X40" s="14"/>
      <c r="Y40" s="14"/>
      <c r="Z40" s="14"/>
      <c r="AA40" s="14"/>
      <c r="AB40" s="14"/>
      <c r="AC40" s="14"/>
      <c r="AD40" s="14"/>
      <c r="AE40" s="14"/>
      <c r="AF40" s="14"/>
    </row>
    <row r="41" spans="1:32" x14ac:dyDescent="0.2">
      <c r="A41" s="7" t="s">
        <v>90</v>
      </c>
      <c r="B41" s="17" t="s">
        <v>96</v>
      </c>
      <c r="C41" s="7" t="s">
        <v>80</v>
      </c>
      <c r="D41" s="8">
        <v>47073</v>
      </c>
      <c r="E41" s="9" t="s">
        <v>32</v>
      </c>
      <c r="F41" s="15">
        <v>2</v>
      </c>
      <c r="G41" s="10">
        <v>23.649999999999995</v>
      </c>
      <c r="H41" s="7">
        <f>F41*G41</f>
        <v>47.29999999999999</v>
      </c>
      <c r="L41" s="14"/>
      <c r="M41" s="14"/>
      <c r="N41" s="14"/>
      <c r="O41" s="14"/>
      <c r="P41" s="14"/>
      <c r="Q41" s="14"/>
      <c r="R41" s="14"/>
      <c r="S41" s="14"/>
      <c r="T41" s="14"/>
      <c r="U41" s="14"/>
      <c r="V41" s="14"/>
      <c r="W41" s="14"/>
      <c r="X41" s="14"/>
      <c r="Y41" s="14"/>
      <c r="Z41" s="14"/>
      <c r="AA41" s="14"/>
      <c r="AB41" s="14"/>
      <c r="AC41" s="14"/>
      <c r="AD41" s="14"/>
      <c r="AE41" s="14"/>
      <c r="AF41" s="14"/>
    </row>
    <row r="42" spans="1:32" x14ac:dyDescent="0.2">
      <c r="A42" s="7" t="s">
        <v>90</v>
      </c>
      <c r="B42" s="17" t="s">
        <v>96</v>
      </c>
      <c r="C42" s="7" t="s">
        <v>80</v>
      </c>
      <c r="D42" s="8">
        <v>47078</v>
      </c>
      <c r="E42" s="9" t="s">
        <v>34</v>
      </c>
      <c r="F42" s="15">
        <v>50</v>
      </c>
      <c r="G42" s="10">
        <v>44.579999999999984</v>
      </c>
      <c r="H42" s="7">
        <f>F42*G42</f>
        <v>2228.9999999999991</v>
      </c>
      <c r="L42" s="14"/>
      <c r="M42" s="14"/>
      <c r="N42" s="14"/>
      <c r="O42" s="14"/>
      <c r="P42" s="14"/>
      <c r="Q42" s="14"/>
      <c r="R42" s="14"/>
      <c r="S42" s="14"/>
      <c r="T42" s="14"/>
      <c r="U42" s="14"/>
      <c r="V42" s="14"/>
      <c r="W42" s="14"/>
      <c r="X42" s="14"/>
      <c r="Y42" s="14"/>
      <c r="Z42" s="14"/>
      <c r="AA42" s="14"/>
      <c r="AB42" s="14"/>
      <c r="AC42" s="14"/>
      <c r="AD42" s="14"/>
      <c r="AE42" s="14"/>
      <c r="AF42" s="14"/>
    </row>
    <row r="43" spans="1:32" x14ac:dyDescent="0.2">
      <c r="A43" s="7" t="s">
        <v>90</v>
      </c>
      <c r="B43" s="17" t="s">
        <v>96</v>
      </c>
      <c r="C43" s="7" t="s">
        <v>80</v>
      </c>
      <c r="D43" s="8">
        <v>60046</v>
      </c>
      <c r="E43" s="9" t="s">
        <v>82</v>
      </c>
      <c r="F43" s="15">
        <v>50</v>
      </c>
      <c r="G43" s="10">
        <v>0.8</v>
      </c>
      <c r="H43" s="7">
        <f>F43*G43</f>
        <v>40</v>
      </c>
      <c r="L43" s="14"/>
      <c r="M43" s="14"/>
      <c r="N43" s="14"/>
      <c r="O43" s="14"/>
      <c r="P43" s="14"/>
      <c r="Q43" s="14"/>
      <c r="R43" s="14"/>
      <c r="S43" s="14"/>
      <c r="T43" s="14"/>
      <c r="U43" s="14"/>
      <c r="V43" s="14"/>
      <c r="W43" s="14"/>
      <c r="X43" s="14"/>
      <c r="Y43" s="14"/>
      <c r="Z43" s="14"/>
      <c r="AA43" s="14"/>
      <c r="AB43" s="14"/>
      <c r="AC43" s="14"/>
      <c r="AD43" s="14"/>
      <c r="AE43" s="14"/>
      <c r="AF43" s="14"/>
    </row>
    <row r="44" spans="1:32" x14ac:dyDescent="0.2">
      <c r="D44" s="2"/>
      <c r="E44" s="1"/>
      <c r="G44" s="7" t="s">
        <v>37</v>
      </c>
      <c r="H44" s="12">
        <f>SUM(H41:H43)</f>
        <v>2316.2999999999993</v>
      </c>
      <c r="L44" s="14"/>
      <c r="M44" s="14"/>
      <c r="N44" s="14"/>
      <c r="O44" s="14"/>
      <c r="P44" s="14"/>
      <c r="Q44" s="14"/>
      <c r="R44" s="14"/>
      <c r="S44" s="14"/>
      <c r="T44" s="14"/>
      <c r="U44" s="14"/>
      <c r="V44" s="14"/>
      <c r="W44" s="14"/>
      <c r="X44" s="14"/>
      <c r="Y44" s="14"/>
      <c r="Z44" s="14"/>
      <c r="AA44" s="14"/>
      <c r="AB44" s="14"/>
      <c r="AC44" s="14"/>
      <c r="AD44" s="14"/>
      <c r="AE44" s="14"/>
      <c r="AF44" s="14"/>
    </row>
    <row r="45" spans="1:32" x14ac:dyDescent="0.2">
      <c r="D45" s="2"/>
      <c r="E45" s="1"/>
      <c r="G45" s="7"/>
      <c r="H45" s="47">
        <f>ROUNDUP(H44,0)</f>
        <v>2317</v>
      </c>
      <c r="L45" s="14"/>
      <c r="M45" s="14"/>
      <c r="N45" s="14"/>
      <c r="O45" s="14"/>
      <c r="P45" s="14"/>
      <c r="Q45" s="14"/>
      <c r="R45" s="14"/>
      <c r="S45" s="14"/>
      <c r="T45" s="14"/>
      <c r="U45" s="14"/>
      <c r="V45" s="14"/>
      <c r="W45" s="14"/>
      <c r="X45" s="14"/>
      <c r="Y45" s="14"/>
      <c r="Z45" s="14"/>
      <c r="AA45" s="14"/>
      <c r="AB45" s="14"/>
      <c r="AC45" s="14"/>
      <c r="AD45" s="14"/>
      <c r="AE45" s="14"/>
      <c r="AF45" s="14"/>
    </row>
    <row r="46" spans="1:32" x14ac:dyDescent="0.2">
      <c r="D46" s="2"/>
      <c r="E46" s="1"/>
      <c r="L46" s="14"/>
      <c r="M46" s="14"/>
      <c r="N46" s="14"/>
      <c r="O46" s="14"/>
      <c r="P46" s="14"/>
      <c r="Q46" s="14"/>
      <c r="R46" s="14"/>
      <c r="S46" s="14"/>
      <c r="T46" s="14"/>
      <c r="U46" s="14"/>
      <c r="V46" s="14"/>
      <c r="W46" s="14"/>
      <c r="X46" s="14"/>
      <c r="Y46" s="14"/>
      <c r="Z46" s="14"/>
      <c r="AA46" s="14"/>
      <c r="AB46" s="14"/>
      <c r="AC46" s="14"/>
      <c r="AD46" s="14"/>
      <c r="AE46" s="14"/>
      <c r="AF46" s="14"/>
    </row>
    <row r="47" spans="1:32" x14ac:dyDescent="0.2">
      <c r="D47" s="2"/>
      <c r="E47" s="1"/>
      <c r="L47" s="14"/>
      <c r="M47" s="14"/>
      <c r="N47" s="14"/>
      <c r="O47" s="14"/>
      <c r="P47" s="14"/>
      <c r="Q47" s="14"/>
      <c r="R47" s="14"/>
      <c r="S47" s="14"/>
      <c r="T47" s="14"/>
      <c r="U47" s="14"/>
      <c r="V47" s="14"/>
      <c r="W47" s="14"/>
      <c r="X47" s="14"/>
      <c r="Y47" s="14"/>
      <c r="Z47" s="14"/>
      <c r="AA47" s="14"/>
      <c r="AB47" s="14"/>
      <c r="AC47" s="14"/>
      <c r="AD47" s="14"/>
      <c r="AE47" s="14"/>
      <c r="AF47" s="14"/>
    </row>
    <row r="48" spans="1:32" ht="25.5" x14ac:dyDescent="0.2">
      <c r="A48" s="11" t="s">
        <v>29</v>
      </c>
      <c r="B48" s="11" t="s">
        <v>92</v>
      </c>
      <c r="C48" s="11" t="s">
        <v>14</v>
      </c>
      <c r="D48" s="11" t="s">
        <v>6</v>
      </c>
      <c r="E48" s="11" t="s">
        <v>30</v>
      </c>
      <c r="F48" s="11" t="s">
        <v>31</v>
      </c>
      <c r="G48" s="11" t="s">
        <v>128</v>
      </c>
      <c r="H48" s="11" t="s">
        <v>131</v>
      </c>
      <c r="L48" s="14"/>
      <c r="M48" s="14"/>
      <c r="N48" s="14"/>
      <c r="O48" s="14"/>
      <c r="P48" s="14"/>
      <c r="Q48" s="14"/>
      <c r="R48" s="14"/>
      <c r="S48" s="14"/>
      <c r="T48" s="14"/>
      <c r="U48" s="14"/>
      <c r="V48" s="14"/>
      <c r="W48" s="14"/>
      <c r="X48" s="14"/>
      <c r="Y48" s="14"/>
      <c r="Z48" s="14"/>
      <c r="AA48" s="14"/>
      <c r="AB48" s="14"/>
      <c r="AC48" s="14"/>
      <c r="AD48" s="14"/>
      <c r="AE48" s="14"/>
      <c r="AF48" s="14"/>
    </row>
    <row r="49" spans="1:32" x14ac:dyDescent="0.2">
      <c r="A49" s="7" t="s">
        <v>8</v>
      </c>
      <c r="B49" s="7" t="s">
        <v>98</v>
      </c>
      <c r="C49" s="7" t="s">
        <v>80</v>
      </c>
      <c r="D49" s="8">
        <v>47078</v>
      </c>
      <c r="E49" s="9" t="s">
        <v>34</v>
      </c>
      <c r="F49" s="15">
        <v>103</v>
      </c>
      <c r="G49" s="10">
        <v>44.579999999999977</v>
      </c>
      <c r="H49" s="7">
        <f>F49*G49</f>
        <v>4591.739999999998</v>
      </c>
      <c r="L49" s="14"/>
      <c r="M49" s="14"/>
      <c r="N49" s="14"/>
      <c r="O49" s="14"/>
      <c r="P49" s="14"/>
      <c r="Q49" s="14"/>
      <c r="R49" s="14"/>
      <c r="S49" s="14"/>
      <c r="T49" s="14"/>
      <c r="U49" s="14"/>
      <c r="V49" s="14"/>
      <c r="W49" s="14"/>
      <c r="X49" s="14"/>
      <c r="Y49" s="14"/>
      <c r="Z49" s="14"/>
      <c r="AA49" s="14"/>
      <c r="AB49" s="14"/>
      <c r="AC49" s="14"/>
      <c r="AD49" s="14"/>
      <c r="AE49" s="14"/>
      <c r="AF49" s="14"/>
    </row>
    <row r="50" spans="1:32" x14ac:dyDescent="0.2">
      <c r="A50" s="7" t="s">
        <v>8</v>
      </c>
      <c r="B50" s="7" t="s">
        <v>98</v>
      </c>
      <c r="C50" s="7" t="s">
        <v>80</v>
      </c>
      <c r="D50" s="8">
        <v>47268</v>
      </c>
      <c r="E50" s="9" t="s">
        <v>67</v>
      </c>
      <c r="F50" s="15">
        <v>108</v>
      </c>
      <c r="G50" s="10">
        <v>4.7699999999999996</v>
      </c>
      <c r="H50" s="7">
        <f>F50*G50</f>
        <v>515.16</v>
      </c>
      <c r="L50" s="14"/>
      <c r="M50" s="14"/>
      <c r="N50" s="14"/>
      <c r="O50" s="14"/>
      <c r="P50" s="14"/>
      <c r="Q50" s="14"/>
      <c r="R50" s="14"/>
      <c r="S50" s="14"/>
      <c r="T50" s="14"/>
      <c r="U50" s="14"/>
      <c r="V50" s="14"/>
      <c r="W50" s="14"/>
      <c r="X50" s="14"/>
      <c r="Y50" s="14"/>
      <c r="Z50" s="14"/>
      <c r="AA50" s="14"/>
      <c r="AB50" s="14"/>
      <c r="AC50" s="14"/>
      <c r="AD50" s="14"/>
      <c r="AE50" s="14"/>
      <c r="AF50" s="14"/>
    </row>
    <row r="51" spans="1:32" x14ac:dyDescent="0.2">
      <c r="D51" s="2"/>
      <c r="E51" s="1"/>
      <c r="G51" s="7" t="s">
        <v>37</v>
      </c>
      <c r="H51" s="12">
        <f>SUM(H49:H50)</f>
        <v>5106.8999999999978</v>
      </c>
      <c r="L51" s="14"/>
      <c r="M51" s="14"/>
      <c r="N51" s="14"/>
      <c r="O51" s="14"/>
      <c r="P51" s="14"/>
      <c r="Q51" s="14"/>
      <c r="R51" s="14"/>
      <c r="S51" s="14"/>
      <c r="T51" s="14"/>
      <c r="U51" s="14"/>
      <c r="V51" s="14"/>
      <c r="W51" s="14"/>
      <c r="X51" s="14"/>
      <c r="Y51" s="14"/>
      <c r="Z51" s="14"/>
      <c r="AA51" s="14"/>
      <c r="AB51" s="14"/>
      <c r="AC51" s="14"/>
      <c r="AD51" s="14"/>
      <c r="AE51" s="14"/>
      <c r="AF51" s="14"/>
    </row>
    <row r="52" spans="1:32" x14ac:dyDescent="0.2">
      <c r="D52" s="2"/>
      <c r="E52" s="1"/>
      <c r="G52" s="7"/>
      <c r="H52" s="47">
        <f>ROUNDUP(H51,0)</f>
        <v>5107</v>
      </c>
      <c r="L52" s="14"/>
      <c r="M52" s="14"/>
      <c r="N52" s="14"/>
      <c r="O52" s="14"/>
      <c r="P52" s="14"/>
      <c r="Q52" s="14"/>
      <c r="R52" s="14"/>
      <c r="S52" s="14"/>
      <c r="T52" s="14"/>
      <c r="U52" s="14"/>
      <c r="V52" s="14"/>
      <c r="W52" s="14"/>
      <c r="X52" s="14"/>
      <c r="Y52" s="14"/>
      <c r="Z52" s="14"/>
      <c r="AA52" s="14"/>
      <c r="AB52" s="14"/>
      <c r="AC52" s="14"/>
      <c r="AD52" s="14"/>
      <c r="AE52" s="14"/>
      <c r="AF52" s="14"/>
    </row>
    <row r="53" spans="1:32" x14ac:dyDescent="0.2">
      <c r="D53" s="2"/>
      <c r="E53" s="1"/>
      <c r="L53" s="14"/>
      <c r="M53" s="14"/>
      <c r="N53" s="14"/>
      <c r="O53" s="14"/>
      <c r="P53" s="14"/>
      <c r="Q53" s="14"/>
      <c r="R53" s="14"/>
      <c r="S53" s="14"/>
      <c r="T53" s="14"/>
      <c r="U53" s="14"/>
      <c r="V53" s="14"/>
      <c r="W53" s="14"/>
      <c r="X53" s="14"/>
      <c r="Y53" s="14"/>
      <c r="Z53" s="14"/>
      <c r="AA53" s="14"/>
      <c r="AB53" s="14"/>
      <c r="AC53" s="14"/>
      <c r="AD53" s="14"/>
      <c r="AE53" s="14"/>
      <c r="AF53" s="14"/>
    </row>
    <row r="54" spans="1:32" x14ac:dyDescent="0.2">
      <c r="D54" s="2"/>
      <c r="E54" s="1"/>
      <c r="L54" s="14"/>
      <c r="M54" s="14"/>
      <c r="N54" s="14"/>
      <c r="O54" s="14"/>
      <c r="P54" s="14"/>
      <c r="Q54" s="14"/>
      <c r="R54" s="14"/>
      <c r="S54" s="14"/>
      <c r="T54" s="14"/>
      <c r="U54" s="14"/>
      <c r="V54" s="14"/>
      <c r="W54" s="14"/>
      <c r="X54" s="14"/>
      <c r="Y54" s="14"/>
      <c r="Z54" s="14"/>
      <c r="AA54" s="14"/>
      <c r="AB54" s="14"/>
      <c r="AC54" s="14"/>
      <c r="AD54" s="14"/>
      <c r="AE54" s="14"/>
      <c r="AF54" s="14"/>
    </row>
    <row r="55" spans="1:32" ht="25.5" x14ac:dyDescent="0.2">
      <c r="A55" s="11" t="s">
        <v>29</v>
      </c>
      <c r="B55" s="11" t="s">
        <v>92</v>
      </c>
      <c r="C55" s="11" t="s">
        <v>14</v>
      </c>
      <c r="D55" s="11" t="s">
        <v>6</v>
      </c>
      <c r="E55" s="11" t="s">
        <v>30</v>
      </c>
      <c r="F55" s="11" t="s">
        <v>31</v>
      </c>
      <c r="G55" s="11" t="s">
        <v>128</v>
      </c>
      <c r="H55" s="11" t="s">
        <v>131</v>
      </c>
      <c r="L55" s="14"/>
      <c r="M55" s="14"/>
      <c r="N55" s="14"/>
      <c r="O55" s="14"/>
      <c r="P55" s="14"/>
      <c r="Q55" s="14"/>
      <c r="R55" s="14"/>
      <c r="S55" s="14"/>
      <c r="T55" s="14"/>
      <c r="U55" s="14"/>
      <c r="V55" s="14"/>
      <c r="W55" s="14"/>
      <c r="X55" s="14"/>
      <c r="Y55" s="14"/>
      <c r="Z55" s="14"/>
      <c r="AA55" s="14"/>
      <c r="AB55" s="14"/>
      <c r="AC55" s="14"/>
      <c r="AD55" s="14"/>
      <c r="AE55" s="14"/>
      <c r="AF55" s="14"/>
    </row>
    <row r="56" spans="1:32" x14ac:dyDescent="0.2">
      <c r="A56" s="7" t="s">
        <v>13</v>
      </c>
      <c r="B56" s="7" t="s">
        <v>106</v>
      </c>
      <c r="C56" s="7" t="s">
        <v>80</v>
      </c>
      <c r="D56" s="8">
        <v>47268</v>
      </c>
      <c r="E56" s="9" t="s">
        <v>67</v>
      </c>
      <c r="F56" s="15">
        <v>1</v>
      </c>
      <c r="G56" s="10">
        <v>4.7699999999999996</v>
      </c>
      <c r="H56" s="7">
        <f t="shared" ref="H56" si="3">F56*G56</f>
        <v>4.7699999999999996</v>
      </c>
      <c r="L56" s="14"/>
      <c r="M56" s="14"/>
      <c r="N56" s="14"/>
      <c r="O56" s="14"/>
      <c r="P56" s="14"/>
      <c r="Q56" s="14"/>
      <c r="R56" s="14"/>
      <c r="S56" s="14"/>
      <c r="T56" s="14"/>
      <c r="U56" s="14"/>
      <c r="V56" s="14"/>
      <c r="W56" s="14"/>
      <c r="X56" s="14"/>
      <c r="Y56" s="14"/>
      <c r="Z56" s="14"/>
      <c r="AA56" s="14"/>
      <c r="AB56" s="14"/>
      <c r="AC56" s="14"/>
      <c r="AD56" s="14"/>
      <c r="AE56" s="14"/>
      <c r="AF56" s="14"/>
    </row>
    <row r="57" spans="1:32" x14ac:dyDescent="0.2">
      <c r="D57" s="2"/>
      <c r="E57" s="1"/>
      <c r="G57" s="7" t="s">
        <v>37</v>
      </c>
      <c r="H57" s="12">
        <f>SUM(H56:H56)</f>
        <v>4.7699999999999996</v>
      </c>
      <c r="L57" s="14"/>
      <c r="M57" s="14"/>
      <c r="N57" s="14"/>
      <c r="O57" s="14"/>
      <c r="P57" s="14"/>
      <c r="Q57" s="14"/>
      <c r="R57" s="14"/>
      <c r="S57" s="14"/>
      <c r="T57" s="14"/>
      <c r="U57" s="14"/>
      <c r="V57" s="14"/>
      <c r="W57" s="14"/>
      <c r="X57" s="14"/>
      <c r="Y57" s="14"/>
      <c r="Z57" s="14"/>
      <c r="AA57" s="14"/>
      <c r="AB57" s="14"/>
      <c r="AC57" s="14"/>
      <c r="AD57" s="14"/>
      <c r="AE57" s="14"/>
      <c r="AF57" s="14"/>
    </row>
    <row r="58" spans="1:32" x14ac:dyDescent="0.2">
      <c r="D58" s="2"/>
      <c r="E58" s="1"/>
      <c r="G58" s="7"/>
      <c r="H58" s="47">
        <f>ROUNDUP(H57,0)</f>
        <v>5</v>
      </c>
      <c r="L58" s="14"/>
      <c r="M58" s="14"/>
      <c r="N58" s="14"/>
      <c r="O58" s="14"/>
      <c r="P58" s="14"/>
      <c r="Q58" s="14"/>
      <c r="R58" s="14"/>
      <c r="S58" s="14"/>
      <c r="T58" s="14"/>
      <c r="U58" s="14"/>
      <c r="V58" s="14"/>
      <c r="W58" s="14"/>
      <c r="X58" s="14"/>
      <c r="Y58" s="14"/>
      <c r="Z58" s="14"/>
      <c r="AA58" s="14"/>
      <c r="AB58" s="14"/>
      <c r="AC58" s="14"/>
      <c r="AD58" s="14"/>
      <c r="AE58" s="14"/>
      <c r="AF58" s="14"/>
    </row>
    <row r="59" spans="1:32" x14ac:dyDescent="0.2">
      <c r="D59" s="2"/>
      <c r="E59" s="1"/>
      <c r="L59" s="14"/>
      <c r="M59" s="14"/>
      <c r="N59" s="14"/>
      <c r="O59" s="14"/>
      <c r="P59" s="14"/>
      <c r="Q59" s="14"/>
      <c r="R59" s="14"/>
      <c r="S59" s="14"/>
      <c r="T59" s="14"/>
      <c r="U59" s="14"/>
      <c r="V59" s="14"/>
      <c r="W59" s="14"/>
      <c r="X59" s="14"/>
      <c r="Y59" s="14"/>
      <c r="Z59" s="14"/>
      <c r="AA59" s="14"/>
      <c r="AB59" s="14"/>
      <c r="AC59" s="14"/>
      <c r="AD59" s="14"/>
      <c r="AE59" s="14"/>
      <c r="AF59" s="14"/>
    </row>
    <row r="60" spans="1:32" x14ac:dyDescent="0.2">
      <c r="D60" s="2"/>
      <c r="E60" s="1"/>
      <c r="L60" s="14"/>
      <c r="M60" s="14"/>
      <c r="N60" s="14"/>
      <c r="O60" s="14"/>
      <c r="P60" s="14"/>
      <c r="Q60" s="14"/>
      <c r="R60" s="14"/>
      <c r="S60" s="14"/>
      <c r="T60" s="14"/>
      <c r="U60" s="14"/>
      <c r="V60" s="14"/>
      <c r="W60" s="14"/>
      <c r="X60" s="14"/>
      <c r="Y60" s="14"/>
      <c r="Z60" s="14"/>
      <c r="AA60" s="14"/>
      <c r="AB60" s="14"/>
      <c r="AC60" s="14"/>
      <c r="AD60" s="14"/>
      <c r="AE60" s="14"/>
      <c r="AF60" s="14"/>
    </row>
    <row r="61" spans="1:32" x14ac:dyDescent="0.2">
      <c r="D61" s="2"/>
      <c r="E61" s="1"/>
      <c r="G61" s="7" t="s">
        <v>133</v>
      </c>
      <c r="H61" s="18">
        <f>H19+H27+H36+H44+H51+H57</f>
        <v>30826.199999999993</v>
      </c>
      <c r="L61" s="14"/>
      <c r="M61" s="14"/>
      <c r="N61" s="14"/>
      <c r="O61" s="14"/>
      <c r="P61" s="14"/>
      <c r="Q61" s="14"/>
      <c r="R61" s="14"/>
      <c r="S61" s="14"/>
      <c r="T61" s="14"/>
      <c r="U61" s="14"/>
      <c r="V61" s="14"/>
      <c r="W61" s="14"/>
      <c r="X61" s="14"/>
      <c r="Y61" s="14"/>
      <c r="Z61" s="14"/>
      <c r="AA61" s="14"/>
      <c r="AB61" s="14"/>
      <c r="AC61" s="14"/>
      <c r="AD61" s="14"/>
      <c r="AE61" s="14"/>
      <c r="AF61" s="14"/>
    </row>
    <row r="62" spans="1:32" x14ac:dyDescent="0.2">
      <c r="D62" s="2"/>
      <c r="E62" s="1"/>
      <c r="G62" s="7" t="s">
        <v>133</v>
      </c>
      <c r="H62" s="19">
        <f>H20+H28+H37+H45+H52+H58</f>
        <v>30829</v>
      </c>
      <c r="L62" s="14"/>
      <c r="M62" s="14"/>
      <c r="N62" s="14"/>
      <c r="O62" s="14"/>
      <c r="P62" s="14"/>
      <c r="Q62" s="14"/>
      <c r="R62" s="14"/>
      <c r="S62" s="14"/>
      <c r="T62" s="14"/>
      <c r="U62" s="14"/>
      <c r="V62" s="14"/>
      <c r="W62" s="14"/>
      <c r="X62" s="14"/>
      <c r="Y62" s="14"/>
      <c r="Z62" s="14"/>
      <c r="AA62" s="14"/>
      <c r="AB62" s="14"/>
      <c r="AC62" s="14"/>
      <c r="AD62" s="14"/>
      <c r="AE62" s="14"/>
      <c r="AF62" s="14"/>
    </row>
    <row r="63" spans="1:32" x14ac:dyDescent="0.2">
      <c r="D63" s="2"/>
      <c r="E63" s="1"/>
      <c r="L63" s="14"/>
      <c r="M63" s="14"/>
      <c r="N63" s="14"/>
      <c r="O63" s="14"/>
      <c r="P63" s="14"/>
      <c r="Q63" s="14"/>
      <c r="R63" s="14"/>
      <c r="S63" s="14"/>
      <c r="T63" s="14"/>
      <c r="U63" s="14"/>
      <c r="V63" s="14"/>
      <c r="W63" s="14"/>
      <c r="X63" s="14"/>
      <c r="Y63" s="14"/>
      <c r="Z63" s="14"/>
      <c r="AA63" s="14"/>
      <c r="AB63" s="14"/>
      <c r="AC63" s="14"/>
      <c r="AD63" s="14"/>
      <c r="AE63" s="14"/>
      <c r="AF63" s="14"/>
    </row>
    <row r="64" spans="1:32" x14ac:dyDescent="0.2">
      <c r="D64" s="2"/>
      <c r="E64" s="1"/>
      <c r="L64" s="14"/>
      <c r="M64" s="14"/>
      <c r="N64" s="14"/>
      <c r="O64" s="14"/>
      <c r="P64" s="14"/>
      <c r="Q64" s="14"/>
      <c r="R64" s="14"/>
      <c r="S64" s="14"/>
      <c r="T64" s="14"/>
      <c r="U64" s="14"/>
      <c r="V64" s="14"/>
      <c r="W64" s="14"/>
      <c r="X64" s="14"/>
      <c r="Y64" s="14"/>
      <c r="Z64" s="14"/>
      <c r="AA64" s="14"/>
      <c r="AB64" s="14"/>
      <c r="AC64" s="14"/>
      <c r="AD64" s="14"/>
      <c r="AE64" s="14"/>
      <c r="AF64" s="14"/>
    </row>
    <row r="65" spans="1:32" x14ac:dyDescent="0.2">
      <c r="D65" s="2"/>
      <c r="E65" s="1"/>
      <c r="L65" s="14"/>
      <c r="M65" s="14"/>
      <c r="N65" s="14"/>
      <c r="O65" s="14"/>
      <c r="P65" s="14"/>
      <c r="Q65" s="14"/>
      <c r="R65" s="14"/>
      <c r="S65" s="14"/>
      <c r="T65" s="14"/>
      <c r="U65" s="14"/>
      <c r="V65" s="14"/>
      <c r="W65" s="14"/>
      <c r="X65" s="14"/>
      <c r="Y65" s="14"/>
      <c r="Z65" s="14"/>
      <c r="AA65" s="14"/>
      <c r="AB65" s="14"/>
      <c r="AC65" s="14"/>
      <c r="AD65" s="14"/>
      <c r="AE65" s="14"/>
      <c r="AF65" s="14"/>
    </row>
    <row r="66" spans="1:32" x14ac:dyDescent="0.2">
      <c r="D66" s="2"/>
      <c r="E66" s="1"/>
      <c r="L66" s="14"/>
      <c r="M66" s="14"/>
      <c r="N66" s="14"/>
      <c r="O66" s="14"/>
      <c r="P66" s="14"/>
      <c r="Q66" s="14"/>
      <c r="R66" s="14"/>
      <c r="S66" s="14"/>
      <c r="T66" s="14"/>
      <c r="U66" s="14"/>
      <c r="V66" s="14"/>
      <c r="W66" s="14"/>
      <c r="X66" s="14"/>
      <c r="Y66" s="14"/>
      <c r="Z66" s="14"/>
      <c r="AA66" s="14"/>
      <c r="AB66" s="14"/>
      <c r="AC66" s="14"/>
      <c r="AD66" s="14"/>
      <c r="AE66" s="14"/>
      <c r="AF66" s="14"/>
    </row>
    <row r="67" spans="1:32" x14ac:dyDescent="0.2">
      <c r="D67" s="2"/>
      <c r="E67" s="1"/>
      <c r="L67" s="14"/>
      <c r="M67" s="14"/>
      <c r="N67" s="14"/>
      <c r="O67" s="14"/>
      <c r="P67" s="14"/>
      <c r="Q67" s="14"/>
      <c r="R67" s="14"/>
      <c r="S67" s="14"/>
      <c r="T67" s="14"/>
      <c r="U67" s="14"/>
      <c r="V67" s="14"/>
      <c r="W67" s="14"/>
      <c r="X67" s="14"/>
      <c r="Y67" s="14"/>
      <c r="Z67" s="14"/>
      <c r="AA67" s="14"/>
      <c r="AB67" s="14"/>
      <c r="AC67" s="14"/>
      <c r="AD67" s="14"/>
      <c r="AE67" s="14"/>
      <c r="AF67" s="14"/>
    </row>
    <row r="68" spans="1:32" x14ac:dyDescent="0.2">
      <c r="D68" s="2"/>
      <c r="E68" s="1"/>
      <c r="L68" s="14"/>
      <c r="M68" s="14"/>
      <c r="N68" s="14"/>
      <c r="O68" s="14"/>
      <c r="P68" s="14"/>
      <c r="Q68" s="14"/>
      <c r="R68" s="14"/>
      <c r="S68" s="14"/>
      <c r="T68" s="14"/>
      <c r="U68" s="14"/>
      <c r="V68" s="14"/>
      <c r="W68" s="14"/>
      <c r="X68" s="14"/>
      <c r="Y68" s="14"/>
      <c r="Z68" s="14"/>
      <c r="AA68" s="14"/>
      <c r="AB68" s="14"/>
      <c r="AC68" s="14"/>
      <c r="AD68" s="14"/>
      <c r="AE68" s="14"/>
      <c r="AF68" s="14"/>
    </row>
    <row r="69" spans="1:32" x14ac:dyDescent="0.2">
      <c r="D69" s="2"/>
      <c r="E69" s="1"/>
      <c r="L69" s="14"/>
      <c r="M69" s="14"/>
      <c r="N69" s="14"/>
      <c r="O69" s="14"/>
      <c r="P69" s="14"/>
      <c r="Q69" s="14"/>
      <c r="R69" s="14"/>
      <c r="S69" s="14"/>
      <c r="T69" s="14"/>
      <c r="U69" s="14"/>
      <c r="V69" s="14"/>
      <c r="W69" s="14"/>
      <c r="X69" s="14"/>
      <c r="Y69" s="14"/>
      <c r="Z69" s="14"/>
      <c r="AA69" s="14"/>
      <c r="AB69" s="14"/>
      <c r="AC69" s="14"/>
      <c r="AD69" s="14"/>
      <c r="AE69" s="14"/>
      <c r="AF69" s="14"/>
    </row>
    <row r="70" spans="1:32" x14ac:dyDescent="0.2">
      <c r="D70" s="2"/>
      <c r="E70" s="1"/>
      <c r="L70" s="14"/>
      <c r="M70" s="14"/>
      <c r="N70" s="14"/>
      <c r="O70" s="14"/>
      <c r="P70" s="14"/>
      <c r="Q70" s="14"/>
      <c r="R70" s="14"/>
      <c r="S70" s="14"/>
      <c r="T70" s="14"/>
      <c r="U70" s="14"/>
      <c r="V70" s="14"/>
      <c r="W70" s="14"/>
      <c r="X70" s="14"/>
      <c r="Y70" s="14"/>
      <c r="Z70" s="14"/>
      <c r="AA70" s="14"/>
      <c r="AB70" s="14"/>
      <c r="AC70" s="14"/>
      <c r="AD70" s="14"/>
      <c r="AE70" s="14"/>
      <c r="AF70" s="14"/>
    </row>
    <row r="71" spans="1:32" x14ac:dyDescent="0.2">
      <c r="D71" s="2"/>
      <c r="E71" s="1"/>
      <c r="L71" s="14"/>
      <c r="M71" s="14"/>
      <c r="N71" s="14"/>
      <c r="O71" s="14"/>
      <c r="P71" s="14"/>
      <c r="Q71" s="14"/>
      <c r="R71" s="14"/>
      <c r="S71" s="14"/>
      <c r="T71" s="14"/>
      <c r="U71" s="14"/>
      <c r="V71" s="14"/>
      <c r="W71" s="14"/>
      <c r="X71" s="14"/>
      <c r="Y71" s="14"/>
      <c r="Z71" s="14"/>
      <c r="AA71" s="14"/>
      <c r="AB71" s="14"/>
      <c r="AC71" s="14"/>
      <c r="AD71" s="14"/>
      <c r="AE71" s="14"/>
      <c r="AF71" s="14"/>
    </row>
    <row r="72" spans="1:32" x14ac:dyDescent="0.2">
      <c r="D72" s="2"/>
      <c r="E72" s="1"/>
      <c r="L72" s="14"/>
      <c r="M72" s="14"/>
      <c r="N72" s="14"/>
      <c r="O72" s="14"/>
      <c r="P72" s="14"/>
      <c r="Q72" s="14"/>
      <c r="R72" s="14"/>
      <c r="S72" s="14"/>
      <c r="T72" s="14"/>
      <c r="U72" s="14"/>
      <c r="V72" s="14"/>
      <c r="W72" s="14"/>
      <c r="X72" s="14"/>
      <c r="Y72" s="14"/>
      <c r="Z72" s="14"/>
      <c r="AA72" s="14"/>
      <c r="AB72" s="14"/>
      <c r="AC72" s="14"/>
      <c r="AD72" s="14"/>
      <c r="AE72" s="14"/>
      <c r="AF72" s="14"/>
    </row>
    <row r="73" spans="1:32" x14ac:dyDescent="0.2">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row>
    <row r="74" spans="1:32" x14ac:dyDescent="0.2">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row>
    <row r="75" spans="1:32" x14ac:dyDescent="0.2">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row>
    <row r="76" spans="1:32" x14ac:dyDescent="0.2">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row>
    <row r="77" spans="1:32" x14ac:dyDescent="0.2">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row>
    <row r="78" spans="1:32" x14ac:dyDescent="0.2">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row>
    <row r="79" spans="1:32" x14ac:dyDescent="0.2">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row>
    <row r="80" spans="1:32" x14ac:dyDescent="0.2">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row>
    <row r="81" spans="1:32" x14ac:dyDescent="0.2">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row>
    <row r="82" spans="1:32" x14ac:dyDescent="0.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row>
    <row r="83" spans="1:32" x14ac:dyDescent="0.2">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row>
    <row r="84" spans="1:32" x14ac:dyDescent="0.2">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row>
    <row r="85" spans="1:32" x14ac:dyDescent="0.2">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row>
    <row r="86" spans="1:32" x14ac:dyDescent="0.2">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row>
    <row r="87" spans="1:32" x14ac:dyDescent="0.2">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row>
    <row r="88" spans="1:32" x14ac:dyDescent="0.2">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row>
    <row r="89" spans="1:32" x14ac:dyDescent="0.2">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row>
    <row r="90" spans="1:32" x14ac:dyDescent="0.2">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row>
    <row r="91" spans="1:32" x14ac:dyDescent="0.2">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row>
    <row r="92" spans="1:32" x14ac:dyDescent="0.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row>
    <row r="93" spans="1:32" x14ac:dyDescent="0.2">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row>
    <row r="94" spans="1:32" x14ac:dyDescent="0.2">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row>
    <row r="95" spans="1:32" x14ac:dyDescent="0.2">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row>
    <row r="96" spans="1:32" x14ac:dyDescent="0.2">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row>
    <row r="97" spans="1:32" x14ac:dyDescent="0.2">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row>
    <row r="98" spans="1:32" x14ac:dyDescent="0.2">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row>
    <row r="99" spans="1:32" x14ac:dyDescent="0.2">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row>
    <row r="100" spans="1:32" x14ac:dyDescent="0.2">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row>
    <row r="101" spans="1:32" x14ac:dyDescent="0.2">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row>
    <row r="102" spans="1:32" x14ac:dyDescent="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row>
    <row r="103" spans="1:32" x14ac:dyDescent="0.2">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row>
    <row r="104" spans="1:32" x14ac:dyDescent="0.2">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row>
    <row r="105" spans="1:32" x14ac:dyDescent="0.2">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row>
    <row r="106" spans="1:32" x14ac:dyDescent="0.2">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row>
    <row r="107" spans="1:32" x14ac:dyDescent="0.2">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row>
    <row r="108" spans="1:32" x14ac:dyDescent="0.2">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row>
    <row r="109" spans="1:32" x14ac:dyDescent="0.2">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row>
    <row r="110" spans="1:32" x14ac:dyDescent="0.2">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row>
    <row r="111" spans="1:32" x14ac:dyDescent="0.2">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row>
    <row r="112" spans="1:32" x14ac:dyDescent="0.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row>
    <row r="113" spans="1:32" x14ac:dyDescent="0.2">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row>
    <row r="114" spans="1:32" x14ac:dyDescent="0.2">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row>
    <row r="115" spans="1:32" x14ac:dyDescent="0.2">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row>
    <row r="116" spans="1:32" x14ac:dyDescent="0.2">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row>
    <row r="117" spans="1:32" x14ac:dyDescent="0.2">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row>
    <row r="118" spans="1:32" x14ac:dyDescent="0.2">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row>
    <row r="119" spans="1:32" x14ac:dyDescent="0.2">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row>
    <row r="120" spans="1:32" x14ac:dyDescent="0.2">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row>
    <row r="121" spans="1:32" x14ac:dyDescent="0.2">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row>
    <row r="122" spans="1:32" x14ac:dyDescent="0.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row>
    <row r="123" spans="1:32" x14ac:dyDescent="0.2">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row>
    <row r="124" spans="1:32" x14ac:dyDescent="0.2">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row>
    <row r="125" spans="1:32" x14ac:dyDescent="0.2">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row>
    <row r="126" spans="1:32" x14ac:dyDescent="0.2">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1:32" x14ac:dyDescent="0.2">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row>
    <row r="128" spans="1:32" x14ac:dyDescent="0.2">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row>
    <row r="129" spans="1:32" x14ac:dyDescent="0.2">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row>
    <row r="130" spans="1:32" x14ac:dyDescent="0.2">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row>
    <row r="131" spans="1:32" x14ac:dyDescent="0.2">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row>
    <row r="132" spans="1:32" x14ac:dyDescent="0.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row>
    <row r="133" spans="1:32" x14ac:dyDescent="0.2">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row>
    <row r="134" spans="1:32" x14ac:dyDescent="0.2">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row>
    <row r="135" spans="1:32" x14ac:dyDescent="0.2">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row>
    <row r="136" spans="1:32" x14ac:dyDescent="0.2">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row>
    <row r="137" spans="1:32" x14ac:dyDescent="0.2">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row>
    <row r="138" spans="1:32" x14ac:dyDescent="0.2">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row>
    <row r="139" spans="1:32" x14ac:dyDescent="0.2">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row>
    <row r="140" spans="1:32" x14ac:dyDescent="0.2">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row>
    <row r="141" spans="1:32" x14ac:dyDescent="0.2">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row>
    <row r="142" spans="1:32" x14ac:dyDescent="0.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row>
    <row r="143" spans="1:32" x14ac:dyDescent="0.2">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row>
    <row r="144" spans="1:32" x14ac:dyDescent="0.2">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row>
    <row r="145" spans="1:32" x14ac:dyDescent="0.2">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row>
    <row r="146" spans="1:32" x14ac:dyDescent="0.2">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row>
    <row r="147" spans="1:32" x14ac:dyDescent="0.2">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row>
    <row r="148" spans="1:32" x14ac:dyDescent="0.2">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row>
    <row r="149" spans="1:32" x14ac:dyDescent="0.2">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row>
    <row r="150" spans="1:32" x14ac:dyDescent="0.2">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row>
    <row r="151" spans="1:32" x14ac:dyDescent="0.2">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row>
    <row r="152" spans="1:32" x14ac:dyDescent="0.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row>
    <row r="153" spans="1:32" x14ac:dyDescent="0.2">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row>
    <row r="154" spans="1:32" x14ac:dyDescent="0.2">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row>
    <row r="155" spans="1:32" x14ac:dyDescent="0.2">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row>
    <row r="156" spans="1:32" x14ac:dyDescent="0.2">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row>
    <row r="157" spans="1:32" x14ac:dyDescent="0.2">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row>
    <row r="158" spans="1:32" x14ac:dyDescent="0.2">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row>
    <row r="159" spans="1:32" x14ac:dyDescent="0.2">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row>
    <row r="160" spans="1:32" x14ac:dyDescent="0.2">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row>
    <row r="161" spans="1:32" x14ac:dyDescent="0.2">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row>
    <row r="162" spans="1:32" x14ac:dyDescent="0.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row>
    <row r="163" spans="1:32" x14ac:dyDescent="0.2">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row>
    <row r="164" spans="1:32" x14ac:dyDescent="0.2">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row>
    <row r="165" spans="1:32" x14ac:dyDescent="0.2">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row>
    <row r="166" spans="1:32" x14ac:dyDescent="0.2">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row>
    <row r="167" spans="1:32" x14ac:dyDescent="0.2">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row>
    <row r="168" spans="1:32" x14ac:dyDescent="0.2">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row>
    <row r="169" spans="1:32" x14ac:dyDescent="0.2">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row>
    <row r="170" spans="1:32" x14ac:dyDescent="0.2">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row>
    <row r="171" spans="1:32" x14ac:dyDescent="0.2">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row>
    <row r="172" spans="1:32" x14ac:dyDescent="0.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row>
    <row r="173" spans="1:32" x14ac:dyDescent="0.2">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row>
    <row r="174" spans="1:32" x14ac:dyDescent="0.2">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row>
    <row r="175" spans="1:32" x14ac:dyDescent="0.2">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row>
    <row r="176" spans="1:32" x14ac:dyDescent="0.2">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row>
    <row r="177" spans="1:32" x14ac:dyDescent="0.2">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row>
    <row r="178" spans="1:32" x14ac:dyDescent="0.2">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row>
    <row r="179" spans="1:32" x14ac:dyDescent="0.2">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row>
    <row r="180" spans="1:32" x14ac:dyDescent="0.2">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row>
    <row r="181" spans="1:32" x14ac:dyDescent="0.2">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row>
    <row r="182" spans="1:32" x14ac:dyDescent="0.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row>
    <row r="183" spans="1:32" x14ac:dyDescent="0.2">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row>
    <row r="184" spans="1:32" x14ac:dyDescent="0.2">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row>
    <row r="185" spans="1:32" x14ac:dyDescent="0.2">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row>
    <row r="186" spans="1:32" x14ac:dyDescent="0.2">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row>
    <row r="187" spans="1:32" x14ac:dyDescent="0.2">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row>
    <row r="188" spans="1:32" x14ac:dyDescent="0.2">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row>
    <row r="189" spans="1:32" x14ac:dyDescent="0.2">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row>
    <row r="190" spans="1:32" x14ac:dyDescent="0.2">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row>
    <row r="191" spans="1:32" x14ac:dyDescent="0.2">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row>
    <row r="192" spans="1:32" x14ac:dyDescent="0.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row>
    <row r="193" spans="1:32" x14ac:dyDescent="0.2">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row>
    <row r="194" spans="1:32" x14ac:dyDescent="0.2">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row>
    <row r="195" spans="1:32" x14ac:dyDescent="0.2">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row>
    <row r="196" spans="1:32" x14ac:dyDescent="0.2">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row>
    <row r="197" spans="1:32" x14ac:dyDescent="0.2">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row>
    <row r="198" spans="1:32" x14ac:dyDescent="0.2">
      <c r="A198" s="14"/>
      <c r="B198" s="14"/>
      <c r="C198" s="14"/>
      <c r="D198" s="14"/>
      <c r="E198" s="14"/>
      <c r="F198" s="14"/>
      <c r="G198" s="14"/>
      <c r="H198" s="14"/>
      <c r="I198" s="14"/>
      <c r="J198" s="14"/>
      <c r="K198" s="14"/>
      <c r="L198" s="14"/>
      <c r="M198" s="14"/>
    </row>
    <row r="199" spans="1:32" x14ac:dyDescent="0.2">
      <c r="A199" s="14"/>
      <c r="B199" s="14"/>
      <c r="C199" s="14"/>
      <c r="D199" s="14"/>
      <c r="E199" s="14"/>
      <c r="F199" s="14"/>
      <c r="G199" s="14"/>
      <c r="H199" s="14"/>
      <c r="I199" s="14"/>
      <c r="J199" s="14"/>
      <c r="K199" s="14"/>
      <c r="L199" s="14"/>
      <c r="M199" s="14"/>
    </row>
    <row r="200" spans="1:32" x14ac:dyDescent="0.2">
      <c r="A200" s="14"/>
      <c r="B200" s="14"/>
      <c r="C200" s="14"/>
      <c r="D200" s="14"/>
      <c r="E200" s="14"/>
      <c r="F200" s="14"/>
      <c r="G200" s="14"/>
      <c r="H200" s="14"/>
      <c r="I200" s="14"/>
      <c r="J200" s="14"/>
    </row>
    <row r="201" spans="1:32" x14ac:dyDescent="0.2">
      <c r="A201" s="14"/>
      <c r="B201" s="14"/>
      <c r="C201" s="14"/>
      <c r="D201" s="14"/>
      <c r="E201" s="14"/>
      <c r="F201" s="14"/>
      <c r="G201" s="14"/>
      <c r="H201" s="14"/>
      <c r="I201" s="14"/>
      <c r="J201" s="14"/>
    </row>
    <row r="202" spans="1:32" x14ac:dyDescent="0.2">
      <c r="A202" s="14"/>
      <c r="B202" s="14"/>
      <c r="C202" s="14"/>
      <c r="D202" s="14"/>
      <c r="E202" s="14"/>
      <c r="F202" s="14"/>
      <c r="G202" s="14"/>
      <c r="H202" s="14"/>
      <c r="I202" s="14"/>
      <c r="J202" s="14"/>
    </row>
    <row r="203" spans="1:32" x14ac:dyDescent="0.2">
      <c r="A203" s="14"/>
      <c r="B203" s="14"/>
      <c r="C203" s="14"/>
      <c r="D203" s="14"/>
      <c r="E203" s="14"/>
      <c r="F203" s="14"/>
      <c r="G203" s="14"/>
      <c r="H203" s="14"/>
      <c r="I203" s="14"/>
      <c r="J203" s="14"/>
    </row>
    <row r="204" spans="1:32" x14ac:dyDescent="0.2">
      <c r="A204" s="14"/>
      <c r="B204" s="14"/>
      <c r="C204" s="14"/>
      <c r="D204" s="14"/>
      <c r="E204" s="14"/>
      <c r="F204" s="14"/>
      <c r="G204" s="14"/>
      <c r="H204" s="14"/>
      <c r="I204" s="14"/>
      <c r="J204" s="14"/>
    </row>
    <row r="205" spans="1:32" x14ac:dyDescent="0.2">
      <c r="A205" s="14"/>
      <c r="B205" s="14"/>
      <c r="C205" s="14"/>
      <c r="D205" s="14"/>
      <c r="E205" s="14"/>
      <c r="F205" s="14"/>
      <c r="G205" s="14"/>
      <c r="H205" s="14"/>
      <c r="I205" s="14"/>
      <c r="J205" s="14"/>
    </row>
  </sheetData>
  <mergeCells count="3">
    <mergeCell ref="A3:B3"/>
    <mergeCell ref="F1:I1"/>
    <mergeCell ref="A2:B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F3B8-1E77-49B3-872C-F9BF52309665}">
  <sheetPr>
    <tabColor theme="9" tint="0.79998168889431442"/>
  </sheetPr>
  <dimension ref="A1:K48"/>
  <sheetViews>
    <sheetView zoomScale="86" zoomScaleNormal="86" workbookViewId="0">
      <selection activeCell="E9" sqref="E9"/>
    </sheetView>
  </sheetViews>
  <sheetFormatPr defaultRowHeight="12.75" x14ac:dyDescent="0.2"/>
  <cols>
    <col min="1" max="1" width="14.28515625" style="14" customWidth="1"/>
    <col min="2" max="2" width="70" style="14" customWidth="1"/>
    <col min="3" max="3" width="16" style="14" customWidth="1"/>
    <col min="4" max="4" width="12.7109375" style="14" customWidth="1"/>
    <col min="5" max="5" width="16" style="14" customWidth="1"/>
    <col min="6" max="16384" width="9.140625" style="14"/>
  </cols>
  <sheetData>
    <row r="1" spans="1:11" ht="48" customHeight="1" x14ac:dyDescent="0.2">
      <c r="C1" s="97" t="s">
        <v>140</v>
      </c>
      <c r="D1" s="97"/>
      <c r="E1" s="97"/>
    </row>
    <row r="2" spans="1:11" x14ac:dyDescent="0.2">
      <c r="A2" s="53" t="s">
        <v>74</v>
      </c>
      <c r="B2" s="53"/>
      <c r="C2" s="53"/>
      <c r="D2" s="53"/>
      <c r="E2" s="20"/>
      <c r="F2" s="20"/>
      <c r="G2" s="20"/>
      <c r="H2" s="20"/>
      <c r="I2" s="20"/>
      <c r="J2" s="20"/>
      <c r="K2" s="20"/>
    </row>
    <row r="3" spans="1:11" x14ac:dyDescent="0.2">
      <c r="A3" s="112" t="s">
        <v>118</v>
      </c>
      <c r="B3" s="112"/>
      <c r="C3" s="54"/>
      <c r="D3" s="54"/>
      <c r="E3" s="20"/>
      <c r="F3" s="20"/>
      <c r="G3" s="20"/>
      <c r="H3" s="20"/>
      <c r="I3" s="20"/>
      <c r="J3" s="20"/>
      <c r="K3" s="20"/>
    </row>
    <row r="4" spans="1:11" ht="15.75" customHeight="1" x14ac:dyDescent="0.2">
      <c r="A4" s="56" t="s">
        <v>135</v>
      </c>
      <c r="B4" s="57" t="s">
        <v>136</v>
      </c>
      <c r="C4" s="105" t="s">
        <v>137</v>
      </c>
      <c r="D4" s="106"/>
      <c r="E4" s="57" t="s">
        <v>138</v>
      </c>
      <c r="F4" s="20"/>
      <c r="G4" s="20"/>
      <c r="H4" s="20"/>
      <c r="I4" s="20"/>
      <c r="J4" s="20"/>
      <c r="K4" s="20"/>
    </row>
    <row r="5" spans="1:11" x14ac:dyDescent="0.2">
      <c r="A5" s="113">
        <v>1</v>
      </c>
      <c r="B5" s="58" t="s">
        <v>75</v>
      </c>
      <c r="C5" s="59" t="s">
        <v>76</v>
      </c>
      <c r="D5" s="60"/>
      <c r="E5" s="61">
        <v>186</v>
      </c>
      <c r="F5" s="20"/>
      <c r="G5" s="20"/>
      <c r="H5" s="20"/>
      <c r="I5" s="20"/>
      <c r="J5" s="20"/>
      <c r="K5" s="20"/>
    </row>
    <row r="6" spans="1:11" ht="16.5" customHeight="1" x14ac:dyDescent="0.2">
      <c r="A6" s="114"/>
      <c r="B6" s="58"/>
      <c r="C6" s="62" t="s">
        <v>131</v>
      </c>
      <c r="D6" s="63">
        <v>0.79</v>
      </c>
      <c r="E6" s="60">
        <f>E5*$D$6</f>
        <v>146.94</v>
      </c>
      <c r="F6" s="20"/>
      <c r="G6" s="20"/>
      <c r="H6" s="20"/>
      <c r="I6" s="20"/>
      <c r="J6" s="20"/>
      <c r="K6" s="20"/>
    </row>
    <row r="7" spans="1:11" ht="16.5" customHeight="1" x14ac:dyDescent="0.2">
      <c r="A7" s="107" t="s">
        <v>77</v>
      </c>
      <c r="B7" s="108"/>
      <c r="C7" s="108"/>
      <c r="D7" s="108"/>
      <c r="E7" s="108"/>
      <c r="F7" s="20"/>
      <c r="G7" s="20"/>
      <c r="H7" s="20"/>
      <c r="I7" s="20"/>
      <c r="J7" s="20"/>
      <c r="K7" s="20"/>
    </row>
    <row r="8" spans="1:11" x14ac:dyDescent="0.2">
      <c r="A8" s="113">
        <v>2</v>
      </c>
      <c r="B8" s="64" t="s">
        <v>78</v>
      </c>
      <c r="C8" s="59" t="s">
        <v>4</v>
      </c>
      <c r="D8" s="65" t="s">
        <v>4</v>
      </c>
      <c r="E8" s="66"/>
      <c r="F8" s="55"/>
      <c r="G8" s="20"/>
      <c r="H8" s="20"/>
      <c r="I8" s="20"/>
      <c r="J8" s="20"/>
      <c r="K8" s="20"/>
    </row>
    <row r="9" spans="1:11" ht="15.75" customHeight="1" x14ac:dyDescent="0.2">
      <c r="A9" s="115"/>
      <c r="B9" s="116" t="s">
        <v>79</v>
      </c>
      <c r="C9" s="62" t="s">
        <v>76</v>
      </c>
      <c r="D9" s="65"/>
      <c r="E9" s="60">
        <v>186</v>
      </c>
      <c r="F9" s="20"/>
      <c r="G9" s="20"/>
      <c r="H9" s="20"/>
      <c r="I9" s="20"/>
      <c r="J9" s="20"/>
      <c r="K9" s="20"/>
    </row>
    <row r="10" spans="1:11" x14ac:dyDescent="0.2">
      <c r="A10" s="115"/>
      <c r="B10" s="117"/>
      <c r="C10" s="59" t="s">
        <v>131</v>
      </c>
      <c r="D10" s="63">
        <f>8*1.21</f>
        <v>9.68</v>
      </c>
      <c r="E10" s="69">
        <f>$D$10*E9</f>
        <v>1800.48</v>
      </c>
      <c r="F10" s="20"/>
      <c r="G10" s="20"/>
      <c r="H10" s="20"/>
      <c r="I10" s="20"/>
      <c r="J10" s="20"/>
      <c r="K10" s="20"/>
    </row>
    <row r="11" spans="1:11" ht="16.5" customHeight="1" x14ac:dyDescent="0.2">
      <c r="A11" s="110" t="s">
        <v>1</v>
      </c>
      <c r="B11" s="111"/>
      <c r="C11" s="59" t="s">
        <v>131</v>
      </c>
      <c r="D11" s="68"/>
      <c r="E11" s="70">
        <f>SUM(E6+E10)</f>
        <v>1947.42</v>
      </c>
      <c r="F11" s="20"/>
      <c r="G11" s="20"/>
      <c r="H11" s="20"/>
      <c r="I11" s="20"/>
      <c r="J11" s="20"/>
      <c r="K11" s="20"/>
    </row>
    <row r="12" spans="1:11" x14ac:dyDescent="0.2">
      <c r="A12" s="67"/>
      <c r="B12" s="67"/>
      <c r="C12" s="67"/>
      <c r="D12" s="67"/>
      <c r="E12" s="71">
        <f>ROUNDUP(E11,0)</f>
        <v>1948</v>
      </c>
      <c r="F12" s="20"/>
      <c r="G12" s="20"/>
      <c r="H12" s="20"/>
      <c r="I12" s="20"/>
      <c r="J12" s="20"/>
      <c r="K12" s="20"/>
    </row>
    <row r="13" spans="1:11" ht="15" customHeight="1" x14ac:dyDescent="0.2">
      <c r="A13" s="109" t="s">
        <v>101</v>
      </c>
      <c r="B13" s="109"/>
      <c r="C13" s="3"/>
      <c r="D13" s="3"/>
      <c r="E13" s="20"/>
      <c r="F13" s="20"/>
      <c r="G13" s="20"/>
      <c r="H13" s="20"/>
      <c r="I13" s="20"/>
      <c r="J13" s="20"/>
      <c r="K13" s="20"/>
    </row>
    <row r="14" spans="1:11" x14ac:dyDescent="0.2">
      <c r="A14" s="3"/>
      <c r="B14" s="3"/>
      <c r="C14" s="3"/>
      <c r="D14" s="3"/>
      <c r="E14" s="20"/>
      <c r="F14" s="20"/>
      <c r="G14" s="20"/>
      <c r="H14" s="20"/>
      <c r="I14" s="20"/>
      <c r="J14" s="20"/>
      <c r="K14" s="20"/>
    </row>
    <row r="15" spans="1:11" x14ac:dyDescent="0.2">
      <c r="A15" s="3"/>
      <c r="B15" s="3"/>
      <c r="C15" s="3"/>
      <c r="D15" s="3"/>
      <c r="E15" s="20"/>
      <c r="F15" s="20"/>
      <c r="G15" s="20"/>
      <c r="H15" s="20"/>
      <c r="I15" s="20"/>
      <c r="J15" s="20"/>
      <c r="K15" s="20"/>
    </row>
    <row r="16" spans="1:11" x14ac:dyDescent="0.2">
      <c r="A16" s="20"/>
      <c r="B16" s="20"/>
      <c r="C16" s="20"/>
      <c r="D16" s="20"/>
      <c r="E16" s="20"/>
      <c r="F16" s="20"/>
      <c r="G16" s="20"/>
      <c r="H16" s="20"/>
      <c r="I16" s="20"/>
      <c r="J16" s="20"/>
      <c r="K16" s="20"/>
    </row>
    <row r="17" spans="1:11" x14ac:dyDescent="0.2">
      <c r="A17" s="20"/>
      <c r="B17" s="20"/>
      <c r="C17" s="20"/>
      <c r="D17" s="20"/>
      <c r="E17" s="20"/>
      <c r="F17" s="20"/>
      <c r="G17" s="20"/>
      <c r="H17" s="20"/>
      <c r="I17" s="20"/>
      <c r="J17" s="20"/>
      <c r="K17" s="20"/>
    </row>
    <row r="18" spans="1:11" x14ac:dyDescent="0.2">
      <c r="A18" s="20"/>
      <c r="B18" s="20"/>
      <c r="C18" s="20"/>
      <c r="D18" s="20"/>
      <c r="E18" s="20"/>
      <c r="F18" s="20"/>
      <c r="G18" s="20"/>
      <c r="H18" s="20"/>
      <c r="I18" s="20"/>
      <c r="J18" s="20"/>
      <c r="K18" s="20"/>
    </row>
    <row r="19" spans="1:11" x14ac:dyDescent="0.2">
      <c r="A19" s="20"/>
      <c r="B19" s="20"/>
      <c r="C19" s="20"/>
      <c r="D19" s="20"/>
      <c r="E19" s="20"/>
      <c r="F19" s="20"/>
      <c r="G19" s="20"/>
      <c r="H19" s="20"/>
      <c r="I19" s="20"/>
      <c r="J19" s="20"/>
      <c r="K19" s="20"/>
    </row>
    <row r="20" spans="1:11" x14ac:dyDescent="0.2">
      <c r="A20" s="20"/>
      <c r="B20" s="20"/>
      <c r="C20" s="20"/>
      <c r="D20" s="20"/>
      <c r="E20" s="20"/>
      <c r="F20" s="20"/>
      <c r="G20" s="20"/>
      <c r="H20" s="20"/>
      <c r="I20" s="20"/>
      <c r="J20" s="20"/>
      <c r="K20" s="20"/>
    </row>
    <row r="21" spans="1:11" x14ac:dyDescent="0.2">
      <c r="A21" s="20"/>
      <c r="B21" s="20"/>
      <c r="C21" s="20"/>
      <c r="D21" s="20"/>
      <c r="E21" s="20"/>
      <c r="F21" s="20"/>
      <c r="G21" s="20"/>
      <c r="H21" s="20"/>
      <c r="I21" s="20"/>
      <c r="J21" s="20"/>
      <c r="K21" s="20"/>
    </row>
    <row r="22" spans="1:11" x14ac:dyDescent="0.2">
      <c r="A22" s="20"/>
      <c r="B22" s="20"/>
      <c r="C22" s="20"/>
      <c r="D22" s="20"/>
      <c r="E22" s="20"/>
      <c r="F22" s="20"/>
      <c r="G22" s="20"/>
      <c r="H22" s="20"/>
      <c r="I22" s="20"/>
      <c r="J22" s="20"/>
      <c r="K22" s="20"/>
    </row>
    <row r="23" spans="1:11" x14ac:dyDescent="0.2">
      <c r="A23" s="20"/>
      <c r="B23" s="20"/>
      <c r="C23" s="20"/>
      <c r="D23" s="20"/>
      <c r="E23" s="20"/>
      <c r="F23" s="20"/>
      <c r="G23" s="20"/>
      <c r="H23" s="20"/>
      <c r="I23" s="20"/>
      <c r="J23" s="20"/>
      <c r="K23" s="20"/>
    </row>
    <row r="24" spans="1:11" x14ac:dyDescent="0.2">
      <c r="A24" s="20"/>
      <c r="B24" s="20"/>
      <c r="C24" s="20"/>
      <c r="D24" s="20"/>
      <c r="E24" s="20"/>
      <c r="F24" s="20"/>
      <c r="G24" s="20"/>
      <c r="H24" s="20"/>
      <c r="I24" s="20"/>
      <c r="J24" s="20"/>
      <c r="K24" s="20"/>
    </row>
    <row r="25" spans="1:11" x14ac:dyDescent="0.2">
      <c r="A25" s="20"/>
      <c r="B25" s="20"/>
      <c r="C25" s="20"/>
      <c r="D25" s="20"/>
      <c r="E25" s="20"/>
      <c r="F25" s="20"/>
      <c r="G25" s="20"/>
      <c r="H25" s="20"/>
      <c r="I25" s="20"/>
      <c r="J25" s="20"/>
      <c r="K25" s="20"/>
    </row>
    <row r="26" spans="1:11" x14ac:dyDescent="0.2">
      <c r="A26" s="20"/>
      <c r="B26" s="20"/>
      <c r="C26" s="20"/>
      <c r="D26" s="20"/>
      <c r="E26" s="20"/>
      <c r="F26" s="20"/>
      <c r="G26" s="20"/>
      <c r="H26" s="20"/>
      <c r="I26" s="20"/>
      <c r="J26" s="20"/>
      <c r="K26" s="20"/>
    </row>
    <row r="27" spans="1:11" x14ac:dyDescent="0.2">
      <c r="A27" s="20"/>
      <c r="B27" s="20"/>
      <c r="C27" s="20"/>
      <c r="D27" s="20"/>
      <c r="E27" s="20"/>
      <c r="F27" s="20"/>
      <c r="G27" s="20"/>
      <c r="H27" s="20"/>
      <c r="I27" s="20"/>
      <c r="J27" s="20"/>
      <c r="K27" s="20"/>
    </row>
    <row r="28" spans="1:11" x14ac:dyDescent="0.2">
      <c r="A28" s="20"/>
      <c r="B28" s="20"/>
      <c r="C28" s="20"/>
      <c r="D28" s="20"/>
      <c r="E28" s="20"/>
      <c r="F28" s="20"/>
      <c r="G28" s="20"/>
      <c r="H28" s="20"/>
      <c r="I28" s="20"/>
      <c r="J28" s="20"/>
      <c r="K28" s="20"/>
    </row>
    <row r="29" spans="1:11" x14ac:dyDescent="0.2">
      <c r="A29" s="20"/>
      <c r="B29" s="20"/>
      <c r="C29" s="20"/>
      <c r="D29" s="20"/>
      <c r="E29" s="20"/>
      <c r="F29" s="20"/>
      <c r="G29" s="20"/>
      <c r="H29" s="20"/>
      <c r="I29" s="20"/>
      <c r="J29" s="20"/>
      <c r="K29" s="20"/>
    </row>
    <row r="30" spans="1:11" x14ac:dyDescent="0.2">
      <c r="A30" s="20"/>
      <c r="B30" s="20"/>
      <c r="C30" s="20"/>
      <c r="D30" s="20"/>
      <c r="E30" s="20"/>
      <c r="F30" s="20"/>
      <c r="G30" s="20"/>
      <c r="H30" s="20"/>
      <c r="I30" s="20"/>
      <c r="J30" s="20"/>
      <c r="K30" s="20"/>
    </row>
    <row r="31" spans="1:11" x14ac:dyDescent="0.2">
      <c r="A31" s="20"/>
      <c r="B31" s="20"/>
      <c r="C31" s="20"/>
      <c r="D31" s="20"/>
      <c r="E31" s="20"/>
      <c r="F31" s="20"/>
      <c r="G31" s="20"/>
      <c r="H31" s="20"/>
      <c r="I31" s="20"/>
      <c r="J31" s="20"/>
      <c r="K31" s="20"/>
    </row>
    <row r="32" spans="1:11" x14ac:dyDescent="0.2">
      <c r="A32" s="20"/>
      <c r="B32" s="20"/>
      <c r="C32" s="20"/>
      <c r="D32" s="20"/>
      <c r="E32" s="20"/>
      <c r="F32" s="20"/>
      <c r="G32" s="20"/>
      <c r="H32" s="20"/>
      <c r="I32" s="20"/>
      <c r="J32" s="20"/>
      <c r="K32" s="20"/>
    </row>
    <row r="33" spans="1:6" x14ac:dyDescent="0.2">
      <c r="A33" s="20"/>
      <c r="B33" s="20"/>
      <c r="C33" s="20"/>
      <c r="D33" s="20"/>
      <c r="E33" s="20"/>
      <c r="F33" s="20"/>
    </row>
    <row r="34" spans="1:6" x14ac:dyDescent="0.2">
      <c r="A34" s="20"/>
      <c r="B34" s="20"/>
      <c r="C34" s="20"/>
      <c r="D34" s="20"/>
      <c r="E34" s="20"/>
      <c r="F34" s="20"/>
    </row>
    <row r="35" spans="1:6" x14ac:dyDescent="0.2">
      <c r="A35" s="20"/>
      <c r="B35" s="20"/>
      <c r="C35" s="20"/>
      <c r="D35" s="20"/>
      <c r="E35" s="20"/>
      <c r="F35" s="20"/>
    </row>
    <row r="36" spans="1:6" x14ac:dyDescent="0.2">
      <c r="A36" s="20"/>
      <c r="B36" s="20"/>
      <c r="C36" s="20"/>
      <c r="D36" s="20"/>
      <c r="E36" s="20"/>
      <c r="F36" s="20"/>
    </row>
    <row r="37" spans="1:6" x14ac:dyDescent="0.2">
      <c r="A37" s="20"/>
      <c r="B37" s="20"/>
      <c r="C37" s="20"/>
      <c r="D37" s="20"/>
      <c r="E37" s="20"/>
      <c r="F37" s="20"/>
    </row>
    <row r="38" spans="1:6" x14ac:dyDescent="0.2">
      <c r="A38" s="20"/>
      <c r="B38" s="20"/>
      <c r="C38" s="20"/>
      <c r="D38" s="20"/>
      <c r="E38" s="20"/>
      <c r="F38" s="20"/>
    </row>
    <row r="39" spans="1:6" x14ac:dyDescent="0.2">
      <c r="A39" s="20"/>
      <c r="B39" s="20"/>
      <c r="C39" s="20"/>
      <c r="D39" s="20"/>
      <c r="E39" s="20"/>
      <c r="F39" s="20"/>
    </row>
    <row r="40" spans="1:6" x14ac:dyDescent="0.2">
      <c r="A40" s="20"/>
      <c r="B40" s="20"/>
      <c r="C40" s="20"/>
      <c r="D40" s="20"/>
      <c r="E40" s="20"/>
      <c r="F40" s="20"/>
    </row>
    <row r="41" spans="1:6" x14ac:dyDescent="0.2">
      <c r="A41" s="20"/>
      <c r="B41" s="20"/>
      <c r="C41" s="20"/>
      <c r="D41" s="20"/>
      <c r="E41" s="20"/>
      <c r="F41" s="20"/>
    </row>
    <row r="42" spans="1:6" x14ac:dyDescent="0.2">
      <c r="A42" s="20"/>
      <c r="B42" s="20"/>
      <c r="C42" s="20"/>
      <c r="D42" s="20"/>
      <c r="E42" s="20"/>
      <c r="F42" s="20"/>
    </row>
    <row r="43" spans="1:6" x14ac:dyDescent="0.2">
      <c r="A43" s="20"/>
      <c r="B43" s="20"/>
      <c r="C43" s="20"/>
      <c r="D43" s="20"/>
      <c r="E43" s="20"/>
      <c r="F43" s="20"/>
    </row>
    <row r="44" spans="1:6" x14ac:dyDescent="0.2">
      <c r="A44" s="20"/>
      <c r="B44" s="20"/>
      <c r="C44" s="20"/>
      <c r="D44" s="20"/>
      <c r="E44" s="20"/>
      <c r="F44" s="20"/>
    </row>
    <row r="45" spans="1:6" x14ac:dyDescent="0.2">
      <c r="A45" s="20"/>
      <c r="B45" s="20"/>
      <c r="C45" s="20"/>
      <c r="D45" s="20"/>
      <c r="E45" s="20"/>
      <c r="F45" s="20"/>
    </row>
    <row r="46" spans="1:6" x14ac:dyDescent="0.2">
      <c r="A46" s="20"/>
      <c r="B46" s="20"/>
      <c r="C46" s="20"/>
      <c r="D46" s="20"/>
      <c r="E46" s="20"/>
      <c r="F46" s="20"/>
    </row>
    <row r="47" spans="1:6" x14ac:dyDescent="0.2">
      <c r="A47" s="20"/>
      <c r="B47" s="20"/>
      <c r="C47" s="20"/>
      <c r="D47" s="20"/>
      <c r="E47" s="20"/>
      <c r="F47" s="20"/>
    </row>
    <row r="48" spans="1:6" x14ac:dyDescent="0.2">
      <c r="A48" s="20"/>
      <c r="B48" s="20"/>
      <c r="C48" s="20"/>
      <c r="D48" s="20"/>
      <c r="E48" s="20"/>
      <c r="F48" s="20"/>
    </row>
  </sheetData>
  <mergeCells count="9">
    <mergeCell ref="C4:D4"/>
    <mergeCell ref="C1:E1"/>
    <mergeCell ref="A7:E7"/>
    <mergeCell ref="A13:B13"/>
    <mergeCell ref="A11:B11"/>
    <mergeCell ref="A3:B3"/>
    <mergeCell ref="A5:A6"/>
    <mergeCell ref="A8:A10"/>
    <mergeCell ref="B9:B10"/>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ātrie_testi_stac_daļa</vt:lpstr>
      <vt:lpstr>ātrie_testi_amb_daļa</vt:lpstr>
      <vt:lpstr>Covid_pakalp_progr</vt:lpstr>
      <vt:lpstr>Sekvencēšana</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Lazdiņa</cp:lastModifiedBy>
  <cp:lastPrinted>2023-07-12T11:51:52Z</cp:lastPrinted>
  <dcterms:created xsi:type="dcterms:W3CDTF">2020-04-24T14:20:08Z</dcterms:created>
  <dcterms:modified xsi:type="dcterms:W3CDTF">2023-08-17T07:16:01Z</dcterms:modified>
</cp:coreProperties>
</file>