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MK_rikojumi (gatavotie)\2021\par_pasu_kapital_paliel_C19_PSKUS_gultam_med_iekartam_papildaprikojumam 4 26.10.2021 MK info zin\uz_saskanosanu\"/>
    </mc:Choice>
  </mc:AlternateContent>
  <xr:revisionPtr revIDLastSave="0" documentId="13_ncr:1_{048858EB-C1F8-433C-A7D5-4D1873D38D3D}" xr6:coauthVersionLast="47" xr6:coauthVersionMax="47" xr10:uidLastSave="{00000000-0000-0000-0000-000000000000}"/>
  <bookViews>
    <workbookView xWindow="1950" yWindow="885" windowWidth="21615" windowHeight="15315" activeTab="2" xr2:uid="{00000000-000D-0000-FFFF-FFFF00000000}"/>
  </bookViews>
  <sheets>
    <sheet name="PSKUS 26.10." sheetId="6" r:id="rId1"/>
    <sheet name="PSKUS 20.10." sheetId="7" r:id="rId2"/>
    <sheet name="Traumataloģijas 20.10." sheetId="9" r:id="rId3"/>
  </sheets>
  <definedNames>
    <definedName name="_Hlk85133849" localSheetId="0">'PSKUS 26.10.'!$E$4</definedName>
    <definedName name="_xlnm.Print_Area" localSheetId="1">'PSKUS 20.10.'!$A$1:$D$41</definedName>
    <definedName name="_xlnm.Print_Area" localSheetId="2">'Traumataloģijas 20.10.'!$A$1:$L$29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9" l="1"/>
  <c r="E22" i="9"/>
  <c r="E21" i="9"/>
  <c r="E20" i="9"/>
  <c r="E19" i="9"/>
  <c r="E24" i="9" s="1"/>
  <c r="E16" i="9"/>
  <c r="H15" i="9"/>
  <c r="H14" i="9"/>
  <c r="E13" i="9"/>
  <c r="E12" i="9"/>
  <c r="E11" i="9"/>
  <c r="E10" i="9"/>
  <c r="E9" i="9"/>
  <c r="E17" i="9" s="1"/>
  <c r="E25" i="9" s="1"/>
  <c r="E28" i="9" s="1"/>
  <c r="H8" i="9"/>
  <c r="H7" i="9"/>
  <c r="H17" i="9" s="1"/>
  <c r="H26" i="9" s="1"/>
  <c r="D39" i="7"/>
  <c r="D28" i="7"/>
  <c r="D29" i="7" s="1"/>
  <c r="B28" i="7"/>
  <c r="D22" i="7"/>
  <c r="D21" i="7"/>
  <c r="D20" i="7"/>
  <c r="D19" i="7"/>
  <c r="D18" i="7"/>
  <c r="D23" i="7" s="1"/>
  <c r="D13" i="7"/>
  <c r="D12" i="7"/>
  <c r="D11" i="7"/>
  <c r="D10" i="7"/>
  <c r="D9" i="7"/>
  <c r="D8" i="7"/>
  <c r="B7" i="7"/>
  <c r="D7" i="7" s="1"/>
  <c r="D6" i="7"/>
  <c r="D5" i="7"/>
  <c r="B5" i="7"/>
  <c r="D14" i="7" l="1"/>
  <c r="D41" i="7" s="1"/>
  <c r="D5" i="6" l="1"/>
  <c r="D7" i="6"/>
  <c r="D11" i="6"/>
  <c r="D6" i="6"/>
  <c r="D8" i="6"/>
  <c r="D9" i="6"/>
  <c r="D10" i="6"/>
  <c r="D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Autors</author>
  </authors>
  <commentList>
    <comment ref="D23" authorId="0" shapeId="0" xr:uid="{0E781B97-D74B-4655-B767-D294A54CC945}">
      <text>
        <r>
          <rPr>
            <b/>
            <sz val="9"/>
            <color indexed="81"/>
            <rFont val="Tahoma"/>
            <family val="2"/>
            <charset val="186"/>
          </rPr>
          <t>Autors:</t>
        </r>
        <r>
          <rPr>
            <sz val="9"/>
            <color indexed="81"/>
            <rFont val="Tahoma"/>
            <family val="2"/>
            <charset val="186"/>
          </rPr>
          <t xml:space="preserve">
aprēķins uz 8 slimnīcas liftiem</t>
        </r>
      </text>
    </comment>
  </commentList>
</comments>
</file>

<file path=xl/sharedStrings.xml><?xml version="1.0" encoding="utf-8"?>
<sst xmlns="http://schemas.openxmlformats.org/spreadsheetml/2006/main" count="100" uniqueCount="78">
  <si>
    <t>Vitālo parametru monitors</t>
  </si>
  <si>
    <t>Medicīniskās iekārtas nosaukums</t>
  </si>
  <si>
    <t>Elektrokardiogrāfs</t>
  </si>
  <si>
    <t>Ultrasonogrāfs (lineārā, konvex, sektorālās zondes)</t>
  </si>
  <si>
    <t>ASTRUP Gāzu analizators (ASTRUP)</t>
  </si>
  <si>
    <t>Mākslīgās plaušu ventilācijas iekārtas (INV, NIV, APST)</t>
  </si>
  <si>
    <t>Skaits</t>
  </si>
  <si>
    <t>Cena (ar PVN)</t>
  </si>
  <si>
    <t>Kopā nepieciešamais finansējums, euro</t>
  </si>
  <si>
    <t>Gaisa apstrādes iekārta (APST iekārta)</t>
  </si>
  <si>
    <t>Vitālo parametru monitorēšanas darba stacija vai stacijas uzlabošana</t>
  </si>
  <si>
    <t>Papildus 124 jaunu gultu izvēršanai nepieciešamais finansējums VSIA "Paula Stradiņa klīniskā universitātes slimnīca"atbilstoši informatīvajam ziņojumam “Par gultu izvēršanu Covid-19 pacientiem” (2021.gada 26.oktobra protokols Nr.72 60.§)</t>
  </si>
  <si>
    <t>Pielikums Nr.1.1.</t>
  </si>
  <si>
    <t>Nepieciešamās medicīnas tehnoloģijas A korpusa aprīkošanai - papildus 50 gultu izveidei ātrijā</t>
  </si>
  <si>
    <t>Pozīcija</t>
  </si>
  <si>
    <t>Viena gabala cena ar PVN, EUR</t>
  </si>
  <si>
    <t>Daudzums</t>
  </si>
  <si>
    <t>Summa ar PVN, EUR</t>
  </si>
  <si>
    <t>Elektrokardiogrāfi ar DICOM</t>
  </si>
  <si>
    <t>5</t>
  </si>
  <si>
    <t>Slēgtās baktericīdās lampas</t>
  </si>
  <si>
    <t>30</t>
  </si>
  <si>
    <t>Asinsgāzu analizatori</t>
  </si>
  <si>
    <t>4</t>
  </si>
  <si>
    <t>Asinsgāzu analizatoru kārtridži</t>
  </si>
  <si>
    <t>64</t>
  </si>
  <si>
    <t>Portatīvais rentgens</t>
  </si>
  <si>
    <t>1</t>
  </si>
  <si>
    <t>Bronhoskopi</t>
  </si>
  <si>
    <t>Pacientu monitori</t>
  </si>
  <si>
    <t>Centrālā novērošanas stacija</t>
  </si>
  <si>
    <t xml:space="preserve">Elektroencefalogrāfs </t>
  </si>
  <si>
    <t>KOPĀ ar PVN</t>
  </si>
  <si>
    <t>Papildus nepieciešamās medicīnas tehnoloģijas jau plānoto 259 gultu aprīkošanai</t>
  </si>
  <si>
    <t>Sašķidrinātā medicīniskā skābekļa cisterna ar ietilpību ne mazāk kā 45 tonnas</t>
  </si>
  <si>
    <t>Plaušu inpedances iekārta</t>
  </si>
  <si>
    <t>Strūklas mākslīgās plaušu ventilācijas iekārta</t>
  </si>
  <si>
    <t>Temometrs infrasarkanais</t>
  </si>
  <si>
    <t>20</t>
  </si>
  <si>
    <t>Pulsa oksimetrijas monitors</t>
  </si>
  <si>
    <t>Nepieciešamās medicīnas tehnoloģijas nolietoto tehnoloģiju aizstāšanai</t>
  </si>
  <si>
    <t>Guļrati</t>
  </si>
  <si>
    <t>Pielāgošanas izmaksas: A1 korpusa pielāgošanai pacientu izvietošanai  ārkārtas situācija</t>
  </si>
  <si>
    <t>A korpusa Covid nodaļu slūžas</t>
  </si>
  <si>
    <t>duškabīnes (lai nodrošinātu personāla iznākšanu no Covid zonas)</t>
  </si>
  <si>
    <t>Ātrija starpsienas</t>
  </si>
  <si>
    <t>speciāla auduma aizkari “palātām”</t>
  </si>
  <si>
    <t>Pielikums Nr.1.2.</t>
  </si>
  <si>
    <t>Papildus nepieciešamais finansējums 2021.gadā</t>
  </si>
  <si>
    <t>Papildus nepieciešamais finansējums 2022.gadā</t>
  </si>
  <si>
    <t>N</t>
  </si>
  <si>
    <t xml:space="preserve">Nosaukums </t>
  </si>
  <si>
    <t>Cena bez PVN  Eiro</t>
  </si>
  <si>
    <t>Summa bez PVN eiro</t>
  </si>
  <si>
    <t>Aparatūras iepirkumi COVID TOS RAN</t>
  </si>
  <si>
    <t>Sanācijas bronhoskops 2. līmeņa ITN vajadzībām</t>
  </si>
  <si>
    <t>Pacientu ventilācijas iekārtas 1. līmeņa ITN vajadzībām neinvazīvās ventilācijas nodrošināšanai</t>
  </si>
  <si>
    <t>HFNC iekārta</t>
  </si>
  <si>
    <t>Fischer -Paykel mitrinātāji ventilātoriem</t>
  </si>
  <si>
    <t>Videolaringoskops 2. līmeņa ITN vajadzībām</t>
  </si>
  <si>
    <t xml:space="preserve">Medicīniskie sukņi </t>
  </si>
  <si>
    <t>Termostats infūziju šķidrumu sildīšanai 1. līmeņa ITN vajadzībām</t>
  </si>
  <si>
    <t>Asins gāzu analizātors 1.līmeņa ITN vajadzībām</t>
  </si>
  <si>
    <t>2022 janv</t>
  </si>
  <si>
    <t>Pacientu perfuzori ar turētāju un barošanas kabeli</t>
  </si>
  <si>
    <t>Pacientu infuzomati ar turētāju un barošanas kabeli</t>
  </si>
  <si>
    <t>Kopā</t>
  </si>
  <si>
    <t>ĶON nepieciešamie iepirkumi un preču aprēķini COVID pacientu ārstēšanai</t>
  </si>
  <si>
    <t>Automātiskā iekārta NOCOSPRAY 2  - pielietojama telpu un iekārtu dezinfekcijai pēc bīstamām infekcijām</t>
  </si>
  <si>
    <t>Dezinfekcijas līdzeklis NOCOLYSE ONE SHOT 1L</t>
  </si>
  <si>
    <t>Dezinfekcijas līdzeklis NOCOLYSE ONE SHOT 5L</t>
  </si>
  <si>
    <t>Gaisa dezinfekcijas iekārta, kuru var lietot cilvēkam atrodoties telpā (kā uzņemšanas nodaļā)</t>
  </si>
  <si>
    <t>Lifta dezinfekcijas iekārta,pastāvīgi uzstādīta, kuru var lietot cilvēkam atrodoties telpā</t>
  </si>
  <si>
    <t>Pavisam kopā 2021.gadā</t>
  </si>
  <si>
    <t>Pavisam kopā 2022.gadā</t>
  </si>
  <si>
    <t>Papildus nepieciešamais finansējums VSIA "Paula Stradiņa klīniskā universitātes slimnīca" atbilstoši informatīvajam ziņojumam “Par paveikto veselības aprūpes sistēmas kapacitātes stiprināšanai Covid-19 pacientu ārstēšanas nodrošināšanai un priekšlikumiem neizlietotā finansējuma apguvei” (2021.gada 20.oktobra protokols Nr.71 4.§), euro</t>
  </si>
  <si>
    <t>Papildus nepieciešamais finansējums VSIA "Traumatoloģijas un ortopēdijas slimnīca" atbilstoši informatīvajam ziņojumam “Par paveikto veselības aprūpes sistēmas kapacitātes stiprināšanai Covid-19 pacientu ārstēšanas nodrošināšanai un priekšlikumiem neizlietotā finansējuma apguvei” (2021.gada 20.oktobra protokols Nr.71 4.§), euro</t>
  </si>
  <si>
    <t>Pielikums Nr.1.3.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</si>
</sst>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11"/>
      <color rgb="FF201F1E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0" fillId="0" borderId="1" xfId="0" applyNumberForma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4" fillId="0" borderId="0" xfId="1" applyAlignment="1">
      <alignment wrapText="1"/>
    </xf>
    <xf numFmtId="0" fontId="4" fillId="0" borderId="0" xfId="1"/>
    <xf numFmtId="0" fontId="1" fillId="0" borderId="1" xfId="1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164" fontId="0" fillId="0" borderId="1" xfId="2" applyFont="1" applyBorder="1"/>
    <xf numFmtId="49" fontId="0" fillId="0" borderId="1" xfId="2" applyNumberFormat="1" applyFont="1" applyFill="1" applyBorder="1" applyAlignment="1">
      <alignment horizontal="center" vertical="center"/>
    </xf>
    <xf numFmtId="0" fontId="4" fillId="0" borderId="1" xfId="1" applyBorder="1" applyAlignment="1">
      <alignment wrapText="1"/>
    </xf>
    <xf numFmtId="49" fontId="0" fillId="0" borderId="1" xfId="2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/>
    </xf>
    <xf numFmtId="164" fontId="1" fillId="0" borderId="3" xfId="1" applyNumberFormat="1" applyFont="1" applyBorder="1"/>
    <xf numFmtId="164" fontId="0" fillId="0" borderId="1" xfId="2" applyFont="1" applyBorder="1" applyAlignment="1">
      <alignment wrapText="1"/>
    </xf>
    <xf numFmtId="49" fontId="0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wrapText="1"/>
    </xf>
    <xf numFmtId="0" fontId="6" fillId="0" borderId="1" xfId="1" applyFont="1" applyBorder="1" applyAlignment="1">
      <alignment wrapText="1"/>
    </xf>
    <xf numFmtId="164" fontId="0" fillId="0" borderId="1" xfId="2" applyFont="1" applyFill="1" applyBorder="1" applyAlignment="1">
      <alignment wrapText="1"/>
    </xf>
    <xf numFmtId="0" fontId="7" fillId="0" borderId="1" xfId="0" applyFont="1" applyBorder="1"/>
    <xf numFmtId="0" fontId="4" fillId="0" borderId="1" xfId="1" applyBorder="1"/>
    <xf numFmtId="0" fontId="7" fillId="0" borderId="1" xfId="0" applyFont="1" applyBorder="1" applyAlignment="1">
      <alignment horizontal="left" wrapText="1"/>
    </xf>
    <xf numFmtId="49" fontId="1" fillId="0" borderId="3" xfId="2" applyNumberFormat="1" applyFont="1" applyFill="1" applyBorder="1" applyAlignment="1">
      <alignment horizontal="center" vertical="center" wrapText="1"/>
    </xf>
    <xf numFmtId="164" fontId="1" fillId="0" borderId="3" xfId="1" applyNumberFormat="1" applyFont="1" applyBorder="1" applyAlignment="1">
      <alignment wrapText="1"/>
    </xf>
    <xf numFmtId="44" fontId="1" fillId="4" borderId="0" xfId="1" applyNumberFormat="1" applyFont="1" applyFill="1"/>
    <xf numFmtId="0" fontId="3" fillId="0" borderId="0" xfId="1" applyFont="1"/>
    <xf numFmtId="0" fontId="3" fillId="0" borderId="1" xfId="1" applyFont="1" applyBorder="1" applyAlignment="1">
      <alignment vertical="center" wrapText="1"/>
    </xf>
    <xf numFmtId="0" fontId="3" fillId="0" borderId="1" xfId="1" applyFont="1" applyBorder="1"/>
    <xf numFmtId="0" fontId="8" fillId="0" borderId="1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4" fontId="2" fillId="0" borderId="6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4" fontId="2" fillId="6" borderId="1" xfId="1" applyNumberFormat="1" applyFont="1" applyFill="1" applyBorder="1"/>
    <xf numFmtId="4" fontId="2" fillId="0" borderId="0" xfId="1" applyNumberFormat="1" applyFont="1"/>
    <xf numFmtId="0" fontId="3" fillId="0" borderId="0" xfId="1" applyFont="1" applyAlignment="1">
      <alignment wrapText="1"/>
    </xf>
    <xf numFmtId="0" fontId="4" fillId="0" borderId="0" xfId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0" xfId="1" applyAlignment="1">
      <alignment horizontal="left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2" fillId="0" borderId="5" xfId="1" applyFont="1" applyBorder="1" applyAlignment="1">
      <alignment vertical="center" wrapText="1"/>
    </xf>
    <xf numFmtId="0" fontId="2" fillId="6" borderId="4" xfId="1" applyFont="1" applyFill="1" applyBorder="1" applyAlignment="1">
      <alignment horizontal="right" vertical="center" wrapText="1"/>
    </xf>
    <xf numFmtId="0" fontId="2" fillId="6" borderId="5" xfId="1" applyFont="1" applyFill="1" applyBorder="1" applyAlignment="1">
      <alignment horizontal="right" vertical="center" wrapText="1"/>
    </xf>
    <xf numFmtId="0" fontId="3" fillId="6" borderId="5" xfId="1" applyFont="1" applyFill="1" applyBorder="1" applyAlignment="1">
      <alignment horizontal="right" vertical="center" wrapText="1"/>
    </xf>
    <xf numFmtId="0" fontId="3" fillId="6" borderId="6" xfId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wrapText="1"/>
    </xf>
    <xf numFmtId="0" fontId="3" fillId="3" borderId="2" xfId="1" applyFont="1" applyFill="1" applyBorder="1" applyAlignment="1">
      <alignment horizontal="center" wrapText="1"/>
    </xf>
    <xf numFmtId="0" fontId="3" fillId="5" borderId="0" xfId="1" applyFont="1" applyFill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3">
    <cellStyle name="Currency 2" xfId="2" xr:uid="{11F3640D-BEBE-407E-9333-4221DAB80FF5}"/>
    <cellStyle name="Normal" xfId="0" builtinId="0"/>
    <cellStyle name="Normal 2" xfId="1" xr:uid="{16650900-7865-4F60-952B-442AC780E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E7B0-1324-4B65-A850-989137E10973}">
  <dimension ref="A1:E16"/>
  <sheetViews>
    <sheetView workbookViewId="0">
      <selection activeCell="A3" sqref="A3:XFD3"/>
    </sheetView>
  </sheetViews>
  <sheetFormatPr defaultRowHeight="15" x14ac:dyDescent="0.25"/>
  <cols>
    <col min="1" max="1" width="28.85546875" customWidth="1"/>
    <col min="3" max="3" width="14" customWidth="1"/>
    <col min="4" max="4" width="19" customWidth="1"/>
  </cols>
  <sheetData>
    <row r="1" spans="1:5" ht="15.75" x14ac:dyDescent="0.25">
      <c r="D1" s="12" t="s">
        <v>12</v>
      </c>
      <c r="E1" s="11"/>
    </row>
    <row r="2" spans="1:5" ht="15.75" x14ac:dyDescent="0.25">
      <c r="E2" s="11"/>
    </row>
    <row r="3" spans="1:5" ht="64.5" customHeight="1" x14ac:dyDescent="0.25">
      <c r="A3" s="50" t="s">
        <v>11</v>
      </c>
      <c r="B3" s="50"/>
      <c r="C3" s="50"/>
      <c r="D3" s="50"/>
      <c r="E3" s="10"/>
    </row>
    <row r="4" spans="1:5" ht="45" x14ac:dyDescent="0.25">
      <c r="A4" s="4" t="s">
        <v>1</v>
      </c>
      <c r="B4" s="5" t="s">
        <v>6</v>
      </c>
      <c r="C4" s="5" t="s">
        <v>7</v>
      </c>
      <c r="D4" s="5" t="s">
        <v>8</v>
      </c>
      <c r="E4" s="10"/>
    </row>
    <row r="5" spans="1:5" ht="15.75" x14ac:dyDescent="0.25">
      <c r="A5" s="6" t="s">
        <v>0</v>
      </c>
      <c r="B5" s="1">
        <v>113</v>
      </c>
      <c r="C5" s="2">
        <v>1573</v>
      </c>
      <c r="D5" s="13">
        <f t="shared" ref="D5:D11" si="0">C5*B5</f>
        <v>177749</v>
      </c>
      <c r="E5" s="10"/>
    </row>
    <row r="6" spans="1:5" ht="45" x14ac:dyDescent="0.25">
      <c r="A6" s="6" t="s">
        <v>10</v>
      </c>
      <c r="B6" s="3">
        <v>3</v>
      </c>
      <c r="C6" s="2">
        <v>7260</v>
      </c>
      <c r="D6" s="13">
        <f t="shared" si="0"/>
        <v>21780</v>
      </c>
    </row>
    <row r="7" spans="1:5" x14ac:dyDescent="0.25">
      <c r="A7" s="6" t="s">
        <v>2</v>
      </c>
      <c r="B7" s="1">
        <v>3</v>
      </c>
      <c r="C7" s="2">
        <v>4356</v>
      </c>
      <c r="D7" s="13">
        <f t="shared" si="0"/>
        <v>13068</v>
      </c>
    </row>
    <row r="8" spans="1:5" ht="30" x14ac:dyDescent="0.25">
      <c r="A8" s="6" t="s">
        <v>5</v>
      </c>
      <c r="B8" s="1">
        <v>28</v>
      </c>
      <c r="C8" s="2">
        <v>30250</v>
      </c>
      <c r="D8" s="13">
        <f t="shared" si="0"/>
        <v>847000</v>
      </c>
    </row>
    <row r="9" spans="1:5" ht="30" x14ac:dyDescent="0.25">
      <c r="A9" s="6" t="s">
        <v>3</v>
      </c>
      <c r="B9" s="1">
        <v>2</v>
      </c>
      <c r="C9" s="2">
        <v>72600</v>
      </c>
      <c r="D9" s="13">
        <f t="shared" si="0"/>
        <v>145200</v>
      </c>
    </row>
    <row r="10" spans="1:5" ht="30" x14ac:dyDescent="0.25">
      <c r="A10" s="6" t="s">
        <v>4</v>
      </c>
      <c r="B10" s="1">
        <v>2</v>
      </c>
      <c r="C10" s="2">
        <v>22990</v>
      </c>
      <c r="D10" s="13">
        <f t="shared" si="0"/>
        <v>45980</v>
      </c>
    </row>
    <row r="11" spans="1:5" ht="30" x14ac:dyDescent="0.25">
      <c r="A11" s="6" t="s">
        <v>9</v>
      </c>
      <c r="B11" s="1">
        <v>20</v>
      </c>
      <c r="C11" s="2">
        <v>3630</v>
      </c>
      <c r="D11" s="13">
        <f t="shared" si="0"/>
        <v>72600</v>
      </c>
    </row>
    <row r="12" spans="1:5" x14ac:dyDescent="0.25">
      <c r="C12" s="7"/>
      <c r="D12" s="14">
        <f>SUM(D5:D11)</f>
        <v>1323377</v>
      </c>
    </row>
    <row r="14" spans="1:5" x14ac:dyDescent="0.25">
      <c r="B14" s="8"/>
      <c r="C14" s="8"/>
      <c r="D14" s="9"/>
    </row>
    <row r="15" spans="1:5" x14ac:dyDescent="0.25">
      <c r="B15" s="8"/>
      <c r="C15" s="8"/>
      <c r="D15" s="9"/>
    </row>
    <row r="16" spans="1:5" x14ac:dyDescent="0.25">
      <c r="B16" s="8"/>
      <c r="C16" s="8"/>
      <c r="D16" s="9"/>
    </row>
  </sheetData>
  <mergeCells count="1">
    <mergeCell ref="A3:D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42F6-2240-478C-A654-C8BA7526ADE6}">
  <dimension ref="A1:G41"/>
  <sheetViews>
    <sheetView workbookViewId="0">
      <selection activeCell="A2" sqref="A2:D2"/>
    </sheetView>
  </sheetViews>
  <sheetFormatPr defaultColWidth="9.140625" defaultRowHeight="15" x14ac:dyDescent="0.25"/>
  <cols>
    <col min="1" max="1" width="40.28515625" style="15" customWidth="1"/>
    <col min="2" max="2" width="17" style="16" customWidth="1"/>
    <col min="3" max="3" width="13.7109375" style="16" customWidth="1"/>
    <col min="4" max="4" width="17.5703125" style="16" customWidth="1"/>
    <col min="5" max="16384" width="9.140625" style="16"/>
  </cols>
  <sheetData>
    <row r="1" spans="1:7" ht="15.75" x14ac:dyDescent="0.25">
      <c r="D1" s="12" t="s">
        <v>47</v>
      </c>
      <c r="E1" s="51"/>
      <c r="F1" s="51"/>
      <c r="G1" s="51"/>
    </row>
    <row r="2" spans="1:7" ht="62.25" customHeight="1" x14ac:dyDescent="0.25">
      <c r="A2" s="53" t="s">
        <v>75</v>
      </c>
      <c r="B2" s="53"/>
      <c r="C2" s="53"/>
      <c r="D2" s="53"/>
      <c r="E2" s="49"/>
      <c r="F2" s="49"/>
      <c r="G2" s="49"/>
    </row>
    <row r="3" spans="1:7" ht="15.75" x14ac:dyDescent="0.25">
      <c r="A3" s="52" t="s">
        <v>13</v>
      </c>
      <c r="B3" s="52"/>
      <c r="C3" s="52"/>
      <c r="D3" s="52"/>
    </row>
    <row r="4" spans="1:7" ht="30" x14ac:dyDescent="0.25">
      <c r="A4" s="17" t="s">
        <v>14</v>
      </c>
      <c r="B4" s="17" t="s">
        <v>15</v>
      </c>
      <c r="C4" s="17" t="s">
        <v>16</v>
      </c>
      <c r="D4" s="17" t="s">
        <v>17</v>
      </c>
    </row>
    <row r="5" spans="1:7" ht="15.75" x14ac:dyDescent="0.25">
      <c r="A5" s="18" t="s">
        <v>18</v>
      </c>
      <c r="B5" s="19">
        <f>(2990+820)*1.21</f>
        <v>4610.0999999999995</v>
      </c>
      <c r="C5" s="20" t="s">
        <v>19</v>
      </c>
      <c r="D5" s="19">
        <f t="shared" ref="D5:D13" si="0">B5*C5</f>
        <v>23050.499999999996</v>
      </c>
    </row>
    <row r="6" spans="1:7" ht="15.75" x14ac:dyDescent="0.25">
      <c r="A6" s="18" t="s">
        <v>20</v>
      </c>
      <c r="B6" s="19">
        <v>500</v>
      </c>
      <c r="C6" s="20" t="s">
        <v>21</v>
      </c>
      <c r="D6" s="19">
        <f t="shared" si="0"/>
        <v>15000</v>
      </c>
    </row>
    <row r="7" spans="1:7" x14ac:dyDescent="0.25">
      <c r="A7" s="21" t="s">
        <v>22</v>
      </c>
      <c r="B7" s="19">
        <f>16000*1.21</f>
        <v>19360</v>
      </c>
      <c r="C7" s="22" t="s">
        <v>23</v>
      </c>
      <c r="D7" s="19">
        <f t="shared" si="0"/>
        <v>77440</v>
      </c>
    </row>
    <row r="8" spans="1:7" x14ac:dyDescent="0.25">
      <c r="A8" s="21" t="s">
        <v>24</v>
      </c>
      <c r="B8" s="19">
        <v>726</v>
      </c>
      <c r="C8" s="22" t="s">
        <v>25</v>
      </c>
      <c r="D8" s="19">
        <f t="shared" si="0"/>
        <v>46464</v>
      </c>
    </row>
    <row r="9" spans="1:7" x14ac:dyDescent="0.25">
      <c r="A9" s="21" t="s">
        <v>26</v>
      </c>
      <c r="B9" s="19">
        <v>108950</v>
      </c>
      <c r="C9" s="22" t="s">
        <v>27</v>
      </c>
      <c r="D9" s="19">
        <f t="shared" si="0"/>
        <v>108950</v>
      </c>
    </row>
    <row r="10" spans="1:7" x14ac:dyDescent="0.25">
      <c r="A10" s="21" t="s">
        <v>28</v>
      </c>
      <c r="B10" s="19">
        <v>12000</v>
      </c>
      <c r="C10" s="23">
        <v>4</v>
      </c>
      <c r="D10" s="19">
        <f t="shared" si="0"/>
        <v>48000</v>
      </c>
    </row>
    <row r="11" spans="1:7" x14ac:dyDescent="0.25">
      <c r="A11" s="21" t="s">
        <v>29</v>
      </c>
      <c r="B11" s="19">
        <v>3500</v>
      </c>
      <c r="C11" s="23">
        <v>50</v>
      </c>
      <c r="D11" s="19">
        <f t="shared" si="0"/>
        <v>175000</v>
      </c>
    </row>
    <row r="12" spans="1:7" x14ac:dyDescent="0.25">
      <c r="A12" s="21" t="s">
        <v>30</v>
      </c>
      <c r="B12" s="19">
        <v>12000</v>
      </c>
      <c r="C12" s="23">
        <v>2</v>
      </c>
      <c r="D12" s="19">
        <f t="shared" si="0"/>
        <v>24000</v>
      </c>
    </row>
    <row r="13" spans="1:7" x14ac:dyDescent="0.25">
      <c r="A13" s="21" t="s">
        <v>31</v>
      </c>
      <c r="B13" s="19">
        <v>66550</v>
      </c>
      <c r="C13" s="23">
        <v>1</v>
      </c>
      <c r="D13" s="19">
        <f t="shared" si="0"/>
        <v>66550</v>
      </c>
    </row>
    <row r="14" spans="1:7" x14ac:dyDescent="0.25">
      <c r="C14" s="24" t="s">
        <v>32</v>
      </c>
      <c r="D14" s="25">
        <f>SUM(D5:D13)</f>
        <v>584454.5</v>
      </c>
    </row>
    <row r="16" spans="1:7" ht="15.75" x14ac:dyDescent="0.25">
      <c r="A16" s="52" t="s">
        <v>33</v>
      </c>
      <c r="B16" s="52"/>
      <c r="C16" s="52"/>
      <c r="D16" s="52"/>
    </row>
    <row r="17" spans="1:4" ht="30" x14ac:dyDescent="0.25">
      <c r="A17" s="17" t="s">
        <v>14</v>
      </c>
      <c r="B17" s="17" t="s">
        <v>15</v>
      </c>
      <c r="C17" s="17" t="s">
        <v>16</v>
      </c>
      <c r="D17" s="17" t="s">
        <v>17</v>
      </c>
    </row>
    <row r="18" spans="1:4" ht="47.25" x14ac:dyDescent="0.25">
      <c r="A18" s="18" t="s">
        <v>34</v>
      </c>
      <c r="B18" s="26">
        <v>125000</v>
      </c>
      <c r="C18" s="27" t="s">
        <v>27</v>
      </c>
      <c r="D18" s="26">
        <f>B18*C18</f>
        <v>125000</v>
      </c>
    </row>
    <row r="19" spans="1:4" ht="15.75" x14ac:dyDescent="0.25">
      <c r="A19" s="18" t="s">
        <v>35</v>
      </c>
      <c r="B19" s="26">
        <v>62000</v>
      </c>
      <c r="C19" s="27" t="s">
        <v>27</v>
      </c>
      <c r="D19" s="26">
        <f>B19*C19</f>
        <v>62000</v>
      </c>
    </row>
    <row r="20" spans="1:4" ht="31.5" x14ac:dyDescent="0.25">
      <c r="A20" s="18" t="s">
        <v>36</v>
      </c>
      <c r="B20" s="26">
        <v>125000</v>
      </c>
      <c r="C20" s="27" t="s">
        <v>27</v>
      </c>
      <c r="D20" s="26">
        <f>B20*C20</f>
        <v>125000</v>
      </c>
    </row>
    <row r="21" spans="1:4" ht="15.75" x14ac:dyDescent="0.25">
      <c r="A21" s="18" t="s">
        <v>37</v>
      </c>
      <c r="B21" s="26">
        <v>150</v>
      </c>
      <c r="C21" s="27" t="s">
        <v>38</v>
      </c>
      <c r="D21" s="26">
        <f>B21*C21</f>
        <v>3000</v>
      </c>
    </row>
    <row r="22" spans="1:4" ht="15.75" x14ac:dyDescent="0.25">
      <c r="A22" s="18" t="s">
        <v>39</v>
      </c>
      <c r="B22" s="26">
        <v>1200</v>
      </c>
      <c r="C22" s="27" t="s">
        <v>21</v>
      </c>
      <c r="D22" s="26">
        <f>B22*C22</f>
        <v>36000</v>
      </c>
    </row>
    <row r="23" spans="1:4" x14ac:dyDescent="0.25">
      <c r="B23" s="15"/>
      <c r="C23" s="28" t="s">
        <v>32</v>
      </c>
      <c r="D23" s="29">
        <f>SUM(D18:D22)</f>
        <v>351000</v>
      </c>
    </row>
    <row r="24" spans="1:4" x14ac:dyDescent="0.25">
      <c r="A24" s="16"/>
    </row>
    <row r="26" spans="1:4" ht="15.75" x14ac:dyDescent="0.25">
      <c r="A26" s="52" t="s">
        <v>40</v>
      </c>
      <c r="B26" s="52"/>
      <c r="C26" s="52"/>
      <c r="D26" s="52"/>
    </row>
    <row r="27" spans="1:4" ht="30" x14ac:dyDescent="0.25">
      <c r="A27" s="17" t="s">
        <v>14</v>
      </c>
      <c r="B27" s="17" t="s">
        <v>15</v>
      </c>
      <c r="C27" s="17" t="s">
        <v>16</v>
      </c>
      <c r="D27" s="17" t="s">
        <v>17</v>
      </c>
    </row>
    <row r="28" spans="1:4" ht="15.75" x14ac:dyDescent="0.25">
      <c r="A28" s="30" t="s">
        <v>41</v>
      </c>
      <c r="B28" s="31">
        <f>2500*1.21</f>
        <v>3025</v>
      </c>
      <c r="C28" s="27" t="s">
        <v>38</v>
      </c>
      <c r="D28" s="26">
        <f>B28*C28</f>
        <v>60500</v>
      </c>
    </row>
    <row r="29" spans="1:4" x14ac:dyDescent="0.25">
      <c r="B29" s="15"/>
      <c r="C29" s="28" t="s">
        <v>32</v>
      </c>
      <c r="D29" s="29">
        <f>SUM(D28:D28)</f>
        <v>60500</v>
      </c>
    </row>
    <row r="34" spans="1:4" ht="15.75" x14ac:dyDescent="0.25">
      <c r="A34" s="52" t="s">
        <v>42</v>
      </c>
      <c r="B34" s="52"/>
      <c r="C34" s="52"/>
      <c r="D34" s="52"/>
    </row>
    <row r="35" spans="1:4" x14ac:dyDescent="0.25">
      <c r="A35" s="32" t="s">
        <v>43</v>
      </c>
      <c r="B35" s="33"/>
      <c r="C35" s="33"/>
      <c r="D35" s="26">
        <v>2000</v>
      </c>
    </row>
    <row r="36" spans="1:4" ht="30" x14ac:dyDescent="0.25">
      <c r="A36" s="34" t="s">
        <v>44</v>
      </c>
      <c r="B36" s="33"/>
      <c r="C36" s="33"/>
      <c r="D36" s="26">
        <v>1000</v>
      </c>
    </row>
    <row r="37" spans="1:4" x14ac:dyDescent="0.25">
      <c r="A37" s="32" t="s">
        <v>45</v>
      </c>
      <c r="B37" s="33"/>
      <c r="C37" s="33"/>
      <c r="D37" s="26">
        <v>6500</v>
      </c>
    </row>
    <row r="38" spans="1:4" x14ac:dyDescent="0.25">
      <c r="A38" s="32" t="s">
        <v>46</v>
      </c>
      <c r="B38" s="33"/>
      <c r="C38" s="33"/>
      <c r="D38" s="26">
        <v>1500</v>
      </c>
    </row>
    <row r="39" spans="1:4" x14ac:dyDescent="0.25">
      <c r="C39" s="35" t="s">
        <v>32</v>
      </c>
      <c r="D39" s="36">
        <f>SUM(D35:D38)</f>
        <v>11000</v>
      </c>
    </row>
    <row r="41" spans="1:4" x14ac:dyDescent="0.25">
      <c r="D41" s="37">
        <f>D14+D23+D29+D39</f>
        <v>1006954.5</v>
      </c>
    </row>
  </sheetData>
  <mergeCells count="6">
    <mergeCell ref="E1:G1"/>
    <mergeCell ref="A3:D3"/>
    <mergeCell ref="A16:D16"/>
    <mergeCell ref="A26:D26"/>
    <mergeCell ref="A34:D34"/>
    <mergeCell ref="A2:D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41EB-6440-4663-8B7E-079A0F2F9F30}">
  <dimension ref="A1:J28"/>
  <sheetViews>
    <sheetView tabSelected="1" workbookViewId="0">
      <selection activeCell="A2" sqref="A2:H2"/>
    </sheetView>
  </sheetViews>
  <sheetFormatPr defaultColWidth="8.85546875" defaultRowHeight="15.75" x14ac:dyDescent="0.25"/>
  <cols>
    <col min="1" max="1" width="5.85546875" style="38" customWidth="1"/>
    <col min="2" max="2" width="62.5703125" style="38" customWidth="1"/>
    <col min="3" max="3" width="12" style="38" customWidth="1"/>
    <col min="4" max="4" width="8.85546875" style="38"/>
    <col min="5" max="5" width="13.7109375" style="38" customWidth="1"/>
    <col min="6" max="6" width="12" style="38" customWidth="1"/>
    <col min="7" max="7" width="8.85546875" style="38"/>
    <col min="8" max="8" width="11.42578125" style="38" customWidth="1"/>
    <col min="9" max="16384" width="8.85546875" style="38"/>
  </cols>
  <sheetData>
    <row r="1" spans="1:10" x14ac:dyDescent="0.25">
      <c r="H1" s="12" t="s">
        <v>77</v>
      </c>
      <c r="I1" s="48"/>
      <c r="J1" s="48"/>
    </row>
    <row r="2" spans="1:10" ht="55.5" customHeight="1" x14ac:dyDescent="0.25">
      <c r="A2" s="59" t="s">
        <v>76</v>
      </c>
      <c r="B2" s="59"/>
      <c r="C2" s="59"/>
      <c r="D2" s="59"/>
      <c r="E2" s="59"/>
      <c r="F2" s="59"/>
      <c r="G2" s="59"/>
      <c r="H2" s="59"/>
    </row>
    <row r="4" spans="1:10" x14ac:dyDescent="0.25">
      <c r="C4" s="60" t="s">
        <v>48</v>
      </c>
      <c r="D4" s="60"/>
      <c r="E4" s="60"/>
      <c r="F4" s="61" t="s">
        <v>49</v>
      </c>
      <c r="G4" s="61"/>
      <c r="H4" s="61"/>
    </row>
    <row r="5" spans="1:10" ht="31.5" x14ac:dyDescent="0.25">
      <c r="A5" s="39" t="s">
        <v>50</v>
      </c>
      <c r="B5" s="39" t="s">
        <v>51</v>
      </c>
      <c r="C5" s="39" t="s">
        <v>52</v>
      </c>
      <c r="D5" s="39" t="s">
        <v>6</v>
      </c>
      <c r="E5" s="39" t="s">
        <v>53</v>
      </c>
      <c r="F5" s="39" t="s">
        <v>52</v>
      </c>
      <c r="G5" s="39" t="s">
        <v>6</v>
      </c>
      <c r="H5" s="39" t="s">
        <v>53</v>
      </c>
    </row>
    <row r="6" spans="1:10" x14ac:dyDescent="0.25">
      <c r="A6" s="62" t="s">
        <v>54</v>
      </c>
      <c r="B6" s="63"/>
      <c r="C6" s="63"/>
      <c r="D6" s="63"/>
      <c r="E6" s="64"/>
    </row>
    <row r="7" spans="1:10" x14ac:dyDescent="0.25">
      <c r="A7" s="39">
        <v>1</v>
      </c>
      <c r="B7" s="39" t="s">
        <v>55</v>
      </c>
      <c r="C7" s="40"/>
      <c r="D7" s="40"/>
      <c r="E7" s="40"/>
      <c r="F7" s="39">
        <v>9000</v>
      </c>
      <c r="G7" s="39">
        <v>1</v>
      </c>
      <c r="H7" s="39">
        <f>F7*G7</f>
        <v>9000</v>
      </c>
      <c r="I7" s="38">
        <v>2022</v>
      </c>
    </row>
    <row r="8" spans="1:10" ht="31.5" x14ac:dyDescent="0.25">
      <c r="A8" s="39">
        <v>2</v>
      </c>
      <c r="B8" s="39" t="s">
        <v>56</v>
      </c>
      <c r="C8" s="40"/>
      <c r="D8" s="40"/>
      <c r="E8" s="40"/>
      <c r="F8" s="39">
        <v>7500</v>
      </c>
      <c r="G8" s="39">
        <v>2</v>
      </c>
      <c r="H8" s="39">
        <f>F8*G8</f>
        <v>15000</v>
      </c>
      <c r="I8" s="38">
        <v>2022</v>
      </c>
    </row>
    <row r="9" spans="1:10" x14ac:dyDescent="0.25">
      <c r="A9" s="39">
        <v>3</v>
      </c>
      <c r="B9" s="41" t="s">
        <v>57</v>
      </c>
      <c r="C9" s="39">
        <v>4000</v>
      </c>
      <c r="D9" s="39">
        <v>1</v>
      </c>
      <c r="E9" s="39">
        <f>C9*D9</f>
        <v>4000</v>
      </c>
      <c r="F9" s="40"/>
      <c r="G9" s="40"/>
      <c r="H9" s="40"/>
      <c r="I9" s="38">
        <v>2021</v>
      </c>
    </row>
    <row r="10" spans="1:10" x14ac:dyDescent="0.25">
      <c r="A10" s="39">
        <v>4</v>
      </c>
      <c r="B10" s="41" t="s">
        <v>58</v>
      </c>
      <c r="C10" s="39">
        <v>1300</v>
      </c>
      <c r="D10" s="39">
        <v>3</v>
      </c>
      <c r="E10" s="39">
        <f>C10*D10</f>
        <v>3900</v>
      </c>
      <c r="F10" s="40"/>
      <c r="G10" s="40"/>
      <c r="H10" s="40"/>
      <c r="I10" s="38">
        <v>2021</v>
      </c>
    </row>
    <row r="11" spans="1:10" x14ac:dyDescent="0.25">
      <c r="A11" s="39">
        <v>5</v>
      </c>
      <c r="B11" s="40" t="s">
        <v>59</v>
      </c>
      <c r="C11" s="40">
        <v>10000</v>
      </c>
      <c r="D11" s="39">
        <v>1</v>
      </c>
      <c r="E11" s="39">
        <f>C11*D11</f>
        <v>10000</v>
      </c>
      <c r="F11" s="40"/>
      <c r="G11" s="40"/>
      <c r="H11" s="40"/>
      <c r="I11" s="38">
        <v>2021</v>
      </c>
    </row>
    <row r="12" spans="1:10" x14ac:dyDescent="0.25">
      <c r="A12" s="39">
        <v>6</v>
      </c>
      <c r="B12" s="39" t="s">
        <v>60</v>
      </c>
      <c r="C12" s="39">
        <v>1500</v>
      </c>
      <c r="D12" s="39">
        <v>3</v>
      </c>
      <c r="E12" s="39">
        <f>C12*D12</f>
        <v>4500</v>
      </c>
      <c r="F12" s="40"/>
      <c r="G12" s="40"/>
      <c r="H12" s="40"/>
      <c r="I12" s="38">
        <v>2021</v>
      </c>
    </row>
    <row r="13" spans="1:10" x14ac:dyDescent="0.25">
      <c r="A13" s="39">
        <v>7</v>
      </c>
      <c r="B13" s="39" t="s">
        <v>61</v>
      </c>
      <c r="C13" s="39">
        <v>1200</v>
      </c>
      <c r="D13" s="39">
        <v>1</v>
      </c>
      <c r="E13" s="39">
        <f>C13*D13</f>
        <v>1200</v>
      </c>
      <c r="F13" s="40"/>
      <c r="G13" s="40"/>
      <c r="H13" s="40"/>
      <c r="I13" s="38">
        <v>2021</v>
      </c>
    </row>
    <row r="14" spans="1:10" x14ac:dyDescent="0.25">
      <c r="A14" s="39">
        <v>8</v>
      </c>
      <c r="B14" s="39" t="s">
        <v>62</v>
      </c>
      <c r="C14" s="40"/>
      <c r="D14" s="40"/>
      <c r="E14" s="40"/>
      <c r="F14" s="39">
        <v>8500</v>
      </c>
      <c r="G14" s="39">
        <v>1</v>
      </c>
      <c r="H14" s="39">
        <f>F14*G14</f>
        <v>8500</v>
      </c>
      <c r="I14" s="38" t="s">
        <v>63</v>
      </c>
    </row>
    <row r="15" spans="1:10" x14ac:dyDescent="0.25">
      <c r="A15" s="39">
        <v>9</v>
      </c>
      <c r="B15" s="39" t="s">
        <v>64</v>
      </c>
      <c r="C15" s="40"/>
      <c r="D15" s="40"/>
      <c r="E15" s="40"/>
      <c r="F15" s="39">
        <v>1150</v>
      </c>
      <c r="G15" s="39">
        <v>20</v>
      </c>
      <c r="H15" s="39">
        <f>F15*G15</f>
        <v>23000</v>
      </c>
      <c r="I15" s="38">
        <v>2022</v>
      </c>
    </row>
    <row r="16" spans="1:10" x14ac:dyDescent="0.25">
      <c r="A16" s="39">
        <v>10</v>
      </c>
      <c r="B16" s="39" t="s">
        <v>65</v>
      </c>
      <c r="C16" s="39">
        <v>1150</v>
      </c>
      <c r="D16" s="39">
        <v>4</v>
      </c>
      <c r="E16" s="39">
        <f>C16*D16</f>
        <v>4600</v>
      </c>
      <c r="F16" s="40"/>
      <c r="G16" s="40"/>
      <c r="H16" s="40"/>
      <c r="I16" s="38">
        <v>2021</v>
      </c>
    </row>
    <row r="17" spans="1:9" x14ac:dyDescent="0.25">
      <c r="A17" s="42"/>
      <c r="B17" s="43"/>
      <c r="C17" s="54" t="s">
        <v>66</v>
      </c>
      <c r="D17" s="54"/>
      <c r="E17" s="44">
        <f>SUM(E7:E16)</f>
        <v>28200</v>
      </c>
      <c r="H17" s="45">
        <f>SUM(H7:H16)</f>
        <v>55500</v>
      </c>
    </row>
    <row r="18" spans="1:9" x14ac:dyDescent="0.25">
      <c r="A18" s="62" t="s">
        <v>67</v>
      </c>
      <c r="B18" s="63" t="s">
        <v>67</v>
      </c>
      <c r="C18" s="63"/>
      <c r="D18" s="63"/>
      <c r="E18" s="64"/>
    </row>
    <row r="19" spans="1:9" ht="31.5" x14ac:dyDescent="0.25">
      <c r="A19" s="39">
        <v>111</v>
      </c>
      <c r="B19" s="39" t="s">
        <v>68</v>
      </c>
      <c r="C19" s="39">
        <v>4250</v>
      </c>
      <c r="D19" s="39">
        <v>2</v>
      </c>
      <c r="E19" s="39">
        <f>C19*D19</f>
        <v>8500</v>
      </c>
      <c r="I19" s="38">
        <v>2021</v>
      </c>
    </row>
    <row r="20" spans="1:9" x14ac:dyDescent="0.25">
      <c r="A20" s="39">
        <v>12</v>
      </c>
      <c r="B20" s="39" t="s">
        <v>69</v>
      </c>
      <c r="C20" s="39">
        <v>56.2</v>
      </c>
      <c r="D20" s="39">
        <v>6</v>
      </c>
      <c r="E20" s="39">
        <f>C20*D20</f>
        <v>337.20000000000005</v>
      </c>
      <c r="I20" s="38">
        <v>2021</v>
      </c>
    </row>
    <row r="21" spans="1:9" x14ac:dyDescent="0.25">
      <c r="A21" s="39">
        <v>13</v>
      </c>
      <c r="B21" s="39" t="s">
        <v>70</v>
      </c>
      <c r="C21" s="39">
        <v>235.4</v>
      </c>
      <c r="D21" s="39">
        <v>36</v>
      </c>
      <c r="E21" s="39">
        <f>C21*D21</f>
        <v>8474.4</v>
      </c>
      <c r="I21" s="38">
        <v>2021</v>
      </c>
    </row>
    <row r="22" spans="1:9" ht="31.5" x14ac:dyDescent="0.25">
      <c r="A22" s="39">
        <v>14</v>
      </c>
      <c r="B22" s="39" t="s">
        <v>71</v>
      </c>
      <c r="C22" s="39">
        <v>500</v>
      </c>
      <c r="D22" s="39">
        <v>2</v>
      </c>
      <c r="E22" s="39">
        <f>C22*D22</f>
        <v>1000</v>
      </c>
      <c r="I22" s="38">
        <v>2021</v>
      </c>
    </row>
    <row r="23" spans="1:9" ht="31.5" x14ac:dyDescent="0.25">
      <c r="A23" s="39">
        <v>15</v>
      </c>
      <c r="B23" s="39" t="s">
        <v>72</v>
      </c>
      <c r="C23" s="39">
        <v>500</v>
      </c>
      <c r="D23" s="39">
        <v>8</v>
      </c>
      <c r="E23" s="39">
        <f>C23*D23</f>
        <v>4000</v>
      </c>
      <c r="I23" s="38">
        <v>2021</v>
      </c>
    </row>
    <row r="24" spans="1:9" x14ac:dyDescent="0.25">
      <c r="A24" s="39"/>
      <c r="B24" s="39"/>
      <c r="C24" s="54" t="s">
        <v>66</v>
      </c>
      <c r="D24" s="54"/>
      <c r="E24" s="44">
        <f>SUM(E19:E23)</f>
        <v>22311.599999999999</v>
      </c>
    </row>
    <row r="25" spans="1:9" x14ac:dyDescent="0.25">
      <c r="A25" s="55" t="s">
        <v>73</v>
      </c>
      <c r="B25" s="56"/>
      <c r="C25" s="57"/>
      <c r="D25" s="58"/>
      <c r="E25" s="46">
        <f>E17+E24</f>
        <v>50511.6</v>
      </c>
    </row>
    <row r="26" spans="1:9" x14ac:dyDescent="0.25">
      <c r="A26" s="55" t="s">
        <v>74</v>
      </c>
      <c r="B26" s="56"/>
      <c r="C26" s="57"/>
      <c r="D26" s="58"/>
      <c r="H26" s="46">
        <f>H17</f>
        <v>55500</v>
      </c>
    </row>
    <row r="28" spans="1:9" x14ac:dyDescent="0.25">
      <c r="E28" s="47">
        <f>E25+H26</f>
        <v>106011.6</v>
      </c>
    </row>
  </sheetData>
  <mergeCells count="9">
    <mergeCell ref="C24:D24"/>
    <mergeCell ref="A25:D25"/>
    <mergeCell ref="A26:D26"/>
    <mergeCell ref="A2:H2"/>
    <mergeCell ref="C4:E4"/>
    <mergeCell ref="F4:H4"/>
    <mergeCell ref="A6:E6"/>
    <mergeCell ref="C17:D17"/>
    <mergeCell ref="A18:E18"/>
  </mergeCells>
  <pageMargins left="0.23622047244094491" right="0.23622047244094491" top="0.74803149606299213" bottom="0.74803149606299213" header="0.31496062992125984" footer="0.31496062992125984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PSKUS 26.10.</vt:lpstr>
      <vt:lpstr>PSKUS 20.10.</vt:lpstr>
      <vt:lpstr>Traumataloģijas 20.10.</vt:lpstr>
      <vt:lpstr>'PSKUS 26.10.'!_Hlk85133849</vt:lpstr>
      <vt:lpstr>'PSKUS 20.10.'!Print_Area</vt:lpstr>
      <vt:lpstr>'Traumataloģijas 20.10.'!Print_Area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Šimkus</dc:creator>
  <cp:lastModifiedBy>Sandra Kasparenko</cp:lastModifiedBy>
  <cp:lastPrinted>2021-10-31T17:00:20Z</cp:lastPrinted>
  <dcterms:created xsi:type="dcterms:W3CDTF">2020-10-05T10:04:55Z</dcterms:created>
  <dcterms:modified xsi:type="dcterms:W3CDTF">2021-10-31T17:58:35Z</dcterms:modified>
</cp:coreProperties>
</file>