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T:\FAD\FVD\Apropriacija\2024_gads\MK APRO atlikumi augusts\FM iebildumi - precizējumi\Precizētie_pielikumi_pēc_FM_iebildumiem\FM precizējumi 2 aplis uz oktobri\"/>
    </mc:Choice>
  </mc:AlternateContent>
  <xr:revisionPtr revIDLastSave="0" documentId="13_ncr:1_{551ACCCF-4B30-43E0-A4A5-B91DB012F6A5}" xr6:coauthVersionLast="36" xr6:coauthVersionMax="36" xr10:uidLastSave="{00000000-0000-0000-0000-000000000000}"/>
  <bookViews>
    <workbookView xWindow="-28920" yWindow="-120" windowWidth="29040" windowHeight="15720" tabRatio="852" xr2:uid="{9066E360-8C70-48BE-A128-4007A4D2B6E1}"/>
  </bookViews>
  <sheets>
    <sheet name="Pielikums_DAC" sheetId="28" r:id="rId1"/>
    <sheet name="1" sheetId="8" r:id="rId2"/>
    <sheet name="2" sheetId="9" r:id="rId3"/>
    <sheet name="3" sheetId="10" r:id="rId4"/>
    <sheet name="4" sheetId="11" r:id="rId5"/>
    <sheet name="5" sheetId="12" r:id="rId6"/>
    <sheet name="6" sheetId="13" r:id="rId7"/>
    <sheet name="7" sheetId="14" r:id="rId8"/>
    <sheet name="8" sheetId="7" r:id="rId9"/>
    <sheet name="9" sheetId="15" r:id="rId10"/>
    <sheet name="10" sheetId="16" r:id="rId11"/>
    <sheet name="11" sheetId="17" r:id="rId12"/>
    <sheet name="12" sheetId="18" r:id="rId13"/>
    <sheet name="13" sheetId="19" r:id="rId14"/>
    <sheet name="14" sheetId="20" r:id="rId15"/>
    <sheet name="15" sheetId="22" r:id="rId16"/>
    <sheet name="16" sheetId="23" r:id="rId17"/>
    <sheet name="17" sheetId="24" r:id="rId18"/>
    <sheet name="18" sheetId="25" r:id="rId19"/>
    <sheet name="19" sheetId="26" r:id="rId20"/>
    <sheet name="20" sheetId="27" r:id="rId21"/>
    <sheet name="21" sheetId="30" r:id="rId22"/>
    <sheet name="22" sheetId="32" r:id="rId23"/>
    <sheet name="23" sheetId="34" r:id="rId24"/>
    <sheet name="24" sheetId="37" r:id="rId25"/>
    <sheet name="25" sheetId="38" r:id="rId26"/>
    <sheet name="klientu dienas" sheetId="36" r:id="rId27"/>
    <sheet name="darba dienas" sheetId="31" r:id="rId28"/>
  </sheets>
  <calcPr calcId="191029" calcOnSave="0"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7" i="13" l="1"/>
  <c r="Z3" i="36"/>
  <c r="O3" i="36"/>
  <c r="N3" i="36"/>
  <c r="M3" i="36"/>
  <c r="L4" i="36"/>
  <c r="L5" i="36"/>
  <c r="L6" i="36"/>
  <c r="L7" i="36"/>
  <c r="L8" i="36"/>
  <c r="L9" i="36"/>
  <c r="L10" i="36"/>
  <c r="L11" i="36"/>
  <c r="L12" i="36"/>
  <c r="L13" i="36"/>
  <c r="L14" i="36"/>
  <c r="L3" i="36"/>
  <c r="J4" i="36"/>
  <c r="J5" i="36"/>
  <c r="J6" i="36"/>
  <c r="J7" i="36"/>
  <c r="J8" i="36"/>
  <c r="J9" i="36"/>
  <c r="J10" i="36"/>
  <c r="J11" i="36"/>
  <c r="J12" i="36"/>
  <c r="J13" i="36"/>
  <c r="J14" i="36"/>
  <c r="J3" i="36"/>
  <c r="I4" i="36"/>
  <c r="I5" i="36"/>
  <c r="I6" i="36"/>
  <c r="I7" i="36"/>
  <c r="I8" i="36"/>
  <c r="I9" i="36"/>
  <c r="I10" i="36"/>
  <c r="I11" i="36"/>
  <c r="I12" i="36"/>
  <c r="I13" i="36"/>
  <c r="I14" i="36"/>
  <c r="I3" i="36"/>
  <c r="F4" i="36"/>
  <c r="F5" i="36"/>
  <c r="F6" i="36"/>
  <c r="F7" i="36"/>
  <c r="F8" i="36"/>
  <c r="F9" i="36"/>
  <c r="F10" i="36"/>
  <c r="F11" i="36"/>
  <c r="F12" i="36"/>
  <c r="F13" i="36"/>
  <c r="F14" i="36"/>
  <c r="F3" i="36"/>
  <c r="E13" i="36"/>
  <c r="E14" i="36"/>
  <c r="E12" i="36"/>
  <c r="E4" i="36"/>
  <c r="E5" i="36"/>
  <c r="E6" i="36"/>
  <c r="E7" i="36"/>
  <c r="E8" i="36"/>
  <c r="E9" i="36"/>
  <c r="E10" i="36"/>
  <c r="E3" i="36"/>
  <c r="D27" i="26"/>
  <c r="G39" i="24"/>
  <c r="G40" i="24"/>
  <c r="G41" i="24"/>
  <c r="G42" i="24"/>
  <c r="G43" i="24"/>
  <c r="G44" i="24"/>
  <c r="G45" i="24"/>
  <c r="G46" i="24"/>
  <c r="G47" i="24"/>
  <c r="G48" i="24"/>
  <c r="H48" i="24"/>
  <c r="G38" i="24"/>
  <c r="G22" i="24"/>
  <c r="G23" i="24"/>
  <c r="G24" i="24"/>
  <c r="G25" i="24"/>
  <c r="G26" i="24"/>
  <c r="G27" i="24"/>
  <c r="G28" i="24"/>
  <c r="G29" i="24"/>
  <c r="G30" i="24"/>
  <c r="G31" i="24"/>
  <c r="G32" i="24"/>
  <c r="G33" i="24"/>
  <c r="G21" i="24"/>
  <c r="G6" i="24"/>
  <c r="G7" i="24"/>
  <c r="G8" i="24"/>
  <c r="G9" i="24"/>
  <c r="G10" i="24"/>
  <c r="G11" i="24"/>
  <c r="G12" i="24"/>
  <c r="H12" i="24"/>
  <c r="G13" i="24"/>
  <c r="G14" i="24"/>
  <c r="G15" i="24"/>
  <c r="G16" i="24"/>
  <c r="G5" i="24"/>
  <c r="D12" i="24"/>
  <c r="D48" i="24"/>
  <c r="C18" i="23"/>
  <c r="D18" i="23"/>
  <c r="D19" i="23"/>
  <c r="D25" i="23"/>
  <c r="G21" i="14"/>
  <c r="G22" i="14"/>
  <c r="G23" i="14"/>
  <c r="G24" i="14"/>
  <c r="G25" i="14"/>
  <c r="G26" i="14"/>
  <c r="G27" i="14"/>
  <c r="G28" i="14"/>
  <c r="G29" i="14"/>
  <c r="G30" i="14"/>
  <c r="G31" i="14"/>
  <c r="G20" i="14"/>
  <c r="D53" i="13"/>
  <c r="D36" i="13"/>
  <c r="C17" i="13"/>
  <c r="C16" i="13"/>
  <c r="D19" i="13"/>
  <c r="G5" i="10"/>
  <c r="H5" i="10"/>
  <c r="G6" i="10"/>
  <c r="H6" i="10"/>
  <c r="G7" i="10"/>
  <c r="H7" i="10"/>
  <c r="G8" i="10"/>
  <c r="H8" i="10"/>
  <c r="G9" i="10"/>
  <c r="G10" i="10"/>
  <c r="H10" i="10"/>
  <c r="G11" i="10"/>
  <c r="G12" i="10"/>
  <c r="G13" i="10"/>
  <c r="G14" i="10"/>
  <c r="G15" i="10"/>
  <c r="G4" i="10"/>
  <c r="H4" i="10"/>
  <c r="G21" i="9"/>
  <c r="G22" i="9"/>
  <c r="G23" i="9"/>
  <c r="G24" i="9"/>
  <c r="G25" i="9"/>
  <c r="G26" i="9"/>
  <c r="G20" i="9"/>
  <c r="H5" i="9"/>
  <c r="H8" i="9"/>
  <c r="H9" i="9"/>
  <c r="H10" i="9"/>
  <c r="H11" i="9"/>
  <c r="G5" i="9"/>
  <c r="G6" i="9"/>
  <c r="H6" i="9"/>
  <c r="G7" i="9"/>
  <c r="H7" i="9"/>
  <c r="G8" i="9"/>
  <c r="G9" i="9"/>
  <c r="G10" i="9"/>
  <c r="G11" i="9"/>
  <c r="G12" i="9"/>
  <c r="G13" i="9"/>
  <c r="G14" i="9"/>
  <c r="G15" i="9"/>
  <c r="G4" i="9"/>
  <c r="H4" i="9"/>
  <c r="G56" i="8"/>
  <c r="G57" i="8"/>
  <c r="G58" i="8"/>
  <c r="G59" i="8"/>
  <c r="G60" i="8"/>
  <c r="G61" i="8"/>
  <c r="G62" i="8"/>
  <c r="G63" i="8"/>
  <c r="G64" i="8"/>
  <c r="G65" i="8"/>
  <c r="G55" i="8"/>
  <c r="G39" i="8"/>
  <c r="G40" i="8"/>
  <c r="G41" i="8"/>
  <c r="G42" i="8"/>
  <c r="G43" i="8"/>
  <c r="G44" i="8"/>
  <c r="G45" i="8"/>
  <c r="G46" i="8"/>
  <c r="G47" i="8"/>
  <c r="G48" i="8"/>
  <c r="G49" i="8"/>
  <c r="G50" i="8"/>
  <c r="G38" i="8"/>
  <c r="G22" i="8"/>
  <c r="G23" i="8"/>
  <c r="G24" i="8"/>
  <c r="G25" i="8"/>
  <c r="G26" i="8"/>
  <c r="G27" i="8"/>
  <c r="G28" i="8"/>
  <c r="G29" i="8"/>
  <c r="G30" i="8"/>
  <c r="G31" i="8"/>
  <c r="G32" i="8"/>
  <c r="G33" i="8"/>
  <c r="G21" i="8"/>
  <c r="H6" i="8"/>
  <c r="H7" i="8"/>
  <c r="H8" i="8"/>
  <c r="H9" i="8"/>
  <c r="H10" i="8"/>
  <c r="H11" i="8"/>
  <c r="G5" i="8"/>
  <c r="H5" i="8"/>
  <c r="G6" i="8"/>
  <c r="G7" i="8"/>
  <c r="G8" i="8"/>
  <c r="G9" i="8"/>
  <c r="G10" i="8"/>
  <c r="G11" i="8"/>
  <c r="G12" i="8"/>
  <c r="G13" i="8"/>
  <c r="G14" i="8"/>
  <c r="G15" i="8"/>
  <c r="G16" i="8"/>
  <c r="G4" i="8"/>
  <c r="H4" i="8"/>
  <c r="D18" i="13"/>
  <c r="D23" i="13"/>
  <c r="D22" i="13"/>
  <c r="D76" i="38"/>
  <c r="E76" i="38"/>
  <c r="D75" i="38"/>
  <c r="E75" i="38"/>
  <c r="D74" i="38"/>
  <c r="F74" i="38"/>
  <c r="D73" i="38"/>
  <c r="F73" i="38"/>
  <c r="D72" i="38"/>
  <c r="E72" i="38"/>
  <c r="D71" i="38"/>
  <c r="D70" i="38"/>
  <c r="D69" i="38"/>
  <c r="F69" i="38"/>
  <c r="K80" i="38"/>
  <c r="J80" i="38"/>
  <c r="D80" i="38"/>
  <c r="F80" i="38"/>
  <c r="K79" i="38"/>
  <c r="J79" i="38"/>
  <c r="D79" i="38"/>
  <c r="F79" i="38"/>
  <c r="K78" i="38"/>
  <c r="J78" i="38"/>
  <c r="D78" i="38"/>
  <c r="E78" i="38"/>
  <c r="K77" i="38"/>
  <c r="J77" i="38"/>
  <c r="F77" i="38"/>
  <c r="M77" i="38"/>
  <c r="E77" i="38"/>
  <c r="D77" i="38"/>
  <c r="K76" i="38"/>
  <c r="J76" i="38"/>
  <c r="K75" i="38"/>
  <c r="J75" i="38"/>
  <c r="K74" i="38"/>
  <c r="J74" i="38"/>
  <c r="E74" i="38"/>
  <c r="K73" i="38"/>
  <c r="J73" i="38"/>
  <c r="E73" i="38"/>
  <c r="K72" i="38"/>
  <c r="J72" i="38"/>
  <c r="F72" i="38"/>
  <c r="K71" i="38"/>
  <c r="J71" i="38"/>
  <c r="K70" i="38"/>
  <c r="J70" i="38"/>
  <c r="K69" i="38"/>
  <c r="J69" i="38"/>
  <c r="K64" i="38"/>
  <c r="J64" i="38"/>
  <c r="D64" i="38"/>
  <c r="E64" i="38"/>
  <c r="K63" i="38"/>
  <c r="J63" i="38"/>
  <c r="D63" i="38"/>
  <c r="F63" i="38"/>
  <c r="M63" i="38"/>
  <c r="K62" i="38"/>
  <c r="J62" i="38"/>
  <c r="D62" i="38"/>
  <c r="K61" i="38"/>
  <c r="J61" i="38"/>
  <c r="D61" i="38"/>
  <c r="K60" i="38"/>
  <c r="J60" i="38"/>
  <c r="F60" i="38"/>
  <c r="D60" i="38"/>
  <c r="E60" i="38"/>
  <c r="L60" i="38"/>
  <c r="K59" i="38"/>
  <c r="J59" i="38"/>
  <c r="D59" i="38"/>
  <c r="E59" i="38"/>
  <c r="K58" i="38"/>
  <c r="J58" i="38"/>
  <c r="D58" i="38"/>
  <c r="K57" i="38"/>
  <c r="J57" i="38"/>
  <c r="D57" i="38"/>
  <c r="K56" i="38"/>
  <c r="J56" i="38"/>
  <c r="F56" i="38"/>
  <c r="D56" i="38"/>
  <c r="E56" i="38"/>
  <c r="K55" i="38"/>
  <c r="J55" i="38"/>
  <c r="F55" i="38"/>
  <c r="D55" i="38"/>
  <c r="E55" i="38"/>
  <c r="K54" i="38"/>
  <c r="J54" i="38"/>
  <c r="D54" i="38"/>
  <c r="K53" i="38"/>
  <c r="J53" i="38"/>
  <c r="D53" i="38"/>
  <c r="K48" i="38"/>
  <c r="J48" i="38"/>
  <c r="D48" i="38"/>
  <c r="F48" i="38"/>
  <c r="M48" i="38"/>
  <c r="K47" i="38"/>
  <c r="J47" i="38"/>
  <c r="D47" i="38"/>
  <c r="E47" i="38"/>
  <c r="L47" i="38"/>
  <c r="K46" i="38"/>
  <c r="J46" i="38"/>
  <c r="D46" i="38"/>
  <c r="E46" i="38"/>
  <c r="K45" i="38"/>
  <c r="J45" i="38"/>
  <c r="D45" i="38"/>
  <c r="K44" i="38"/>
  <c r="J44" i="38"/>
  <c r="D44" i="38"/>
  <c r="F44" i="38"/>
  <c r="M44" i="38"/>
  <c r="K43" i="38"/>
  <c r="J43" i="38"/>
  <c r="D43" i="38"/>
  <c r="E43" i="38"/>
  <c r="L43" i="38"/>
  <c r="K42" i="38"/>
  <c r="J42" i="38"/>
  <c r="D42" i="38"/>
  <c r="E42" i="38"/>
  <c r="K41" i="38"/>
  <c r="J41" i="38"/>
  <c r="D41" i="38"/>
  <c r="K40" i="38"/>
  <c r="J40" i="38"/>
  <c r="D40" i="38"/>
  <c r="F40" i="38"/>
  <c r="K39" i="38"/>
  <c r="J39" i="38"/>
  <c r="D39" i="38"/>
  <c r="E39" i="38"/>
  <c r="K38" i="38"/>
  <c r="J38" i="38"/>
  <c r="D38" i="38"/>
  <c r="E38" i="38"/>
  <c r="K37" i="38"/>
  <c r="J37" i="38"/>
  <c r="D37" i="38"/>
  <c r="K32" i="38"/>
  <c r="J32" i="38"/>
  <c r="D32" i="38"/>
  <c r="K31" i="38"/>
  <c r="J31" i="38"/>
  <c r="D31" i="38"/>
  <c r="F31" i="38"/>
  <c r="K30" i="38"/>
  <c r="J30" i="38"/>
  <c r="D30" i="38"/>
  <c r="F30" i="38"/>
  <c r="M30" i="38"/>
  <c r="K29" i="38"/>
  <c r="J29" i="38"/>
  <c r="D29" i="38"/>
  <c r="F29" i="38"/>
  <c r="K28" i="38"/>
  <c r="J28" i="38"/>
  <c r="D28" i="38"/>
  <c r="K27" i="38"/>
  <c r="J27" i="38"/>
  <c r="E27" i="38"/>
  <c r="D27" i="38"/>
  <c r="F27" i="38"/>
  <c r="K26" i="38"/>
  <c r="J26" i="38"/>
  <c r="F26" i="38"/>
  <c r="E26" i="38"/>
  <c r="D26" i="38"/>
  <c r="K25" i="38"/>
  <c r="J25" i="38"/>
  <c r="D25" i="38"/>
  <c r="E25" i="38"/>
  <c r="K24" i="38"/>
  <c r="J24" i="38"/>
  <c r="D24" i="38"/>
  <c r="K23" i="38"/>
  <c r="J23" i="38"/>
  <c r="D23" i="38"/>
  <c r="F23" i="38"/>
  <c r="K22" i="38"/>
  <c r="J22" i="38"/>
  <c r="D22" i="38"/>
  <c r="F22" i="38"/>
  <c r="K21" i="38"/>
  <c r="J21" i="38"/>
  <c r="D21" i="38"/>
  <c r="E21" i="38"/>
  <c r="D17" i="38"/>
  <c r="K16" i="38"/>
  <c r="J16" i="38"/>
  <c r="F16" i="38"/>
  <c r="E16" i="38"/>
  <c r="Z14" i="36"/>
  <c r="K15" i="38"/>
  <c r="J15" i="38"/>
  <c r="F15" i="38"/>
  <c r="E15" i="38"/>
  <c r="K14" i="38"/>
  <c r="J14" i="38"/>
  <c r="F14" i="38"/>
  <c r="E14" i="38"/>
  <c r="Z12" i="36"/>
  <c r="K13" i="38"/>
  <c r="J13" i="38"/>
  <c r="F13" i="38"/>
  <c r="M13" i="38"/>
  <c r="E13" i="38"/>
  <c r="Z11" i="36"/>
  <c r="K12" i="38"/>
  <c r="J12" i="38"/>
  <c r="F12" i="38"/>
  <c r="E12" i="38"/>
  <c r="Z10" i="36"/>
  <c r="K11" i="38"/>
  <c r="J11" i="38"/>
  <c r="F11" i="38"/>
  <c r="E11" i="38"/>
  <c r="Z9" i="36"/>
  <c r="K10" i="38"/>
  <c r="J10" i="38"/>
  <c r="F10" i="38"/>
  <c r="E10" i="38"/>
  <c r="Z8" i="36"/>
  <c r="K9" i="38"/>
  <c r="J9" i="38"/>
  <c r="F9" i="38"/>
  <c r="E9" i="38"/>
  <c r="K8" i="38"/>
  <c r="J8" i="38"/>
  <c r="F8" i="38"/>
  <c r="E8" i="38"/>
  <c r="K7" i="38"/>
  <c r="J7" i="38"/>
  <c r="F7" i="38"/>
  <c r="E7" i="38"/>
  <c r="K6" i="38"/>
  <c r="J6" i="38"/>
  <c r="F6" i="38"/>
  <c r="E6" i="38"/>
  <c r="K5" i="38"/>
  <c r="M5" i="38"/>
  <c r="J5" i="38"/>
  <c r="L5" i="38"/>
  <c r="F47" i="38"/>
  <c r="M47" i="38"/>
  <c r="N47" i="38"/>
  <c r="O48" i="38"/>
  <c r="M9" i="38"/>
  <c r="E29" i="38"/>
  <c r="F43" i="38"/>
  <c r="F64" i="38"/>
  <c r="E30" i="38"/>
  <c r="F21" i="38"/>
  <c r="M21" i="38"/>
  <c r="M56" i="38"/>
  <c r="F78" i="38"/>
  <c r="M78" i="38"/>
  <c r="E23" i="38"/>
  <c r="F25" i="38"/>
  <c r="M25" i="38"/>
  <c r="L7" i="38"/>
  <c r="Z5" i="36"/>
  <c r="F39" i="38"/>
  <c r="M39" i="38"/>
  <c r="E79" i="38"/>
  <c r="L79" i="38"/>
  <c r="N79" i="38"/>
  <c r="O80" i="38"/>
  <c r="M15" i="38"/>
  <c r="F59" i="38"/>
  <c r="M59" i="38"/>
  <c r="L9" i="38"/>
  <c r="N9" i="38"/>
  <c r="Z7" i="36"/>
  <c r="F42" i="38"/>
  <c r="M42" i="38"/>
  <c r="M72" i="38"/>
  <c r="L15" i="38"/>
  <c r="Z13" i="36"/>
  <c r="E63" i="38"/>
  <c r="L63" i="38"/>
  <c r="F38" i="38"/>
  <c r="E17" i="38"/>
  <c r="Z4" i="36"/>
  <c r="F76" i="38"/>
  <c r="M76" i="38"/>
  <c r="L8" i="38"/>
  <c r="Z6" i="36"/>
  <c r="E31" i="38"/>
  <c r="L31" i="38"/>
  <c r="F46" i="38"/>
  <c r="M46" i="38"/>
  <c r="M60" i="38"/>
  <c r="E22" i="38"/>
  <c r="L22" i="38"/>
  <c r="D73" i="13"/>
  <c r="D57" i="13"/>
  <c r="D56" i="13"/>
  <c r="D40" i="13"/>
  <c r="D39" i="13"/>
  <c r="F75" i="38"/>
  <c r="M74" i="38"/>
  <c r="E69" i="38"/>
  <c r="M69" i="38"/>
  <c r="L74" i="38"/>
  <c r="L76" i="38"/>
  <c r="M73" i="38"/>
  <c r="M80" i="38"/>
  <c r="L77" i="38"/>
  <c r="N77" i="38"/>
  <c r="O78" i="38"/>
  <c r="M79" i="38"/>
  <c r="M75" i="38"/>
  <c r="L72" i="38"/>
  <c r="N72" i="38"/>
  <c r="O73" i="38"/>
  <c r="N63" i="38"/>
  <c r="O64" i="38"/>
  <c r="N60" i="38"/>
  <c r="O61" i="38"/>
  <c r="L55" i="38"/>
  <c r="L59" i="38"/>
  <c r="L64" i="38"/>
  <c r="M55" i="38"/>
  <c r="L56" i="38"/>
  <c r="M64" i="38"/>
  <c r="M38" i="38"/>
  <c r="L39" i="38"/>
  <c r="M40" i="38"/>
  <c r="M43" i="38"/>
  <c r="N43" i="38"/>
  <c r="O44" i="38"/>
  <c r="M22" i="38"/>
  <c r="L23" i="38"/>
  <c r="L26" i="38"/>
  <c r="M26" i="38"/>
  <c r="L27" i="38"/>
  <c r="M29" i="38"/>
  <c r="L30" i="38"/>
  <c r="N30" i="38"/>
  <c r="O31" i="38"/>
  <c r="M31" i="38"/>
  <c r="N31" i="38"/>
  <c r="O32" i="38"/>
  <c r="N15" i="38"/>
  <c r="O16" i="38"/>
  <c r="M14" i="38"/>
  <c r="M16" i="38"/>
  <c r="M7" i="38"/>
  <c r="L10" i="38"/>
  <c r="L12" i="38"/>
  <c r="M10" i="38"/>
  <c r="M12" i="38"/>
  <c r="L13" i="38"/>
  <c r="N13" i="38"/>
  <c r="N5" i="38"/>
  <c r="F53" i="38"/>
  <c r="D65" i="38"/>
  <c r="E53" i="38"/>
  <c r="F17" i="38"/>
  <c r="L6" i="38"/>
  <c r="M6" i="38"/>
  <c r="M11" i="38"/>
  <c r="F24" i="38"/>
  <c r="M24" i="38"/>
  <c r="E24" i="38"/>
  <c r="L24" i="38"/>
  <c r="E40" i="38"/>
  <c r="L40" i="38"/>
  <c r="N40" i="38"/>
  <c r="O41" i="38"/>
  <c r="E44" i="38"/>
  <c r="L44" i="38"/>
  <c r="N44" i="38"/>
  <c r="O45" i="38"/>
  <c r="E48" i="38"/>
  <c r="L48" i="38"/>
  <c r="N48" i="38"/>
  <c r="O53" i="38"/>
  <c r="F61" i="38"/>
  <c r="M61" i="38"/>
  <c r="E61" i="38"/>
  <c r="L61" i="38"/>
  <c r="F70" i="38"/>
  <c r="M70" i="38"/>
  <c r="D81" i="38"/>
  <c r="E70" i="38"/>
  <c r="L70" i="38"/>
  <c r="E80" i="38"/>
  <c r="L80" i="38"/>
  <c r="F28" i="38"/>
  <c r="M28" i="38"/>
  <c r="E28" i="38"/>
  <c r="L28" i="38"/>
  <c r="F57" i="38"/>
  <c r="M57" i="38"/>
  <c r="E57" i="38"/>
  <c r="L57" i="38"/>
  <c r="L21" i="38"/>
  <c r="L25" i="38"/>
  <c r="N25" i="38"/>
  <c r="O26" i="38"/>
  <c r="F32" i="38"/>
  <c r="M32" i="38"/>
  <c r="E32" i="38"/>
  <c r="L32" i="38"/>
  <c r="F37" i="38"/>
  <c r="E37" i="38"/>
  <c r="F41" i="38"/>
  <c r="M41" i="38"/>
  <c r="E41" i="38"/>
  <c r="L41" i="38"/>
  <c r="F45" i="38"/>
  <c r="M45" i="38"/>
  <c r="E45" i="38"/>
  <c r="L45" i="38"/>
  <c r="D49" i="38"/>
  <c r="M8" i="38"/>
  <c r="L11" i="38"/>
  <c r="L14" i="38"/>
  <c r="L16" i="38"/>
  <c r="M23" i="38"/>
  <c r="M27" i="38"/>
  <c r="L29" i="38"/>
  <c r="L38" i="38"/>
  <c r="L42" i="38"/>
  <c r="N42" i="38"/>
  <c r="O43" i="38"/>
  <c r="L46" i="38"/>
  <c r="F54" i="38"/>
  <c r="M54" i="38"/>
  <c r="E54" i="38"/>
  <c r="L54" i="38"/>
  <c r="F58" i="38"/>
  <c r="M58" i="38"/>
  <c r="E58" i="38"/>
  <c r="L58" i="38"/>
  <c r="F62" i="38"/>
  <c r="M62" i="38"/>
  <c r="E62" i="38"/>
  <c r="L62" i="38"/>
  <c r="L69" i="38"/>
  <c r="F71" i="38"/>
  <c r="M71" i="38"/>
  <c r="E71" i="38"/>
  <c r="L71" i="38"/>
  <c r="L73" i="38"/>
  <c r="L75" i="38"/>
  <c r="L78" i="38"/>
  <c r="D33" i="38"/>
  <c r="Z15" i="36"/>
  <c r="N76" i="38"/>
  <c r="O77" i="38"/>
  <c r="N59" i="38"/>
  <c r="O60" i="38"/>
  <c r="N8" i="38"/>
  <c r="N46" i="38"/>
  <c r="O47" i="38"/>
  <c r="N80" i="38"/>
  <c r="N11" i="38"/>
  <c r="N75" i="38"/>
  <c r="O76" i="38"/>
  <c r="N73" i="38"/>
  <c r="O74" i="38"/>
  <c r="N56" i="38"/>
  <c r="O57" i="38"/>
  <c r="N7" i="38"/>
  <c r="N74" i="38"/>
  <c r="O75" i="38"/>
  <c r="E81" i="38"/>
  <c r="M81" i="38"/>
  <c r="N78" i="38"/>
  <c r="O79" i="38"/>
  <c r="N71" i="38"/>
  <c r="O72" i="38"/>
  <c r="N55" i="38"/>
  <c r="O56" i="38"/>
  <c r="N39" i="38"/>
  <c r="O40" i="38"/>
  <c r="N27" i="38"/>
  <c r="O28" i="38"/>
  <c r="N58" i="38"/>
  <c r="O59" i="38"/>
  <c r="N64" i="38"/>
  <c r="O69" i="38"/>
  <c r="N62" i="38"/>
  <c r="O63" i="38"/>
  <c r="N54" i="38"/>
  <c r="O55" i="38"/>
  <c r="N38" i="38"/>
  <c r="O39" i="38"/>
  <c r="N41" i="38"/>
  <c r="O42" i="38"/>
  <c r="N26" i="38"/>
  <c r="O27" i="38"/>
  <c r="N22" i="38"/>
  <c r="O23" i="38"/>
  <c r="N29" i="38"/>
  <c r="O30" i="38"/>
  <c r="N23" i="38"/>
  <c r="O24" i="38"/>
  <c r="N32" i="38"/>
  <c r="O37" i="38"/>
  <c r="F33" i="38"/>
  <c r="N28" i="38"/>
  <c r="O29" i="38"/>
  <c r="N24" i="38"/>
  <c r="O25" i="38"/>
  <c r="N16" i="38"/>
  <c r="O21" i="38"/>
  <c r="N14" i="38"/>
  <c r="O15" i="38"/>
  <c r="N10" i="38"/>
  <c r="M17" i="38"/>
  <c r="N12" i="38"/>
  <c r="N6" i="38"/>
  <c r="N69" i="38"/>
  <c r="L81" i="38"/>
  <c r="F49" i="38"/>
  <c r="M37" i="38"/>
  <c r="M49" i="38"/>
  <c r="M33" i="38"/>
  <c r="E65" i="38"/>
  <c r="L53" i="38"/>
  <c r="N21" i="38"/>
  <c r="L33" i="38"/>
  <c r="L17" i="38"/>
  <c r="E33" i="38"/>
  <c r="F81" i="38"/>
  <c r="F65" i="38"/>
  <c r="M53" i="38"/>
  <c r="M65" i="38"/>
  <c r="N45" i="38"/>
  <c r="O46" i="38"/>
  <c r="E49" i="38"/>
  <c r="L37" i="38"/>
  <c r="N57" i="38"/>
  <c r="O58" i="38"/>
  <c r="N70" i="38"/>
  <c r="O71" i="38"/>
  <c r="N61" i="38"/>
  <c r="O62" i="38"/>
  <c r="O14" i="38"/>
  <c r="O17" i="38"/>
  <c r="E31" i="28"/>
  <c r="N17" i="38"/>
  <c r="N33" i="38"/>
  <c r="O22" i="38"/>
  <c r="O33" i="38"/>
  <c r="F31" i="28"/>
  <c r="L65" i="38"/>
  <c r="N53" i="38"/>
  <c r="L49" i="38"/>
  <c r="N37" i="38"/>
  <c r="N81" i="38"/>
  <c r="O70" i="38"/>
  <c r="O81" i="38"/>
  <c r="I31" i="28"/>
  <c r="O54" i="38"/>
  <c r="O65" i="38"/>
  <c r="H31" i="28"/>
  <c r="N65" i="38"/>
  <c r="N49" i="38"/>
  <c r="O38" i="38"/>
  <c r="O49" i="38"/>
  <c r="G31" i="28"/>
  <c r="C32" i="37"/>
  <c r="G31" i="37"/>
  <c r="H31" i="37"/>
  <c r="G30" i="37"/>
  <c r="G29" i="37"/>
  <c r="H29" i="37"/>
  <c r="I30" i="37"/>
  <c r="G28" i="37"/>
  <c r="G27" i="37"/>
  <c r="H27" i="37"/>
  <c r="I28" i="37"/>
  <c r="G26" i="37"/>
  <c r="G25" i="37"/>
  <c r="H25" i="37"/>
  <c r="I26" i="37"/>
  <c r="G24" i="37"/>
  <c r="G23" i="37"/>
  <c r="G22" i="37"/>
  <c r="D22" i="37"/>
  <c r="G21" i="37"/>
  <c r="D21" i="37"/>
  <c r="G20" i="37"/>
  <c r="D20" i="37"/>
  <c r="C16" i="37"/>
  <c r="G15" i="37"/>
  <c r="D15" i="37"/>
  <c r="Y14" i="36"/>
  <c r="G14" i="37"/>
  <c r="D14" i="37"/>
  <c r="Y13" i="36"/>
  <c r="G13" i="37"/>
  <c r="D13" i="37"/>
  <c r="Y12" i="36"/>
  <c r="G12" i="37"/>
  <c r="D12" i="37"/>
  <c r="Y11" i="36"/>
  <c r="G11" i="37"/>
  <c r="D11" i="37"/>
  <c r="Y10" i="36"/>
  <c r="G10" i="37"/>
  <c r="D10" i="37"/>
  <c r="Y9" i="36"/>
  <c r="G9" i="37"/>
  <c r="D9" i="37"/>
  <c r="Y8" i="36"/>
  <c r="D8" i="37"/>
  <c r="D7" i="37"/>
  <c r="D6" i="37"/>
  <c r="D5" i="37"/>
  <c r="D4" i="37"/>
  <c r="G55" i="34"/>
  <c r="G56" i="34"/>
  <c r="G57" i="34"/>
  <c r="G58" i="34"/>
  <c r="G54" i="34"/>
  <c r="G38" i="34"/>
  <c r="G39" i="34"/>
  <c r="G40" i="34"/>
  <c r="G41" i="34"/>
  <c r="H41" i="34"/>
  <c r="G42" i="34"/>
  <c r="G43" i="34"/>
  <c r="G44" i="34"/>
  <c r="G45" i="34"/>
  <c r="G46" i="34"/>
  <c r="G47" i="34"/>
  <c r="G48" i="34"/>
  <c r="G49" i="34"/>
  <c r="G37" i="34"/>
  <c r="D41" i="34"/>
  <c r="G21" i="34"/>
  <c r="G22" i="34"/>
  <c r="G23" i="34"/>
  <c r="G24" i="34"/>
  <c r="G25" i="34"/>
  <c r="G26" i="34"/>
  <c r="G27" i="34"/>
  <c r="G28" i="34"/>
  <c r="G29" i="34"/>
  <c r="G30" i="34"/>
  <c r="G31" i="34"/>
  <c r="G32" i="34"/>
  <c r="G20" i="34"/>
  <c r="G10" i="34"/>
  <c r="G11" i="34"/>
  <c r="G12" i="34"/>
  <c r="G13" i="34"/>
  <c r="G14" i="34"/>
  <c r="G15" i="34"/>
  <c r="G9" i="34"/>
  <c r="D24" i="34"/>
  <c r="C42" i="32"/>
  <c r="C41" i="32"/>
  <c r="C40" i="32"/>
  <c r="C11" i="32"/>
  <c r="G73" i="32"/>
  <c r="G74" i="32"/>
  <c r="G75" i="32"/>
  <c r="G76" i="32"/>
  <c r="G77" i="32"/>
  <c r="G72" i="32"/>
  <c r="G56" i="32"/>
  <c r="G57" i="32"/>
  <c r="G58" i="32"/>
  <c r="G59" i="32"/>
  <c r="G60" i="32"/>
  <c r="G61" i="32"/>
  <c r="G62" i="32"/>
  <c r="G63" i="32"/>
  <c r="G64" i="32"/>
  <c r="G65" i="32"/>
  <c r="G66" i="32"/>
  <c r="G67" i="32"/>
  <c r="G55" i="32"/>
  <c r="G39" i="32"/>
  <c r="G40" i="32"/>
  <c r="G41" i="32"/>
  <c r="G42" i="32"/>
  <c r="G43" i="32"/>
  <c r="G44" i="32"/>
  <c r="G45" i="32"/>
  <c r="G46" i="32"/>
  <c r="G47" i="32"/>
  <c r="G48" i="32"/>
  <c r="G49" i="32"/>
  <c r="G50" i="32"/>
  <c r="G38" i="32"/>
  <c r="G22" i="32"/>
  <c r="G23" i="32"/>
  <c r="G24" i="32"/>
  <c r="G25" i="32"/>
  <c r="G26" i="32"/>
  <c r="G27" i="32"/>
  <c r="G28" i="32"/>
  <c r="G29" i="32"/>
  <c r="G30" i="32"/>
  <c r="G31" i="32"/>
  <c r="G32" i="32"/>
  <c r="G33" i="32"/>
  <c r="G21" i="32"/>
  <c r="H10" i="32"/>
  <c r="G11" i="32"/>
  <c r="G12" i="32"/>
  <c r="G13" i="32"/>
  <c r="G14" i="32"/>
  <c r="G15" i="32"/>
  <c r="G16" i="32"/>
  <c r="G10" i="32"/>
  <c r="C24" i="32"/>
  <c r="C32" i="32"/>
  <c r="C31" i="32"/>
  <c r="C30" i="32"/>
  <c r="C29" i="32"/>
  <c r="C28" i="32"/>
  <c r="D10" i="32"/>
  <c r="G22" i="30"/>
  <c r="G23" i="30"/>
  <c r="G24" i="30"/>
  <c r="G25" i="30"/>
  <c r="G26" i="30"/>
  <c r="G27" i="30"/>
  <c r="G28" i="30"/>
  <c r="G29" i="30"/>
  <c r="G30" i="30"/>
  <c r="G21" i="30"/>
  <c r="G7" i="30"/>
  <c r="G8" i="30"/>
  <c r="G9" i="30"/>
  <c r="G10" i="30"/>
  <c r="G11" i="30"/>
  <c r="G12" i="30"/>
  <c r="G13" i="30"/>
  <c r="G14" i="30"/>
  <c r="G15" i="30"/>
  <c r="G16" i="30"/>
  <c r="G6" i="30"/>
  <c r="G39" i="27"/>
  <c r="G40" i="27"/>
  <c r="G41" i="27"/>
  <c r="G42" i="27"/>
  <c r="G38" i="27"/>
  <c r="H6" i="37"/>
  <c r="I7" i="37"/>
  <c r="Y5" i="36"/>
  <c r="H9" i="37"/>
  <c r="H24" i="34"/>
  <c r="H7" i="37"/>
  <c r="I8" i="37"/>
  <c r="Y6" i="36"/>
  <c r="H8" i="37"/>
  <c r="I9" i="37"/>
  <c r="Y7" i="36"/>
  <c r="H4" i="37"/>
  <c r="I5" i="37"/>
  <c r="Y3" i="36"/>
  <c r="Y15" i="36"/>
  <c r="H5" i="37"/>
  <c r="I6" i="37"/>
  <c r="Y4" i="36"/>
  <c r="J31" i="28"/>
  <c r="H21" i="37"/>
  <c r="I22" i="37"/>
  <c r="H23" i="37"/>
  <c r="I24" i="37"/>
  <c r="H12" i="37"/>
  <c r="H14" i="37"/>
  <c r="I15" i="37"/>
  <c r="H11" i="37"/>
  <c r="H10" i="37"/>
  <c r="H26" i="37"/>
  <c r="I27" i="37"/>
  <c r="H28" i="37"/>
  <c r="I29" i="37"/>
  <c r="H30" i="37"/>
  <c r="I31" i="37"/>
  <c r="H20" i="37"/>
  <c r="I21" i="37"/>
  <c r="H22" i="37"/>
  <c r="I23" i="37"/>
  <c r="H24" i="37"/>
  <c r="I25" i="37"/>
  <c r="H13" i="37"/>
  <c r="I14" i="37"/>
  <c r="H15" i="37"/>
  <c r="I20" i="37"/>
  <c r="D32" i="37"/>
  <c r="D16" i="37"/>
  <c r="C41" i="27"/>
  <c r="C26" i="27"/>
  <c r="C24" i="27"/>
  <c r="G22" i="27"/>
  <c r="G23" i="27"/>
  <c r="G24" i="27"/>
  <c r="G25" i="27"/>
  <c r="G26" i="27"/>
  <c r="G27" i="27"/>
  <c r="G28" i="27"/>
  <c r="G29" i="27"/>
  <c r="G30" i="27"/>
  <c r="G31" i="27"/>
  <c r="G32" i="27"/>
  <c r="G33" i="27"/>
  <c r="G21" i="27"/>
  <c r="G6" i="27"/>
  <c r="G7" i="27"/>
  <c r="G8" i="27"/>
  <c r="G9" i="27"/>
  <c r="G10" i="27"/>
  <c r="G11" i="27"/>
  <c r="G12" i="27"/>
  <c r="G13" i="27"/>
  <c r="G14" i="27"/>
  <c r="G15" i="27"/>
  <c r="G16" i="27"/>
  <c r="G5" i="27"/>
  <c r="C7" i="27"/>
  <c r="H32" i="37"/>
  <c r="I13" i="37"/>
  <c r="I16" i="37"/>
  <c r="E30" i="28"/>
  <c r="J30" i="28"/>
  <c r="H16" i="37"/>
  <c r="I32" i="37"/>
  <c r="F30" i="28"/>
  <c r="G22" i="26"/>
  <c r="G23" i="26"/>
  <c r="G24" i="26"/>
  <c r="G25" i="26"/>
  <c r="G26" i="26"/>
  <c r="G27" i="26"/>
  <c r="H27" i="26"/>
  <c r="G21" i="26"/>
  <c r="H6" i="26"/>
  <c r="H7" i="26"/>
  <c r="H5" i="26"/>
  <c r="G6" i="26"/>
  <c r="G7" i="26"/>
  <c r="G8" i="26"/>
  <c r="H8" i="26"/>
  <c r="G9" i="26"/>
  <c r="H9" i="26"/>
  <c r="G10" i="26"/>
  <c r="H10" i="26"/>
  <c r="G11" i="26"/>
  <c r="H11" i="26"/>
  <c r="G12" i="26"/>
  <c r="H12" i="26"/>
  <c r="G13" i="26"/>
  <c r="H13" i="26"/>
  <c r="I14" i="26"/>
  <c r="G14" i="26"/>
  <c r="H14" i="26"/>
  <c r="G15" i="26"/>
  <c r="H15" i="26"/>
  <c r="G16" i="26"/>
  <c r="H16" i="26"/>
  <c r="I21" i="26"/>
  <c r="G5" i="26"/>
  <c r="G21" i="25"/>
  <c r="G22" i="25"/>
  <c r="G23" i="25"/>
  <c r="G24" i="25"/>
  <c r="G25" i="25"/>
  <c r="G26" i="25"/>
  <c r="G27" i="25"/>
  <c r="G28" i="25"/>
  <c r="G29" i="25"/>
  <c r="G30" i="25"/>
  <c r="G31" i="25"/>
  <c r="G20" i="25"/>
  <c r="G7" i="25"/>
  <c r="G8" i="25"/>
  <c r="G9" i="25"/>
  <c r="G10" i="25"/>
  <c r="G11" i="25"/>
  <c r="G12" i="25"/>
  <c r="G13" i="25"/>
  <c r="G14" i="25"/>
  <c r="G15" i="25"/>
  <c r="G6" i="25"/>
  <c r="I50" i="24"/>
  <c r="C50" i="24"/>
  <c r="C18" i="22"/>
  <c r="D18" i="22"/>
  <c r="D19" i="22"/>
  <c r="H10" i="22"/>
  <c r="H11" i="22"/>
  <c r="H14" i="22"/>
  <c r="I15" i="22"/>
  <c r="H15" i="22"/>
  <c r="I16" i="22"/>
  <c r="H5" i="22"/>
  <c r="C17" i="22"/>
  <c r="G40" i="22"/>
  <c r="G41" i="22"/>
  <c r="G42" i="22"/>
  <c r="G43" i="22"/>
  <c r="G44" i="22"/>
  <c r="G45" i="22"/>
  <c r="G46" i="22"/>
  <c r="G39" i="22"/>
  <c r="G23" i="22"/>
  <c r="G24" i="22"/>
  <c r="G25" i="22"/>
  <c r="G26" i="22"/>
  <c r="G27" i="22"/>
  <c r="G28" i="22"/>
  <c r="G29" i="22"/>
  <c r="G30" i="22"/>
  <c r="G31" i="22"/>
  <c r="G32" i="22"/>
  <c r="G33" i="22"/>
  <c r="G34" i="22"/>
  <c r="G22" i="22"/>
  <c r="G6" i="22"/>
  <c r="H6" i="22"/>
  <c r="G7" i="22"/>
  <c r="H7" i="22"/>
  <c r="G8" i="22"/>
  <c r="H8" i="22"/>
  <c r="G9" i="22"/>
  <c r="H9" i="22"/>
  <c r="G10" i="22"/>
  <c r="G11" i="22"/>
  <c r="G12" i="22"/>
  <c r="H12" i="22"/>
  <c r="G13" i="22"/>
  <c r="H13" i="22"/>
  <c r="I14" i="22"/>
  <c r="G14" i="22"/>
  <c r="G15" i="22"/>
  <c r="G16" i="22"/>
  <c r="H16" i="22"/>
  <c r="I22" i="22"/>
  <c r="G5" i="22"/>
  <c r="D64" i="20"/>
  <c r="F64" i="20"/>
  <c r="D63" i="20"/>
  <c r="F63" i="20"/>
  <c r="D62" i="20"/>
  <c r="D61" i="20"/>
  <c r="D60" i="20"/>
  <c r="D59" i="20"/>
  <c r="D58" i="20"/>
  <c r="F58" i="20"/>
  <c r="M58" i="20"/>
  <c r="D57" i="20"/>
  <c r="E57" i="20"/>
  <c r="D56" i="20"/>
  <c r="D55" i="20"/>
  <c r="F55" i="20"/>
  <c r="M55" i="20"/>
  <c r="D54" i="20"/>
  <c r="D53" i="20"/>
  <c r="D48" i="20"/>
  <c r="F48" i="20"/>
  <c r="D47" i="20"/>
  <c r="F47" i="20"/>
  <c r="D46" i="20"/>
  <c r="F46" i="20"/>
  <c r="D45" i="20"/>
  <c r="E45" i="20"/>
  <c r="D44" i="20"/>
  <c r="D43" i="20"/>
  <c r="D42" i="20"/>
  <c r="E42" i="20"/>
  <c r="D41" i="20"/>
  <c r="E41" i="20"/>
  <c r="D40" i="20"/>
  <c r="F40" i="20"/>
  <c r="D39" i="20"/>
  <c r="F39" i="20"/>
  <c r="D38" i="20"/>
  <c r="D37" i="20"/>
  <c r="F37" i="20"/>
  <c r="F21" i="20"/>
  <c r="E21" i="20"/>
  <c r="D32" i="20"/>
  <c r="F32" i="20"/>
  <c r="D31" i="20"/>
  <c r="F31" i="20"/>
  <c r="D30" i="20"/>
  <c r="D29" i="20"/>
  <c r="F29" i="20"/>
  <c r="D28" i="20"/>
  <c r="F28" i="20"/>
  <c r="D27" i="20"/>
  <c r="D26" i="20"/>
  <c r="F26" i="20"/>
  <c r="D25" i="20"/>
  <c r="F25" i="20"/>
  <c r="D24" i="20"/>
  <c r="E24" i="20"/>
  <c r="D23" i="20"/>
  <c r="D22" i="20"/>
  <c r="F22" i="20"/>
  <c r="D21" i="20"/>
  <c r="K80" i="20"/>
  <c r="J80" i="20"/>
  <c r="D80" i="20"/>
  <c r="F80" i="20"/>
  <c r="K79" i="20"/>
  <c r="J79" i="20"/>
  <c r="D79" i="20"/>
  <c r="F79" i="20"/>
  <c r="K78" i="20"/>
  <c r="J78" i="20"/>
  <c r="D78" i="20"/>
  <c r="F78" i="20"/>
  <c r="M78" i="20"/>
  <c r="K77" i="20"/>
  <c r="J77" i="20"/>
  <c r="D77" i="20"/>
  <c r="F77" i="20"/>
  <c r="K76" i="20"/>
  <c r="J76" i="20"/>
  <c r="F76" i="20"/>
  <c r="E76" i="20"/>
  <c r="L76" i="20"/>
  <c r="D76" i="20"/>
  <c r="K75" i="20"/>
  <c r="J75" i="20"/>
  <c r="D75" i="20"/>
  <c r="E75" i="20"/>
  <c r="L75" i="20"/>
  <c r="K74" i="20"/>
  <c r="J74" i="20"/>
  <c r="D74" i="20"/>
  <c r="E74" i="20"/>
  <c r="L74" i="20"/>
  <c r="K73" i="20"/>
  <c r="J73" i="20"/>
  <c r="D73" i="20"/>
  <c r="E73" i="20"/>
  <c r="K72" i="20"/>
  <c r="J72" i="20"/>
  <c r="F72" i="20"/>
  <c r="M72" i="20"/>
  <c r="D72" i="20"/>
  <c r="E72" i="20"/>
  <c r="L72" i="20"/>
  <c r="K71" i="20"/>
  <c r="J71" i="20"/>
  <c r="E71" i="20"/>
  <c r="L71" i="20"/>
  <c r="D71" i="20"/>
  <c r="F71" i="20"/>
  <c r="K70" i="20"/>
  <c r="J70" i="20"/>
  <c r="D70" i="20"/>
  <c r="F70" i="20"/>
  <c r="K69" i="20"/>
  <c r="J69" i="20"/>
  <c r="D69" i="20"/>
  <c r="M6" i="20"/>
  <c r="L6" i="20"/>
  <c r="K64" i="20"/>
  <c r="J64" i="20"/>
  <c r="K63" i="20"/>
  <c r="J63" i="20"/>
  <c r="E63" i="20"/>
  <c r="K62" i="20"/>
  <c r="J62" i="20"/>
  <c r="F62" i="20"/>
  <c r="E62" i="20"/>
  <c r="K61" i="20"/>
  <c r="J61" i="20"/>
  <c r="F61" i="20"/>
  <c r="E61" i="20"/>
  <c r="L61" i="20"/>
  <c r="K60" i="20"/>
  <c r="J60" i="20"/>
  <c r="F60" i="20"/>
  <c r="M60" i="20"/>
  <c r="E60" i="20"/>
  <c r="K59" i="20"/>
  <c r="J59" i="20"/>
  <c r="F59" i="20"/>
  <c r="M59" i="20"/>
  <c r="E59" i="20"/>
  <c r="K58" i="20"/>
  <c r="J58" i="20"/>
  <c r="K57" i="20"/>
  <c r="J57" i="20"/>
  <c r="F57" i="20"/>
  <c r="M57" i="20"/>
  <c r="K56" i="20"/>
  <c r="J56" i="20"/>
  <c r="F56" i="20"/>
  <c r="M56" i="20"/>
  <c r="E56" i="20"/>
  <c r="K55" i="20"/>
  <c r="J55" i="20"/>
  <c r="K54" i="20"/>
  <c r="J54" i="20"/>
  <c r="F54" i="20"/>
  <c r="M54" i="20"/>
  <c r="K53" i="20"/>
  <c r="J53" i="20"/>
  <c r="F53" i="20"/>
  <c r="E53" i="20"/>
  <c r="K48" i="20"/>
  <c r="J48" i="20"/>
  <c r="K47" i="20"/>
  <c r="J47" i="20"/>
  <c r="K46" i="20"/>
  <c r="J46" i="20"/>
  <c r="K45" i="20"/>
  <c r="J45" i="20"/>
  <c r="K44" i="20"/>
  <c r="J44" i="20"/>
  <c r="F44" i="20"/>
  <c r="E44" i="20"/>
  <c r="K43" i="20"/>
  <c r="J43" i="20"/>
  <c r="F43" i="20"/>
  <c r="M43" i="20"/>
  <c r="K42" i="20"/>
  <c r="J42" i="20"/>
  <c r="K41" i="20"/>
  <c r="J41" i="20"/>
  <c r="F41" i="20"/>
  <c r="K40" i="20"/>
  <c r="J40" i="20"/>
  <c r="K39" i="20"/>
  <c r="J39" i="20"/>
  <c r="K38" i="20"/>
  <c r="J38" i="20"/>
  <c r="F38" i="20"/>
  <c r="K37" i="20"/>
  <c r="J37" i="20"/>
  <c r="K32" i="20"/>
  <c r="J32" i="20"/>
  <c r="K31" i="20"/>
  <c r="J31" i="20"/>
  <c r="K30" i="20"/>
  <c r="J30" i="20"/>
  <c r="F30" i="20"/>
  <c r="M30" i="20"/>
  <c r="K29" i="20"/>
  <c r="J29" i="20"/>
  <c r="K28" i="20"/>
  <c r="J28" i="20"/>
  <c r="E28" i="20"/>
  <c r="K27" i="20"/>
  <c r="J27" i="20"/>
  <c r="F27" i="20"/>
  <c r="K26" i="20"/>
  <c r="J26" i="20"/>
  <c r="K25" i="20"/>
  <c r="J25" i="20"/>
  <c r="K24" i="20"/>
  <c r="J24" i="20"/>
  <c r="K23" i="20"/>
  <c r="J23" i="20"/>
  <c r="F23" i="20"/>
  <c r="K22" i="20"/>
  <c r="J22" i="20"/>
  <c r="K21" i="20"/>
  <c r="J21" i="20"/>
  <c r="D17" i="20"/>
  <c r="K16" i="20"/>
  <c r="J16" i="20"/>
  <c r="F16" i="20"/>
  <c r="E16" i="20"/>
  <c r="O14" i="36"/>
  <c r="K15" i="20"/>
  <c r="J15" i="20"/>
  <c r="F15" i="20"/>
  <c r="E15" i="20"/>
  <c r="O13" i="36"/>
  <c r="K14" i="20"/>
  <c r="J14" i="20"/>
  <c r="F14" i="20"/>
  <c r="E14" i="20"/>
  <c r="K13" i="20"/>
  <c r="J13" i="20"/>
  <c r="F13" i="20"/>
  <c r="E13" i="20"/>
  <c r="O11" i="36"/>
  <c r="K12" i="20"/>
  <c r="J12" i="20"/>
  <c r="F12" i="20"/>
  <c r="E12" i="20"/>
  <c r="K11" i="20"/>
  <c r="J11" i="20"/>
  <c r="F11" i="20"/>
  <c r="E11" i="20"/>
  <c r="O9" i="36"/>
  <c r="K10" i="20"/>
  <c r="J10" i="20"/>
  <c r="F10" i="20"/>
  <c r="E10" i="20"/>
  <c r="O8" i="36"/>
  <c r="K9" i="20"/>
  <c r="J9" i="20"/>
  <c r="F9" i="20"/>
  <c r="E9" i="20"/>
  <c r="K8" i="20"/>
  <c r="J8" i="20"/>
  <c r="F8" i="20"/>
  <c r="E8" i="20"/>
  <c r="O6" i="36"/>
  <c r="K7" i="20"/>
  <c r="J7" i="20"/>
  <c r="F7" i="20"/>
  <c r="E7" i="20"/>
  <c r="K6" i="20"/>
  <c r="J6" i="20"/>
  <c r="F6" i="20"/>
  <c r="E6" i="20"/>
  <c r="K5" i="20"/>
  <c r="M5" i="20"/>
  <c r="J5" i="20"/>
  <c r="L5" i="20"/>
  <c r="D47" i="19"/>
  <c r="F47" i="19"/>
  <c r="D46" i="19"/>
  <c r="F46" i="19"/>
  <c r="D45" i="19"/>
  <c r="E45" i="19"/>
  <c r="L45" i="19"/>
  <c r="D44" i="19"/>
  <c r="F44" i="19"/>
  <c r="M44" i="19"/>
  <c r="D43" i="19"/>
  <c r="D42" i="19"/>
  <c r="F42" i="19"/>
  <c r="D41" i="19"/>
  <c r="F41" i="19"/>
  <c r="D40" i="19"/>
  <c r="F40" i="19"/>
  <c r="D39" i="19"/>
  <c r="F39" i="19"/>
  <c r="D38" i="19"/>
  <c r="E28" i="19"/>
  <c r="L28" i="19"/>
  <c r="E29" i="19"/>
  <c r="F29" i="19"/>
  <c r="M29" i="19"/>
  <c r="E30" i="19"/>
  <c r="F30" i="19"/>
  <c r="E31" i="19"/>
  <c r="F31" i="19"/>
  <c r="E32" i="19"/>
  <c r="E8" i="19"/>
  <c r="F8" i="19"/>
  <c r="E9" i="19"/>
  <c r="F9" i="19"/>
  <c r="E10" i="19"/>
  <c r="F10" i="19"/>
  <c r="E11" i="19"/>
  <c r="N8" i="36"/>
  <c r="F11" i="19"/>
  <c r="E12" i="19"/>
  <c r="F12" i="19"/>
  <c r="E13" i="19"/>
  <c r="F13" i="19"/>
  <c r="E14" i="19"/>
  <c r="F14" i="19"/>
  <c r="E15" i="19"/>
  <c r="N12" i="36"/>
  <c r="F15" i="19"/>
  <c r="E16" i="19"/>
  <c r="F16" i="19"/>
  <c r="E17" i="19"/>
  <c r="F17" i="19"/>
  <c r="F7" i="19"/>
  <c r="M7" i="19"/>
  <c r="E7" i="19"/>
  <c r="N4" i="36"/>
  <c r="D33" i="19"/>
  <c r="F33" i="19"/>
  <c r="D32" i="19"/>
  <c r="F32" i="19"/>
  <c r="D31" i="19"/>
  <c r="D30" i="19"/>
  <c r="D29" i="19"/>
  <c r="D28" i="19"/>
  <c r="F28" i="19"/>
  <c r="D27" i="19"/>
  <c r="E27" i="19"/>
  <c r="D26" i="19"/>
  <c r="E26" i="19"/>
  <c r="D25" i="19"/>
  <c r="D24" i="19"/>
  <c r="E24" i="19"/>
  <c r="D23" i="19"/>
  <c r="E23" i="19"/>
  <c r="D22" i="19"/>
  <c r="E22" i="19"/>
  <c r="K49" i="19"/>
  <c r="J49" i="19"/>
  <c r="D49" i="19"/>
  <c r="F49" i="19"/>
  <c r="K48" i="19"/>
  <c r="J48" i="19"/>
  <c r="D48" i="19"/>
  <c r="K47" i="19"/>
  <c r="J47" i="19"/>
  <c r="K46" i="19"/>
  <c r="J46" i="19"/>
  <c r="K45" i="19"/>
  <c r="J45" i="19"/>
  <c r="K44" i="19"/>
  <c r="J44" i="19"/>
  <c r="E44" i="19"/>
  <c r="K43" i="19"/>
  <c r="J43" i="19"/>
  <c r="F43" i="19"/>
  <c r="M43" i="19"/>
  <c r="K42" i="19"/>
  <c r="J42" i="19"/>
  <c r="K41" i="19"/>
  <c r="J41" i="19"/>
  <c r="K40" i="19"/>
  <c r="J40" i="19"/>
  <c r="K39" i="19"/>
  <c r="J39" i="19"/>
  <c r="K38" i="19"/>
  <c r="J38" i="19"/>
  <c r="K33" i="19"/>
  <c r="J33" i="19"/>
  <c r="K32" i="19"/>
  <c r="J32" i="19"/>
  <c r="K31" i="19"/>
  <c r="J31" i="19"/>
  <c r="K30" i="19"/>
  <c r="J30" i="19"/>
  <c r="K29" i="19"/>
  <c r="J29" i="19"/>
  <c r="K28" i="19"/>
  <c r="J28" i="19"/>
  <c r="K27" i="19"/>
  <c r="J27" i="19"/>
  <c r="K26" i="19"/>
  <c r="J26" i="19"/>
  <c r="K25" i="19"/>
  <c r="J25" i="19"/>
  <c r="K24" i="19"/>
  <c r="J24" i="19"/>
  <c r="K23" i="19"/>
  <c r="J23" i="19"/>
  <c r="K22" i="19"/>
  <c r="J22" i="19"/>
  <c r="D18" i="19"/>
  <c r="K17" i="19"/>
  <c r="J17" i="19"/>
  <c r="K16" i="19"/>
  <c r="J16" i="19"/>
  <c r="K15" i="19"/>
  <c r="J15" i="19"/>
  <c r="K14" i="19"/>
  <c r="J14" i="19"/>
  <c r="K13" i="19"/>
  <c r="J13" i="19"/>
  <c r="K12" i="19"/>
  <c r="J12" i="19"/>
  <c r="K11" i="19"/>
  <c r="J11" i="19"/>
  <c r="K10" i="19"/>
  <c r="M10" i="19"/>
  <c r="J10" i="19"/>
  <c r="K9" i="19"/>
  <c r="J9" i="19"/>
  <c r="K8" i="19"/>
  <c r="J8" i="19"/>
  <c r="K7" i="19"/>
  <c r="J7" i="19"/>
  <c r="K6" i="19"/>
  <c r="M6" i="19"/>
  <c r="J6" i="19"/>
  <c r="L6" i="19"/>
  <c r="E30" i="18"/>
  <c r="F30" i="18"/>
  <c r="E31" i="18"/>
  <c r="F31" i="18"/>
  <c r="E32" i="18"/>
  <c r="F32" i="18"/>
  <c r="K6" i="18"/>
  <c r="J6" i="18"/>
  <c r="E7" i="18"/>
  <c r="F7" i="18"/>
  <c r="E8" i="18"/>
  <c r="M6" i="36"/>
  <c r="F8" i="18"/>
  <c r="E9" i="18"/>
  <c r="F9" i="18"/>
  <c r="E10" i="18"/>
  <c r="F10" i="18"/>
  <c r="E11" i="18"/>
  <c r="F11" i="18"/>
  <c r="E12" i="18"/>
  <c r="M10" i="36"/>
  <c r="F12" i="18"/>
  <c r="E13" i="18"/>
  <c r="F13" i="18"/>
  <c r="E14" i="18"/>
  <c r="F14" i="18"/>
  <c r="E15" i="18"/>
  <c r="F15" i="18"/>
  <c r="E16" i="18"/>
  <c r="F16" i="18"/>
  <c r="F6" i="18"/>
  <c r="E6" i="18"/>
  <c r="M4" i="36"/>
  <c r="D40" i="22"/>
  <c r="D31" i="22"/>
  <c r="D41" i="22"/>
  <c r="D32" i="22"/>
  <c r="D25" i="22"/>
  <c r="D42" i="22"/>
  <c r="D33" i="22"/>
  <c r="D44" i="22"/>
  <c r="D28" i="22"/>
  <c r="D43" i="22"/>
  <c r="D34" i="22"/>
  <c r="D22" i="22"/>
  <c r="D39" i="22"/>
  <c r="D27" i="22"/>
  <c r="D30" i="22"/>
  <c r="D45" i="22"/>
  <c r="D46" i="22"/>
  <c r="D23" i="22"/>
  <c r="D24" i="22"/>
  <c r="D26" i="22"/>
  <c r="D29" i="22"/>
  <c r="N10" i="36"/>
  <c r="E79" i="20"/>
  <c r="L79" i="20"/>
  <c r="M46" i="19"/>
  <c r="O7" i="36"/>
  <c r="O12" i="36"/>
  <c r="E32" i="20"/>
  <c r="M70" i="20"/>
  <c r="F75" i="20"/>
  <c r="M75" i="20"/>
  <c r="N75" i="20"/>
  <c r="E78" i="20"/>
  <c r="L78" i="20"/>
  <c r="N78" i="20"/>
  <c r="O79" i="20"/>
  <c r="N11" i="36"/>
  <c r="M8" i="36"/>
  <c r="N9" i="36"/>
  <c r="F27" i="19"/>
  <c r="L7" i="19"/>
  <c r="M44" i="20"/>
  <c r="M5" i="36"/>
  <c r="M31" i="19"/>
  <c r="N7" i="36"/>
  <c r="M71" i="20"/>
  <c r="L41" i="20"/>
  <c r="F74" i="20"/>
  <c r="M74" i="20"/>
  <c r="N74" i="20"/>
  <c r="M14" i="36"/>
  <c r="N6" i="36"/>
  <c r="F25" i="19"/>
  <c r="M25" i="19"/>
  <c r="M13" i="36"/>
  <c r="N5" i="36"/>
  <c r="E25" i="19"/>
  <c r="L25" i="19"/>
  <c r="N25" i="19"/>
  <c r="O26" i="19"/>
  <c r="N72" i="20"/>
  <c r="L42" i="20"/>
  <c r="F24" i="19"/>
  <c r="M24" i="19"/>
  <c r="M12" i="36"/>
  <c r="E41" i="19"/>
  <c r="L41" i="19"/>
  <c r="N14" i="36"/>
  <c r="F22" i="19"/>
  <c r="E77" i="20"/>
  <c r="L77" i="20"/>
  <c r="N77" i="20"/>
  <c r="O78" i="20"/>
  <c r="F23" i="19"/>
  <c r="M23" i="19"/>
  <c r="M9" i="36"/>
  <c r="M7" i="36"/>
  <c r="F26" i="19"/>
  <c r="E17" i="20"/>
  <c r="O4" i="36"/>
  <c r="M49" i="19"/>
  <c r="N13" i="36"/>
  <c r="E33" i="19"/>
  <c r="L33" i="19"/>
  <c r="L73" i="20"/>
  <c r="D81" i="20"/>
  <c r="E69" i="20"/>
  <c r="L69" i="20"/>
  <c r="M11" i="36"/>
  <c r="O5" i="36"/>
  <c r="O10" i="36"/>
  <c r="F73" i="20"/>
  <c r="M73" i="20"/>
  <c r="E58" i="20"/>
  <c r="L58" i="20"/>
  <c r="N58" i="20"/>
  <c r="O59" i="20"/>
  <c r="D65" i="20"/>
  <c r="F45" i="20"/>
  <c r="M45" i="20"/>
  <c r="F42" i="20"/>
  <c r="M42" i="20"/>
  <c r="N42" i="20"/>
  <c r="O43" i="20"/>
  <c r="M76" i="20"/>
  <c r="N76" i="20"/>
  <c r="M77" i="20"/>
  <c r="M79" i="20"/>
  <c r="M80" i="20"/>
  <c r="F24" i="20"/>
  <c r="M24" i="20"/>
  <c r="N79" i="20"/>
  <c r="O80" i="20"/>
  <c r="N71" i="20"/>
  <c r="F69" i="20"/>
  <c r="E70" i="20"/>
  <c r="L70" i="20"/>
  <c r="N70" i="20"/>
  <c r="O71" i="20"/>
  <c r="E80" i="20"/>
  <c r="L80" i="20"/>
  <c r="M7" i="20"/>
  <c r="M61" i="20"/>
  <c r="L62" i="20"/>
  <c r="M64" i="20"/>
  <c r="L63" i="20"/>
  <c r="N61" i="20"/>
  <c r="O62" i="20"/>
  <c r="M38" i="20"/>
  <c r="L44" i="20"/>
  <c r="M46" i="20"/>
  <c r="L45" i="20"/>
  <c r="M22" i="20"/>
  <c r="M26" i="20"/>
  <c r="M31" i="20"/>
  <c r="M63" i="20"/>
  <c r="M62" i="20"/>
  <c r="L56" i="20"/>
  <c r="N56" i="20"/>
  <c r="O57" i="20"/>
  <c r="L57" i="20"/>
  <c r="N57" i="20"/>
  <c r="O58" i="20"/>
  <c r="L59" i="20"/>
  <c r="N59" i="20"/>
  <c r="O60" i="20"/>
  <c r="L60" i="20"/>
  <c r="N60" i="20"/>
  <c r="O61" i="20"/>
  <c r="L53" i="20"/>
  <c r="F65" i="20"/>
  <c r="M53" i="20"/>
  <c r="E54" i="20"/>
  <c r="L54" i="20"/>
  <c r="N54" i="20"/>
  <c r="O55" i="20"/>
  <c r="E64" i="20"/>
  <c r="L64" i="20"/>
  <c r="E55" i="20"/>
  <c r="L55" i="20"/>
  <c r="N55" i="20"/>
  <c r="O56" i="20"/>
  <c r="M40" i="20"/>
  <c r="M41" i="20"/>
  <c r="N41" i="20"/>
  <c r="O42" i="20"/>
  <c r="M23" i="20"/>
  <c r="M28" i="20"/>
  <c r="M27" i="20"/>
  <c r="M32" i="20"/>
  <c r="L7" i="20"/>
  <c r="N7" i="20"/>
  <c r="L8" i="20"/>
  <c r="L9" i="20"/>
  <c r="L10" i="20"/>
  <c r="L11" i="20"/>
  <c r="L12" i="20"/>
  <c r="L13" i="20"/>
  <c r="L14" i="20"/>
  <c r="L15" i="20"/>
  <c r="L16" i="20"/>
  <c r="E23" i="20"/>
  <c r="L23" i="20"/>
  <c r="E27" i="20"/>
  <c r="L27" i="20"/>
  <c r="E31" i="20"/>
  <c r="L31" i="20"/>
  <c r="E43" i="20"/>
  <c r="L43" i="20"/>
  <c r="N43" i="20"/>
  <c r="O44" i="20"/>
  <c r="E46" i="20"/>
  <c r="L46" i="20"/>
  <c r="M47" i="20"/>
  <c r="M48" i="20"/>
  <c r="F17" i="20"/>
  <c r="M8" i="20"/>
  <c r="M9" i="20"/>
  <c r="M10" i="20"/>
  <c r="M11" i="20"/>
  <c r="M12" i="20"/>
  <c r="M13" i="20"/>
  <c r="M14" i="20"/>
  <c r="M15" i="20"/>
  <c r="M16" i="20"/>
  <c r="L24" i="20"/>
  <c r="M25" i="20"/>
  <c r="L28" i="20"/>
  <c r="N28" i="20"/>
  <c r="O29" i="20"/>
  <c r="M29" i="20"/>
  <c r="L32" i="20"/>
  <c r="D49" i="20"/>
  <c r="M39" i="20"/>
  <c r="E40" i="20"/>
  <c r="L40" i="20"/>
  <c r="E47" i="20"/>
  <c r="L47" i="20"/>
  <c r="E37" i="20"/>
  <c r="L37" i="20"/>
  <c r="N5" i="20"/>
  <c r="M21" i="20"/>
  <c r="E25" i="20"/>
  <c r="L25" i="20"/>
  <c r="E29" i="20"/>
  <c r="L29" i="20"/>
  <c r="M37" i="20"/>
  <c r="E38" i="20"/>
  <c r="L38" i="20"/>
  <c r="E48" i="20"/>
  <c r="L48" i="20"/>
  <c r="D33" i="20"/>
  <c r="E22" i="20"/>
  <c r="L22" i="20"/>
  <c r="N22" i="20"/>
  <c r="O23" i="20"/>
  <c r="E26" i="20"/>
  <c r="L26" i="20"/>
  <c r="E30" i="20"/>
  <c r="L30" i="20"/>
  <c r="N30" i="20"/>
  <c r="O31" i="20"/>
  <c r="E39" i="20"/>
  <c r="L39" i="20"/>
  <c r="F45" i="19"/>
  <c r="M45" i="19"/>
  <c r="N45" i="19"/>
  <c r="M32" i="19"/>
  <c r="L32" i="19"/>
  <c r="N32" i="19"/>
  <c r="O33" i="19"/>
  <c r="L44" i="19"/>
  <c r="N44" i="19"/>
  <c r="M47" i="19"/>
  <c r="M40" i="19"/>
  <c r="M42" i="19"/>
  <c r="M41" i="19"/>
  <c r="M28" i="19"/>
  <c r="N28" i="19"/>
  <c r="O29" i="19"/>
  <c r="L31" i="19"/>
  <c r="L29" i="19"/>
  <c r="N29" i="19"/>
  <c r="O30" i="19"/>
  <c r="L24" i="19"/>
  <c r="E42" i="19"/>
  <c r="L42" i="19"/>
  <c r="E46" i="19"/>
  <c r="L46" i="19"/>
  <c r="N46" i="19"/>
  <c r="O47" i="19"/>
  <c r="F18" i="19"/>
  <c r="M27" i="19"/>
  <c r="M39" i="19"/>
  <c r="E40" i="19"/>
  <c r="L40" i="19"/>
  <c r="E43" i="19"/>
  <c r="L43" i="19"/>
  <c r="N43" i="19"/>
  <c r="E47" i="19"/>
  <c r="L47" i="19"/>
  <c r="L8" i="19"/>
  <c r="L9" i="19"/>
  <c r="L10" i="19"/>
  <c r="L11" i="19"/>
  <c r="L12" i="19"/>
  <c r="L13" i="19"/>
  <c r="L15" i="19"/>
  <c r="L17" i="19"/>
  <c r="M9" i="19"/>
  <c r="M11" i="19"/>
  <c r="M12" i="19"/>
  <c r="M13" i="19"/>
  <c r="M14" i="19"/>
  <c r="M15" i="19"/>
  <c r="M17" i="19"/>
  <c r="N10" i="19"/>
  <c r="E18" i="19"/>
  <c r="L14" i="19"/>
  <c r="L16" i="19"/>
  <c r="D34" i="19"/>
  <c r="M33" i="19"/>
  <c r="N6" i="19"/>
  <c r="M8" i="19"/>
  <c r="M16" i="19"/>
  <c r="M26" i="19"/>
  <c r="L26" i="19"/>
  <c r="M30" i="19"/>
  <c r="L30" i="19"/>
  <c r="D50" i="19"/>
  <c r="F38" i="19"/>
  <c r="E38" i="19"/>
  <c r="F48" i="19"/>
  <c r="M48" i="19"/>
  <c r="E48" i="19"/>
  <c r="L48" i="19"/>
  <c r="L23" i="19"/>
  <c r="L27" i="19"/>
  <c r="E39" i="19"/>
  <c r="L39" i="19"/>
  <c r="E49" i="19"/>
  <c r="L49" i="19"/>
  <c r="N49" i="19"/>
  <c r="F33" i="20"/>
  <c r="N15" i="20"/>
  <c r="O16" i="20"/>
  <c r="N13" i="20"/>
  <c r="N29" i="20"/>
  <c r="O30" i="20"/>
  <c r="N53" i="20"/>
  <c r="O54" i="20"/>
  <c r="N31" i="19"/>
  <c r="O32" i="19"/>
  <c r="N45" i="20"/>
  <c r="O46" i="20"/>
  <c r="N27" i="19"/>
  <c r="O28" i="19"/>
  <c r="N73" i="20"/>
  <c r="N44" i="20"/>
  <c r="O45" i="20"/>
  <c r="N62" i="20"/>
  <c r="O63" i="20"/>
  <c r="N46" i="20"/>
  <c r="O47" i="20"/>
  <c r="F49" i="20"/>
  <c r="N38" i="20"/>
  <c r="O39" i="20"/>
  <c r="N80" i="20"/>
  <c r="E81" i="20"/>
  <c r="L81" i="20"/>
  <c r="F81" i="20"/>
  <c r="M69" i="20"/>
  <c r="M81" i="20"/>
  <c r="M65" i="20"/>
  <c r="N48" i="20"/>
  <c r="O53" i="20"/>
  <c r="N25" i="20"/>
  <c r="O26" i="20"/>
  <c r="N32" i="20"/>
  <c r="O37" i="20"/>
  <c r="N24" i="20"/>
  <c r="O25" i="20"/>
  <c r="L17" i="20"/>
  <c r="N11" i="20"/>
  <c r="N64" i="20"/>
  <c r="O69" i="20"/>
  <c r="N63" i="20"/>
  <c r="O64" i="20"/>
  <c r="N47" i="20"/>
  <c r="O48" i="20"/>
  <c r="N31" i="20"/>
  <c r="O32" i="20"/>
  <c r="N26" i="20"/>
  <c r="O27" i="20"/>
  <c r="N9" i="20"/>
  <c r="E65" i="20"/>
  <c r="L65" i="20"/>
  <c r="N39" i="20"/>
  <c r="O40" i="20"/>
  <c r="N40" i="20"/>
  <c r="O41" i="20"/>
  <c r="N27" i="20"/>
  <c r="O28" i="20"/>
  <c r="N23" i="20"/>
  <c r="O24" i="20"/>
  <c r="N16" i="20"/>
  <c r="O21" i="20"/>
  <c r="N12" i="20"/>
  <c r="N8" i="20"/>
  <c r="N14" i="20"/>
  <c r="O15" i="20"/>
  <c r="N10" i="20"/>
  <c r="M17" i="20"/>
  <c r="M49" i="20"/>
  <c r="N6" i="20"/>
  <c r="M33" i="20"/>
  <c r="E33" i="20"/>
  <c r="L21" i="20"/>
  <c r="E49" i="20"/>
  <c r="N37" i="20"/>
  <c r="L49" i="20"/>
  <c r="N39" i="19"/>
  <c r="O40" i="19"/>
  <c r="N47" i="19"/>
  <c r="O48" i="19"/>
  <c r="N33" i="19"/>
  <c r="O38" i="19"/>
  <c r="N23" i="19"/>
  <c r="O24" i="19"/>
  <c r="N24" i="19"/>
  <c r="O25" i="19"/>
  <c r="N40" i="19"/>
  <c r="N42" i="19"/>
  <c r="N41" i="19"/>
  <c r="N17" i="19"/>
  <c r="O22" i="19"/>
  <c r="N11" i="19"/>
  <c r="N14" i="19"/>
  <c r="N15" i="19"/>
  <c r="O16" i="19"/>
  <c r="N48" i="19"/>
  <c r="O49" i="19"/>
  <c r="N26" i="19"/>
  <c r="O27" i="19"/>
  <c r="N8" i="19"/>
  <c r="M18" i="19"/>
  <c r="N16" i="19"/>
  <c r="O17" i="19"/>
  <c r="N13" i="19"/>
  <c r="N9" i="19"/>
  <c r="N12" i="19"/>
  <c r="M38" i="19"/>
  <c r="M50" i="19"/>
  <c r="F50" i="19"/>
  <c r="E34" i="19"/>
  <c r="L22" i="19"/>
  <c r="N7" i="19"/>
  <c r="O15" i="19"/>
  <c r="L18" i="19"/>
  <c r="E50" i="19"/>
  <c r="L38" i="19"/>
  <c r="N30" i="19"/>
  <c r="O31" i="19"/>
  <c r="F34" i="19"/>
  <c r="M22" i="19"/>
  <c r="M34" i="19"/>
  <c r="N65" i="20"/>
  <c r="N69" i="20"/>
  <c r="O14" i="20"/>
  <c r="O17" i="20"/>
  <c r="E20" i="28"/>
  <c r="O65" i="20"/>
  <c r="H20" i="28"/>
  <c r="N17" i="20"/>
  <c r="N49" i="20"/>
  <c r="O38" i="20"/>
  <c r="O49" i="20"/>
  <c r="G20" i="28"/>
  <c r="L33" i="20"/>
  <c r="N21" i="20"/>
  <c r="N18" i="19"/>
  <c r="N38" i="19"/>
  <c r="L50" i="19"/>
  <c r="O18" i="19"/>
  <c r="E19" i="28"/>
  <c r="L34" i="19"/>
  <c r="N22" i="19"/>
  <c r="N81" i="20"/>
  <c r="O70" i="20"/>
  <c r="O81" i="20"/>
  <c r="I20" i="28"/>
  <c r="N33" i="20"/>
  <c r="O22" i="20"/>
  <c r="O33" i="20"/>
  <c r="F20" i="28"/>
  <c r="N34" i="19"/>
  <c r="O23" i="19"/>
  <c r="O34" i="19"/>
  <c r="F19" i="28"/>
  <c r="N50" i="19"/>
  <c r="O39" i="19"/>
  <c r="O50" i="19"/>
  <c r="G19" i="28"/>
  <c r="D48" i="18"/>
  <c r="D47" i="18"/>
  <c r="D46" i="18"/>
  <c r="D45" i="18"/>
  <c r="D44" i="18"/>
  <c r="D43" i="18"/>
  <c r="D42" i="18"/>
  <c r="D41" i="18"/>
  <c r="D40" i="18"/>
  <c r="D39" i="18"/>
  <c r="D38" i="18"/>
  <c r="D37" i="18"/>
  <c r="D29" i="18"/>
  <c r="D28" i="18"/>
  <c r="D27" i="18"/>
  <c r="D26" i="18"/>
  <c r="D25" i="18"/>
  <c r="D24" i="18"/>
  <c r="D23" i="18"/>
  <c r="D22" i="18"/>
  <c r="D21" i="18"/>
  <c r="K48" i="18"/>
  <c r="J48" i="18"/>
  <c r="K47" i="18"/>
  <c r="J47" i="18"/>
  <c r="K46" i="18"/>
  <c r="J46" i="18"/>
  <c r="K45" i="18"/>
  <c r="J45" i="18"/>
  <c r="K44" i="18"/>
  <c r="J44" i="18"/>
  <c r="K43" i="18"/>
  <c r="J43" i="18"/>
  <c r="K42" i="18"/>
  <c r="J42" i="18"/>
  <c r="K41" i="18"/>
  <c r="J41" i="18"/>
  <c r="K40" i="18"/>
  <c r="J40" i="18"/>
  <c r="K39" i="18"/>
  <c r="J39" i="18"/>
  <c r="K38" i="18"/>
  <c r="J38" i="18"/>
  <c r="K37" i="18"/>
  <c r="J37" i="18"/>
  <c r="K32" i="18"/>
  <c r="M32" i="18"/>
  <c r="J32" i="18"/>
  <c r="L32" i="18"/>
  <c r="N32" i="18"/>
  <c r="O37" i="18"/>
  <c r="K31" i="18"/>
  <c r="M31" i="18"/>
  <c r="J31" i="18"/>
  <c r="L31" i="18"/>
  <c r="K30" i="18"/>
  <c r="M30" i="18"/>
  <c r="J30" i="18"/>
  <c r="L30" i="18"/>
  <c r="K29" i="18"/>
  <c r="J29" i="18"/>
  <c r="K28" i="18"/>
  <c r="J28" i="18"/>
  <c r="K27" i="18"/>
  <c r="J27" i="18"/>
  <c r="K26" i="18"/>
  <c r="J26" i="18"/>
  <c r="K25" i="18"/>
  <c r="J25" i="18"/>
  <c r="K24" i="18"/>
  <c r="J24" i="18"/>
  <c r="K23" i="18"/>
  <c r="J23" i="18"/>
  <c r="K22" i="18"/>
  <c r="J22" i="18"/>
  <c r="K21" i="18"/>
  <c r="J21" i="18"/>
  <c r="D17" i="18"/>
  <c r="K16" i="18"/>
  <c r="M16" i="18"/>
  <c r="J16" i="18"/>
  <c r="L16" i="18"/>
  <c r="K15" i="18"/>
  <c r="M15" i="18"/>
  <c r="J15" i="18"/>
  <c r="L15" i="18"/>
  <c r="K14" i="18"/>
  <c r="M14" i="18"/>
  <c r="J14" i="18"/>
  <c r="L14" i="18"/>
  <c r="K13" i="18"/>
  <c r="J13" i="18"/>
  <c r="K12" i="18"/>
  <c r="M12" i="18"/>
  <c r="J12" i="18"/>
  <c r="L12" i="18"/>
  <c r="K11" i="18"/>
  <c r="M11" i="18"/>
  <c r="J11" i="18"/>
  <c r="L11" i="18"/>
  <c r="K10" i="18"/>
  <c r="M10" i="18"/>
  <c r="J10" i="18"/>
  <c r="L10" i="18"/>
  <c r="K9" i="18"/>
  <c r="M9" i="18"/>
  <c r="J9" i="18"/>
  <c r="L9" i="18"/>
  <c r="K8" i="18"/>
  <c r="M8" i="18"/>
  <c r="J8" i="18"/>
  <c r="L8" i="18"/>
  <c r="K7" i="18"/>
  <c r="M7" i="18"/>
  <c r="J7" i="18"/>
  <c r="L7" i="18"/>
  <c r="M6" i="18"/>
  <c r="L6" i="18"/>
  <c r="K5" i="18"/>
  <c r="M5" i="18"/>
  <c r="J5" i="18"/>
  <c r="L5" i="18"/>
  <c r="E23" i="18"/>
  <c r="F23" i="18"/>
  <c r="M27" i="18"/>
  <c r="F28" i="18"/>
  <c r="M28" i="18"/>
  <c r="E28" i="18"/>
  <c r="L28" i="18"/>
  <c r="N28" i="18"/>
  <c r="O29" i="18"/>
  <c r="F29" i="18"/>
  <c r="E29" i="18"/>
  <c r="E37" i="18"/>
  <c r="F37" i="18"/>
  <c r="M37" i="18"/>
  <c r="L44" i="18"/>
  <c r="N44" i="18"/>
  <c r="E38" i="18"/>
  <c r="L38" i="18"/>
  <c r="F38" i="18"/>
  <c r="M38" i="18"/>
  <c r="M44" i="18"/>
  <c r="E39" i="18"/>
  <c r="L39" i="18"/>
  <c r="F39" i="18"/>
  <c r="M39" i="18"/>
  <c r="L26" i="18"/>
  <c r="N26" i="18"/>
  <c r="O27" i="18"/>
  <c r="E24" i="18"/>
  <c r="F24" i="18"/>
  <c r="E26" i="18"/>
  <c r="F26" i="18"/>
  <c r="F40" i="18"/>
  <c r="M40" i="18"/>
  <c r="E40" i="18"/>
  <c r="E42" i="18"/>
  <c r="L42" i="18"/>
  <c r="N42" i="18"/>
  <c r="F42" i="18"/>
  <c r="M42" i="18"/>
  <c r="L41" i="18"/>
  <c r="M46" i="18"/>
  <c r="F43" i="18"/>
  <c r="M43" i="18"/>
  <c r="E43" i="18"/>
  <c r="L43" i="18"/>
  <c r="N43" i="18"/>
  <c r="L21" i="18"/>
  <c r="L37" i="18"/>
  <c r="E44" i="18"/>
  <c r="F44" i="18"/>
  <c r="L27" i="18"/>
  <c r="E41" i="18"/>
  <c r="F41" i="18"/>
  <c r="M41" i="18"/>
  <c r="L23" i="18"/>
  <c r="M23" i="18"/>
  <c r="E45" i="18"/>
  <c r="L45" i="18"/>
  <c r="F45" i="18"/>
  <c r="M45" i="18"/>
  <c r="M49" i="18"/>
  <c r="E22" i="18"/>
  <c r="L22" i="18"/>
  <c r="N22" i="18"/>
  <c r="O23" i="18"/>
  <c r="F22" i="18"/>
  <c r="M22" i="18"/>
  <c r="L40" i="18"/>
  <c r="N40" i="18"/>
  <c r="M26" i="18"/>
  <c r="E25" i="18"/>
  <c r="L25" i="18"/>
  <c r="F25" i="18"/>
  <c r="M25" i="18"/>
  <c r="E27" i="18"/>
  <c r="F27" i="18"/>
  <c r="L24" i="18"/>
  <c r="F46" i="18"/>
  <c r="E46" i="18"/>
  <c r="L46" i="18"/>
  <c r="N46" i="18"/>
  <c r="O47" i="18"/>
  <c r="M24" i="18"/>
  <c r="E47" i="18"/>
  <c r="L47" i="18"/>
  <c r="F47" i="18"/>
  <c r="M47" i="18"/>
  <c r="F21" i="18"/>
  <c r="F33" i="18"/>
  <c r="E21" i="18"/>
  <c r="E48" i="18"/>
  <c r="L48" i="18"/>
  <c r="N48" i="18"/>
  <c r="F48" i="18"/>
  <c r="M48" i="18"/>
  <c r="N16" i="18"/>
  <c r="O21" i="18"/>
  <c r="N9" i="18"/>
  <c r="D33" i="18"/>
  <c r="D49" i="18"/>
  <c r="N31" i="18"/>
  <c r="O32" i="18"/>
  <c r="N14" i="18"/>
  <c r="O15" i="18"/>
  <c r="N10" i="18"/>
  <c r="N7" i="18"/>
  <c r="N11" i="18"/>
  <c r="N15" i="18"/>
  <c r="O16" i="18"/>
  <c r="N6" i="18"/>
  <c r="N30" i="18"/>
  <c r="O31" i="18"/>
  <c r="N23" i="18"/>
  <c r="O24" i="18"/>
  <c r="N27" i="18"/>
  <c r="O28" i="18"/>
  <c r="N24" i="18"/>
  <c r="O25" i="18"/>
  <c r="L29" i="18"/>
  <c r="M29" i="18"/>
  <c r="F17" i="18"/>
  <c r="E33" i="18"/>
  <c r="N8" i="18"/>
  <c r="N12" i="18"/>
  <c r="N5" i="18"/>
  <c r="M13" i="18"/>
  <c r="M17" i="18"/>
  <c r="E17" i="18"/>
  <c r="L13" i="18"/>
  <c r="D17" i="17"/>
  <c r="C17" i="17"/>
  <c r="G16" i="17"/>
  <c r="H16" i="17"/>
  <c r="G15" i="17"/>
  <c r="H15" i="17"/>
  <c r="I16" i="17"/>
  <c r="G14" i="17"/>
  <c r="H14" i="17"/>
  <c r="I15" i="17"/>
  <c r="G13" i="17"/>
  <c r="H13" i="17"/>
  <c r="I14" i="17"/>
  <c r="G12" i="17"/>
  <c r="H12" i="17"/>
  <c r="G11" i="17"/>
  <c r="H11" i="17"/>
  <c r="G10" i="17"/>
  <c r="H10" i="17"/>
  <c r="G9" i="17"/>
  <c r="H9" i="17"/>
  <c r="G8" i="17"/>
  <c r="H8" i="17"/>
  <c r="G7" i="17"/>
  <c r="H7" i="17"/>
  <c r="G6" i="17"/>
  <c r="H6" i="17"/>
  <c r="D19" i="16"/>
  <c r="N47" i="18"/>
  <c r="O48" i="18"/>
  <c r="N38" i="18"/>
  <c r="O39" i="18"/>
  <c r="N37" i="18"/>
  <c r="O38" i="18"/>
  <c r="N41" i="18"/>
  <c r="N39" i="18"/>
  <c r="N25" i="18"/>
  <c r="O26" i="18"/>
  <c r="F49" i="18"/>
  <c r="M21" i="18"/>
  <c r="M33" i="18"/>
  <c r="E49" i="18"/>
  <c r="N45" i="18"/>
  <c r="N29" i="18"/>
  <c r="L49" i="18"/>
  <c r="N13" i="18"/>
  <c r="O14" i="18"/>
  <c r="O17" i="18"/>
  <c r="E18" i="28"/>
  <c r="L33" i="18"/>
  <c r="L17" i="18"/>
  <c r="H17" i="17"/>
  <c r="I13" i="17"/>
  <c r="I17" i="17"/>
  <c r="E17" i="28"/>
  <c r="O30" i="18"/>
  <c r="N21" i="18"/>
  <c r="O22" i="18"/>
  <c r="O33" i="18"/>
  <c r="F18" i="28"/>
  <c r="N33" i="18"/>
  <c r="O46" i="18"/>
  <c r="O49" i="18"/>
  <c r="G18" i="28"/>
  <c r="N49" i="18"/>
  <c r="N17" i="18"/>
  <c r="K30" i="16"/>
  <c r="M30" i="16"/>
  <c r="J30" i="16"/>
  <c r="L30" i="16"/>
  <c r="K29" i="16"/>
  <c r="M29" i="16"/>
  <c r="J29" i="16"/>
  <c r="L29" i="16"/>
  <c r="K28" i="16"/>
  <c r="M28" i="16"/>
  <c r="J28" i="16"/>
  <c r="L28" i="16"/>
  <c r="K27" i="16"/>
  <c r="M27" i="16"/>
  <c r="J27" i="16"/>
  <c r="L27" i="16"/>
  <c r="K26" i="16"/>
  <c r="M26" i="16"/>
  <c r="J26" i="16"/>
  <c r="L26" i="16"/>
  <c r="K25" i="16"/>
  <c r="M25" i="16"/>
  <c r="J25" i="16"/>
  <c r="L25" i="16"/>
  <c r="K24" i="16"/>
  <c r="M24" i="16"/>
  <c r="J24" i="16"/>
  <c r="L24" i="16"/>
  <c r="D24" i="16"/>
  <c r="K23" i="16"/>
  <c r="M23" i="16"/>
  <c r="J23" i="16"/>
  <c r="L23" i="16"/>
  <c r="D23" i="16"/>
  <c r="K22" i="16"/>
  <c r="M22" i="16"/>
  <c r="J22" i="16"/>
  <c r="L22" i="16"/>
  <c r="D22" i="16"/>
  <c r="K21" i="16"/>
  <c r="M21" i="16"/>
  <c r="J21" i="16"/>
  <c r="L21" i="16"/>
  <c r="D21" i="16"/>
  <c r="K20" i="16"/>
  <c r="M20" i="16"/>
  <c r="J20" i="16"/>
  <c r="L20" i="16"/>
  <c r="D20" i="16"/>
  <c r="K19" i="16"/>
  <c r="J19" i="16"/>
  <c r="F16" i="16"/>
  <c r="E16" i="16"/>
  <c r="D16" i="16"/>
  <c r="K15" i="16"/>
  <c r="M15" i="16"/>
  <c r="J15" i="16"/>
  <c r="L15" i="16"/>
  <c r="N15" i="16"/>
  <c r="O19" i="16"/>
  <c r="K14" i="16"/>
  <c r="M14" i="16"/>
  <c r="J14" i="16"/>
  <c r="L14" i="16"/>
  <c r="K13" i="16"/>
  <c r="M13" i="16"/>
  <c r="J13" i="16"/>
  <c r="L13" i="16"/>
  <c r="K12" i="16"/>
  <c r="M12" i="16"/>
  <c r="J12" i="16"/>
  <c r="L12" i="16"/>
  <c r="K11" i="16"/>
  <c r="M11" i="16"/>
  <c r="J11" i="16"/>
  <c r="L11" i="16"/>
  <c r="K10" i="16"/>
  <c r="M10" i="16"/>
  <c r="J10" i="16"/>
  <c r="L10" i="16"/>
  <c r="K9" i="16"/>
  <c r="M9" i="16"/>
  <c r="J9" i="16"/>
  <c r="L9" i="16"/>
  <c r="K8" i="16"/>
  <c r="M8" i="16"/>
  <c r="J8" i="16"/>
  <c r="L8" i="16"/>
  <c r="K7" i="16"/>
  <c r="M7" i="16"/>
  <c r="J7" i="16"/>
  <c r="L7" i="16"/>
  <c r="K6" i="16"/>
  <c r="M6" i="16"/>
  <c r="J6" i="16"/>
  <c r="L6" i="16"/>
  <c r="K5" i="16"/>
  <c r="M5" i="16"/>
  <c r="J5" i="16"/>
  <c r="L5" i="16"/>
  <c r="K4" i="16"/>
  <c r="M4" i="16"/>
  <c r="J4" i="16"/>
  <c r="L4" i="16"/>
  <c r="J73" i="15"/>
  <c r="K73" i="15"/>
  <c r="F72" i="15"/>
  <c r="F75" i="15"/>
  <c r="J57" i="15"/>
  <c r="K57" i="15"/>
  <c r="F57" i="15"/>
  <c r="M57" i="15"/>
  <c r="F56" i="15"/>
  <c r="D68" i="15"/>
  <c r="D67" i="15"/>
  <c r="D66" i="15"/>
  <c r="D65" i="15"/>
  <c r="D64" i="15"/>
  <c r="D63" i="15"/>
  <c r="D62" i="15"/>
  <c r="D61" i="15"/>
  <c r="D60" i="15"/>
  <c r="D59" i="15"/>
  <c r="D58" i="15"/>
  <c r="K74" i="15"/>
  <c r="M74" i="15"/>
  <c r="J74" i="15"/>
  <c r="L74" i="15"/>
  <c r="D74" i="15"/>
  <c r="K72" i="15"/>
  <c r="J72" i="15"/>
  <c r="D75" i="15"/>
  <c r="O52" i="15"/>
  <c r="D51" i="15"/>
  <c r="D50" i="15"/>
  <c r="D49" i="15"/>
  <c r="D48" i="15"/>
  <c r="D47" i="15"/>
  <c r="D46" i="15"/>
  <c r="J40" i="15"/>
  <c r="K40" i="15"/>
  <c r="O34" i="15"/>
  <c r="J22" i="15"/>
  <c r="K22" i="15"/>
  <c r="D17" i="15"/>
  <c r="F17" i="15"/>
  <c r="F18" i="15"/>
  <c r="E17" i="15"/>
  <c r="O16" i="15"/>
  <c r="K68" i="15"/>
  <c r="M68" i="15"/>
  <c r="J68" i="15"/>
  <c r="L68" i="15"/>
  <c r="K67" i="15"/>
  <c r="M67" i="15"/>
  <c r="J67" i="15"/>
  <c r="L67" i="15"/>
  <c r="K66" i="15"/>
  <c r="M66" i="15"/>
  <c r="J66" i="15"/>
  <c r="L66" i="15"/>
  <c r="K65" i="15"/>
  <c r="M65" i="15"/>
  <c r="J65" i="15"/>
  <c r="L65" i="15"/>
  <c r="K64" i="15"/>
  <c r="M64" i="15"/>
  <c r="J64" i="15"/>
  <c r="L64" i="15"/>
  <c r="K63" i="15"/>
  <c r="M63" i="15"/>
  <c r="J63" i="15"/>
  <c r="L63" i="15"/>
  <c r="K62" i="15"/>
  <c r="M62" i="15"/>
  <c r="J62" i="15"/>
  <c r="L62" i="15"/>
  <c r="K61" i="15"/>
  <c r="M61" i="15"/>
  <c r="J61" i="15"/>
  <c r="L61" i="15"/>
  <c r="K60" i="15"/>
  <c r="M60" i="15"/>
  <c r="J60" i="15"/>
  <c r="L60" i="15"/>
  <c r="K59" i="15"/>
  <c r="M59" i="15"/>
  <c r="J59" i="15"/>
  <c r="L59" i="15"/>
  <c r="K58" i="15"/>
  <c r="M58" i="15"/>
  <c r="J58" i="15"/>
  <c r="L58" i="15"/>
  <c r="K56" i="15"/>
  <c r="M56" i="15"/>
  <c r="J56" i="15"/>
  <c r="K51" i="15"/>
  <c r="M51" i="15"/>
  <c r="J51" i="15"/>
  <c r="L51" i="15"/>
  <c r="K50" i="15"/>
  <c r="M50" i="15"/>
  <c r="J50" i="15"/>
  <c r="L50" i="15"/>
  <c r="K49" i="15"/>
  <c r="M49" i="15"/>
  <c r="J49" i="15"/>
  <c r="L49" i="15"/>
  <c r="K48" i="15"/>
  <c r="M48" i="15"/>
  <c r="J48" i="15"/>
  <c r="L48" i="15"/>
  <c r="K47" i="15"/>
  <c r="M47" i="15"/>
  <c r="J47" i="15"/>
  <c r="L47" i="15"/>
  <c r="K46" i="15"/>
  <c r="M46" i="15"/>
  <c r="J46" i="15"/>
  <c r="L46" i="15"/>
  <c r="K45" i="15"/>
  <c r="M45" i="15"/>
  <c r="J45" i="15"/>
  <c r="L45" i="15"/>
  <c r="D45" i="15"/>
  <c r="K44" i="15"/>
  <c r="M44" i="15"/>
  <c r="J44" i="15"/>
  <c r="L44" i="15"/>
  <c r="D44" i="15"/>
  <c r="K43" i="15"/>
  <c r="M43" i="15"/>
  <c r="J43" i="15"/>
  <c r="L43" i="15"/>
  <c r="D43" i="15"/>
  <c r="K42" i="15"/>
  <c r="M42" i="15"/>
  <c r="J42" i="15"/>
  <c r="L42" i="15"/>
  <c r="D42" i="15"/>
  <c r="K41" i="15"/>
  <c r="M41" i="15"/>
  <c r="J41" i="15"/>
  <c r="L41" i="15"/>
  <c r="D41" i="15"/>
  <c r="K39" i="15"/>
  <c r="J39" i="15"/>
  <c r="K33" i="15"/>
  <c r="M33" i="15"/>
  <c r="J33" i="15"/>
  <c r="L33" i="15"/>
  <c r="D33" i="15"/>
  <c r="K32" i="15"/>
  <c r="M32" i="15"/>
  <c r="J32" i="15"/>
  <c r="L32" i="15"/>
  <c r="D32" i="15"/>
  <c r="K31" i="15"/>
  <c r="M31" i="15"/>
  <c r="J31" i="15"/>
  <c r="L31" i="15"/>
  <c r="D31" i="15"/>
  <c r="K30" i="15"/>
  <c r="M30" i="15"/>
  <c r="J30" i="15"/>
  <c r="L30" i="15"/>
  <c r="D30" i="15"/>
  <c r="K29" i="15"/>
  <c r="M29" i="15"/>
  <c r="J29" i="15"/>
  <c r="L29" i="15"/>
  <c r="D29" i="15"/>
  <c r="K28" i="15"/>
  <c r="M28" i="15"/>
  <c r="J28" i="15"/>
  <c r="L28" i="15"/>
  <c r="D28" i="15"/>
  <c r="K27" i="15"/>
  <c r="M27" i="15"/>
  <c r="J27" i="15"/>
  <c r="L27" i="15"/>
  <c r="D27" i="15"/>
  <c r="K26" i="15"/>
  <c r="M26" i="15"/>
  <c r="J26" i="15"/>
  <c r="L26" i="15"/>
  <c r="D26" i="15"/>
  <c r="K25" i="15"/>
  <c r="M25" i="15"/>
  <c r="J25" i="15"/>
  <c r="L25" i="15"/>
  <c r="D25" i="15"/>
  <c r="K24" i="15"/>
  <c r="M24" i="15"/>
  <c r="J24" i="15"/>
  <c r="L24" i="15"/>
  <c r="D24" i="15"/>
  <c r="K23" i="15"/>
  <c r="M23" i="15"/>
  <c r="J23" i="15"/>
  <c r="L23" i="15"/>
  <c r="D23" i="15"/>
  <c r="K21" i="15"/>
  <c r="J21" i="15"/>
  <c r="F16" i="15"/>
  <c r="E16" i="15"/>
  <c r="D16" i="15"/>
  <c r="K15" i="15"/>
  <c r="M15" i="15"/>
  <c r="J15" i="15"/>
  <c r="L15" i="15"/>
  <c r="K14" i="15"/>
  <c r="M14" i="15"/>
  <c r="J14" i="15"/>
  <c r="L14" i="15"/>
  <c r="K13" i="15"/>
  <c r="M13" i="15"/>
  <c r="J13" i="15"/>
  <c r="L13" i="15"/>
  <c r="K12" i="15"/>
  <c r="M12" i="15"/>
  <c r="J12" i="15"/>
  <c r="L12" i="15"/>
  <c r="K11" i="15"/>
  <c r="M11" i="15"/>
  <c r="J11" i="15"/>
  <c r="L11" i="15"/>
  <c r="K10" i="15"/>
  <c r="M10" i="15"/>
  <c r="J10" i="15"/>
  <c r="L10" i="15"/>
  <c r="K9" i="15"/>
  <c r="M9" i="15"/>
  <c r="J9" i="15"/>
  <c r="L9" i="15"/>
  <c r="K8" i="15"/>
  <c r="M8" i="15"/>
  <c r="J8" i="15"/>
  <c r="L8" i="15"/>
  <c r="K7" i="15"/>
  <c r="M7" i="15"/>
  <c r="J7" i="15"/>
  <c r="L7" i="15"/>
  <c r="K6" i="15"/>
  <c r="M6" i="15"/>
  <c r="J6" i="15"/>
  <c r="L6" i="15"/>
  <c r="K5" i="15"/>
  <c r="M5" i="15"/>
  <c r="J5" i="15"/>
  <c r="L5" i="15"/>
  <c r="K4" i="15"/>
  <c r="M4" i="15"/>
  <c r="J4" i="15"/>
  <c r="L4" i="15"/>
  <c r="N4" i="15"/>
  <c r="D29" i="11"/>
  <c r="D28" i="11"/>
  <c r="D27" i="11"/>
  <c r="D26" i="11"/>
  <c r="D25" i="11"/>
  <c r="D24" i="11"/>
  <c r="D23" i="11"/>
  <c r="D22" i="11"/>
  <c r="D41" i="7"/>
  <c r="D40" i="7"/>
  <c r="D39" i="7"/>
  <c r="D38" i="7"/>
  <c r="D37" i="7"/>
  <c r="D36" i="7"/>
  <c r="D26" i="7"/>
  <c r="D25" i="7"/>
  <c r="D24" i="7"/>
  <c r="D23" i="7"/>
  <c r="D22" i="7"/>
  <c r="D21" i="7"/>
  <c r="D20" i="7"/>
  <c r="D30" i="7"/>
  <c r="D29" i="7"/>
  <c r="D28" i="7"/>
  <c r="D27" i="7"/>
  <c r="J4" i="7"/>
  <c r="F40" i="15"/>
  <c r="F22" i="15"/>
  <c r="M22" i="15"/>
  <c r="F39" i="15"/>
  <c r="M39" i="15"/>
  <c r="M52" i="15"/>
  <c r="F21" i="15"/>
  <c r="M21" i="15"/>
  <c r="F69" i="15"/>
  <c r="N25" i="16"/>
  <c r="O26" i="16"/>
  <c r="N21" i="16"/>
  <c r="O22" i="16"/>
  <c r="N7" i="16"/>
  <c r="N10" i="16"/>
  <c r="N6" i="16"/>
  <c r="N11" i="16"/>
  <c r="D31" i="16"/>
  <c r="N5" i="16"/>
  <c r="N9" i="16"/>
  <c r="N20" i="16"/>
  <c r="O21" i="16"/>
  <c r="N24" i="16"/>
  <c r="O25" i="16"/>
  <c r="N28" i="16"/>
  <c r="O29" i="16"/>
  <c r="N29" i="16"/>
  <c r="O30" i="16"/>
  <c r="N8" i="16"/>
  <c r="N12" i="16"/>
  <c r="O13" i="16"/>
  <c r="N13" i="16"/>
  <c r="O14" i="16"/>
  <c r="N23" i="16"/>
  <c r="O24" i="16"/>
  <c r="N27" i="16"/>
  <c r="O28" i="16"/>
  <c r="L16" i="16"/>
  <c r="N4" i="16"/>
  <c r="M16" i="16"/>
  <c r="N22" i="16"/>
  <c r="O23" i="16"/>
  <c r="N26" i="16"/>
  <c r="O27" i="16"/>
  <c r="N30" i="16"/>
  <c r="N14" i="16"/>
  <c r="O15" i="16"/>
  <c r="M72" i="15"/>
  <c r="M75" i="15"/>
  <c r="N59" i="15"/>
  <c r="P60" i="15"/>
  <c r="N32" i="15"/>
  <c r="P33" i="15"/>
  <c r="E18" i="15"/>
  <c r="E40" i="15"/>
  <c r="L40" i="15"/>
  <c r="E21" i="15"/>
  <c r="L21" i="15"/>
  <c r="E22" i="15"/>
  <c r="L22" i="15"/>
  <c r="M40" i="15"/>
  <c r="N74" i="15"/>
  <c r="N44" i="15"/>
  <c r="P45" i="15"/>
  <c r="N68" i="15"/>
  <c r="P72" i="15"/>
  <c r="N46" i="15"/>
  <c r="P47" i="15"/>
  <c r="N49" i="15"/>
  <c r="P50" i="15"/>
  <c r="N51" i="15"/>
  <c r="P56" i="15"/>
  <c r="N33" i="15"/>
  <c r="P39" i="15"/>
  <c r="N47" i="15"/>
  <c r="P48" i="15"/>
  <c r="N50" i="15"/>
  <c r="N48" i="15"/>
  <c r="P49" i="15"/>
  <c r="N24" i="15"/>
  <c r="P25" i="15"/>
  <c r="D69" i="15"/>
  <c r="D52" i="15"/>
  <c r="N62" i="15"/>
  <c r="P63" i="15"/>
  <c r="N67" i="15"/>
  <c r="P68" i="15"/>
  <c r="N65" i="15"/>
  <c r="P66" i="15"/>
  <c r="N60" i="15"/>
  <c r="P61" i="15"/>
  <c r="N63" i="15"/>
  <c r="P64" i="15"/>
  <c r="N66" i="15"/>
  <c r="N42" i="15"/>
  <c r="P43" i="15"/>
  <c r="N43" i="15"/>
  <c r="P44" i="15"/>
  <c r="N25" i="15"/>
  <c r="P26" i="15"/>
  <c r="N29" i="15"/>
  <c r="P30" i="15"/>
  <c r="N28" i="15"/>
  <c r="P29" i="15"/>
  <c r="N26" i="15"/>
  <c r="P27" i="15"/>
  <c r="N30" i="15"/>
  <c r="P31" i="15"/>
  <c r="N8" i="15"/>
  <c r="N12" i="15"/>
  <c r="P13" i="15"/>
  <c r="D34" i="15"/>
  <c r="N14" i="15"/>
  <c r="P15" i="15"/>
  <c r="N7" i="15"/>
  <c r="N11" i="15"/>
  <c r="N15" i="15"/>
  <c r="P21" i="15"/>
  <c r="M69" i="15"/>
  <c r="N58" i="15"/>
  <c r="P59" i="15"/>
  <c r="N61" i="15"/>
  <c r="P62" i="15"/>
  <c r="N64" i="15"/>
  <c r="P65" i="15"/>
  <c r="N5" i="15"/>
  <c r="P12" i="15"/>
  <c r="P16" i="15"/>
  <c r="N9" i="15"/>
  <c r="N41" i="15"/>
  <c r="P42" i="15"/>
  <c r="N45" i="15"/>
  <c r="P46" i="15"/>
  <c r="M16" i="15"/>
  <c r="N6" i="15"/>
  <c r="N10" i="15"/>
  <c r="N23" i="15"/>
  <c r="P24" i="15"/>
  <c r="N27" i="15"/>
  <c r="P28" i="15"/>
  <c r="N31" i="15"/>
  <c r="P32" i="15"/>
  <c r="N13" i="15"/>
  <c r="P14" i="15"/>
  <c r="L16" i="15"/>
  <c r="F48" i="7"/>
  <c r="E48" i="7"/>
  <c r="D48" i="7"/>
  <c r="K47" i="7"/>
  <c r="M47" i="7"/>
  <c r="J47" i="7"/>
  <c r="L47" i="7"/>
  <c r="K46" i="7"/>
  <c r="M46" i="7"/>
  <c r="J46" i="7"/>
  <c r="L46" i="7"/>
  <c r="K45" i="7"/>
  <c r="M45" i="7"/>
  <c r="J45" i="7"/>
  <c r="L45" i="7"/>
  <c r="K44" i="7"/>
  <c r="M44" i="7"/>
  <c r="J44" i="7"/>
  <c r="L44" i="7"/>
  <c r="K43" i="7"/>
  <c r="M43" i="7"/>
  <c r="J43" i="7"/>
  <c r="L43" i="7"/>
  <c r="K42" i="7"/>
  <c r="M42" i="7"/>
  <c r="J42" i="7"/>
  <c r="L42" i="7"/>
  <c r="K41" i="7"/>
  <c r="M41" i="7"/>
  <c r="J41" i="7"/>
  <c r="L41" i="7"/>
  <c r="K40" i="7"/>
  <c r="M40" i="7"/>
  <c r="J40" i="7"/>
  <c r="L40" i="7"/>
  <c r="K39" i="7"/>
  <c r="M39" i="7"/>
  <c r="J39" i="7"/>
  <c r="L39" i="7"/>
  <c r="K38" i="7"/>
  <c r="M38" i="7"/>
  <c r="J38" i="7"/>
  <c r="L38" i="7"/>
  <c r="K37" i="7"/>
  <c r="M37" i="7"/>
  <c r="J37" i="7"/>
  <c r="L37" i="7"/>
  <c r="K36" i="7"/>
  <c r="M36" i="7"/>
  <c r="J36" i="7"/>
  <c r="L36" i="7"/>
  <c r="F31" i="7"/>
  <c r="E31" i="7"/>
  <c r="D31" i="7"/>
  <c r="K30" i="7"/>
  <c r="M30" i="7"/>
  <c r="J30" i="7"/>
  <c r="L30" i="7"/>
  <c r="K29" i="7"/>
  <c r="M29" i="7"/>
  <c r="J29" i="7"/>
  <c r="L29" i="7"/>
  <c r="K28" i="7"/>
  <c r="M28" i="7"/>
  <c r="J28" i="7"/>
  <c r="L28" i="7"/>
  <c r="K27" i="7"/>
  <c r="M27" i="7"/>
  <c r="J27" i="7"/>
  <c r="L27" i="7"/>
  <c r="K26" i="7"/>
  <c r="M26" i="7"/>
  <c r="J26" i="7"/>
  <c r="L26" i="7"/>
  <c r="K25" i="7"/>
  <c r="M25" i="7"/>
  <c r="J25" i="7"/>
  <c r="L25" i="7"/>
  <c r="K24" i="7"/>
  <c r="M24" i="7"/>
  <c r="J24" i="7"/>
  <c r="L24" i="7"/>
  <c r="K23" i="7"/>
  <c r="M23" i="7"/>
  <c r="J23" i="7"/>
  <c r="L23" i="7"/>
  <c r="K22" i="7"/>
  <c r="M22" i="7"/>
  <c r="J22" i="7"/>
  <c r="L22" i="7"/>
  <c r="K21" i="7"/>
  <c r="M21" i="7"/>
  <c r="J21" i="7"/>
  <c r="L21" i="7"/>
  <c r="K20" i="7"/>
  <c r="M20" i="7"/>
  <c r="J20" i="7"/>
  <c r="L20" i="7"/>
  <c r="K19" i="7"/>
  <c r="M19" i="7"/>
  <c r="J19" i="7"/>
  <c r="L19" i="7"/>
  <c r="D16" i="7"/>
  <c r="K15" i="7"/>
  <c r="M15" i="7"/>
  <c r="J15" i="7"/>
  <c r="L15" i="7"/>
  <c r="K14" i="7"/>
  <c r="M14" i="7"/>
  <c r="J14" i="7"/>
  <c r="L14" i="7"/>
  <c r="K13" i="7"/>
  <c r="M13" i="7"/>
  <c r="J13" i="7"/>
  <c r="L13" i="7"/>
  <c r="K12" i="7"/>
  <c r="J12" i="7"/>
  <c r="K11" i="7"/>
  <c r="M11" i="7"/>
  <c r="J11" i="7"/>
  <c r="L11" i="7"/>
  <c r="K10" i="7"/>
  <c r="M10" i="7"/>
  <c r="J10" i="7"/>
  <c r="L10" i="7"/>
  <c r="K9" i="7"/>
  <c r="M9" i="7"/>
  <c r="J9" i="7"/>
  <c r="L9" i="7"/>
  <c r="K8" i="7"/>
  <c r="M8" i="7"/>
  <c r="J8" i="7"/>
  <c r="L8" i="7"/>
  <c r="K7" i="7"/>
  <c r="M7" i="7"/>
  <c r="J7" i="7"/>
  <c r="L7" i="7"/>
  <c r="K6" i="7"/>
  <c r="M6" i="7"/>
  <c r="J6" i="7"/>
  <c r="L6" i="7"/>
  <c r="K5" i="7"/>
  <c r="M5" i="7"/>
  <c r="J5" i="7"/>
  <c r="L5" i="7"/>
  <c r="K4" i="7"/>
  <c r="M4" i="7"/>
  <c r="L4" i="7"/>
  <c r="H5" i="14"/>
  <c r="H6" i="14"/>
  <c r="H7" i="14"/>
  <c r="H8" i="14"/>
  <c r="H9" i="14"/>
  <c r="G5" i="14"/>
  <c r="G6" i="14"/>
  <c r="G7" i="14"/>
  <c r="G8" i="14"/>
  <c r="G9" i="14"/>
  <c r="G10" i="14"/>
  <c r="H10" i="14"/>
  <c r="G11" i="14"/>
  <c r="H11" i="14"/>
  <c r="G12" i="14"/>
  <c r="H12" i="14"/>
  <c r="G13" i="14"/>
  <c r="H13" i="14"/>
  <c r="G14" i="14"/>
  <c r="H14" i="14"/>
  <c r="G15" i="14"/>
  <c r="H15" i="14"/>
  <c r="I20" i="14"/>
  <c r="G4" i="14"/>
  <c r="H4" i="14"/>
  <c r="G40" i="13"/>
  <c r="H40" i="13"/>
  <c r="G41" i="13"/>
  <c r="H41" i="13"/>
  <c r="G42" i="13"/>
  <c r="H42" i="13"/>
  <c r="G43" i="13"/>
  <c r="H43" i="13"/>
  <c r="G44" i="13"/>
  <c r="H44" i="13"/>
  <c r="G45" i="13"/>
  <c r="H45" i="13"/>
  <c r="G46" i="13"/>
  <c r="H46" i="13"/>
  <c r="G47" i="13"/>
  <c r="H47" i="13"/>
  <c r="G48" i="13"/>
  <c r="H48" i="13"/>
  <c r="G49" i="13"/>
  <c r="H49" i="13"/>
  <c r="G50" i="13"/>
  <c r="H50" i="13"/>
  <c r="G51" i="13"/>
  <c r="H51" i="13"/>
  <c r="G57" i="13"/>
  <c r="G58" i="13"/>
  <c r="G59" i="13"/>
  <c r="G60" i="13"/>
  <c r="G61" i="13"/>
  <c r="G62" i="13"/>
  <c r="G63" i="13"/>
  <c r="G64" i="13"/>
  <c r="G65" i="13"/>
  <c r="G66" i="13"/>
  <c r="G67" i="13"/>
  <c r="G68" i="13"/>
  <c r="G73" i="13"/>
  <c r="G56" i="13"/>
  <c r="G39" i="13"/>
  <c r="H39" i="13"/>
  <c r="G23" i="13"/>
  <c r="H23" i="13"/>
  <c r="G24" i="13"/>
  <c r="H24" i="13"/>
  <c r="G25" i="13"/>
  <c r="H25" i="13"/>
  <c r="G26" i="13"/>
  <c r="H26" i="13"/>
  <c r="G27" i="13"/>
  <c r="H27" i="13"/>
  <c r="G28" i="13"/>
  <c r="H28" i="13"/>
  <c r="G29" i="13"/>
  <c r="H29" i="13"/>
  <c r="G30" i="13"/>
  <c r="H30" i="13"/>
  <c r="G31" i="13"/>
  <c r="H31" i="13"/>
  <c r="G32" i="13"/>
  <c r="H32" i="13"/>
  <c r="G33" i="13"/>
  <c r="H33" i="13"/>
  <c r="G34" i="13"/>
  <c r="H34" i="13"/>
  <c r="G22" i="13"/>
  <c r="H22" i="13"/>
  <c r="G5" i="13"/>
  <c r="H5" i="13"/>
  <c r="G6" i="13"/>
  <c r="H6" i="13"/>
  <c r="G7" i="13"/>
  <c r="H7" i="13"/>
  <c r="G8" i="13"/>
  <c r="H8" i="13"/>
  <c r="G9" i="13"/>
  <c r="H9" i="13"/>
  <c r="G10" i="13"/>
  <c r="H10" i="13"/>
  <c r="G11" i="13"/>
  <c r="H11" i="13"/>
  <c r="G12" i="13"/>
  <c r="H12" i="13"/>
  <c r="G13" i="13"/>
  <c r="H13" i="13"/>
  <c r="G14" i="13"/>
  <c r="H14" i="13"/>
  <c r="G15" i="13"/>
  <c r="H15" i="13"/>
  <c r="G4" i="13"/>
  <c r="H4" i="13"/>
  <c r="G21" i="12"/>
  <c r="G22" i="12"/>
  <c r="G23" i="12"/>
  <c r="G24" i="12"/>
  <c r="G25" i="12"/>
  <c r="G26" i="12"/>
  <c r="G27" i="12"/>
  <c r="G20" i="12"/>
  <c r="G5" i="12"/>
  <c r="G6" i="12"/>
  <c r="G7" i="12"/>
  <c r="G8" i="12"/>
  <c r="G9" i="12"/>
  <c r="G10" i="12"/>
  <c r="G11" i="12"/>
  <c r="G12" i="12"/>
  <c r="G13" i="12"/>
  <c r="G14" i="12"/>
  <c r="G15" i="12"/>
  <c r="G4" i="12"/>
  <c r="H4" i="12"/>
  <c r="I12" i="14"/>
  <c r="E39" i="15"/>
  <c r="E56" i="15"/>
  <c r="E72" i="15"/>
  <c r="E57" i="15"/>
  <c r="L57" i="15"/>
  <c r="N57" i="15"/>
  <c r="N23" i="7"/>
  <c r="O24" i="7"/>
  <c r="N44" i="7"/>
  <c r="O45" i="7"/>
  <c r="N46" i="7"/>
  <c r="O47" i="7"/>
  <c r="I41" i="13"/>
  <c r="I12" i="13"/>
  <c r="O12" i="16"/>
  <c r="O16" i="16"/>
  <c r="E16" i="28"/>
  <c r="F31" i="16"/>
  <c r="L19" i="16"/>
  <c r="N16" i="16"/>
  <c r="E52" i="15"/>
  <c r="L39" i="15"/>
  <c r="L52" i="15"/>
  <c r="F34" i="15"/>
  <c r="M34" i="15"/>
  <c r="N22" i="15"/>
  <c r="P67" i="15"/>
  <c r="L34" i="15"/>
  <c r="F52" i="15"/>
  <c r="E34" i="15"/>
  <c r="N40" i="15"/>
  <c r="N21" i="15"/>
  <c r="P23" i="15"/>
  <c r="P51" i="15"/>
  <c r="N16" i="15"/>
  <c r="N45" i="7"/>
  <c r="O46" i="7"/>
  <c r="N13" i="7"/>
  <c r="O14" i="7"/>
  <c r="N5" i="7"/>
  <c r="N7" i="7"/>
  <c r="N39" i="7"/>
  <c r="O40" i="7"/>
  <c r="N11" i="7"/>
  <c r="O12" i="7"/>
  <c r="N28" i="7"/>
  <c r="O29" i="7"/>
  <c r="N15" i="7"/>
  <c r="O19" i="7"/>
  <c r="N24" i="7"/>
  <c r="O25" i="7"/>
  <c r="M12" i="7"/>
  <c r="N22" i="7"/>
  <c r="O23" i="7"/>
  <c r="N41" i="7"/>
  <c r="O42" i="7"/>
  <c r="N10" i="7"/>
  <c r="L12" i="7"/>
  <c r="N26" i="7"/>
  <c r="O27" i="7"/>
  <c r="N9" i="7"/>
  <c r="N25" i="7"/>
  <c r="O26" i="7"/>
  <c r="N43" i="7"/>
  <c r="O44" i="7"/>
  <c r="M48" i="7"/>
  <c r="N38" i="7"/>
  <c r="O39" i="7"/>
  <c r="N42" i="7"/>
  <c r="O43" i="7"/>
  <c r="N36" i="7"/>
  <c r="N40" i="7"/>
  <c r="O41" i="7"/>
  <c r="L48" i="7"/>
  <c r="N37" i="7"/>
  <c r="O38" i="7"/>
  <c r="N47" i="7"/>
  <c r="N29" i="7"/>
  <c r="O30" i="7"/>
  <c r="N20" i="7"/>
  <c r="O21" i="7"/>
  <c r="N6" i="7"/>
  <c r="N8" i="7"/>
  <c r="L31" i="7"/>
  <c r="N19" i="7"/>
  <c r="M31" i="7"/>
  <c r="N14" i="7"/>
  <c r="O15" i="7"/>
  <c r="N21" i="7"/>
  <c r="O22" i="7"/>
  <c r="N27" i="7"/>
  <c r="O28" i="7"/>
  <c r="N30" i="7"/>
  <c r="O36" i="7"/>
  <c r="N4" i="7"/>
  <c r="E69" i="15"/>
  <c r="L56" i="15"/>
  <c r="N39" i="15"/>
  <c r="E75" i="15"/>
  <c r="L72" i="15"/>
  <c r="E31" i="16"/>
  <c r="M19" i="16"/>
  <c r="M31" i="16"/>
  <c r="L31" i="16"/>
  <c r="E15" i="28"/>
  <c r="N34" i="15"/>
  <c r="P34" i="15"/>
  <c r="F15" i="28"/>
  <c r="M16" i="7"/>
  <c r="N12" i="7"/>
  <c r="O13" i="7"/>
  <c r="N48" i="7"/>
  <c r="O37" i="7"/>
  <c r="O48" i="7"/>
  <c r="G14" i="28"/>
  <c r="E16" i="7"/>
  <c r="L16" i="7"/>
  <c r="F16" i="7"/>
  <c r="N31" i="7"/>
  <c r="O20" i="7"/>
  <c r="O31" i="7"/>
  <c r="F14" i="28"/>
  <c r="G23" i="23"/>
  <c r="H23" i="23"/>
  <c r="G24" i="23"/>
  <c r="H24" i="23"/>
  <c r="G25" i="23"/>
  <c r="H25" i="23"/>
  <c r="G22" i="23"/>
  <c r="H22" i="23"/>
  <c r="G5" i="23"/>
  <c r="H5" i="23"/>
  <c r="G6" i="23"/>
  <c r="H6" i="23"/>
  <c r="G7" i="23"/>
  <c r="H7" i="23"/>
  <c r="G8" i="23"/>
  <c r="H8" i="23"/>
  <c r="G9" i="23"/>
  <c r="H9" i="23"/>
  <c r="G10" i="23"/>
  <c r="H10" i="23"/>
  <c r="G11" i="23"/>
  <c r="H11" i="23"/>
  <c r="G12" i="23"/>
  <c r="H12" i="23"/>
  <c r="G13" i="23"/>
  <c r="H13" i="23"/>
  <c r="G14" i="23"/>
  <c r="H14" i="23"/>
  <c r="I15" i="23"/>
  <c r="G15" i="23"/>
  <c r="H15" i="23"/>
  <c r="G16" i="23"/>
  <c r="H16" i="23"/>
  <c r="G4" i="23"/>
  <c r="L75" i="15"/>
  <c r="N72" i="15"/>
  <c r="N56" i="15"/>
  <c r="L69" i="15"/>
  <c r="N16" i="7"/>
  <c r="P41" i="15"/>
  <c r="P52" i="15"/>
  <c r="G15" i="28"/>
  <c r="N52" i="15"/>
  <c r="N19" i="16"/>
  <c r="O16" i="7"/>
  <c r="E14" i="28"/>
  <c r="D35" i="11"/>
  <c r="K34" i="11"/>
  <c r="M34" i="11"/>
  <c r="J34" i="11"/>
  <c r="L34" i="11"/>
  <c r="M33" i="11"/>
  <c r="K33" i="11"/>
  <c r="J33" i="11"/>
  <c r="L33" i="11"/>
  <c r="K32" i="11"/>
  <c r="M32" i="11"/>
  <c r="J32" i="11"/>
  <c r="L32" i="11"/>
  <c r="K31" i="11"/>
  <c r="J31" i="11"/>
  <c r="L31" i="11"/>
  <c r="K30" i="11"/>
  <c r="J30" i="11"/>
  <c r="K29" i="11"/>
  <c r="M29" i="11"/>
  <c r="J29" i="11"/>
  <c r="L29" i="11"/>
  <c r="K28" i="11"/>
  <c r="M28" i="11"/>
  <c r="J28" i="11"/>
  <c r="L28" i="11"/>
  <c r="K27" i="11"/>
  <c r="M27" i="11"/>
  <c r="J27" i="11"/>
  <c r="L27" i="11"/>
  <c r="K26" i="11"/>
  <c r="M26" i="11"/>
  <c r="J26" i="11"/>
  <c r="L26" i="11"/>
  <c r="L25" i="11"/>
  <c r="K25" i="11"/>
  <c r="M25" i="11"/>
  <c r="J25" i="11"/>
  <c r="K24" i="11"/>
  <c r="M24" i="11"/>
  <c r="J24" i="11"/>
  <c r="L24" i="11"/>
  <c r="K23" i="11"/>
  <c r="M23" i="11"/>
  <c r="J23" i="11"/>
  <c r="L23" i="11"/>
  <c r="K22" i="11"/>
  <c r="M22" i="11"/>
  <c r="J22" i="11"/>
  <c r="L22" i="11"/>
  <c r="D18" i="11"/>
  <c r="E19" i="11"/>
  <c r="E12" i="11"/>
  <c r="F18" i="11"/>
  <c r="E18" i="11"/>
  <c r="E13" i="11"/>
  <c r="F19" i="11"/>
  <c r="F12" i="11"/>
  <c r="F13" i="11"/>
  <c r="N75" i="15"/>
  <c r="P74" i="15"/>
  <c r="P75" i="15"/>
  <c r="I15" i="28"/>
  <c r="P58" i="15"/>
  <c r="P69" i="15"/>
  <c r="H15" i="28"/>
  <c r="N69" i="15"/>
  <c r="N31" i="16"/>
  <c r="O20" i="16"/>
  <c r="O31" i="16"/>
  <c r="F16" i="28"/>
  <c r="N27" i="11"/>
  <c r="O28" i="11"/>
  <c r="N25" i="11"/>
  <c r="O26" i="11"/>
  <c r="N28" i="11"/>
  <c r="O29" i="11"/>
  <c r="N29" i="11"/>
  <c r="O30" i="11"/>
  <c r="N23" i="11"/>
  <c r="O24" i="11"/>
  <c r="N24" i="11"/>
  <c r="O25" i="11"/>
  <c r="N26" i="11"/>
  <c r="O27" i="11"/>
  <c r="N32" i="11"/>
  <c r="O33" i="11"/>
  <c r="N33" i="11"/>
  <c r="O34" i="11"/>
  <c r="N34" i="11"/>
  <c r="N22" i="11"/>
  <c r="O23" i="11"/>
  <c r="L30" i="11"/>
  <c r="M31" i="11"/>
  <c r="N31" i="11"/>
  <c r="O32" i="11"/>
  <c r="E35" i="11"/>
  <c r="M30" i="11"/>
  <c r="M35" i="11"/>
  <c r="E11" i="36"/>
  <c r="N30" i="11"/>
  <c r="O31" i="11"/>
  <c r="L35" i="11"/>
  <c r="N35" i="11"/>
  <c r="F35" i="11"/>
  <c r="M9" i="11"/>
  <c r="L10" i="11"/>
  <c r="M10" i="11"/>
  <c r="L11" i="11"/>
  <c r="M11" i="11"/>
  <c r="J5" i="11"/>
  <c r="L5" i="11"/>
  <c r="K5" i="11"/>
  <c r="M5" i="11"/>
  <c r="J6" i="11"/>
  <c r="L6" i="11"/>
  <c r="K6" i="11"/>
  <c r="M6" i="11"/>
  <c r="J7" i="11"/>
  <c r="L7" i="11"/>
  <c r="K7" i="11"/>
  <c r="M7" i="11"/>
  <c r="J8" i="11"/>
  <c r="L8" i="11"/>
  <c r="K8" i="11"/>
  <c r="M8" i="11"/>
  <c r="J9" i="11"/>
  <c r="L9" i="11"/>
  <c r="K9" i="11"/>
  <c r="J10" i="11"/>
  <c r="K10" i="11"/>
  <c r="J11" i="11"/>
  <c r="K11" i="11"/>
  <c r="J12" i="11"/>
  <c r="L12" i="11"/>
  <c r="K12" i="11"/>
  <c r="J13" i="11"/>
  <c r="L13" i="11"/>
  <c r="K13" i="11"/>
  <c r="M13" i="11"/>
  <c r="J14" i="11"/>
  <c r="L14" i="11"/>
  <c r="K14" i="11"/>
  <c r="M14" i="11"/>
  <c r="J15" i="11"/>
  <c r="L15" i="11"/>
  <c r="K15" i="11"/>
  <c r="M15" i="11"/>
  <c r="J16" i="11"/>
  <c r="L16" i="11"/>
  <c r="K16" i="11"/>
  <c r="M16" i="11"/>
  <c r="K4" i="11"/>
  <c r="M4" i="11"/>
  <c r="J4" i="11"/>
  <c r="L4" i="11"/>
  <c r="N13" i="11"/>
  <c r="D17" i="11"/>
  <c r="N8" i="11"/>
  <c r="E17" i="11"/>
  <c r="F17" i="11"/>
  <c r="M12" i="11"/>
  <c r="N16" i="11"/>
  <c r="O22" i="11"/>
  <c r="O35" i="11"/>
  <c r="F10" i="28"/>
  <c r="N12" i="11"/>
  <c r="O14" i="11"/>
  <c r="N11" i="11"/>
  <c r="N15" i="11"/>
  <c r="O16" i="11"/>
  <c r="N14" i="11"/>
  <c r="O15" i="11"/>
  <c r="N10" i="11"/>
  <c r="N9" i="11"/>
  <c r="N7" i="11"/>
  <c r="N6" i="11"/>
  <c r="N5" i="11"/>
  <c r="L17" i="11"/>
  <c r="M17" i="11"/>
  <c r="N4" i="11"/>
  <c r="O13" i="11"/>
  <c r="B21" i="31"/>
  <c r="B20" i="31"/>
  <c r="B19" i="31"/>
  <c r="B18" i="31"/>
  <c r="B17" i="31"/>
  <c r="B16" i="31"/>
  <c r="B15" i="31"/>
  <c r="B14" i="31"/>
  <c r="B13" i="31"/>
  <c r="B12" i="31"/>
  <c r="B11" i="31"/>
  <c r="B10" i="31"/>
  <c r="B22" i="31"/>
  <c r="W4" i="36"/>
  <c r="W5" i="36"/>
  <c r="W6" i="36"/>
  <c r="W7" i="36"/>
  <c r="W8" i="36"/>
  <c r="W3" i="36"/>
  <c r="T3" i="36"/>
  <c r="N15" i="36"/>
  <c r="K4" i="36"/>
  <c r="K5" i="36"/>
  <c r="K6" i="36"/>
  <c r="K7" i="36"/>
  <c r="K8" i="36"/>
  <c r="K9" i="36"/>
  <c r="K10" i="36"/>
  <c r="K11" i="36"/>
  <c r="K12" i="36"/>
  <c r="K13" i="36"/>
  <c r="K14" i="36"/>
  <c r="K3" i="36"/>
  <c r="D4" i="36"/>
  <c r="D5" i="36"/>
  <c r="D6" i="36"/>
  <c r="D7" i="36"/>
  <c r="D3" i="36"/>
  <c r="C4" i="36"/>
  <c r="C5" i="36"/>
  <c r="C6" i="36"/>
  <c r="C7" i="36"/>
  <c r="C8" i="36"/>
  <c r="C3" i="36"/>
  <c r="B4" i="36"/>
  <c r="B5" i="36"/>
  <c r="B6" i="36"/>
  <c r="B7" i="36"/>
  <c r="B8" i="36"/>
  <c r="B3" i="36"/>
  <c r="D13" i="10"/>
  <c r="H13" i="10"/>
  <c r="D12" i="36"/>
  <c r="N17" i="11"/>
  <c r="O17" i="11"/>
  <c r="E10" i="28"/>
  <c r="K15" i="36"/>
  <c r="J15" i="36"/>
  <c r="O15" i="36"/>
  <c r="L15" i="36"/>
  <c r="L32" i="28"/>
  <c r="D24" i="26"/>
  <c r="H24" i="26"/>
  <c r="D22" i="26"/>
  <c r="H22" i="26"/>
  <c r="D23" i="26"/>
  <c r="H23" i="26"/>
  <c r="D25" i="26"/>
  <c r="H25" i="26"/>
  <c r="D26" i="26"/>
  <c r="H26" i="26"/>
  <c r="D21" i="26"/>
  <c r="H21" i="26"/>
  <c r="T5" i="36"/>
  <c r="T6" i="36"/>
  <c r="T7" i="36"/>
  <c r="T8" i="36"/>
  <c r="T10" i="36"/>
  <c r="T11" i="36"/>
  <c r="T12" i="36"/>
  <c r="T13" i="36"/>
  <c r="T14" i="36"/>
  <c r="T4" i="36"/>
  <c r="H4" i="26"/>
  <c r="I13" i="26"/>
  <c r="T9" i="36"/>
  <c r="T15" i="36"/>
  <c r="D65" i="34"/>
  <c r="D64" i="34"/>
  <c r="D63" i="34"/>
  <c r="D62" i="34"/>
  <c r="D61" i="34"/>
  <c r="D60" i="34"/>
  <c r="D59" i="34"/>
  <c r="D58" i="34"/>
  <c r="D57" i="34"/>
  <c r="D56" i="34"/>
  <c r="D55" i="34"/>
  <c r="D54" i="34"/>
  <c r="D38" i="34"/>
  <c r="D39" i="34"/>
  <c r="H39" i="34"/>
  <c r="I40" i="34"/>
  <c r="D40" i="34"/>
  <c r="H40" i="34"/>
  <c r="I42" i="34"/>
  <c r="D42" i="34"/>
  <c r="H42" i="34"/>
  <c r="I43" i="34"/>
  <c r="D43" i="34"/>
  <c r="H43" i="34"/>
  <c r="I44" i="34"/>
  <c r="D44" i="34"/>
  <c r="H44" i="34"/>
  <c r="D45" i="34"/>
  <c r="D46" i="34"/>
  <c r="H46" i="34"/>
  <c r="D47" i="34"/>
  <c r="H47" i="34"/>
  <c r="D48" i="34"/>
  <c r="H48" i="34"/>
  <c r="D49" i="34"/>
  <c r="D37" i="34"/>
  <c r="I48" i="34"/>
  <c r="I49" i="34"/>
  <c r="I37" i="34"/>
  <c r="I21" i="34"/>
  <c r="D21" i="34"/>
  <c r="D22" i="34"/>
  <c r="H22" i="34"/>
  <c r="I23" i="34"/>
  <c r="D23" i="34"/>
  <c r="H23" i="34"/>
  <c r="I25" i="34"/>
  <c r="D25" i="34"/>
  <c r="H25" i="34"/>
  <c r="I26" i="34"/>
  <c r="D26" i="34"/>
  <c r="D27" i="34"/>
  <c r="D28" i="34"/>
  <c r="D29" i="34"/>
  <c r="H29" i="34"/>
  <c r="D30" i="34"/>
  <c r="D31" i="34"/>
  <c r="D20" i="34"/>
  <c r="H20" i="34"/>
  <c r="D5" i="34"/>
  <c r="D6" i="34"/>
  <c r="D7" i="34"/>
  <c r="D8" i="34"/>
  <c r="D9" i="34"/>
  <c r="H9" i="34"/>
  <c r="D10" i="34"/>
  <c r="H10" i="34"/>
  <c r="D11" i="34"/>
  <c r="H11" i="34"/>
  <c r="D12" i="34"/>
  <c r="H12" i="34"/>
  <c r="D13" i="34"/>
  <c r="H13" i="34"/>
  <c r="D14" i="34"/>
  <c r="D15" i="34"/>
  <c r="D4" i="34"/>
  <c r="C66" i="34"/>
  <c r="I65" i="34"/>
  <c r="I64" i="34"/>
  <c r="I63" i="34"/>
  <c r="I62" i="34"/>
  <c r="I60" i="34"/>
  <c r="C50" i="34"/>
  <c r="C33" i="34"/>
  <c r="D32" i="34"/>
  <c r="H32" i="34"/>
  <c r="C16" i="34"/>
  <c r="C85" i="32"/>
  <c r="D84" i="32"/>
  <c r="H84" i="32"/>
  <c r="D83" i="32"/>
  <c r="D82" i="32"/>
  <c r="D81" i="32"/>
  <c r="D80" i="32"/>
  <c r="D79" i="32"/>
  <c r="D78" i="32"/>
  <c r="H78" i="32"/>
  <c r="D77" i="32"/>
  <c r="D76" i="32"/>
  <c r="H76" i="32"/>
  <c r="I77" i="32"/>
  <c r="D75" i="32"/>
  <c r="D74" i="32"/>
  <c r="D73" i="32"/>
  <c r="D72" i="32"/>
  <c r="H72" i="32"/>
  <c r="C68" i="32"/>
  <c r="D67" i="32"/>
  <c r="H67" i="32"/>
  <c r="I72" i="32"/>
  <c r="D66" i="32"/>
  <c r="D65" i="32"/>
  <c r="D64" i="32"/>
  <c r="H64" i="32"/>
  <c r="I65" i="32"/>
  <c r="D63" i="32"/>
  <c r="H63" i="32"/>
  <c r="I64" i="32"/>
  <c r="D62" i="32"/>
  <c r="H62" i="32"/>
  <c r="I63" i="32"/>
  <c r="D61" i="32"/>
  <c r="H61" i="32"/>
  <c r="D60" i="32"/>
  <c r="H60" i="32"/>
  <c r="D59" i="32"/>
  <c r="H59" i="32"/>
  <c r="D58" i="32"/>
  <c r="D57" i="32"/>
  <c r="D56" i="32"/>
  <c r="D55" i="32"/>
  <c r="H55" i="32"/>
  <c r="C51" i="32"/>
  <c r="D50" i="32"/>
  <c r="D49" i="32"/>
  <c r="D48" i="32"/>
  <c r="D47" i="32"/>
  <c r="D46" i="32"/>
  <c r="D45" i="32"/>
  <c r="H45" i="32"/>
  <c r="I46" i="32"/>
  <c r="D44" i="32"/>
  <c r="H44" i="32"/>
  <c r="D43" i="32"/>
  <c r="H43" i="32"/>
  <c r="I45" i="32"/>
  <c r="D42" i="32"/>
  <c r="H42" i="32"/>
  <c r="I43" i="32"/>
  <c r="D41" i="32"/>
  <c r="H41" i="32"/>
  <c r="I42" i="32"/>
  <c r="D40" i="32"/>
  <c r="H40" i="32"/>
  <c r="I41" i="32"/>
  <c r="D39" i="32"/>
  <c r="D38" i="32"/>
  <c r="H38" i="32"/>
  <c r="D27" i="32"/>
  <c r="H27" i="32"/>
  <c r="C34" i="32"/>
  <c r="D33" i="32"/>
  <c r="D32" i="32"/>
  <c r="D31" i="32"/>
  <c r="D30" i="32"/>
  <c r="D29" i="32"/>
  <c r="D28" i="32"/>
  <c r="H28" i="32"/>
  <c r="I29" i="32"/>
  <c r="D26" i="32"/>
  <c r="H26" i="32"/>
  <c r="I28" i="32"/>
  <c r="D25" i="32"/>
  <c r="H25" i="32"/>
  <c r="I26" i="32"/>
  <c r="D24" i="32"/>
  <c r="D23" i="32"/>
  <c r="D22" i="32"/>
  <c r="H22" i="32"/>
  <c r="D21" i="32"/>
  <c r="H21" i="32"/>
  <c r="C17" i="32"/>
  <c r="D16" i="32"/>
  <c r="D15" i="32"/>
  <c r="D14" i="32"/>
  <c r="D13" i="32"/>
  <c r="D12" i="32"/>
  <c r="D11" i="32"/>
  <c r="I10" i="32"/>
  <c r="H54" i="34"/>
  <c r="I55" i="34"/>
  <c r="H66" i="32"/>
  <c r="I67" i="32"/>
  <c r="H73" i="32"/>
  <c r="I74" i="32"/>
  <c r="H48" i="32"/>
  <c r="I49" i="32"/>
  <c r="H50" i="32"/>
  <c r="I55" i="32"/>
  <c r="H56" i="34"/>
  <c r="I57" i="34"/>
  <c r="H4" i="34"/>
  <c r="I5" i="34"/>
  <c r="X3" i="36"/>
  <c r="H79" i="32"/>
  <c r="I80" i="32"/>
  <c r="H33" i="32"/>
  <c r="I38" i="32"/>
  <c r="H45" i="34"/>
  <c r="I46" i="34"/>
  <c r="H47" i="32"/>
  <c r="I48" i="32"/>
  <c r="H75" i="32"/>
  <c r="I76" i="32"/>
  <c r="H55" i="34"/>
  <c r="H66" i="34"/>
  <c r="H57" i="34"/>
  <c r="I58" i="34"/>
  <c r="H13" i="32"/>
  <c r="W11" i="36"/>
  <c r="H14" i="32"/>
  <c r="I15" i="32"/>
  <c r="I17" i="32"/>
  <c r="E28" i="28"/>
  <c r="W12" i="36"/>
  <c r="H23" i="32"/>
  <c r="I24" i="32"/>
  <c r="H49" i="32"/>
  <c r="I50" i="32"/>
  <c r="H38" i="34"/>
  <c r="I39" i="34"/>
  <c r="I57" i="32"/>
  <c r="H56" i="32"/>
  <c r="H57" i="32"/>
  <c r="I58" i="32"/>
  <c r="H58" i="34"/>
  <c r="I59" i="34"/>
  <c r="H81" i="32"/>
  <c r="I82" i="32"/>
  <c r="H82" i="32"/>
  <c r="I83" i="32"/>
  <c r="I62" i="32"/>
  <c r="H83" i="32"/>
  <c r="I84" i="32"/>
  <c r="H12" i="32"/>
  <c r="W10" i="36"/>
  <c r="H37" i="34"/>
  <c r="H50" i="34"/>
  <c r="H39" i="32"/>
  <c r="I40" i="32"/>
  <c r="H49" i="34"/>
  <c r="I54" i="34"/>
  <c r="H15" i="32"/>
  <c r="I16" i="32"/>
  <c r="W13" i="36"/>
  <c r="H46" i="32"/>
  <c r="I47" i="32"/>
  <c r="H74" i="32"/>
  <c r="I75" i="32"/>
  <c r="H80" i="32"/>
  <c r="I81" i="32"/>
  <c r="H58" i="32"/>
  <c r="I59" i="32"/>
  <c r="H16" i="32"/>
  <c r="I21" i="32"/>
  <c r="W14" i="36"/>
  <c r="H65" i="32"/>
  <c r="I66" i="32"/>
  <c r="X13" i="36"/>
  <c r="H14" i="34"/>
  <c r="H30" i="34"/>
  <c r="I31" i="34"/>
  <c r="I27" i="34"/>
  <c r="H26" i="34"/>
  <c r="H28" i="34"/>
  <c r="H21" i="34"/>
  <c r="I22" i="34"/>
  <c r="I13" i="34"/>
  <c r="X14" i="36"/>
  <c r="H15" i="34"/>
  <c r="H31" i="34"/>
  <c r="I32" i="34"/>
  <c r="H27" i="34"/>
  <c r="I28" i="34"/>
  <c r="I14" i="34"/>
  <c r="X12" i="36"/>
  <c r="H5" i="34"/>
  <c r="I6" i="34"/>
  <c r="X4" i="36"/>
  <c r="H8" i="34"/>
  <c r="I9" i="34"/>
  <c r="X7" i="36"/>
  <c r="X10" i="36"/>
  <c r="H7" i="34"/>
  <c r="I8" i="34"/>
  <c r="X6" i="36"/>
  <c r="I15" i="34"/>
  <c r="X8" i="36"/>
  <c r="X11" i="36"/>
  <c r="X9" i="36"/>
  <c r="H6" i="34"/>
  <c r="I7" i="34"/>
  <c r="X5" i="36"/>
  <c r="H77" i="32"/>
  <c r="I79" i="32"/>
  <c r="H24" i="32"/>
  <c r="I25" i="32"/>
  <c r="H29" i="32"/>
  <c r="I30" i="32"/>
  <c r="H30" i="32"/>
  <c r="I31" i="32"/>
  <c r="H31" i="32"/>
  <c r="I32" i="32"/>
  <c r="H32" i="32"/>
  <c r="I33" i="32"/>
  <c r="H11" i="32"/>
  <c r="I14" i="32"/>
  <c r="W9" i="36"/>
  <c r="I23" i="32"/>
  <c r="D33" i="34"/>
  <c r="I47" i="34"/>
  <c r="I30" i="34"/>
  <c r="I20" i="34"/>
  <c r="D50" i="34"/>
  <c r="D66" i="34"/>
  <c r="I61" i="34"/>
  <c r="I45" i="34"/>
  <c r="D16" i="34"/>
  <c r="I73" i="32"/>
  <c r="D85" i="32"/>
  <c r="D68" i="32"/>
  <c r="I60" i="32"/>
  <c r="I39" i="32"/>
  <c r="D51" i="32"/>
  <c r="D34" i="32"/>
  <c r="D17" i="32"/>
  <c r="W15" i="36"/>
  <c r="H85" i="32"/>
  <c r="H51" i="32"/>
  <c r="I56" i="34"/>
  <c r="I38" i="34"/>
  <c r="I50" i="34"/>
  <c r="G29" i="28"/>
  <c r="I66" i="34"/>
  <c r="H29" i="28"/>
  <c r="H33" i="34"/>
  <c r="I29" i="34"/>
  <c r="I16" i="34"/>
  <c r="E29" i="28"/>
  <c r="X15" i="36"/>
  <c r="I33" i="34"/>
  <c r="F29" i="28"/>
  <c r="H16" i="34"/>
  <c r="I85" i="32"/>
  <c r="I28" i="28"/>
  <c r="I56" i="32"/>
  <c r="I68" i="32"/>
  <c r="H28" i="28"/>
  <c r="H68" i="32"/>
  <c r="I51" i="32"/>
  <c r="G28" i="28"/>
  <c r="H17" i="32"/>
  <c r="H34" i="32"/>
  <c r="I22" i="32"/>
  <c r="I34" i="32"/>
  <c r="F28" i="28"/>
  <c r="J29" i="28"/>
  <c r="J28" i="28"/>
  <c r="N7" i="31"/>
  <c r="N6" i="31"/>
  <c r="N5" i="31"/>
  <c r="N4" i="31"/>
  <c r="N3" i="31"/>
  <c r="D14" i="30"/>
  <c r="H14" i="30"/>
  <c r="C33" i="30"/>
  <c r="D32" i="30"/>
  <c r="H32" i="30"/>
  <c r="D31" i="30"/>
  <c r="H31" i="30"/>
  <c r="I32" i="30"/>
  <c r="D30" i="30"/>
  <c r="D29" i="30"/>
  <c r="D28" i="30"/>
  <c r="D27" i="30"/>
  <c r="D26" i="30"/>
  <c r="D25" i="30"/>
  <c r="D24" i="30"/>
  <c r="D23" i="30"/>
  <c r="D22" i="30"/>
  <c r="D21" i="30"/>
  <c r="H21" i="30"/>
  <c r="I22" i="30"/>
  <c r="C17" i="30"/>
  <c r="D16" i="30"/>
  <c r="D15" i="30"/>
  <c r="D13" i="30"/>
  <c r="D12" i="30"/>
  <c r="D11" i="30"/>
  <c r="D10" i="30"/>
  <c r="D9" i="30"/>
  <c r="D8" i="30"/>
  <c r="D7" i="30"/>
  <c r="D6" i="30"/>
  <c r="D5" i="30"/>
  <c r="V4" i="36"/>
  <c r="D4" i="30"/>
  <c r="V3" i="36"/>
  <c r="V12" i="36"/>
  <c r="H13" i="30"/>
  <c r="I15" i="30"/>
  <c r="H15" i="30"/>
  <c r="I16" i="30"/>
  <c r="V13" i="36"/>
  <c r="H22" i="30"/>
  <c r="I23" i="30"/>
  <c r="H24" i="30"/>
  <c r="I25" i="30"/>
  <c r="H28" i="30"/>
  <c r="I29" i="30"/>
  <c r="V6" i="36"/>
  <c r="H7" i="30"/>
  <c r="H16" i="30"/>
  <c r="I21" i="30"/>
  <c r="V14" i="36"/>
  <c r="H29" i="30"/>
  <c r="I30" i="30"/>
  <c r="V11" i="36"/>
  <c r="H12" i="30"/>
  <c r="H23" i="30"/>
  <c r="I24" i="30"/>
  <c r="H25" i="30"/>
  <c r="I26" i="30"/>
  <c r="H26" i="30"/>
  <c r="I27" i="30"/>
  <c r="H27" i="30"/>
  <c r="I28" i="30"/>
  <c r="V5" i="36"/>
  <c r="V15" i="36"/>
  <c r="H6" i="30"/>
  <c r="H30" i="30"/>
  <c r="I31" i="30"/>
  <c r="V7" i="36"/>
  <c r="H8" i="30"/>
  <c r="V8" i="36"/>
  <c r="H9" i="30"/>
  <c r="V9" i="36"/>
  <c r="H10" i="30"/>
  <c r="V10" i="36"/>
  <c r="H11" i="30"/>
  <c r="H5" i="30"/>
  <c r="H4" i="30"/>
  <c r="D33" i="30"/>
  <c r="D17" i="30"/>
  <c r="I13" i="30"/>
  <c r="I17" i="30"/>
  <c r="E27" i="28"/>
  <c r="H17" i="30"/>
  <c r="H33" i="30"/>
  <c r="I33" i="30"/>
  <c r="F27" i="28"/>
  <c r="J27" i="28"/>
  <c r="D25" i="27"/>
  <c r="H25" i="27"/>
  <c r="D8" i="27"/>
  <c r="C50" i="27"/>
  <c r="D49" i="27"/>
  <c r="H49" i="27"/>
  <c r="D48" i="27"/>
  <c r="H48" i="27"/>
  <c r="I49" i="27"/>
  <c r="D47" i="27"/>
  <c r="H47" i="27"/>
  <c r="I48" i="27"/>
  <c r="D46" i="27"/>
  <c r="H46" i="27"/>
  <c r="I47" i="27"/>
  <c r="D45" i="27"/>
  <c r="H45" i="27"/>
  <c r="I46" i="27"/>
  <c r="D44" i="27"/>
  <c r="H44" i="27"/>
  <c r="I45" i="27"/>
  <c r="D43" i="27"/>
  <c r="H43" i="27"/>
  <c r="I44" i="27"/>
  <c r="D42" i="27"/>
  <c r="D41" i="27"/>
  <c r="D40" i="27"/>
  <c r="D39" i="27"/>
  <c r="H39" i="27"/>
  <c r="D38" i="27"/>
  <c r="C34" i="27"/>
  <c r="D33" i="27"/>
  <c r="H33" i="27"/>
  <c r="I38" i="27"/>
  <c r="D32" i="27"/>
  <c r="D31" i="27"/>
  <c r="D30" i="27"/>
  <c r="D29" i="27"/>
  <c r="D28" i="27"/>
  <c r="D27" i="27"/>
  <c r="D26" i="27"/>
  <c r="H26" i="27"/>
  <c r="I27" i="27"/>
  <c r="D24" i="27"/>
  <c r="H24" i="27"/>
  <c r="I26" i="27"/>
  <c r="D23" i="27"/>
  <c r="D22" i="27"/>
  <c r="D21" i="27"/>
  <c r="H21" i="27"/>
  <c r="I22" i="27"/>
  <c r="C17" i="27"/>
  <c r="D16" i="27"/>
  <c r="D15" i="27"/>
  <c r="D14" i="27"/>
  <c r="D13" i="27"/>
  <c r="D12" i="27"/>
  <c r="D11" i="27"/>
  <c r="D10" i="27"/>
  <c r="D9" i="27"/>
  <c r="H9" i="27"/>
  <c r="D7" i="27"/>
  <c r="D6" i="27"/>
  <c r="D5" i="27"/>
  <c r="D4" i="27"/>
  <c r="U3" i="36"/>
  <c r="H29" i="27"/>
  <c r="I30" i="27"/>
  <c r="H31" i="27"/>
  <c r="I32" i="27"/>
  <c r="H32" i="27"/>
  <c r="I33" i="27"/>
  <c r="H38" i="27"/>
  <c r="I39" i="27"/>
  <c r="U11" i="36"/>
  <c r="H13" i="27"/>
  <c r="U12" i="36"/>
  <c r="H14" i="27"/>
  <c r="I15" i="27"/>
  <c r="H42" i="27"/>
  <c r="I43" i="27"/>
  <c r="H23" i="27"/>
  <c r="H34" i="27"/>
  <c r="U4" i="36"/>
  <c r="H5" i="27"/>
  <c r="U5" i="36"/>
  <c r="H6" i="27"/>
  <c r="U8" i="36"/>
  <c r="H10" i="27"/>
  <c r="U9" i="36"/>
  <c r="H11" i="27"/>
  <c r="U10" i="36"/>
  <c r="H12" i="27"/>
  <c r="I41" i="27"/>
  <c r="H40" i="27"/>
  <c r="U13" i="36"/>
  <c r="H15" i="27"/>
  <c r="I16" i="27"/>
  <c r="U14" i="36"/>
  <c r="H16" i="27"/>
  <c r="I21" i="27"/>
  <c r="I28" i="27"/>
  <c r="H27" i="27"/>
  <c r="H30" i="27"/>
  <c r="I31" i="27"/>
  <c r="U6" i="36"/>
  <c r="H7" i="27"/>
  <c r="H41" i="27"/>
  <c r="I42" i="27"/>
  <c r="H22" i="27"/>
  <c r="I23" i="27"/>
  <c r="H28" i="27"/>
  <c r="I29" i="27"/>
  <c r="U7" i="36"/>
  <c r="H8" i="27"/>
  <c r="D17" i="27"/>
  <c r="D50" i="27"/>
  <c r="H4" i="27"/>
  <c r="D34" i="27"/>
  <c r="I40" i="27"/>
  <c r="C33" i="26"/>
  <c r="D32" i="26"/>
  <c r="H32" i="26"/>
  <c r="D31" i="26"/>
  <c r="H31" i="26"/>
  <c r="I32" i="26"/>
  <c r="D30" i="26"/>
  <c r="H30" i="26"/>
  <c r="I31" i="26"/>
  <c r="D29" i="26"/>
  <c r="H29" i="26"/>
  <c r="I30" i="26"/>
  <c r="D28" i="26"/>
  <c r="H28" i="26"/>
  <c r="I29" i="26"/>
  <c r="I28" i="26"/>
  <c r="I27" i="26"/>
  <c r="I26" i="26"/>
  <c r="I25" i="26"/>
  <c r="I24" i="26"/>
  <c r="I23" i="26"/>
  <c r="I22" i="26"/>
  <c r="C17" i="26"/>
  <c r="I16" i="26"/>
  <c r="I15" i="26"/>
  <c r="C32" i="25"/>
  <c r="D31" i="25"/>
  <c r="H31" i="25"/>
  <c r="D30" i="25"/>
  <c r="H30" i="25"/>
  <c r="I31" i="25"/>
  <c r="D29" i="25"/>
  <c r="H29" i="25"/>
  <c r="I30" i="25"/>
  <c r="D28" i="25"/>
  <c r="H28" i="25"/>
  <c r="I29" i="25"/>
  <c r="D27" i="25"/>
  <c r="H27" i="25"/>
  <c r="I28" i="25"/>
  <c r="D26" i="25"/>
  <c r="H26" i="25"/>
  <c r="I27" i="25"/>
  <c r="D25" i="25"/>
  <c r="H25" i="25"/>
  <c r="I26" i="25"/>
  <c r="D24" i="25"/>
  <c r="H24" i="25"/>
  <c r="I25" i="25"/>
  <c r="D23" i="25"/>
  <c r="D22" i="25"/>
  <c r="D21" i="25"/>
  <c r="D20" i="25"/>
  <c r="H20" i="25"/>
  <c r="C16" i="25"/>
  <c r="D15" i="25"/>
  <c r="H15" i="25"/>
  <c r="I20" i="25"/>
  <c r="D14" i="25"/>
  <c r="H14" i="25"/>
  <c r="D13" i="25"/>
  <c r="H13" i="25"/>
  <c r="D12" i="25"/>
  <c r="H12" i="25"/>
  <c r="D11" i="25"/>
  <c r="H11" i="25"/>
  <c r="D10" i="25"/>
  <c r="H10" i="25"/>
  <c r="D9" i="25"/>
  <c r="H9" i="25"/>
  <c r="D8" i="25"/>
  <c r="H8" i="25"/>
  <c r="D7" i="25"/>
  <c r="H7" i="25"/>
  <c r="D6" i="25"/>
  <c r="H6" i="25"/>
  <c r="D5" i="25"/>
  <c r="D4" i="25"/>
  <c r="D32" i="24"/>
  <c r="H32" i="24"/>
  <c r="D15" i="24"/>
  <c r="H15" i="24"/>
  <c r="C51" i="24"/>
  <c r="D50" i="24"/>
  <c r="H50" i="24"/>
  <c r="D47" i="24"/>
  <c r="D46" i="24"/>
  <c r="D45" i="24"/>
  <c r="D44" i="24"/>
  <c r="D43" i="24"/>
  <c r="D42" i="24"/>
  <c r="D41" i="24"/>
  <c r="D40" i="24"/>
  <c r="D39" i="24"/>
  <c r="D38" i="24"/>
  <c r="H38" i="24"/>
  <c r="C34" i="24"/>
  <c r="D33" i="24"/>
  <c r="D31" i="24"/>
  <c r="H31" i="24"/>
  <c r="D30" i="24"/>
  <c r="D29" i="24"/>
  <c r="D28" i="24"/>
  <c r="D27" i="24"/>
  <c r="D26" i="24"/>
  <c r="D25" i="24"/>
  <c r="D24" i="24"/>
  <c r="D23" i="24"/>
  <c r="D22" i="24"/>
  <c r="D21" i="24"/>
  <c r="C17" i="24"/>
  <c r="D16" i="24"/>
  <c r="H16" i="24"/>
  <c r="D14" i="24"/>
  <c r="H14" i="24"/>
  <c r="D13" i="24"/>
  <c r="H13" i="24"/>
  <c r="I14" i="24"/>
  <c r="D11" i="24"/>
  <c r="H11" i="24"/>
  <c r="D10" i="24"/>
  <c r="H10" i="24"/>
  <c r="D9" i="24"/>
  <c r="H9" i="24"/>
  <c r="D8" i="24"/>
  <c r="H8" i="24"/>
  <c r="D7" i="24"/>
  <c r="H7" i="24"/>
  <c r="D6" i="24"/>
  <c r="H6" i="24"/>
  <c r="D5" i="24"/>
  <c r="H5" i="24"/>
  <c r="D4" i="24"/>
  <c r="U15" i="36"/>
  <c r="H27" i="24"/>
  <c r="I28" i="24"/>
  <c r="H29" i="24"/>
  <c r="I30" i="24"/>
  <c r="I24" i="27"/>
  <c r="H33" i="24"/>
  <c r="I38" i="24"/>
  <c r="H40" i="24"/>
  <c r="I41" i="24"/>
  <c r="H28" i="24"/>
  <c r="I29" i="24"/>
  <c r="I14" i="27"/>
  <c r="I16" i="24"/>
  <c r="H43" i="24"/>
  <c r="H51" i="24"/>
  <c r="H26" i="24"/>
  <c r="I27" i="24"/>
  <c r="I13" i="25"/>
  <c r="H21" i="24"/>
  <c r="H34" i="24"/>
  <c r="H30" i="24"/>
  <c r="I31" i="24"/>
  <c r="I50" i="27"/>
  <c r="G26" i="28"/>
  <c r="H39" i="24"/>
  <c r="I40" i="24"/>
  <c r="H41" i="24"/>
  <c r="I42" i="24"/>
  <c r="H45" i="24"/>
  <c r="I46" i="24"/>
  <c r="H21" i="25"/>
  <c r="I22" i="25"/>
  <c r="H47" i="24"/>
  <c r="I48" i="24"/>
  <c r="H22" i="25"/>
  <c r="I23" i="25"/>
  <c r="H24" i="24"/>
  <c r="I25" i="24"/>
  <c r="H23" i="25"/>
  <c r="I24" i="25"/>
  <c r="I33" i="24"/>
  <c r="H42" i="24"/>
  <c r="I43" i="24"/>
  <c r="H44" i="24"/>
  <c r="I45" i="24"/>
  <c r="H22" i="24"/>
  <c r="I23" i="24"/>
  <c r="H46" i="24"/>
  <c r="I47" i="24"/>
  <c r="H23" i="24"/>
  <c r="I24" i="24"/>
  <c r="H25" i="24"/>
  <c r="I26" i="24"/>
  <c r="I17" i="27"/>
  <c r="E26" i="28"/>
  <c r="S5" i="36"/>
  <c r="S9" i="36"/>
  <c r="I15" i="25"/>
  <c r="S13" i="36"/>
  <c r="S6" i="36"/>
  <c r="S10" i="36"/>
  <c r="S14" i="36"/>
  <c r="H4" i="25"/>
  <c r="S3" i="36"/>
  <c r="S7" i="36"/>
  <c r="S11" i="36"/>
  <c r="H5" i="25"/>
  <c r="S4" i="36"/>
  <c r="S8" i="36"/>
  <c r="I14" i="25"/>
  <c r="S12" i="36"/>
  <c r="R6" i="36"/>
  <c r="R10" i="36"/>
  <c r="I21" i="24"/>
  <c r="R14" i="36"/>
  <c r="R11" i="36"/>
  <c r="R5" i="36"/>
  <c r="R9" i="36"/>
  <c r="R13" i="36"/>
  <c r="R7" i="36"/>
  <c r="R4" i="36"/>
  <c r="R8" i="36"/>
  <c r="R12" i="36"/>
  <c r="H4" i="24"/>
  <c r="I13" i="24"/>
  <c r="R3" i="36"/>
  <c r="I34" i="27"/>
  <c r="F26" i="28"/>
  <c r="H50" i="27"/>
  <c r="H17" i="27"/>
  <c r="D17" i="26"/>
  <c r="I33" i="26"/>
  <c r="F25" i="28"/>
  <c r="D33" i="26"/>
  <c r="H33" i="26"/>
  <c r="D32" i="25"/>
  <c r="D16" i="25"/>
  <c r="I39" i="24"/>
  <c r="D34" i="24"/>
  <c r="D51" i="24"/>
  <c r="D17" i="24"/>
  <c r="C34" i="23"/>
  <c r="D33" i="23"/>
  <c r="H33" i="23"/>
  <c r="D32" i="23"/>
  <c r="D31" i="23"/>
  <c r="D30" i="23"/>
  <c r="D29" i="23"/>
  <c r="D28" i="23"/>
  <c r="D27" i="23"/>
  <c r="D26" i="23"/>
  <c r="I26" i="23"/>
  <c r="I25" i="23"/>
  <c r="I24" i="23"/>
  <c r="C17" i="23"/>
  <c r="D4" i="23"/>
  <c r="I44" i="24"/>
  <c r="H27" i="23"/>
  <c r="I28" i="23"/>
  <c r="I22" i="24"/>
  <c r="I34" i="24"/>
  <c r="F23" i="28"/>
  <c r="Q3" i="36"/>
  <c r="H4" i="23"/>
  <c r="I14" i="23"/>
  <c r="H26" i="23"/>
  <c r="I27" i="23"/>
  <c r="H28" i="23"/>
  <c r="I29" i="23"/>
  <c r="H30" i="23"/>
  <c r="I31" i="23"/>
  <c r="H31" i="23"/>
  <c r="I32" i="23"/>
  <c r="H29" i="23"/>
  <c r="I30" i="23"/>
  <c r="I33" i="23"/>
  <c r="H32" i="23"/>
  <c r="R15" i="36"/>
  <c r="J26" i="28"/>
  <c r="I17" i="26"/>
  <c r="E25" i="28"/>
  <c r="J25" i="28"/>
  <c r="I16" i="25"/>
  <c r="E24" i="28"/>
  <c r="H16" i="25"/>
  <c r="S15" i="36"/>
  <c r="I17" i="24"/>
  <c r="E23" i="28"/>
  <c r="H17" i="24"/>
  <c r="Q8" i="36"/>
  <c r="Q5" i="36"/>
  <c r="I16" i="23"/>
  <c r="Q13" i="36"/>
  <c r="Q6" i="36"/>
  <c r="Q10" i="36"/>
  <c r="I22" i="23"/>
  <c r="Q14" i="36"/>
  <c r="Q7" i="36"/>
  <c r="Q11" i="36"/>
  <c r="Q12" i="36"/>
  <c r="Q9" i="36"/>
  <c r="Q4" i="36"/>
  <c r="H17" i="26"/>
  <c r="H32" i="25"/>
  <c r="I21" i="25"/>
  <c r="I32" i="25"/>
  <c r="F24" i="28"/>
  <c r="J24" i="28"/>
  <c r="I51" i="24"/>
  <c r="G23" i="28"/>
  <c r="D34" i="23"/>
  <c r="D17" i="23"/>
  <c r="I5" i="23"/>
  <c r="J23" i="28"/>
  <c r="I17" i="23"/>
  <c r="E22" i="28"/>
  <c r="Q15" i="36"/>
  <c r="H17" i="23"/>
  <c r="H34" i="23"/>
  <c r="I23" i="23"/>
  <c r="I34" i="23"/>
  <c r="F22" i="28"/>
  <c r="J22" i="28"/>
  <c r="H30" i="22"/>
  <c r="C51" i="22"/>
  <c r="D50" i="22"/>
  <c r="H50" i="22"/>
  <c r="D49" i="22"/>
  <c r="H49" i="22"/>
  <c r="I50" i="22"/>
  <c r="D48" i="22"/>
  <c r="H48" i="22"/>
  <c r="I49" i="22"/>
  <c r="D47" i="22"/>
  <c r="H47" i="22"/>
  <c r="I48" i="22"/>
  <c r="H46" i="22"/>
  <c r="I47" i="22"/>
  <c r="H45" i="22"/>
  <c r="I46" i="22"/>
  <c r="H44" i="22"/>
  <c r="I45" i="22"/>
  <c r="H43" i="22"/>
  <c r="I44" i="22"/>
  <c r="H42" i="22"/>
  <c r="I43" i="22"/>
  <c r="H41" i="22"/>
  <c r="I42" i="22"/>
  <c r="H40" i="22"/>
  <c r="I41" i="22"/>
  <c r="H39" i="22"/>
  <c r="C35" i="22"/>
  <c r="H34" i="22"/>
  <c r="I39" i="22"/>
  <c r="H33" i="22"/>
  <c r="I34" i="22"/>
  <c r="H32" i="22"/>
  <c r="I33" i="22"/>
  <c r="H31" i="22"/>
  <c r="I32" i="22"/>
  <c r="H29" i="22"/>
  <c r="I31" i="22"/>
  <c r="H28" i="22"/>
  <c r="I29" i="22"/>
  <c r="H27" i="22"/>
  <c r="I28" i="22"/>
  <c r="H26" i="22"/>
  <c r="I27" i="22"/>
  <c r="H25" i="22"/>
  <c r="I26" i="22"/>
  <c r="H24" i="22"/>
  <c r="I25" i="22"/>
  <c r="H23" i="22"/>
  <c r="I24" i="22"/>
  <c r="H22" i="22"/>
  <c r="D4" i="22"/>
  <c r="H4" i="22"/>
  <c r="I13" i="22"/>
  <c r="P3" i="36"/>
  <c r="P14" i="36"/>
  <c r="P13" i="36"/>
  <c r="P12" i="36"/>
  <c r="P11" i="36"/>
  <c r="P10" i="36"/>
  <c r="P9" i="36"/>
  <c r="P8" i="36"/>
  <c r="P7" i="36"/>
  <c r="P6" i="36"/>
  <c r="P5" i="36"/>
  <c r="P4" i="36"/>
  <c r="H35" i="22"/>
  <c r="I23" i="22"/>
  <c r="I40" i="22"/>
  <c r="I51" i="22"/>
  <c r="G21" i="28"/>
  <c r="H51" i="22"/>
  <c r="D35" i="22"/>
  <c r="D51" i="22"/>
  <c r="D17" i="22"/>
  <c r="I35" i="22"/>
  <c r="F21" i="28"/>
  <c r="P15" i="36"/>
  <c r="I17" i="22"/>
  <c r="E21" i="28"/>
  <c r="H17" i="22"/>
  <c r="J21" i="28"/>
  <c r="M15" i="36"/>
  <c r="J19" i="28"/>
  <c r="J20" i="28"/>
  <c r="J18" i="28"/>
  <c r="J17" i="28"/>
  <c r="J16" i="28"/>
  <c r="C48" i="14"/>
  <c r="D47" i="14"/>
  <c r="H47" i="14"/>
  <c r="D46" i="14"/>
  <c r="H46" i="14"/>
  <c r="I47" i="14"/>
  <c r="D45" i="14"/>
  <c r="H45" i="14"/>
  <c r="I46" i="14"/>
  <c r="D44" i="14"/>
  <c r="H44" i="14"/>
  <c r="I45" i="14"/>
  <c r="D43" i="14"/>
  <c r="H43" i="14"/>
  <c r="I44" i="14"/>
  <c r="D42" i="14"/>
  <c r="H42" i="14"/>
  <c r="I43" i="14"/>
  <c r="D41" i="14"/>
  <c r="H41" i="14"/>
  <c r="I42" i="14"/>
  <c r="D40" i="14"/>
  <c r="H40" i="14"/>
  <c r="I41" i="14"/>
  <c r="D39" i="14"/>
  <c r="H39" i="14"/>
  <c r="I40" i="14"/>
  <c r="D38" i="14"/>
  <c r="H38" i="14"/>
  <c r="I39" i="14"/>
  <c r="D37" i="14"/>
  <c r="H37" i="14"/>
  <c r="I38" i="14"/>
  <c r="D36" i="14"/>
  <c r="C32" i="14"/>
  <c r="D31" i="14"/>
  <c r="H31" i="14"/>
  <c r="I36" i="14"/>
  <c r="D30" i="14"/>
  <c r="D29" i="14"/>
  <c r="D28" i="14"/>
  <c r="D27" i="14"/>
  <c r="D26" i="14"/>
  <c r="D25" i="14"/>
  <c r="D24" i="14"/>
  <c r="D23" i="14"/>
  <c r="D22" i="14"/>
  <c r="D21" i="14"/>
  <c r="H21" i="14"/>
  <c r="D20" i="14"/>
  <c r="C16" i="14"/>
  <c r="H3" i="36"/>
  <c r="D74" i="13"/>
  <c r="H74" i="13"/>
  <c r="C86" i="13"/>
  <c r="D85" i="13"/>
  <c r="H85" i="13"/>
  <c r="D84" i="13"/>
  <c r="H84" i="13"/>
  <c r="I85" i="13"/>
  <c r="D83" i="13"/>
  <c r="H83" i="13"/>
  <c r="I84" i="13"/>
  <c r="D82" i="13"/>
  <c r="H82" i="13"/>
  <c r="I83" i="13"/>
  <c r="D81" i="13"/>
  <c r="H81" i="13"/>
  <c r="I82" i="13"/>
  <c r="D80" i="13"/>
  <c r="H80" i="13"/>
  <c r="I81" i="13"/>
  <c r="D79" i="13"/>
  <c r="H79" i="13"/>
  <c r="I80" i="13"/>
  <c r="D78" i="13"/>
  <c r="H78" i="13"/>
  <c r="I79" i="13"/>
  <c r="D77" i="13"/>
  <c r="H77" i="13"/>
  <c r="I78" i="13"/>
  <c r="D76" i="13"/>
  <c r="H76" i="13"/>
  <c r="I77" i="13"/>
  <c r="D75" i="13"/>
  <c r="H75" i="13"/>
  <c r="I76" i="13"/>
  <c r="H73" i="13"/>
  <c r="H57" i="13"/>
  <c r="C69" i="13"/>
  <c r="H56" i="13"/>
  <c r="C52" i="13"/>
  <c r="I56" i="13"/>
  <c r="I51" i="13"/>
  <c r="I50" i="13"/>
  <c r="I49" i="13"/>
  <c r="I48" i="13"/>
  <c r="I47" i="13"/>
  <c r="I46" i="13"/>
  <c r="I45" i="13"/>
  <c r="I44" i="13"/>
  <c r="I43" i="13"/>
  <c r="I42" i="13"/>
  <c r="C35" i="13"/>
  <c r="I39" i="13"/>
  <c r="I34" i="13"/>
  <c r="I33" i="13"/>
  <c r="I32" i="13"/>
  <c r="I31" i="13"/>
  <c r="I30" i="13"/>
  <c r="I29" i="13"/>
  <c r="I28" i="13"/>
  <c r="I27" i="13"/>
  <c r="I26" i="13"/>
  <c r="I25" i="13"/>
  <c r="G6" i="36"/>
  <c r="C32" i="12"/>
  <c r="D31" i="12"/>
  <c r="H31" i="12"/>
  <c r="D30" i="12"/>
  <c r="D29" i="12"/>
  <c r="D28" i="12"/>
  <c r="H28" i="12"/>
  <c r="I29" i="12"/>
  <c r="H27" i="12"/>
  <c r="I28" i="12"/>
  <c r="H26" i="12"/>
  <c r="I27" i="12"/>
  <c r="H25" i="12"/>
  <c r="I26" i="12"/>
  <c r="H24" i="12"/>
  <c r="I25" i="12"/>
  <c r="H23" i="12"/>
  <c r="I24" i="12"/>
  <c r="H22" i="12"/>
  <c r="I23" i="12"/>
  <c r="H21" i="12"/>
  <c r="I22" i="12"/>
  <c r="C16" i="12"/>
  <c r="H15" i="12"/>
  <c r="H14" i="12"/>
  <c r="H13" i="12"/>
  <c r="H12" i="12"/>
  <c r="H11" i="12"/>
  <c r="H10" i="12"/>
  <c r="H9" i="12"/>
  <c r="H8" i="12"/>
  <c r="H7" i="12"/>
  <c r="H6" i="12"/>
  <c r="H5" i="12"/>
  <c r="I12" i="12"/>
  <c r="C32" i="10"/>
  <c r="D31" i="10"/>
  <c r="H31" i="10"/>
  <c r="D30" i="10"/>
  <c r="H30" i="10"/>
  <c r="I31" i="10"/>
  <c r="D29" i="10"/>
  <c r="H29" i="10"/>
  <c r="I30" i="10"/>
  <c r="D28" i="10"/>
  <c r="H28" i="10"/>
  <c r="I29" i="10"/>
  <c r="D27" i="10"/>
  <c r="H27" i="10"/>
  <c r="I28" i="10"/>
  <c r="D26" i="10"/>
  <c r="H26" i="10"/>
  <c r="I27" i="10"/>
  <c r="D25" i="10"/>
  <c r="H25" i="10"/>
  <c r="I26" i="10"/>
  <c r="D24" i="10"/>
  <c r="H24" i="10"/>
  <c r="I25" i="10"/>
  <c r="D23" i="10"/>
  <c r="H23" i="10"/>
  <c r="I24" i="10"/>
  <c r="D22" i="10"/>
  <c r="H22" i="10"/>
  <c r="I23" i="10"/>
  <c r="D21" i="10"/>
  <c r="H21" i="10"/>
  <c r="I22" i="10"/>
  <c r="D20" i="10"/>
  <c r="C16" i="10"/>
  <c r="D15" i="10"/>
  <c r="D14" i="10"/>
  <c r="I14" i="10"/>
  <c r="D12" i="10"/>
  <c r="D11" i="10"/>
  <c r="D9" i="10"/>
  <c r="I9" i="10"/>
  <c r="I8" i="10"/>
  <c r="I7" i="10"/>
  <c r="I6" i="10"/>
  <c r="C33" i="9"/>
  <c r="D32" i="9"/>
  <c r="H32" i="9"/>
  <c r="D31" i="9"/>
  <c r="H31" i="9"/>
  <c r="D30" i="9"/>
  <c r="H30" i="9"/>
  <c r="D29" i="9"/>
  <c r="H29" i="9"/>
  <c r="I30" i="9"/>
  <c r="D28" i="9"/>
  <c r="H28" i="9"/>
  <c r="I29" i="9"/>
  <c r="D27" i="9"/>
  <c r="H27" i="9"/>
  <c r="I28" i="9"/>
  <c r="D26" i="9"/>
  <c r="D25" i="9"/>
  <c r="D24" i="9"/>
  <c r="D23" i="9"/>
  <c r="D22" i="9"/>
  <c r="D21" i="9"/>
  <c r="D20" i="9"/>
  <c r="C16" i="9"/>
  <c r="D15" i="9"/>
  <c r="H15" i="9"/>
  <c r="D14" i="9"/>
  <c r="H14" i="9"/>
  <c r="D13" i="9"/>
  <c r="H13" i="9"/>
  <c r="D12" i="9"/>
  <c r="H12" i="9"/>
  <c r="I10" i="9"/>
  <c r="I8" i="9"/>
  <c r="I7" i="9"/>
  <c r="I6" i="9"/>
  <c r="H14" i="10"/>
  <c r="I15" i="10"/>
  <c r="D13" i="36"/>
  <c r="H24" i="9"/>
  <c r="I25" i="9"/>
  <c r="H25" i="9"/>
  <c r="I26" i="9"/>
  <c r="H26" i="9"/>
  <c r="I27" i="9"/>
  <c r="H29" i="14"/>
  <c r="I30" i="14"/>
  <c r="H9" i="10"/>
  <c r="I10" i="10"/>
  <c r="D8" i="36"/>
  <c r="H20" i="9"/>
  <c r="I21" i="9"/>
  <c r="H21" i="9"/>
  <c r="I22" i="9"/>
  <c r="H15" i="10"/>
  <c r="I20" i="10"/>
  <c r="D14" i="36"/>
  <c r="I21" i="14"/>
  <c r="H20" i="14"/>
  <c r="H22" i="14"/>
  <c r="I23" i="14"/>
  <c r="H23" i="14"/>
  <c r="I24" i="14"/>
  <c r="H25" i="14"/>
  <c r="I26" i="14"/>
  <c r="H22" i="9"/>
  <c r="I23" i="9"/>
  <c r="H26" i="14"/>
  <c r="I27" i="14"/>
  <c r="H23" i="9"/>
  <c r="I24" i="9"/>
  <c r="H24" i="14"/>
  <c r="I25" i="14"/>
  <c r="H27" i="14"/>
  <c r="I28" i="14"/>
  <c r="H30" i="14"/>
  <c r="I31" i="14"/>
  <c r="I12" i="10"/>
  <c r="H11" i="10"/>
  <c r="D10" i="36"/>
  <c r="I13" i="10"/>
  <c r="H12" i="10"/>
  <c r="D11" i="36"/>
  <c r="H28" i="14"/>
  <c r="I29" i="14"/>
  <c r="I52" i="13"/>
  <c r="H65" i="13"/>
  <c r="I66" i="13"/>
  <c r="H58" i="13"/>
  <c r="H59" i="13"/>
  <c r="I60" i="13"/>
  <c r="H63" i="13"/>
  <c r="I64" i="13"/>
  <c r="H67" i="13"/>
  <c r="I68" i="13"/>
  <c r="H61" i="13"/>
  <c r="I62" i="13"/>
  <c r="H62" i="13"/>
  <c r="I63" i="13"/>
  <c r="H66" i="13"/>
  <c r="I67" i="13"/>
  <c r="H60" i="13"/>
  <c r="I61" i="13"/>
  <c r="H64" i="13"/>
  <c r="I65" i="13"/>
  <c r="H68" i="13"/>
  <c r="I73" i="13"/>
  <c r="H14" i="36"/>
  <c r="I15" i="14"/>
  <c r="H13" i="36"/>
  <c r="I14" i="14"/>
  <c r="H12" i="36"/>
  <c r="I13" i="14"/>
  <c r="H11" i="36"/>
  <c r="H10" i="36"/>
  <c r="H9" i="36"/>
  <c r="H8" i="36"/>
  <c r="H7" i="36"/>
  <c r="H6" i="36"/>
  <c r="AA6" i="36"/>
  <c r="H5" i="36"/>
  <c r="H4" i="36"/>
  <c r="I24" i="13"/>
  <c r="I22" i="13"/>
  <c r="G14" i="36"/>
  <c r="I15" i="13"/>
  <c r="G13" i="36"/>
  <c r="I14" i="13"/>
  <c r="G12" i="36"/>
  <c r="I13" i="13"/>
  <c r="G11" i="36"/>
  <c r="G10" i="36"/>
  <c r="G9" i="36"/>
  <c r="G8" i="36"/>
  <c r="G7" i="36"/>
  <c r="G5" i="36"/>
  <c r="G4" i="36"/>
  <c r="G3" i="36"/>
  <c r="AA3" i="36"/>
  <c r="H29" i="12"/>
  <c r="I30" i="12"/>
  <c r="H30" i="12"/>
  <c r="I31" i="12"/>
  <c r="I20" i="12"/>
  <c r="I14" i="12"/>
  <c r="I15" i="12"/>
  <c r="I13" i="12"/>
  <c r="I11" i="10"/>
  <c r="D9" i="36"/>
  <c r="I13" i="9"/>
  <c r="C11" i="36"/>
  <c r="I14" i="9"/>
  <c r="C12" i="36"/>
  <c r="I11" i="9"/>
  <c r="C9" i="36"/>
  <c r="I15" i="9"/>
  <c r="C13" i="36"/>
  <c r="I12" i="9"/>
  <c r="C10" i="36"/>
  <c r="I20" i="9"/>
  <c r="C14" i="36"/>
  <c r="I35" i="28"/>
  <c r="D48" i="14"/>
  <c r="D16" i="14"/>
  <c r="H36" i="14"/>
  <c r="I37" i="14"/>
  <c r="I48" i="14"/>
  <c r="G13" i="28"/>
  <c r="D32" i="14"/>
  <c r="I22" i="14"/>
  <c r="I58" i="13"/>
  <c r="H86" i="13"/>
  <c r="I75" i="13"/>
  <c r="D86" i="13"/>
  <c r="D52" i="13"/>
  <c r="D16" i="13"/>
  <c r="D35" i="13"/>
  <c r="D69" i="13"/>
  <c r="H35" i="13"/>
  <c r="D32" i="12"/>
  <c r="D16" i="12"/>
  <c r="H20" i="12"/>
  <c r="D32" i="10"/>
  <c r="H20" i="10"/>
  <c r="D16" i="10"/>
  <c r="D16" i="9"/>
  <c r="I32" i="9"/>
  <c r="I9" i="9"/>
  <c r="D33" i="9"/>
  <c r="I5" i="9"/>
  <c r="H33" i="9"/>
  <c r="C68" i="8"/>
  <c r="D67" i="8"/>
  <c r="H67" i="8"/>
  <c r="D66" i="8"/>
  <c r="H66" i="8"/>
  <c r="D65" i="8"/>
  <c r="H65" i="8"/>
  <c r="D64" i="8"/>
  <c r="D63" i="8"/>
  <c r="D62" i="8"/>
  <c r="D61" i="8"/>
  <c r="D60" i="8"/>
  <c r="D59" i="8"/>
  <c r="D58" i="8"/>
  <c r="D57" i="8"/>
  <c r="D56" i="8"/>
  <c r="H56" i="8"/>
  <c r="I57" i="8"/>
  <c r="D55" i="8"/>
  <c r="H55" i="8"/>
  <c r="I56" i="8"/>
  <c r="D49" i="8"/>
  <c r="H49" i="8"/>
  <c r="D32" i="8"/>
  <c r="H32" i="8"/>
  <c r="D15" i="8"/>
  <c r="H15" i="8"/>
  <c r="C51" i="8"/>
  <c r="D50" i="8"/>
  <c r="D48" i="8"/>
  <c r="D47" i="8"/>
  <c r="D46" i="8"/>
  <c r="D45" i="8"/>
  <c r="D44" i="8"/>
  <c r="D43" i="8"/>
  <c r="D42" i="8"/>
  <c r="D41" i="8"/>
  <c r="D40" i="8"/>
  <c r="D39" i="8"/>
  <c r="D38" i="8"/>
  <c r="C34" i="8"/>
  <c r="D33" i="8"/>
  <c r="D31" i="8"/>
  <c r="H31" i="8"/>
  <c r="D30" i="8"/>
  <c r="D29" i="8"/>
  <c r="D28" i="8"/>
  <c r="D27" i="8"/>
  <c r="D26" i="8"/>
  <c r="D25" i="8"/>
  <c r="D24" i="8"/>
  <c r="D23" i="8"/>
  <c r="D22" i="8"/>
  <c r="D21" i="8"/>
  <c r="H21" i="8"/>
  <c r="C17" i="8"/>
  <c r="D16" i="8"/>
  <c r="D14" i="8"/>
  <c r="D13" i="8"/>
  <c r="D12" i="8"/>
  <c r="I10" i="8"/>
  <c r="I9" i="8"/>
  <c r="I8" i="8"/>
  <c r="I7" i="8"/>
  <c r="I6" i="8"/>
  <c r="I5" i="8"/>
  <c r="AA8" i="36"/>
  <c r="H23" i="8"/>
  <c r="I24" i="8"/>
  <c r="H30" i="8"/>
  <c r="I31" i="8"/>
  <c r="H47" i="8"/>
  <c r="I48" i="8"/>
  <c r="H48" i="8"/>
  <c r="I50" i="8"/>
  <c r="I26" i="8"/>
  <c r="H25" i="8"/>
  <c r="H27" i="8"/>
  <c r="I28" i="8"/>
  <c r="H50" i="8"/>
  <c r="I55" i="8"/>
  <c r="H26" i="8"/>
  <c r="I27" i="8"/>
  <c r="I32" i="14"/>
  <c r="F13" i="28"/>
  <c r="AB6" i="36"/>
  <c r="I39" i="8"/>
  <c r="H38" i="8"/>
  <c r="AA4" i="36"/>
  <c r="AB4" i="36"/>
  <c r="AA5" i="36"/>
  <c r="H12" i="8"/>
  <c r="I13" i="8"/>
  <c r="B11" i="36"/>
  <c r="AA11" i="36"/>
  <c r="H40" i="8"/>
  <c r="I41" i="8"/>
  <c r="I60" i="8"/>
  <c r="H59" i="8"/>
  <c r="AA7" i="36"/>
  <c r="H41" i="8"/>
  <c r="I42" i="8"/>
  <c r="H60" i="8"/>
  <c r="I61" i="8"/>
  <c r="D15" i="36"/>
  <c r="H33" i="8"/>
  <c r="I38" i="8"/>
  <c r="H57" i="8"/>
  <c r="H68" i="8"/>
  <c r="H39" i="8"/>
  <c r="I40" i="8"/>
  <c r="H58" i="8"/>
  <c r="I59" i="8"/>
  <c r="H13" i="8"/>
  <c r="I14" i="8"/>
  <c r="B12" i="36"/>
  <c r="AA12" i="36"/>
  <c r="AB12" i="36"/>
  <c r="H61" i="8"/>
  <c r="I62" i="8"/>
  <c r="H24" i="8"/>
  <c r="I25" i="8"/>
  <c r="H28" i="8"/>
  <c r="I29" i="8"/>
  <c r="H29" i="8"/>
  <c r="I30" i="8"/>
  <c r="I33" i="9"/>
  <c r="F8" i="28"/>
  <c r="H14" i="8"/>
  <c r="I16" i="8"/>
  <c r="B13" i="36"/>
  <c r="AA13" i="36"/>
  <c r="AB13" i="36"/>
  <c r="H42" i="8"/>
  <c r="I43" i="8"/>
  <c r="H16" i="8"/>
  <c r="I21" i="8"/>
  <c r="B14" i="36"/>
  <c r="AA14" i="36"/>
  <c r="H43" i="8"/>
  <c r="I44" i="8"/>
  <c r="H62" i="8"/>
  <c r="I63" i="8"/>
  <c r="H44" i="8"/>
  <c r="I45" i="8"/>
  <c r="H63" i="8"/>
  <c r="I64" i="8"/>
  <c r="H45" i="8"/>
  <c r="I46" i="8"/>
  <c r="H64" i="8"/>
  <c r="I65" i="8"/>
  <c r="H22" i="8"/>
  <c r="I23" i="8"/>
  <c r="H46" i="8"/>
  <c r="I47" i="8"/>
  <c r="H69" i="13"/>
  <c r="AB8" i="36"/>
  <c r="I59" i="13"/>
  <c r="I69" i="13"/>
  <c r="H12" i="28"/>
  <c r="H36" i="28"/>
  <c r="I86" i="13"/>
  <c r="I12" i="28"/>
  <c r="I32" i="28"/>
  <c r="I35" i="13"/>
  <c r="F12" i="28"/>
  <c r="G15" i="36"/>
  <c r="I15" i="36"/>
  <c r="AB7" i="36"/>
  <c r="H15" i="36"/>
  <c r="AB5" i="36"/>
  <c r="AB11" i="36"/>
  <c r="F15" i="36"/>
  <c r="AB14" i="36"/>
  <c r="I16" i="12"/>
  <c r="E11" i="28"/>
  <c r="AB3" i="36"/>
  <c r="E15" i="36"/>
  <c r="C15" i="36"/>
  <c r="I12" i="8"/>
  <c r="B10" i="36"/>
  <c r="I11" i="8"/>
  <c r="B9" i="36"/>
  <c r="AA9" i="36"/>
  <c r="H32" i="14"/>
  <c r="H48" i="14"/>
  <c r="H16" i="14"/>
  <c r="I16" i="14"/>
  <c r="E13" i="28"/>
  <c r="I16" i="13"/>
  <c r="E12" i="28"/>
  <c r="H16" i="13"/>
  <c r="H52" i="13"/>
  <c r="G12" i="28"/>
  <c r="H16" i="12"/>
  <c r="H32" i="12"/>
  <c r="I21" i="12"/>
  <c r="I32" i="12"/>
  <c r="F11" i="28"/>
  <c r="I21" i="10"/>
  <c r="I32" i="10"/>
  <c r="F9" i="28"/>
  <c r="H32" i="10"/>
  <c r="I5" i="10"/>
  <c r="I16" i="10"/>
  <c r="E9" i="28"/>
  <c r="H16" i="10"/>
  <c r="I16" i="9"/>
  <c r="E8" i="28"/>
  <c r="J8" i="28"/>
  <c r="H16" i="9"/>
  <c r="I67" i="8"/>
  <c r="D68" i="8"/>
  <c r="I33" i="8"/>
  <c r="D17" i="8"/>
  <c r="I22" i="8"/>
  <c r="D51" i="8"/>
  <c r="D34" i="8"/>
  <c r="I51" i="8"/>
  <c r="G7" i="28"/>
  <c r="G32" i="28"/>
  <c r="H34" i="8"/>
  <c r="I58" i="8"/>
  <c r="J13" i="28"/>
  <c r="H51" i="8"/>
  <c r="I68" i="8"/>
  <c r="H7" i="28"/>
  <c r="H32" i="28"/>
  <c r="AA10" i="36"/>
  <c r="AB10" i="36"/>
  <c r="I36" i="28"/>
  <c r="J9" i="28"/>
  <c r="H35" i="28"/>
  <c r="J14" i="28"/>
  <c r="J11" i="28"/>
  <c r="I17" i="8"/>
  <c r="E7" i="28"/>
  <c r="B15" i="36"/>
  <c r="H17" i="8"/>
  <c r="F36" i="28"/>
  <c r="I34" i="8"/>
  <c r="F7" i="28"/>
  <c r="J12" i="28"/>
  <c r="G35" i="28"/>
  <c r="J10" i="28"/>
  <c r="G36" i="28"/>
  <c r="J15" i="28"/>
  <c r="F35" i="28"/>
  <c r="F32" i="28"/>
  <c r="E32" i="28"/>
  <c r="E35" i="28"/>
  <c r="M35" i="28"/>
  <c r="E36" i="28"/>
  <c r="M36" i="28"/>
  <c r="AA15" i="36"/>
  <c r="AB15" i="36"/>
  <c r="AB9" i="36"/>
  <c r="J7" i="28"/>
  <c r="J32" i="28"/>
  <c r="J36" i="28"/>
  <c r="M32" i="28"/>
  <c r="J35" i="28"/>
</calcChain>
</file>

<file path=xl/sharedStrings.xml><?xml version="1.0" encoding="utf-8"?>
<sst xmlns="http://schemas.openxmlformats.org/spreadsheetml/2006/main" count="2566" uniqueCount="207">
  <si>
    <t>2025.g.</t>
  </si>
  <si>
    <t>Naudas plūsma</t>
  </si>
  <si>
    <t>Janvaris</t>
  </si>
  <si>
    <t>Februāris</t>
  </si>
  <si>
    <t>Marts</t>
  </si>
  <si>
    <t>Aprīlis</t>
  </si>
  <si>
    <t>Maijs</t>
  </si>
  <si>
    <t>Jūnijs</t>
  </si>
  <si>
    <t>Jūlijs</t>
  </si>
  <si>
    <t>Augusts</t>
  </si>
  <si>
    <t>Septembris</t>
  </si>
  <si>
    <t>Oktobris</t>
  </si>
  <si>
    <t>Novembris</t>
  </si>
  <si>
    <t>Decembris</t>
  </si>
  <si>
    <t>kopā</t>
  </si>
  <si>
    <t>Klientu sk.</t>
  </si>
  <si>
    <t>Kl.dienas cena</t>
  </si>
  <si>
    <t>Valsts līdzfinansējums</t>
  </si>
  <si>
    <t>x</t>
  </si>
  <si>
    <t>Fakts</t>
  </si>
  <si>
    <t>Plāns</t>
  </si>
  <si>
    <t>Darba dienu skaits mēnesī</t>
  </si>
  <si>
    <t>Novembris, no 06.11.</t>
  </si>
  <si>
    <t>Klientu dienu sk.</t>
  </si>
  <si>
    <t>Valsts līdzfinansējuma% 2024.g.</t>
  </si>
  <si>
    <t>2024.g.</t>
  </si>
  <si>
    <t>2026.g.</t>
  </si>
  <si>
    <t>Biedrība ""Nepaliec viens" DAC "Atver durvis Betānijā" reģ. 06.11.2023.</t>
  </si>
  <si>
    <t>Novembris līdz 05.11.</t>
  </si>
  <si>
    <t>Valsts līdzfinansējuma% 2025.g.</t>
  </si>
  <si>
    <t>Valsts līdzfinansējuma% 2026.g.</t>
  </si>
  <si>
    <t>Novembris no 06.11.</t>
  </si>
  <si>
    <t>2027.g.</t>
  </si>
  <si>
    <t>Biedrība "Samarieši" DAC "Žubītes" reģ. 01.08.2021.</t>
  </si>
  <si>
    <t xml:space="preserve">Novembris </t>
  </si>
  <si>
    <t>Svētā Jāņa palīdzība DAC Duntes Ozoli, reģ. 01.01.2021.</t>
  </si>
  <si>
    <t>Salaspils sociālo pakalpojumu centrs, reģ.dat. 10.09.2021.</t>
  </si>
  <si>
    <t xml:space="preserve">Septembris </t>
  </si>
  <si>
    <t>Kuldīgas SD DAC, reģ.dat. 17.01.2024.</t>
  </si>
  <si>
    <t>Janvaris no 17.01.</t>
  </si>
  <si>
    <t>Janvāris no 17.01.</t>
  </si>
  <si>
    <t>Janvāris līdz 16.01.</t>
  </si>
  <si>
    <t>Valsts līdzfinansējuma% 2027.g.</t>
  </si>
  <si>
    <t>2028.g.</t>
  </si>
  <si>
    <t>Valsts līdzfinansējuma% 2028.g.</t>
  </si>
  <si>
    <t>Rūpju bērns DAC Pērle Cēsis, reģ.dat. 01.01.2022.</t>
  </si>
  <si>
    <t>Valsts līdzfinansējums kopā</t>
  </si>
  <si>
    <t xml:space="preserve">Janvaris </t>
  </si>
  <si>
    <t>Klientu skaits kuriem ir pašaprūpes iemaņas</t>
  </si>
  <si>
    <t>Klientu skaits kuriem nepieciešamas atbalsts aprūpē</t>
  </si>
  <si>
    <t>Kl.dienas cena ar pašaprūpes iemaņām</t>
  </si>
  <si>
    <t>Kl.dienas cena klientiem, kuriem nepiec.atbalsts</t>
  </si>
  <si>
    <t>Valsts līdzfinansējums klientiem kuriem ir pašaprūpes iemaņas</t>
  </si>
  <si>
    <t>Valsts līdzfinansējums klientiem kuriem nepiec.atbalsts</t>
  </si>
  <si>
    <t xml:space="preserve">Janvāris </t>
  </si>
  <si>
    <t>Cerību spārni DAC Mālpils, reģ.dat. 16.08.2022.</t>
  </si>
  <si>
    <t>Augusts no 16.08.</t>
  </si>
  <si>
    <t>Augusts līdz 15.08.</t>
  </si>
  <si>
    <t>Aprīlis, no 27.04.</t>
  </si>
  <si>
    <t>Augšdaugava, Skrudalienas DAC, reģ.dat. 21.11.2022.</t>
  </si>
  <si>
    <t>Novembris, līdz 20.11.</t>
  </si>
  <si>
    <t>Novembris, no 21.11.</t>
  </si>
  <si>
    <t>Cerību spārni_DAC Spāre_Cēsis, reģ.dat. 17.07.2021.</t>
  </si>
  <si>
    <t>Jūlijs no 17.07.</t>
  </si>
  <si>
    <t>N.p.k.</t>
  </si>
  <si>
    <t>Dienas aprūpes centrs</t>
  </si>
  <si>
    <t>Darbības uzsākāsanas datums</t>
  </si>
  <si>
    <t>Biedrība "Nepaliec viens" DAC "Atver durvis Betānijā"</t>
  </si>
  <si>
    <t>Svētā Jāņa palīdzība     (DAC Duntes Ozoli)</t>
  </si>
  <si>
    <t>Salaspils Sociālo pakalpojumu centrs</t>
  </si>
  <si>
    <t>Rēzeknes SD pārvaldes daudzfunkcionālais sociālo pakalpojumu centrs</t>
  </si>
  <si>
    <t>Kuldīgas SD DAC</t>
  </si>
  <si>
    <t>"Rūpju Bērns" DAC "Pērle" (Cēsis)</t>
  </si>
  <si>
    <t>Ādažu ūdensroze</t>
  </si>
  <si>
    <t>Cerību spārni_Smiltenes DAC</t>
  </si>
  <si>
    <t>Ludzas SD_DAC Kārsava</t>
  </si>
  <si>
    <t>Ludzas SD_DAC Ludzā</t>
  </si>
  <si>
    <t>LSA_Mazsalacas DAC</t>
  </si>
  <si>
    <t>LSA_DAC Laiva_Rūjiena</t>
  </si>
  <si>
    <t>LSA_DAC_Valmiera_  SOLIS</t>
  </si>
  <si>
    <t>Cerību spārni_Mālpils</t>
  </si>
  <si>
    <t>DSPC_Balvi</t>
  </si>
  <si>
    <t>Skrudalienas DAC_Augšdaugava</t>
  </si>
  <si>
    <t>Cēsu SD DAC Priekuļi</t>
  </si>
  <si>
    <t>Cerību spārni_Spāre_Cēsis</t>
  </si>
  <si>
    <t>Bauskas Vecumnieku DAC Sarkanā skola</t>
  </si>
  <si>
    <t>06.11.2023.</t>
  </si>
  <si>
    <t>01.08.2021.</t>
  </si>
  <si>
    <t>01.01.2021.</t>
  </si>
  <si>
    <t>10.09.2021.</t>
  </si>
  <si>
    <t>17.01.2024.</t>
  </si>
  <si>
    <t>01.01.2022.</t>
  </si>
  <si>
    <t>22.01.2024.</t>
  </si>
  <si>
    <t>16.08.2022.</t>
  </si>
  <si>
    <t>27.04.2021.</t>
  </si>
  <si>
    <t>21.11.2022.</t>
  </si>
  <si>
    <t>17.07.2021.</t>
  </si>
  <si>
    <t>Kopā</t>
  </si>
  <si>
    <t>Biedrība "Latvijas Samariešu apvienība" DAC Žubītes</t>
  </si>
  <si>
    <t>Nepieciešamā finansējuma plāns pēc naudas plūsmas</t>
  </si>
  <si>
    <t>2028.g.*</t>
  </si>
  <si>
    <t>* norēķini par iepriekšējā gada decembrī sniegto pakalpojumu un 2028.g.janvāri</t>
  </si>
  <si>
    <t>Viļaka DAC Balvu nov. reģ.d.12.10.2021.</t>
  </si>
  <si>
    <t>Oktobris, līdz 11.10.</t>
  </si>
  <si>
    <t>Oktobris no 12.10.</t>
  </si>
  <si>
    <t xml:space="preserve">Augusts </t>
  </si>
  <si>
    <t>Viļakas DAC Balvu nov.</t>
  </si>
  <si>
    <t>12.10.2021.</t>
  </si>
  <si>
    <t>Darba dienas</t>
  </si>
  <si>
    <t>Janv.</t>
  </si>
  <si>
    <t>Febr.</t>
  </si>
  <si>
    <t>Aug.</t>
  </si>
  <si>
    <t>Sept</t>
  </si>
  <si>
    <t>Okt.</t>
  </si>
  <si>
    <t>Nov.</t>
  </si>
  <si>
    <t>Dec.</t>
  </si>
  <si>
    <t>jau esošie DAC</t>
  </si>
  <si>
    <t>Cerību spārni Bauska, fakt.uzsāk darb. 13.06.2024.</t>
  </si>
  <si>
    <t>Brīnumiņš Talsi, fakt.uzsāk.darb.. 01.06.2023.</t>
  </si>
  <si>
    <t>Cerību spārni_Bauska_13.06.2024.</t>
  </si>
  <si>
    <t>Jūnijs, līdz 12.06.</t>
  </si>
  <si>
    <t>Jūnijs, no 13.06.</t>
  </si>
  <si>
    <t>13.06.2024.</t>
  </si>
  <si>
    <t>EKK</t>
  </si>
  <si>
    <t>Valsts līdzfinansējums DAC 2024. gadā</t>
  </si>
  <si>
    <t>Marika Baumgarte</t>
  </si>
  <si>
    <t>Tālr. 67 021 674</t>
  </si>
  <si>
    <t>marika.baumgarte@lm.gov.lv</t>
  </si>
  <si>
    <t>Budžetā</t>
  </si>
  <si>
    <t>Starpība</t>
  </si>
  <si>
    <t>vidējais kl.skaits mēnesī</t>
  </si>
  <si>
    <t>Labklājības ministrija</t>
  </si>
  <si>
    <t>Finanšu vadības departaments</t>
  </si>
  <si>
    <t>Sandra Strēle</t>
  </si>
  <si>
    <t>Tālr. 64331831</t>
  </si>
  <si>
    <t>Sandra.Strele@lm.gov.lv</t>
  </si>
  <si>
    <t>9.pielikums</t>
  </si>
  <si>
    <t>Tiesību akta projekta "Par apropriācijas pārdali neatliekamu
 un nozīmīgu pasākumu īstenošanai labklājības nozarē" anotācijai</t>
  </si>
  <si>
    <t>01.09.2021.</t>
  </si>
  <si>
    <t>01.07.2022.</t>
  </si>
  <si>
    <t>01.07.2021.</t>
  </si>
  <si>
    <t>20.07.2020.</t>
  </si>
  <si>
    <t>01.03.2022.</t>
  </si>
  <si>
    <t>01.11.2022.</t>
  </si>
  <si>
    <t>01.01.2024.</t>
  </si>
  <si>
    <t>05.05.2022.</t>
  </si>
  <si>
    <t>Atbalsta centrs ģimenēm ar bērniem ar īpašām vajadzībām Cimdiņš.</t>
  </si>
  <si>
    <t>15.03.2021.</t>
  </si>
  <si>
    <t>Septembris, līdz 09.09.</t>
  </si>
  <si>
    <t>Septembris, no 10.09.</t>
  </si>
  <si>
    <t>Valsts līdzfinansējuma kl.dienas cena ar pašaprūpes iemaņām</t>
  </si>
  <si>
    <t>Valsts līdzfinansējuma ll.dienas cena klientiem, kuriem nepiec.atbalsts</t>
  </si>
  <si>
    <t>vid.mēnesī (8 mēnešu vid.)</t>
  </si>
  <si>
    <t>Vid. 1 dienā</t>
  </si>
  <si>
    <t>Balvu daudzfunkcionālo pakalpojumu centra DAC, reģ.dat. 27.04.2021.</t>
  </si>
  <si>
    <t>Valsts līdzifnansējuma klientu dienas cena, euro</t>
  </si>
  <si>
    <t>Aprīlis, līdz 26.04.</t>
  </si>
  <si>
    <t>Fakts/  Plāns</t>
  </si>
  <si>
    <t>Rēzeknes SD pārvaldes daudzfunkcionālo soc.pakalp.c. reģ. 01.09.2021.</t>
  </si>
  <si>
    <t>Fakts / plāns</t>
  </si>
  <si>
    <t xml:space="preserve">Fakts </t>
  </si>
  <si>
    <t>Fakts / Plāns</t>
  </si>
  <si>
    <t>Valsts līdzfinansējums, euro</t>
  </si>
  <si>
    <t>Naudas plūsma, euro</t>
  </si>
  <si>
    <t>Kl.dienas cena, euro</t>
  </si>
  <si>
    <t>Dienas aprūpes un rehabilitācijas centrs “Ādažu Ūdensroze” sākuma dat. 01.07.2022.</t>
  </si>
  <si>
    <t>Klientu dienu skaits kuriem ir pašaprūpes iemaņas</t>
  </si>
  <si>
    <t>Klientu dienu skaits kuriem nepieciešamas atbalsts aprūpē</t>
  </si>
  <si>
    <t>Biedrība "Cerību spārni", Smiltenes DAC, sāk. 22.01.2024.</t>
  </si>
  <si>
    <t>Janvāris, no 22.01.</t>
  </si>
  <si>
    <t>Janvāris, līdz 21.01.</t>
  </si>
  <si>
    <t>vid.mēnesī (7 mēnešu vid.)</t>
  </si>
  <si>
    <t xml:space="preserve">* Pakalpojuma sniedzējs informā, saskaņā ar pašvaldības noteikumiem, klientiem, kuriem nav maznodrošoinātā statuss jāveic līdzmaksājums par ēdināšanu. Klientu skaits, kas daļāji sedz izdevumus par ēdināšanu, ir mainīgs, jo mainās arī klientu maksātspējas statuss. </t>
  </si>
  <si>
    <t>Klientu līdzmaksājuma daļa, par kuru tiek samazināts valsts līdzfinansējuma apmērs*</t>
  </si>
  <si>
    <t xml:space="preserve">Nevar paredzēt vai turpmākajos gados šis noteikums tiks saglabāts. </t>
  </si>
  <si>
    <t>Ludzas novada Sociālā dienesta Daudzfunkcionālais sociālo pakalpojumu centrs Kārsavā, sāk. 01.07.2021.</t>
  </si>
  <si>
    <t>Janvāris</t>
  </si>
  <si>
    <t>Ludzas SD DAC Ludza, reģ.dat. 20.07.2020.</t>
  </si>
  <si>
    <t>Jūlijs, līdz 19.07.</t>
  </si>
  <si>
    <t>Latvijas Samariešu apvienība_DAC "Laiva" Mazsalaca, sāk.dat. 01.03.2022.</t>
  </si>
  <si>
    <t>Latvijas Samariešu apvienība_DAC "Laiva" Rūjiena, sāk.dat. 01.11.2022.</t>
  </si>
  <si>
    <t>LSA_DAC_Valmiera_  SOLIS,sāk.dat. 01.01.2024.</t>
  </si>
  <si>
    <t>Augusts, līdz 15.08.</t>
  </si>
  <si>
    <t>Fakts /  Plāns</t>
  </si>
  <si>
    <t>vid.mēn.periodā 02-08</t>
  </si>
  <si>
    <t>vid.1.klientam dienā</t>
  </si>
  <si>
    <t>Cēsu nov.SD DAC Priekuļi, sāk.dat. 2021.01.05.</t>
  </si>
  <si>
    <t>01.05.2021.</t>
  </si>
  <si>
    <t>Jūlijs, līdz 16.07.</t>
  </si>
  <si>
    <t>Bauskas Vecumnieku DAC Sarkanā skola, reģ.dat. 05.05.2022.</t>
  </si>
  <si>
    <t>Maijs, no 05.05.</t>
  </si>
  <si>
    <t>Maijs, līdz 04.05.</t>
  </si>
  <si>
    <t>Jūnijs no (13.06.)</t>
  </si>
  <si>
    <t>09.05.2023.</t>
  </si>
  <si>
    <t>Brīnumiņš_Talsi_ uzs.darbs 09.05.2023.</t>
  </si>
  <si>
    <t>Maijs, līdz 08.05.</t>
  </si>
  <si>
    <t>Maijs, no 09.05.</t>
  </si>
  <si>
    <t>Atbalsta centrs ģimenēm un bērniem ar īpašām vajadzībām “Cimdiņš”” reģ.dat. 15.03.2021.</t>
  </si>
  <si>
    <t>Marts, līdz 14.03.</t>
  </si>
  <si>
    <t>Cerību spārni_Iecava_ darb.uzs.02.09.2024.</t>
  </si>
  <si>
    <t>02.09.2024.</t>
  </si>
  <si>
    <t>Cerību spārni_Iecava</t>
  </si>
  <si>
    <t>Fakts/ Plāns</t>
  </si>
  <si>
    <t>10 % pieaug.turpm.periodam</t>
  </si>
  <si>
    <t>vid.8 mēn.</t>
  </si>
  <si>
    <t>vid.dienā</t>
  </si>
  <si>
    <t>Jauns dienas centrs, klientu vietu skaits 25. Sākotn.noslog.plānots 60 % apmērā (2024.g.); 2025.g.70 % apmērā un turpmākajos gados 80 %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</si>
</sst>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charset val="186"/>
      <scheme val="minor"/>
    </font>
    <font>
      <b/>
      <u/>
      <sz val="11"/>
      <color theme="1"/>
      <name val="Calibri"/>
      <family val="2"/>
      <charset val="186"/>
      <scheme val="minor"/>
    </font>
    <font>
      <sz val="11"/>
      <color rgb="FFFF0000"/>
      <name val="Calibri"/>
      <family val="2"/>
      <charset val="186"/>
      <scheme val="minor"/>
    </font>
    <font>
      <sz val="11"/>
      <color theme="1"/>
      <name val="Times New Roman"/>
      <family val="1"/>
      <charset val="186"/>
    </font>
    <font>
      <i/>
      <sz val="9"/>
      <color theme="1"/>
      <name val="Times New Roman"/>
      <family val="1"/>
      <charset val="186"/>
    </font>
    <font>
      <b/>
      <sz val="11"/>
      <color theme="1"/>
      <name val="Times New Roman"/>
      <family val="1"/>
      <charset val="186"/>
    </font>
    <font>
      <i/>
      <sz val="8"/>
      <color theme="1"/>
      <name val="Times New Roman"/>
      <family val="1"/>
      <charset val="186"/>
    </font>
    <font>
      <sz val="8"/>
      <color theme="1"/>
      <name val="Times New Roman"/>
      <family val="1"/>
      <charset val="186"/>
    </font>
    <font>
      <u/>
      <sz val="11"/>
      <color theme="10"/>
      <name val="Calibri"/>
      <family val="2"/>
      <charset val="186"/>
      <scheme val="minor"/>
    </font>
    <font>
      <i/>
      <sz val="8"/>
      <color rgb="FFFF0000"/>
      <name val="Times New Roman"/>
      <family val="1"/>
      <charset val="186"/>
    </font>
    <font>
      <b/>
      <sz val="11"/>
      <color rgb="FFFF0000"/>
      <name val="Times New Roman"/>
      <family val="1"/>
      <charset val="186"/>
    </font>
    <font>
      <sz val="11"/>
      <color rgb="FFFF0000"/>
      <name val="Times New Roman"/>
      <family val="1"/>
      <charset val="186"/>
    </font>
    <font>
      <b/>
      <sz val="11"/>
      <color theme="1"/>
      <name val="Calibri"/>
      <family val="2"/>
      <charset val="186"/>
      <scheme val="minor"/>
    </font>
    <font>
      <i/>
      <sz val="11"/>
      <color theme="1"/>
      <name val="Calibri"/>
      <family val="2"/>
      <charset val="186"/>
      <scheme val="minor"/>
    </font>
    <font>
      <b/>
      <i/>
      <sz val="11"/>
      <color theme="1"/>
      <name val="Calibri"/>
      <family val="2"/>
      <charset val="186"/>
      <scheme val="minor"/>
    </font>
    <font>
      <sz val="8"/>
      <color rgb="FF000000"/>
      <name val="Times New Roman"/>
      <family val="1"/>
      <charset val="186"/>
    </font>
    <font>
      <u/>
      <sz val="8"/>
      <color theme="10"/>
      <name val="Times New Roman"/>
      <family val="1"/>
      <charset val="186"/>
    </font>
    <font>
      <i/>
      <sz val="11"/>
      <color theme="1"/>
      <name val="Times New Roman"/>
      <family val="1"/>
      <charset val="186"/>
    </font>
    <font>
      <sz val="11"/>
      <name val="Calibri"/>
      <family val="2"/>
      <charset val="186"/>
      <scheme val="minor"/>
    </font>
    <font>
      <i/>
      <sz val="8"/>
      <color theme="1"/>
      <name val="Calibri"/>
      <family val="2"/>
      <charset val="186"/>
      <scheme val="minor"/>
    </font>
    <font>
      <sz val="12"/>
      <color theme="1"/>
      <name val="Calibri"/>
      <family val="2"/>
      <charset val="186"/>
      <scheme val="minor"/>
    </font>
  </fonts>
  <fills count="6">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0" tint="-0.14999847407452621"/>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8" fillId="0" borderId="0" applyNumberFormat="0" applyFill="0" applyBorder="0" applyAlignment="0" applyProtection="0"/>
  </cellStyleXfs>
  <cellXfs count="173">
    <xf numFmtId="0" fontId="0" fillId="0" borderId="0" xfId="0"/>
    <xf numFmtId="0" fontId="0" fillId="0" borderId="1" xfId="0" applyBorder="1"/>
    <xf numFmtId="0" fontId="0" fillId="0" borderId="1" xfId="0" applyBorder="1" applyAlignment="1">
      <alignment wrapText="1"/>
    </xf>
    <xf numFmtId="0" fontId="0" fillId="0" borderId="1" xfId="0" applyBorder="1" applyAlignment="1">
      <alignment horizontal="center"/>
    </xf>
    <xf numFmtId="0" fontId="0" fillId="0" borderId="1" xfId="0" applyFill="1" applyBorder="1" applyAlignment="1">
      <alignment horizontal="center" vertical="center" wrapText="1"/>
    </xf>
    <xf numFmtId="4" fontId="0" fillId="0" borderId="1" xfId="0" applyNumberFormat="1" applyBorder="1" applyAlignment="1">
      <alignment horizontal="center"/>
    </xf>
    <xf numFmtId="0" fontId="0" fillId="0" borderId="1" xfId="0" applyFill="1" applyBorder="1" applyAlignment="1">
      <alignment wrapText="1"/>
    </xf>
    <xf numFmtId="0" fontId="0" fillId="0" borderId="1" xfId="0" applyBorder="1" applyAlignment="1">
      <alignment horizontal="center" vertical="center" wrapText="1"/>
    </xf>
    <xf numFmtId="0" fontId="0" fillId="0" borderId="6" xfId="0" applyBorder="1" applyAlignment="1">
      <alignment horizontal="center"/>
    </xf>
    <xf numFmtId="0" fontId="0" fillId="0" borderId="8" xfId="0" applyBorder="1" applyAlignment="1">
      <alignment horizontal="center"/>
    </xf>
    <xf numFmtId="0" fontId="0" fillId="0" borderId="2" xfId="0" applyFill="1" applyBorder="1"/>
    <xf numFmtId="0" fontId="0" fillId="3" borderId="1" xfId="0" applyFill="1" applyBorder="1" applyAlignment="1">
      <alignment horizontal="center"/>
    </xf>
    <xf numFmtId="4" fontId="0" fillId="0" borderId="4" xfId="0" applyNumberFormat="1" applyBorder="1" applyAlignment="1">
      <alignment horizontal="center" vertical="center"/>
    </xf>
    <xf numFmtId="0" fontId="0" fillId="0" borderId="1" xfId="0" applyFill="1" applyBorder="1" applyAlignment="1">
      <alignment horizontal="center"/>
    </xf>
    <xf numFmtId="4" fontId="0" fillId="0" borderId="1" xfId="0" applyNumberFormat="1" applyBorder="1" applyAlignment="1">
      <alignment horizontal="center" vertical="center"/>
    </xf>
    <xf numFmtId="4" fontId="0" fillId="0" borderId="1" xfId="0" applyNumberFormat="1" applyFill="1" applyBorder="1" applyAlignment="1">
      <alignment horizontal="center"/>
    </xf>
    <xf numFmtId="0" fontId="0" fillId="3" borderId="1" xfId="0" applyFill="1" applyBorder="1" applyAlignment="1">
      <alignment horizontal="center" vertical="center" wrapText="1"/>
    </xf>
    <xf numFmtId="0" fontId="0" fillId="0" borderId="1" xfId="0" applyBorder="1" applyAlignment="1"/>
    <xf numFmtId="0" fontId="1" fillId="0" borderId="0" xfId="0" applyFont="1"/>
    <xf numFmtId="0" fontId="0" fillId="0" borderId="1" xfId="0" applyBorder="1" applyAlignment="1">
      <alignment horizontal="center"/>
    </xf>
    <xf numFmtId="4" fontId="0" fillId="0" borderId="4" xfId="0" applyNumberFormat="1" applyBorder="1" applyAlignment="1">
      <alignment horizontal="center" vertical="center"/>
    </xf>
    <xf numFmtId="4" fontId="0" fillId="0" borderId="4" xfId="0" applyNumberFormat="1" applyFill="1" applyBorder="1" applyAlignment="1">
      <alignment horizontal="center" vertical="center"/>
    </xf>
    <xf numFmtId="0" fontId="0" fillId="0" borderId="1" xfId="0" applyBorder="1" applyAlignment="1">
      <alignment horizontal="center"/>
    </xf>
    <xf numFmtId="0" fontId="2" fillId="0" borderId="0" xfId="0" applyFont="1"/>
    <xf numFmtId="0" fontId="3" fillId="0" borderId="0" xfId="0" applyFont="1"/>
    <xf numFmtId="0" fontId="3" fillId="0" borderId="1" xfId="0" applyFont="1" applyBorder="1" applyAlignment="1">
      <alignment horizontal="center"/>
    </xf>
    <xf numFmtId="0" fontId="3" fillId="2" borderId="1" xfId="0" applyFont="1" applyFill="1" applyBorder="1" applyAlignment="1">
      <alignment horizontal="center"/>
    </xf>
    <xf numFmtId="0" fontId="3" fillId="2" borderId="1" xfId="0" applyFont="1" applyFill="1" applyBorder="1" applyAlignment="1">
      <alignment horizontal="left"/>
    </xf>
    <xf numFmtId="0" fontId="4" fillId="2" borderId="1" xfId="0" applyFont="1" applyFill="1" applyBorder="1" applyAlignment="1">
      <alignment horizontal="center"/>
    </xf>
    <xf numFmtId="4" fontId="3" fillId="2" borderId="1" xfId="0" applyNumberFormat="1" applyFont="1" applyFill="1" applyBorder="1" applyAlignment="1">
      <alignment horizontal="right"/>
    </xf>
    <xf numFmtId="4" fontId="3" fillId="2" borderId="1" xfId="0" applyNumberFormat="1" applyFont="1" applyFill="1" applyBorder="1" applyAlignment="1">
      <alignment horizontal="center"/>
    </xf>
    <xf numFmtId="0" fontId="3" fillId="0" borderId="0" xfId="0" applyFont="1" applyAlignment="1"/>
    <xf numFmtId="0" fontId="4" fillId="0" borderId="1" xfId="0" applyFont="1" applyBorder="1" applyAlignment="1">
      <alignment horizontal="center"/>
    </xf>
    <xf numFmtId="4" fontId="3" fillId="0" borderId="1" xfId="0" applyNumberFormat="1" applyFont="1" applyBorder="1" applyAlignment="1">
      <alignment horizontal="center"/>
    </xf>
    <xf numFmtId="0" fontId="6" fillId="0" borderId="0" xfId="0" applyFont="1"/>
    <xf numFmtId="0" fontId="4" fillId="0" borderId="0" xfId="0" applyFont="1"/>
    <xf numFmtId="0" fontId="3" fillId="4" borderId="1" xfId="0" applyFont="1" applyFill="1" applyBorder="1" applyAlignment="1">
      <alignment horizontal="center"/>
    </xf>
    <xf numFmtId="3" fontId="5" fillId="4" borderId="1" xfId="0" applyNumberFormat="1" applyFont="1" applyFill="1" applyBorder="1" applyAlignment="1">
      <alignment horizontal="right"/>
    </xf>
    <xf numFmtId="3" fontId="3" fillId="0" borderId="0" xfId="0" applyNumberFormat="1" applyFont="1" applyAlignment="1">
      <alignment horizontal="right"/>
    </xf>
    <xf numFmtId="3" fontId="3" fillId="0" borderId="1" xfId="0" applyNumberFormat="1" applyFont="1" applyBorder="1" applyAlignment="1">
      <alignment horizontal="right"/>
    </xf>
    <xf numFmtId="0" fontId="6" fillId="0" borderId="0" xfId="0" applyFont="1" applyAlignment="1">
      <alignment horizontal="center"/>
    </xf>
    <xf numFmtId="0" fontId="9" fillId="0" borderId="0" xfId="0" applyFont="1" applyAlignment="1">
      <alignment horizontal="center"/>
    </xf>
    <xf numFmtId="3" fontId="10" fillId="4" borderId="1" xfId="0" applyNumberFormat="1" applyFont="1" applyFill="1" applyBorder="1" applyAlignment="1">
      <alignment horizontal="right"/>
    </xf>
    <xf numFmtId="3" fontId="11" fillId="0" borderId="0" xfId="0" applyNumberFormat="1" applyFont="1" applyAlignment="1">
      <alignment horizontal="right"/>
    </xf>
    <xf numFmtId="3" fontId="11" fillId="0" borderId="1" xfId="0" applyNumberFormat="1" applyFont="1" applyBorder="1" applyAlignment="1">
      <alignment horizontal="right"/>
    </xf>
    <xf numFmtId="0" fontId="7" fillId="0" borderId="1" xfId="0" applyFont="1" applyBorder="1" applyAlignment="1">
      <alignment horizontal="center"/>
    </xf>
    <xf numFmtId="0" fontId="0" fillId="0" borderId="0" xfId="0" applyAlignment="1">
      <alignment horizontal="center"/>
    </xf>
    <xf numFmtId="3" fontId="0" fillId="0" borderId="0" xfId="0" applyNumberFormat="1" applyAlignment="1">
      <alignment horizontal="center"/>
    </xf>
    <xf numFmtId="0" fontId="12" fillId="0" borderId="0" xfId="0" applyFont="1"/>
    <xf numFmtId="3" fontId="12" fillId="0" borderId="0" xfId="0" applyNumberFormat="1" applyFont="1" applyAlignment="1">
      <alignment horizontal="center"/>
    </xf>
    <xf numFmtId="0" fontId="13" fillId="0" borderId="0" xfId="0" applyFont="1" applyAlignment="1">
      <alignment horizontal="center" wrapText="1"/>
    </xf>
    <xf numFmtId="0" fontId="13" fillId="0" borderId="0" xfId="0" applyFont="1" applyAlignment="1">
      <alignment horizontal="center"/>
    </xf>
    <xf numFmtId="1" fontId="13" fillId="0" borderId="0" xfId="0" applyNumberFormat="1" applyFont="1" applyAlignment="1">
      <alignment horizontal="center"/>
    </xf>
    <xf numFmtId="1" fontId="14" fillId="5" borderId="0" xfId="0" applyNumberFormat="1" applyFont="1" applyFill="1" applyAlignment="1">
      <alignment horizontal="center"/>
    </xf>
    <xf numFmtId="0" fontId="15" fillId="0" borderId="0" xfId="0" applyFont="1" applyAlignment="1">
      <alignment vertical="center"/>
    </xf>
    <xf numFmtId="0" fontId="16" fillId="0" borderId="0" xfId="1" applyFont="1" applyAlignment="1">
      <alignment vertical="center"/>
    </xf>
    <xf numFmtId="0" fontId="7" fillId="0" borderId="0" xfId="0" applyFont="1"/>
    <xf numFmtId="0" fontId="16" fillId="0" borderId="0" xfId="1" applyFont="1"/>
    <xf numFmtId="0" fontId="17" fillId="0" borderId="0" xfId="0" applyFont="1"/>
    <xf numFmtId="0" fontId="0" fillId="0" borderId="8"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18" fillId="0" borderId="1" xfId="0" applyFont="1" applyBorder="1"/>
    <xf numFmtId="0" fontId="18" fillId="0" borderId="1" xfId="0" applyFont="1" applyFill="1" applyBorder="1" applyAlignment="1">
      <alignment horizontal="center"/>
    </xf>
    <xf numFmtId="0" fontId="18" fillId="0" borderId="1" xfId="0" applyFont="1" applyBorder="1" applyAlignment="1">
      <alignment horizontal="center"/>
    </xf>
    <xf numFmtId="4" fontId="18" fillId="0" borderId="1" xfId="0" applyNumberFormat="1" applyFont="1" applyFill="1" applyBorder="1" applyAlignment="1">
      <alignment horizontal="center"/>
    </xf>
    <xf numFmtId="3" fontId="0" fillId="0" borderId="1" xfId="0" applyNumberFormat="1" applyFill="1" applyBorder="1" applyAlignment="1">
      <alignment horizontal="center"/>
    </xf>
    <xf numFmtId="0" fontId="19" fillId="0" borderId="2" xfId="0" applyFont="1" applyFill="1" applyBorder="1"/>
    <xf numFmtId="0" fontId="19" fillId="0" borderId="0" xfId="0" applyFont="1"/>
    <xf numFmtId="2" fontId="19" fillId="0" borderId="0" xfId="0" applyNumberFormat="1" applyFont="1"/>
    <xf numFmtId="3" fontId="18" fillId="0" borderId="1" xfId="0" applyNumberFormat="1" applyFont="1" applyFill="1" applyBorder="1" applyAlignment="1">
      <alignment horizontal="center"/>
    </xf>
    <xf numFmtId="4" fontId="0" fillId="0" borderId="5" xfId="0" applyNumberFormat="1" applyBorder="1" applyAlignment="1">
      <alignment horizontal="center" vertical="center"/>
    </xf>
    <xf numFmtId="0" fontId="0" fillId="0" borderId="8"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 xfId="0" applyBorder="1" applyAlignment="1">
      <alignment horizontal="center" vertical="center"/>
    </xf>
    <xf numFmtId="4" fontId="0" fillId="0" borderId="4" xfId="0" applyNumberFormat="1" applyBorder="1" applyAlignment="1">
      <alignment horizontal="center"/>
    </xf>
    <xf numFmtId="4" fontId="0" fillId="0" borderId="4" xfId="0" applyNumberFormat="1" applyFill="1" applyBorder="1" applyAlignment="1">
      <alignment horizontal="center" vertical="center"/>
    </xf>
    <xf numFmtId="0" fontId="0" fillId="0" borderId="4" xfId="0"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18" fillId="3" borderId="1" xfId="0" applyFont="1" applyFill="1" applyBorder="1" applyAlignment="1">
      <alignment horizontal="center"/>
    </xf>
    <xf numFmtId="4" fontId="18" fillId="0" borderId="1" xfId="0" applyNumberFormat="1" applyFont="1" applyBorder="1" applyAlignment="1">
      <alignment horizontal="center"/>
    </xf>
    <xf numFmtId="0" fontId="0" fillId="0" borderId="1" xfId="0" applyBorder="1" applyAlignment="1">
      <alignment vertical="center" wrapText="1"/>
    </xf>
    <xf numFmtId="0" fontId="0" fillId="0" borderId="1" xfId="0" applyFill="1" applyBorder="1" applyAlignment="1">
      <alignment vertical="center" wrapText="1"/>
    </xf>
    <xf numFmtId="0" fontId="0" fillId="0" borderId="1" xfId="0" applyBorder="1" applyAlignment="1">
      <alignment vertical="center"/>
    </xf>
    <xf numFmtId="4" fontId="0" fillId="0" borderId="5" xfId="0" applyNumberFormat="1" applyBorder="1" applyAlignment="1">
      <alignment horizontal="center" vertical="center"/>
    </xf>
    <xf numFmtId="0" fontId="0" fillId="0" borderId="1" xfId="0" applyBorder="1" applyAlignment="1">
      <alignment horizontal="center" vertical="center"/>
    </xf>
    <xf numFmtId="4" fontId="0" fillId="0" borderId="5" xfId="0" applyNumberFormat="1" applyFill="1" applyBorder="1" applyAlignment="1">
      <alignment horizontal="center" vertical="center"/>
    </xf>
    <xf numFmtId="0" fontId="0" fillId="0" borderId="0" xfId="0" applyFill="1"/>
    <xf numFmtId="0" fontId="0" fillId="0" borderId="1" xfId="0" applyFill="1" applyBorder="1"/>
    <xf numFmtId="0" fontId="0" fillId="0" borderId="5" xfId="0" applyFill="1" applyBorder="1" applyAlignment="1">
      <alignment horizontal="center" vertical="center"/>
    </xf>
    <xf numFmtId="0" fontId="0" fillId="0" borderId="8" xfId="0" applyFill="1" applyBorder="1" applyAlignment="1">
      <alignment horizontal="center"/>
    </xf>
    <xf numFmtId="0" fontId="0" fillId="0" borderId="10" xfId="0" applyFill="1" applyBorder="1" applyAlignment="1">
      <alignment horizontal="center"/>
    </xf>
    <xf numFmtId="4" fontId="0" fillId="0" borderId="1" xfId="0" applyNumberFormat="1" applyFill="1" applyBorder="1" applyAlignment="1">
      <alignment horizontal="center" vertical="center"/>
    </xf>
    <xf numFmtId="4" fontId="0" fillId="0" borderId="5" xfId="0" applyNumberFormat="1" applyFill="1" applyBorder="1" applyAlignment="1">
      <alignment vertical="center"/>
    </xf>
    <xf numFmtId="0" fontId="0" fillId="0" borderId="12" xfId="0" applyFill="1" applyBorder="1" applyAlignment="1">
      <alignment horizontal="center"/>
    </xf>
    <xf numFmtId="0" fontId="0" fillId="0" borderId="1" xfId="0" applyFill="1" applyBorder="1" applyAlignment="1">
      <alignment horizontal="center" vertical="center"/>
    </xf>
    <xf numFmtId="0" fontId="0" fillId="0" borderId="2" xfId="0" applyFill="1" applyBorder="1" applyAlignment="1">
      <alignment vertical="center"/>
    </xf>
    <xf numFmtId="0" fontId="0" fillId="0" borderId="5" xfId="0" applyFill="1" applyBorder="1" applyAlignment="1">
      <alignment vertical="center"/>
    </xf>
    <xf numFmtId="0" fontId="0" fillId="3" borderId="1" xfId="0" applyFill="1" applyBorder="1" applyAlignment="1">
      <alignment horizontal="center"/>
    </xf>
    <xf numFmtId="0" fontId="0" fillId="0" borderId="1" xfId="0" applyFill="1" applyBorder="1" applyAlignment="1">
      <alignment horizontal="center"/>
    </xf>
    <xf numFmtId="0" fontId="0" fillId="0" borderId="0" xfId="0" applyFill="1" applyBorder="1" applyAlignment="1">
      <alignment horizontal="center"/>
    </xf>
    <xf numFmtId="0" fontId="0" fillId="0" borderId="2" xfId="0" applyBorder="1" applyAlignment="1">
      <alignment vertical="center"/>
    </xf>
    <xf numFmtId="0" fontId="0" fillId="0" borderId="5" xfId="0" applyBorder="1" applyAlignment="1">
      <alignment vertical="center"/>
    </xf>
    <xf numFmtId="2" fontId="0" fillId="0" borderId="1" xfId="0" applyNumberFormat="1" applyBorder="1" applyAlignment="1">
      <alignment horizontal="center"/>
    </xf>
    <xf numFmtId="0" fontId="0" fillId="0" borderId="0" xfId="0" applyBorder="1"/>
    <xf numFmtId="0" fontId="19" fillId="0" borderId="0" xfId="0" applyFont="1" applyBorder="1"/>
    <xf numFmtId="0" fontId="0" fillId="0" borderId="4" xfId="0" applyBorder="1"/>
    <xf numFmtId="3" fontId="0" fillId="0" borderId="4" xfId="0" applyNumberFormat="1" applyFill="1" applyBorder="1" applyAlignment="1">
      <alignment horizontal="center"/>
    </xf>
    <xf numFmtId="3" fontId="0" fillId="0" borderId="0" xfId="0" applyNumberFormat="1" applyFill="1" applyBorder="1" applyAlignment="1">
      <alignment horizontal="center"/>
    </xf>
    <xf numFmtId="4" fontId="0" fillId="0" borderId="0" xfId="0" applyNumberFormat="1" applyBorder="1" applyAlignment="1">
      <alignment horizontal="center"/>
    </xf>
    <xf numFmtId="0" fontId="19" fillId="0" borderId="7" xfId="0" applyFont="1" applyBorder="1"/>
    <xf numFmtId="3" fontId="0" fillId="0" borderId="7" xfId="0" applyNumberFormat="1" applyFill="1" applyBorder="1" applyAlignment="1">
      <alignment horizontal="center"/>
    </xf>
    <xf numFmtId="4" fontId="0" fillId="0" borderId="7" xfId="0" applyNumberFormat="1" applyBorder="1" applyAlignment="1">
      <alignment horizontal="center"/>
    </xf>
    <xf numFmtId="0" fontId="0" fillId="0" borderId="7" xfId="0" applyBorder="1"/>
    <xf numFmtId="0" fontId="0" fillId="0" borderId="0" xfId="0" applyFill="1" applyBorder="1"/>
    <xf numFmtId="2" fontId="18" fillId="0" borderId="1" xfId="0" applyNumberFormat="1" applyFont="1" applyFill="1" applyBorder="1" applyAlignment="1">
      <alignment horizontal="center"/>
    </xf>
    <xf numFmtId="164" fontId="0" fillId="0" borderId="0" xfId="0" applyNumberFormat="1"/>
    <xf numFmtId="2" fontId="0" fillId="0" borderId="1" xfId="0" applyNumberFormat="1" applyFill="1" applyBorder="1" applyAlignment="1">
      <alignment horizontal="center"/>
    </xf>
    <xf numFmtId="0" fontId="20" fillId="0" borderId="1" xfId="0" applyFont="1" applyBorder="1" applyAlignment="1">
      <alignment wrapText="1"/>
    </xf>
    <xf numFmtId="14" fontId="2" fillId="0" borderId="0" xfId="0" applyNumberFormat="1" applyFont="1"/>
    <xf numFmtId="0" fontId="0" fillId="0" borderId="5" xfId="0" applyFill="1" applyBorder="1" applyAlignment="1">
      <alignment horizontal="center" vertical="center" wrapText="1"/>
    </xf>
    <xf numFmtId="0" fontId="0" fillId="0" borderId="2" xfId="0" applyBorder="1"/>
    <xf numFmtId="0" fontId="13" fillId="0" borderId="0" xfId="0" applyFont="1"/>
    <xf numFmtId="0" fontId="3" fillId="0" borderId="1" xfId="0" applyFont="1" applyFill="1" applyBorder="1" applyAlignment="1">
      <alignment horizontal="center"/>
    </xf>
    <xf numFmtId="0" fontId="3" fillId="0" borderId="1" xfId="0" applyFont="1" applyFill="1" applyBorder="1" applyAlignment="1">
      <alignment horizontal="left"/>
    </xf>
    <xf numFmtId="0" fontId="3" fillId="0" borderId="1" xfId="0" applyFont="1" applyFill="1" applyBorder="1" applyAlignment="1">
      <alignment horizontal="left" wrapText="1"/>
    </xf>
    <xf numFmtId="0" fontId="4" fillId="0" borderId="1" xfId="0" applyFont="1" applyFill="1" applyBorder="1" applyAlignment="1">
      <alignment horizontal="center"/>
    </xf>
    <xf numFmtId="4" fontId="3" fillId="0" borderId="1" xfId="0" applyNumberFormat="1" applyFont="1" applyFill="1" applyBorder="1" applyAlignment="1">
      <alignment horizontal="right"/>
    </xf>
    <xf numFmtId="0" fontId="17" fillId="0" borderId="0" xfId="0" applyFont="1" applyAlignment="1">
      <alignment horizontal="right" wrapText="1"/>
    </xf>
    <xf numFmtId="0" fontId="17" fillId="0" borderId="0" xfId="0" applyFont="1" applyAlignment="1">
      <alignment horizontal="right"/>
    </xf>
    <xf numFmtId="0" fontId="5" fillId="4" borderId="1" xfId="0" applyFont="1" applyFill="1" applyBorder="1" applyAlignment="1">
      <alignment horizontal="center"/>
    </xf>
    <xf numFmtId="0" fontId="6" fillId="0" borderId="1" xfId="0" applyFont="1" applyBorder="1" applyAlignment="1">
      <alignment horizontal="center" wrapText="1"/>
    </xf>
    <xf numFmtId="0" fontId="5" fillId="0" borderId="0" xfId="0" applyFont="1" applyBorder="1" applyAlignment="1">
      <alignment horizontal="center" vertical="center"/>
    </xf>
    <xf numFmtId="0" fontId="7" fillId="0" borderId="1" xfId="0" applyFont="1" applyBorder="1" applyAlignment="1">
      <alignment horizontal="center" wrapText="1"/>
    </xf>
    <xf numFmtId="0" fontId="7" fillId="0" borderId="1" xfId="0" applyFont="1" applyBorder="1" applyAlignment="1">
      <alignment horizontal="center"/>
    </xf>
    <xf numFmtId="0" fontId="3" fillId="2" borderId="9" xfId="0" applyFont="1" applyFill="1" applyBorder="1" applyAlignment="1">
      <alignment horizontal="center" wrapText="1"/>
    </xf>
    <xf numFmtId="0" fontId="0" fillId="3" borderId="1" xfId="0" applyFill="1" applyBorder="1" applyAlignment="1">
      <alignment horizontal="center"/>
    </xf>
    <xf numFmtId="0" fontId="0" fillId="0" borderId="4" xfId="0" applyFill="1" applyBorder="1" applyAlignment="1">
      <alignment horizontal="center" vertical="center"/>
    </xf>
    <xf numFmtId="0" fontId="0" fillId="0" borderId="2" xfId="0" applyFill="1" applyBorder="1" applyAlignment="1">
      <alignment horizontal="center" vertical="center"/>
    </xf>
    <xf numFmtId="0" fontId="0" fillId="0" borderId="5" xfId="0" applyFill="1" applyBorder="1" applyAlignment="1">
      <alignment horizontal="center" vertical="center"/>
    </xf>
    <xf numFmtId="4" fontId="0" fillId="0" borderId="4" xfId="0" applyNumberFormat="1" applyFill="1" applyBorder="1" applyAlignment="1">
      <alignment horizontal="center" vertical="center"/>
    </xf>
    <xf numFmtId="4" fontId="0" fillId="0" borderId="5" xfId="0" applyNumberFormat="1" applyFill="1" applyBorder="1" applyAlignment="1">
      <alignment horizontal="center" vertical="center"/>
    </xf>
    <xf numFmtId="0" fontId="0" fillId="0" borderId="13" xfId="0" applyFill="1" applyBorder="1" applyAlignment="1">
      <alignment horizontal="center"/>
    </xf>
    <xf numFmtId="0" fontId="0" fillId="0" borderId="14" xfId="0" applyFill="1" applyBorder="1" applyAlignment="1">
      <alignment horizontal="center"/>
    </xf>
    <xf numFmtId="0" fontId="0" fillId="0" borderId="15" xfId="0" applyFill="1" applyBorder="1" applyAlignment="1">
      <alignment horizontal="center"/>
    </xf>
    <xf numFmtId="0" fontId="0" fillId="0" borderId="6" xfId="0" applyFill="1"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0" xfId="0" applyFill="1" applyBorder="1" applyAlignment="1">
      <alignment horizontal="center"/>
    </xf>
    <xf numFmtId="0" fontId="0" fillId="0" borderId="11" xfId="0" applyFill="1" applyBorder="1" applyAlignment="1">
      <alignment horizontal="center"/>
    </xf>
    <xf numFmtId="0" fontId="0" fillId="0" borderId="12" xfId="0" applyFill="1" applyBorder="1" applyAlignment="1">
      <alignment horizontal="center"/>
    </xf>
    <xf numFmtId="0" fontId="0" fillId="0" borderId="3" xfId="0" applyFill="1" applyBorder="1" applyAlignment="1">
      <alignment horizontal="center"/>
    </xf>
    <xf numFmtId="0" fontId="0" fillId="0" borderId="1" xfId="0" applyFill="1" applyBorder="1" applyAlignment="1">
      <alignment horizontal="center" vertical="center"/>
    </xf>
    <xf numFmtId="0" fontId="0" fillId="3" borderId="3" xfId="0" applyFill="1" applyBorder="1" applyAlignment="1">
      <alignment horizontal="center"/>
    </xf>
    <xf numFmtId="0" fontId="0" fillId="0" borderId="4"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1" xfId="0" applyFill="1" applyBorder="1" applyAlignment="1">
      <alignment horizontal="center"/>
    </xf>
    <xf numFmtId="0" fontId="0" fillId="0" borderId="7" xfId="0" applyFill="1" applyBorder="1" applyAlignment="1">
      <alignment horizontal="center"/>
    </xf>
    <xf numFmtId="0" fontId="0" fillId="0" borderId="0" xfId="0" applyFill="1" applyBorder="1" applyAlignment="1">
      <alignment horizontal="center"/>
    </xf>
    <xf numFmtId="0" fontId="0" fillId="0" borderId="1" xfId="0" applyBorder="1" applyAlignment="1">
      <alignment horizontal="center" vertical="center"/>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3" borderId="11" xfId="0" applyFill="1"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andra.Strele@lm.gov.lv" TargetMode="External"/><Relationship Id="rId1" Type="http://schemas.openxmlformats.org/officeDocument/2006/relationships/hyperlink" Target="mailto:ieva.berzina@lm.gov.lv"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87AC2-74C5-4400-AA77-1A4C519727DE}">
  <dimension ref="A1:M55"/>
  <sheetViews>
    <sheetView tabSelected="1" topLeftCell="A7" zoomScale="90" zoomScaleNormal="90" workbookViewId="0">
      <selection activeCell="N27" sqref="N27"/>
    </sheetView>
  </sheetViews>
  <sheetFormatPr defaultRowHeight="14" x14ac:dyDescent="0.3"/>
  <cols>
    <col min="1" max="1" width="5.1796875" style="24" customWidth="1"/>
    <col min="2" max="2" width="45.81640625" style="24" customWidth="1"/>
    <col min="3" max="3" width="12.81640625" style="24" customWidth="1"/>
    <col min="4" max="4" width="6.54296875" style="35" customWidth="1"/>
    <col min="5" max="5" width="13.26953125" style="24" customWidth="1"/>
    <col min="6" max="6" width="13.90625" style="24" hidden="1" customWidth="1"/>
    <col min="7" max="7" width="11.7265625" style="24" hidden="1" customWidth="1"/>
    <col min="8" max="8" width="11.6328125" style="24" hidden="1" customWidth="1"/>
    <col min="9" max="9" width="9.81640625" style="24" hidden="1" customWidth="1"/>
    <col min="10" max="10" width="13.81640625" style="24" hidden="1" customWidth="1"/>
    <col min="11" max="11" width="11.6328125" style="24" customWidth="1"/>
    <col min="12" max="13" width="12.453125" style="24" customWidth="1"/>
    <col min="14" max="16384" width="8.7265625" style="24"/>
  </cols>
  <sheetData>
    <row r="1" spans="1:13" x14ac:dyDescent="0.3">
      <c r="B1" s="58"/>
      <c r="C1" s="58"/>
      <c r="E1" s="58" t="s">
        <v>136</v>
      </c>
    </row>
    <row r="2" spans="1:13" ht="28.5" customHeight="1" x14ac:dyDescent="0.3">
      <c r="B2" s="130" t="s">
        <v>137</v>
      </c>
      <c r="C2" s="131"/>
      <c r="D2" s="131"/>
      <c r="E2" s="131"/>
    </row>
    <row r="3" spans="1:13" x14ac:dyDescent="0.3">
      <c r="A3" s="31"/>
      <c r="B3" s="31"/>
      <c r="C3" s="31"/>
      <c r="D3" s="31"/>
      <c r="E3" s="31"/>
      <c r="F3" s="31"/>
      <c r="G3" s="31"/>
      <c r="H3" s="31"/>
      <c r="I3" s="31"/>
      <c r="J3" s="31"/>
      <c r="K3" s="31"/>
      <c r="L3" s="31"/>
      <c r="M3" s="31"/>
    </row>
    <row r="4" spans="1:13" ht="18.5" customHeight="1" x14ac:dyDescent="0.3">
      <c r="A4" s="134" t="s">
        <v>124</v>
      </c>
      <c r="B4" s="134"/>
      <c r="C4" s="134"/>
      <c r="D4" s="134"/>
      <c r="E4" s="134"/>
      <c r="F4" s="134"/>
      <c r="G4" s="134"/>
      <c r="H4" s="134"/>
      <c r="I4" s="134"/>
      <c r="J4" s="134"/>
      <c r="K4" s="134"/>
      <c r="L4" s="134"/>
      <c r="M4" s="134"/>
    </row>
    <row r="5" spans="1:13" ht="50" customHeight="1" x14ac:dyDescent="0.3">
      <c r="A5" s="136" t="s">
        <v>64</v>
      </c>
      <c r="B5" s="136" t="s">
        <v>65</v>
      </c>
      <c r="C5" s="135" t="s">
        <v>66</v>
      </c>
      <c r="D5" s="133" t="s">
        <v>123</v>
      </c>
      <c r="E5" s="135" t="s">
        <v>99</v>
      </c>
      <c r="F5" s="135"/>
      <c r="G5" s="135"/>
      <c r="H5" s="135"/>
      <c r="I5" s="135"/>
      <c r="J5" s="135"/>
    </row>
    <row r="6" spans="1:13" ht="14" customHeight="1" x14ac:dyDescent="0.3">
      <c r="A6" s="136"/>
      <c r="B6" s="136"/>
      <c r="C6" s="135"/>
      <c r="D6" s="133"/>
      <c r="E6" s="45" t="s">
        <v>25</v>
      </c>
      <c r="F6" s="45" t="s">
        <v>0</v>
      </c>
      <c r="G6" s="45" t="s">
        <v>26</v>
      </c>
      <c r="H6" s="45" t="s">
        <v>32</v>
      </c>
      <c r="I6" s="45" t="s">
        <v>100</v>
      </c>
      <c r="J6" s="45" t="s">
        <v>97</v>
      </c>
    </row>
    <row r="7" spans="1:13" x14ac:dyDescent="0.3">
      <c r="A7" s="26">
        <v>1</v>
      </c>
      <c r="B7" s="27" t="s">
        <v>67</v>
      </c>
      <c r="C7" s="26" t="s">
        <v>86</v>
      </c>
      <c r="D7" s="28">
        <v>3000</v>
      </c>
      <c r="E7" s="29">
        <f>'1'!I17</f>
        <v>101142</v>
      </c>
      <c r="F7" s="30">
        <f>'1'!I34</f>
        <v>109926</v>
      </c>
      <c r="G7" s="30">
        <f>'1'!I51</f>
        <v>74052</v>
      </c>
      <c r="H7" s="30">
        <f>'1'!I68</f>
        <v>35955</v>
      </c>
      <c r="I7" s="26"/>
      <c r="J7" s="30">
        <f>SUM(E7:I7)</f>
        <v>321075</v>
      </c>
      <c r="K7" s="137" t="s">
        <v>116</v>
      </c>
      <c r="L7" s="31"/>
    </row>
    <row r="8" spans="1:13" x14ac:dyDescent="0.3">
      <c r="A8" s="26">
        <v>2</v>
      </c>
      <c r="B8" s="27" t="s">
        <v>98</v>
      </c>
      <c r="C8" s="26" t="s">
        <v>87</v>
      </c>
      <c r="D8" s="28">
        <v>3000</v>
      </c>
      <c r="E8" s="29">
        <f>'2'!I16</f>
        <v>40273.089999999997</v>
      </c>
      <c r="F8" s="30">
        <f>'2'!I33</f>
        <v>23141.14</v>
      </c>
      <c r="G8" s="26"/>
      <c r="H8" s="26"/>
      <c r="I8" s="26"/>
      <c r="J8" s="30">
        <f t="shared" ref="J8:J31" si="0">SUM(E8:I8)</f>
        <v>63414.229999999996</v>
      </c>
      <c r="K8" s="137"/>
      <c r="L8" s="31"/>
    </row>
    <row r="9" spans="1:13" x14ac:dyDescent="0.3">
      <c r="A9" s="26">
        <v>3</v>
      </c>
      <c r="B9" s="27" t="s">
        <v>68</v>
      </c>
      <c r="C9" s="26" t="s">
        <v>88</v>
      </c>
      <c r="D9" s="28">
        <v>3000</v>
      </c>
      <c r="E9" s="29">
        <f>'3'!I16</f>
        <v>39213.78</v>
      </c>
      <c r="F9" s="30">
        <f>'3'!I32</f>
        <v>2637</v>
      </c>
      <c r="G9" s="26"/>
      <c r="H9" s="26"/>
      <c r="I9" s="26"/>
      <c r="J9" s="30">
        <f t="shared" si="0"/>
        <v>41850.78</v>
      </c>
      <c r="K9" s="137"/>
      <c r="L9" s="31"/>
    </row>
    <row r="10" spans="1:13" x14ac:dyDescent="0.3">
      <c r="A10" s="125">
        <v>4</v>
      </c>
      <c r="B10" s="126" t="s">
        <v>69</v>
      </c>
      <c r="C10" s="125" t="s">
        <v>89</v>
      </c>
      <c r="D10" s="128">
        <v>7000</v>
      </c>
      <c r="E10" s="129">
        <f>'4'!O17</f>
        <v>40396.430000000008</v>
      </c>
      <c r="F10" s="33">
        <f>'4'!O35</f>
        <v>19433.7</v>
      </c>
      <c r="G10" s="25"/>
      <c r="H10" s="25"/>
      <c r="I10" s="25"/>
      <c r="J10" s="33">
        <f t="shared" si="0"/>
        <v>59830.130000000005</v>
      </c>
    </row>
    <row r="11" spans="1:13" ht="31" customHeight="1" x14ac:dyDescent="0.3">
      <c r="A11" s="125">
        <v>5</v>
      </c>
      <c r="B11" s="127" t="s">
        <v>70</v>
      </c>
      <c r="C11" s="125" t="s">
        <v>138</v>
      </c>
      <c r="D11" s="128">
        <v>7000</v>
      </c>
      <c r="E11" s="129">
        <f>'5'!I16</f>
        <v>28303.19</v>
      </c>
      <c r="F11" s="33">
        <f>'5'!I32</f>
        <v>13381.189999999995</v>
      </c>
      <c r="G11" s="25"/>
      <c r="H11" s="25"/>
      <c r="I11" s="25"/>
      <c r="J11" s="33">
        <f t="shared" si="0"/>
        <v>41684.37999999999</v>
      </c>
    </row>
    <row r="12" spans="1:13" x14ac:dyDescent="0.3">
      <c r="A12" s="125">
        <v>6</v>
      </c>
      <c r="B12" s="126" t="s">
        <v>71</v>
      </c>
      <c r="C12" s="125" t="s">
        <v>90</v>
      </c>
      <c r="D12" s="128">
        <v>7000</v>
      </c>
      <c r="E12" s="129">
        <f>'6'!I16</f>
        <v>25260.300000000003</v>
      </c>
      <c r="F12" s="33">
        <f>'6'!I35</f>
        <v>23325.840000000004</v>
      </c>
      <c r="G12" s="33">
        <f>'6'!I52</f>
        <v>17255.789999999997</v>
      </c>
      <c r="H12" s="33">
        <f>'6'!I69</f>
        <v>9867.380000000001</v>
      </c>
      <c r="I12" s="33">
        <f>'6'!I86</f>
        <v>1037.93</v>
      </c>
      <c r="J12" s="33">
        <f t="shared" si="0"/>
        <v>76747.240000000005</v>
      </c>
    </row>
    <row r="13" spans="1:13" x14ac:dyDescent="0.3">
      <c r="A13" s="125">
        <v>7</v>
      </c>
      <c r="B13" s="126" t="s">
        <v>72</v>
      </c>
      <c r="C13" s="125" t="s">
        <v>91</v>
      </c>
      <c r="D13" s="128">
        <v>3000</v>
      </c>
      <c r="E13" s="129">
        <f>'7'!I16</f>
        <v>58770.419999999984</v>
      </c>
      <c r="F13" s="33">
        <f>'7'!I32</f>
        <v>37830.33</v>
      </c>
      <c r="G13" s="33">
        <f>'7'!I48</f>
        <v>2684.13</v>
      </c>
      <c r="H13" s="25"/>
      <c r="I13" s="25"/>
      <c r="J13" s="33">
        <f t="shared" si="0"/>
        <v>99284.87999999999</v>
      </c>
    </row>
    <row r="14" spans="1:13" x14ac:dyDescent="0.3">
      <c r="A14" s="125">
        <v>8</v>
      </c>
      <c r="B14" s="126" t="s">
        <v>73</v>
      </c>
      <c r="C14" s="125" t="s">
        <v>139</v>
      </c>
      <c r="D14" s="128">
        <v>7000</v>
      </c>
      <c r="E14" s="129">
        <f>'8'!O16</f>
        <v>48381.30000000001</v>
      </c>
      <c r="F14" s="33">
        <f>'8'!O31</f>
        <v>32830.660000000003</v>
      </c>
      <c r="G14" s="33">
        <f>'8'!O48</f>
        <v>12098.24</v>
      </c>
      <c r="H14" s="25"/>
      <c r="I14" s="25"/>
      <c r="J14" s="33">
        <f t="shared" si="0"/>
        <v>93310.200000000026</v>
      </c>
    </row>
    <row r="15" spans="1:13" x14ac:dyDescent="0.3">
      <c r="A15" s="125">
        <v>9</v>
      </c>
      <c r="B15" s="126" t="s">
        <v>74</v>
      </c>
      <c r="C15" s="125" t="s">
        <v>92</v>
      </c>
      <c r="D15" s="128">
        <v>3000</v>
      </c>
      <c r="E15" s="129">
        <f>'9'!P16</f>
        <v>83305.08</v>
      </c>
      <c r="F15" s="33">
        <f>'9'!P34</f>
        <v>79160.12999999999</v>
      </c>
      <c r="G15" s="33">
        <f>'9'!P52</f>
        <v>53715.540000000008</v>
      </c>
      <c r="H15" s="33">
        <f>'9'!P69</f>
        <v>28500.240000000002</v>
      </c>
      <c r="I15" s="33">
        <f>'9'!P75</f>
        <v>3590.25</v>
      </c>
      <c r="J15" s="33">
        <f t="shared" si="0"/>
        <v>248271.24</v>
      </c>
    </row>
    <row r="16" spans="1:13" x14ac:dyDescent="0.3">
      <c r="A16" s="125">
        <v>10</v>
      </c>
      <c r="B16" s="126" t="s">
        <v>75</v>
      </c>
      <c r="C16" s="125" t="s">
        <v>140</v>
      </c>
      <c r="D16" s="128">
        <v>7000</v>
      </c>
      <c r="E16" s="129">
        <f>'10'!O16</f>
        <v>7623.0199999999986</v>
      </c>
      <c r="F16" s="33">
        <f>'10'!O31</f>
        <v>3764.11</v>
      </c>
      <c r="G16" s="25"/>
      <c r="H16" s="25"/>
      <c r="I16" s="25"/>
      <c r="J16" s="33">
        <f t="shared" si="0"/>
        <v>11387.13</v>
      </c>
    </row>
    <row r="17" spans="1:13" x14ac:dyDescent="0.3">
      <c r="A17" s="125">
        <v>11</v>
      </c>
      <c r="B17" s="126" t="s">
        <v>76</v>
      </c>
      <c r="C17" s="125" t="s">
        <v>141</v>
      </c>
      <c r="D17" s="128">
        <v>7000</v>
      </c>
      <c r="E17" s="129">
        <f>'11'!I17</f>
        <v>4400.33</v>
      </c>
      <c r="F17" s="25"/>
      <c r="G17" s="25"/>
      <c r="H17" s="25"/>
      <c r="I17" s="25"/>
      <c r="J17" s="33">
        <f t="shared" si="0"/>
        <v>4400.33</v>
      </c>
    </row>
    <row r="18" spans="1:13" x14ac:dyDescent="0.3">
      <c r="A18" s="125">
        <v>12</v>
      </c>
      <c r="B18" s="126" t="s">
        <v>77</v>
      </c>
      <c r="C18" s="125" t="s">
        <v>142</v>
      </c>
      <c r="D18" s="128">
        <v>3000</v>
      </c>
      <c r="E18" s="129">
        <f>'12'!O17</f>
        <v>12576.560000000001</v>
      </c>
      <c r="F18" s="33">
        <f>'12'!O33</f>
        <v>8768.7299999999977</v>
      </c>
      <c r="G18" s="33">
        <f>'12'!O49</f>
        <v>1673.83</v>
      </c>
      <c r="H18" s="25"/>
      <c r="I18" s="25"/>
      <c r="J18" s="33">
        <f t="shared" si="0"/>
        <v>23019.120000000003</v>
      </c>
    </row>
    <row r="19" spans="1:13" x14ac:dyDescent="0.3">
      <c r="A19" s="125">
        <v>13</v>
      </c>
      <c r="B19" s="126" t="s">
        <v>78</v>
      </c>
      <c r="C19" s="125" t="s">
        <v>143</v>
      </c>
      <c r="D19" s="128">
        <v>3000</v>
      </c>
      <c r="E19" s="129">
        <f>'13'!O18</f>
        <v>34138.170000000006</v>
      </c>
      <c r="F19" s="33">
        <f>'13'!O34</f>
        <v>29582.670000000002</v>
      </c>
      <c r="G19" s="33">
        <f>'13'!O50</f>
        <v>6502.08</v>
      </c>
      <c r="H19" s="25"/>
      <c r="I19" s="25"/>
      <c r="J19" s="33">
        <f t="shared" si="0"/>
        <v>70222.920000000013</v>
      </c>
    </row>
    <row r="20" spans="1:13" x14ac:dyDescent="0.3">
      <c r="A20" s="125">
        <v>14</v>
      </c>
      <c r="B20" s="126" t="s">
        <v>79</v>
      </c>
      <c r="C20" s="125" t="s">
        <v>144</v>
      </c>
      <c r="D20" s="128">
        <v>3000</v>
      </c>
      <c r="E20" s="129">
        <f>'14'!O17</f>
        <v>35355.160000000003</v>
      </c>
      <c r="F20" s="33">
        <f>'14'!O33</f>
        <v>38109.480000000003</v>
      </c>
      <c r="G20" s="33">
        <f>'14'!O49</f>
        <v>26384.789999999994</v>
      </c>
      <c r="H20" s="33">
        <f>'14'!O65</f>
        <v>13772.82</v>
      </c>
      <c r="I20" s="33">
        <f>'14'!O81</f>
        <v>1067.22</v>
      </c>
      <c r="J20" s="33">
        <f t="shared" si="0"/>
        <v>114689.47</v>
      </c>
    </row>
    <row r="21" spans="1:13" x14ac:dyDescent="0.3">
      <c r="A21" s="125">
        <v>15</v>
      </c>
      <c r="B21" s="126" t="s">
        <v>80</v>
      </c>
      <c r="C21" s="125" t="s">
        <v>93</v>
      </c>
      <c r="D21" s="128">
        <v>3000</v>
      </c>
      <c r="E21" s="129">
        <f>'15'!I17</f>
        <v>20691.159999999996</v>
      </c>
      <c r="F21" s="33">
        <f>'15'!I35</f>
        <v>8234.7800000000007</v>
      </c>
      <c r="G21" s="33">
        <f>'15'!I51</f>
        <v>3003.84</v>
      </c>
      <c r="H21" s="25"/>
      <c r="I21" s="25"/>
      <c r="J21" s="33">
        <f t="shared" si="0"/>
        <v>31929.779999999995</v>
      </c>
    </row>
    <row r="22" spans="1:13" x14ac:dyDescent="0.3">
      <c r="A22" s="125">
        <v>16</v>
      </c>
      <c r="B22" s="126" t="s">
        <v>81</v>
      </c>
      <c r="C22" s="125" t="s">
        <v>94</v>
      </c>
      <c r="D22" s="128">
        <v>7000</v>
      </c>
      <c r="E22" s="129">
        <f>'16'!I17</f>
        <v>10894.279999999999</v>
      </c>
      <c r="F22" s="33">
        <f>'16'!I34</f>
        <v>3797.41</v>
      </c>
      <c r="G22" s="25"/>
      <c r="H22" s="25"/>
      <c r="I22" s="25"/>
      <c r="J22" s="33">
        <f t="shared" si="0"/>
        <v>14691.689999999999</v>
      </c>
    </row>
    <row r="23" spans="1:13" x14ac:dyDescent="0.3">
      <c r="A23" s="125">
        <v>17</v>
      </c>
      <c r="B23" s="126" t="s">
        <v>82</v>
      </c>
      <c r="C23" s="125" t="s">
        <v>95</v>
      </c>
      <c r="D23" s="128">
        <v>7000</v>
      </c>
      <c r="E23" s="129">
        <f>'17'!I17</f>
        <v>37268.75</v>
      </c>
      <c r="F23" s="33">
        <f>'17'!I34</f>
        <v>32547.3</v>
      </c>
      <c r="G23" s="33">
        <f>'17'!I51</f>
        <v>16287</v>
      </c>
      <c r="H23" s="25"/>
      <c r="I23" s="25"/>
      <c r="J23" s="33">
        <f t="shared" si="0"/>
        <v>86103.05</v>
      </c>
    </row>
    <row r="24" spans="1:13" x14ac:dyDescent="0.3">
      <c r="A24" s="125">
        <v>18</v>
      </c>
      <c r="B24" s="126" t="s">
        <v>83</v>
      </c>
      <c r="C24" s="125" t="s">
        <v>187</v>
      </c>
      <c r="D24" s="128">
        <v>7000</v>
      </c>
      <c r="E24" s="129">
        <f>'18'!I16</f>
        <v>15031.17</v>
      </c>
      <c r="F24" s="33">
        <f>'18'!I32</f>
        <v>7172.1600000000008</v>
      </c>
      <c r="G24" s="33"/>
      <c r="H24" s="25"/>
      <c r="I24" s="25"/>
      <c r="J24" s="33">
        <f t="shared" si="0"/>
        <v>22203.33</v>
      </c>
    </row>
    <row r="25" spans="1:13" x14ac:dyDescent="0.3">
      <c r="A25" s="125">
        <v>19</v>
      </c>
      <c r="B25" s="126" t="s">
        <v>84</v>
      </c>
      <c r="C25" s="125" t="s">
        <v>96</v>
      </c>
      <c r="D25" s="128">
        <v>3000</v>
      </c>
      <c r="E25" s="129">
        <f>'19'!I17</f>
        <v>13078</v>
      </c>
      <c r="F25" s="33">
        <f>'19'!I33</f>
        <v>6864</v>
      </c>
      <c r="G25" s="25"/>
      <c r="H25" s="25"/>
      <c r="I25" s="25"/>
      <c r="J25" s="33">
        <f t="shared" si="0"/>
        <v>19942</v>
      </c>
    </row>
    <row r="26" spans="1:13" x14ac:dyDescent="0.3">
      <c r="A26" s="125">
        <v>20</v>
      </c>
      <c r="B26" s="126" t="s">
        <v>85</v>
      </c>
      <c r="C26" s="125" t="s">
        <v>145</v>
      </c>
      <c r="D26" s="128">
        <v>7000</v>
      </c>
      <c r="E26" s="129">
        <f>'20'!I17</f>
        <v>52188.719999999994</v>
      </c>
      <c r="F26" s="33">
        <f>'20'!I34</f>
        <v>43085.299999999996</v>
      </c>
      <c r="G26" s="33">
        <f>'20'!I50</f>
        <v>12905.9</v>
      </c>
      <c r="H26" s="25"/>
      <c r="I26" s="25"/>
      <c r="J26" s="33">
        <f t="shared" si="0"/>
        <v>108179.91999999998</v>
      </c>
    </row>
    <row r="27" spans="1:13" x14ac:dyDescent="0.3">
      <c r="A27" s="125">
        <v>21</v>
      </c>
      <c r="B27" s="126" t="s">
        <v>106</v>
      </c>
      <c r="C27" s="125" t="s">
        <v>107</v>
      </c>
      <c r="D27" s="128">
        <v>7000</v>
      </c>
      <c r="E27" s="129">
        <f>'21'!I17</f>
        <v>16033.64</v>
      </c>
      <c r="F27" s="33">
        <f>'21'!I33</f>
        <v>11214.28</v>
      </c>
      <c r="G27" s="33"/>
      <c r="H27" s="25"/>
      <c r="I27" s="25"/>
      <c r="J27" s="33">
        <f t="shared" si="0"/>
        <v>27247.919999999998</v>
      </c>
    </row>
    <row r="28" spans="1:13" x14ac:dyDescent="0.3">
      <c r="A28" s="125">
        <v>22</v>
      </c>
      <c r="B28" s="126" t="s">
        <v>117</v>
      </c>
      <c r="C28" s="125" t="s">
        <v>122</v>
      </c>
      <c r="D28" s="128">
        <v>3000</v>
      </c>
      <c r="E28" s="129">
        <f>'22'!I17</f>
        <v>42946.80000000001</v>
      </c>
      <c r="F28" s="33">
        <f>'22'!I34</f>
        <v>122363.28</v>
      </c>
      <c r="G28" s="33">
        <f>'22'!I51</f>
        <v>91339.079999999987</v>
      </c>
      <c r="H28" s="33">
        <f>'22'!I68</f>
        <v>55480.319999999992</v>
      </c>
      <c r="I28" s="33">
        <f>'22'!I85</f>
        <v>19215.84</v>
      </c>
      <c r="J28" s="33">
        <f t="shared" si="0"/>
        <v>331345.32</v>
      </c>
    </row>
    <row r="29" spans="1:13" x14ac:dyDescent="0.3">
      <c r="A29" s="125">
        <v>23</v>
      </c>
      <c r="B29" s="126" t="s">
        <v>118</v>
      </c>
      <c r="C29" s="125" t="s">
        <v>193</v>
      </c>
      <c r="D29" s="128">
        <v>3000</v>
      </c>
      <c r="E29" s="129">
        <f>'23'!I16</f>
        <v>30136.32</v>
      </c>
      <c r="F29" s="33">
        <f>'23'!I33</f>
        <v>57800.520000000004</v>
      </c>
      <c r="G29" s="33">
        <f>'23'!I50</f>
        <v>36493.199999999997</v>
      </c>
      <c r="H29" s="33">
        <f>'23'!I66</f>
        <v>10496.699999999999</v>
      </c>
      <c r="I29" s="25"/>
      <c r="J29" s="33">
        <f t="shared" si="0"/>
        <v>134926.74</v>
      </c>
      <c r="L29" s="40" t="s">
        <v>128</v>
      </c>
      <c r="M29" s="41" t="s">
        <v>129</v>
      </c>
    </row>
    <row r="30" spans="1:13" ht="31.5" customHeight="1" x14ac:dyDescent="0.3">
      <c r="A30" s="125">
        <v>24</v>
      </c>
      <c r="B30" s="127" t="s">
        <v>146</v>
      </c>
      <c r="C30" s="125" t="s">
        <v>147</v>
      </c>
      <c r="D30" s="128">
        <v>3000</v>
      </c>
      <c r="E30" s="129">
        <f>'24'!I16</f>
        <v>7492.32</v>
      </c>
      <c r="F30" s="33">
        <f>'24'!I32</f>
        <v>12790.8</v>
      </c>
      <c r="G30" s="33"/>
      <c r="H30" s="33"/>
      <c r="I30" s="25"/>
      <c r="J30" s="33">
        <f t="shared" si="0"/>
        <v>20283.12</v>
      </c>
      <c r="L30" s="40"/>
      <c r="M30" s="41"/>
    </row>
    <row r="31" spans="1:13" ht="21.5" customHeight="1" x14ac:dyDescent="0.3">
      <c r="A31" s="125">
        <v>25</v>
      </c>
      <c r="B31" s="127" t="s">
        <v>201</v>
      </c>
      <c r="C31" s="125" t="s">
        <v>200</v>
      </c>
      <c r="D31" s="128">
        <v>3000</v>
      </c>
      <c r="E31" s="129">
        <f>'25'!O17</f>
        <v>24124.799999999999</v>
      </c>
      <c r="F31" s="33">
        <f>'25'!O33</f>
        <v>97697.16</v>
      </c>
      <c r="G31" s="33">
        <f>'25'!O49</f>
        <v>84712.750000000015</v>
      </c>
      <c r="H31" s="33">
        <f>'25'!O65</f>
        <v>54750</v>
      </c>
      <c r="I31" s="33">
        <f>'25'!O81</f>
        <v>23625</v>
      </c>
      <c r="J31" s="33">
        <f t="shared" si="0"/>
        <v>284909.71000000002</v>
      </c>
      <c r="L31" s="40"/>
      <c r="M31" s="41"/>
    </row>
    <row r="32" spans="1:13" x14ac:dyDescent="0.3">
      <c r="A32" s="36"/>
      <c r="B32" s="132" t="s">
        <v>14</v>
      </c>
      <c r="C32" s="132"/>
      <c r="D32" s="132"/>
      <c r="E32" s="37">
        <f>ROUND(SUM(E7:E31),0)</f>
        <v>829025</v>
      </c>
      <c r="F32" s="33">
        <f>SUM(F7:F31)</f>
        <v>825457.97</v>
      </c>
      <c r="G32" s="33">
        <f t="shared" ref="G32:J32" si="1">SUM(G7:G31)</f>
        <v>439108.17</v>
      </c>
      <c r="H32" s="33">
        <f t="shared" si="1"/>
        <v>208822.46000000002</v>
      </c>
      <c r="I32" s="33">
        <f t="shared" si="1"/>
        <v>48536.240000000005</v>
      </c>
      <c r="J32" s="33">
        <f t="shared" si="1"/>
        <v>2350949.6300000004</v>
      </c>
      <c r="L32" s="37">
        <f>L35+L36</f>
        <v>103420</v>
      </c>
      <c r="M32" s="42">
        <f>M35+M36</f>
        <v>725605</v>
      </c>
    </row>
    <row r="33" spans="1:13" x14ac:dyDescent="0.3">
      <c r="A33" s="34" t="s">
        <v>101</v>
      </c>
      <c r="E33" s="38"/>
      <c r="L33" s="38"/>
      <c r="M33" s="43"/>
    </row>
    <row r="34" spans="1:13" x14ac:dyDescent="0.3">
      <c r="E34" s="38"/>
      <c r="L34" s="38"/>
      <c r="M34" s="43"/>
    </row>
    <row r="35" spans="1:13" x14ac:dyDescent="0.3">
      <c r="D35" s="32">
        <v>3000</v>
      </c>
      <c r="E35" s="39">
        <f>ROUND(E7+E8+E9+E13+E15+E18+E19+E20+E21+E25+E28+E29+E30+E31,0)</f>
        <v>543244</v>
      </c>
      <c r="F35" s="33">
        <f t="shared" ref="F35:J35" si="2">F7+F8+F9+F13+F15+F18+F19+F20+F21+F25+F28+F29</f>
        <v>524418.06000000006</v>
      </c>
      <c r="G35" s="33">
        <f t="shared" si="2"/>
        <v>295848.49</v>
      </c>
      <c r="H35" s="33">
        <f t="shared" si="2"/>
        <v>144205.08000000002</v>
      </c>
      <c r="I35" s="33">
        <f t="shared" si="2"/>
        <v>23873.31</v>
      </c>
      <c r="J35" s="33">
        <f t="shared" si="2"/>
        <v>1499971.48</v>
      </c>
      <c r="L35" s="39">
        <v>103420</v>
      </c>
      <c r="M35" s="44">
        <f>E35-L35</f>
        <v>439824</v>
      </c>
    </row>
    <row r="36" spans="1:13" x14ac:dyDescent="0.3">
      <c r="D36" s="32">
        <v>7000</v>
      </c>
      <c r="E36" s="39">
        <f>ROUND(E10+E11+E12+E14+E16+E17+E22+E23+E24+E26+E27,0)</f>
        <v>285781</v>
      </c>
      <c r="F36" s="33">
        <f t="shared" ref="F36:J36" si="3">F10+F11+F12+F14+F16+F17+F22+F23+F24+F26+F27</f>
        <v>190551.95</v>
      </c>
      <c r="G36" s="33">
        <f t="shared" si="3"/>
        <v>58546.93</v>
      </c>
      <c r="H36" s="33">
        <f t="shared" si="3"/>
        <v>9867.380000000001</v>
      </c>
      <c r="I36" s="33">
        <f t="shared" si="3"/>
        <v>1037.93</v>
      </c>
      <c r="J36" s="33">
        <f t="shared" si="3"/>
        <v>545785.32000000007</v>
      </c>
      <c r="L36" s="39">
        <v>0</v>
      </c>
      <c r="M36" s="44">
        <f>E36-L36</f>
        <v>285781</v>
      </c>
    </row>
    <row r="44" spans="1:13" x14ac:dyDescent="0.3">
      <c r="A44" s="54" t="s">
        <v>125</v>
      </c>
    </row>
    <row r="45" spans="1:13" x14ac:dyDescent="0.3">
      <c r="A45" s="56" t="s">
        <v>131</v>
      </c>
    </row>
    <row r="46" spans="1:13" x14ac:dyDescent="0.3">
      <c r="A46" s="56" t="s">
        <v>132</v>
      </c>
    </row>
    <row r="47" spans="1:13" x14ac:dyDescent="0.3">
      <c r="A47" s="54" t="s">
        <v>126</v>
      </c>
    </row>
    <row r="48" spans="1:13" x14ac:dyDescent="0.3">
      <c r="A48" s="55" t="s">
        <v>127</v>
      </c>
    </row>
    <row r="49" spans="1:1" x14ac:dyDescent="0.3">
      <c r="A49" s="56"/>
    </row>
    <row r="50" spans="1:1" x14ac:dyDescent="0.3">
      <c r="A50" s="56"/>
    </row>
    <row r="51" spans="1:1" x14ac:dyDescent="0.3">
      <c r="A51" s="56" t="s">
        <v>133</v>
      </c>
    </row>
    <row r="52" spans="1:1" x14ac:dyDescent="0.3">
      <c r="A52" s="56" t="s">
        <v>131</v>
      </c>
    </row>
    <row r="53" spans="1:1" x14ac:dyDescent="0.3">
      <c r="A53" s="56" t="s">
        <v>132</v>
      </c>
    </row>
    <row r="54" spans="1:1" x14ac:dyDescent="0.3">
      <c r="A54" s="56" t="s">
        <v>134</v>
      </c>
    </row>
    <row r="55" spans="1:1" x14ac:dyDescent="0.3">
      <c r="A55" s="57" t="s">
        <v>135</v>
      </c>
    </row>
  </sheetData>
  <mergeCells count="9">
    <mergeCell ref="B2:E2"/>
    <mergeCell ref="B32:D32"/>
    <mergeCell ref="D5:D6"/>
    <mergeCell ref="A4:M4"/>
    <mergeCell ref="E5:J5"/>
    <mergeCell ref="A5:A6"/>
    <mergeCell ref="B5:B6"/>
    <mergeCell ref="C5:C6"/>
    <mergeCell ref="K7:K9"/>
  </mergeCells>
  <hyperlinks>
    <hyperlink ref="A48" r:id="rId1" display="mailto:ieva.berzina@lm.gov.lv" xr:uid="{217CE45F-B60F-43BB-A24E-21F22A0A8C55}"/>
    <hyperlink ref="A55" r:id="rId2" xr:uid="{BECC3990-DCC6-4DA9-BB6B-BD6AD92D8EF9}"/>
  </hyperlinks>
  <pageMargins left="0.70866141732283472" right="0.70866141732283472" top="0.74803149606299213" bottom="0.74803149606299213" header="0.31496062992125984" footer="0.31496062992125984"/>
  <pageSetup paperSize="9" scale="75"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91F6D-AEA4-4FA4-BB2D-4FA251AE5B14}">
  <dimension ref="A1:J68"/>
  <sheetViews>
    <sheetView topLeftCell="A34" workbookViewId="0">
      <selection activeCell="D35" sqref="D35"/>
    </sheetView>
  </sheetViews>
  <sheetFormatPr defaultRowHeight="14.5" x14ac:dyDescent="0.35"/>
  <cols>
    <col min="1" max="1" width="19.26953125" style="89" customWidth="1"/>
    <col min="2" max="5" width="12" style="89" customWidth="1"/>
    <col min="6" max="6" width="14.453125" style="89" customWidth="1"/>
    <col min="7" max="7" width="12" style="89" customWidth="1"/>
    <col min="8" max="8" width="15.26953125" style="89" customWidth="1"/>
    <col min="9" max="10" width="12" style="89" customWidth="1"/>
    <col min="11" max="16384" width="8.7265625" style="89"/>
  </cols>
  <sheetData>
    <row r="1" spans="1:10" ht="15" thickBot="1" x14ac:dyDescent="0.4"/>
    <row r="2" spans="1:10" ht="15" thickBot="1" x14ac:dyDescent="0.4">
      <c r="B2" s="144" t="s">
        <v>25</v>
      </c>
      <c r="C2" s="145"/>
      <c r="D2" s="145"/>
      <c r="E2" s="145"/>
      <c r="F2" s="145"/>
      <c r="G2" s="145"/>
      <c r="H2" s="145"/>
      <c r="I2" s="145"/>
      <c r="J2" s="146"/>
    </row>
    <row r="3" spans="1:10" ht="72.5" x14ac:dyDescent="0.35">
      <c r="A3" s="6" t="s">
        <v>27</v>
      </c>
      <c r="B3" s="122" t="s">
        <v>15</v>
      </c>
      <c r="C3" s="122" t="s">
        <v>21</v>
      </c>
      <c r="D3" s="122" t="s">
        <v>23</v>
      </c>
      <c r="E3" s="122" t="s">
        <v>164</v>
      </c>
      <c r="F3" s="122" t="s">
        <v>24</v>
      </c>
      <c r="G3" s="4" t="s">
        <v>155</v>
      </c>
      <c r="H3" s="122" t="s">
        <v>162</v>
      </c>
      <c r="I3" s="122" t="s">
        <v>163</v>
      </c>
      <c r="J3" s="91" t="s">
        <v>202</v>
      </c>
    </row>
    <row r="4" spans="1:10" x14ac:dyDescent="0.35">
      <c r="A4" s="90" t="s">
        <v>2</v>
      </c>
      <c r="B4" s="13">
        <v>11</v>
      </c>
      <c r="C4" s="13">
        <v>22</v>
      </c>
      <c r="D4" s="13">
        <v>150</v>
      </c>
      <c r="E4" s="15">
        <v>45</v>
      </c>
      <c r="F4" s="13">
        <v>80</v>
      </c>
      <c r="G4" s="15">
        <f>ROUND(E4*F4%,2)</f>
        <v>36</v>
      </c>
      <c r="H4" s="15">
        <f>D4*G4</f>
        <v>5400</v>
      </c>
      <c r="I4" s="15">
        <v>4356</v>
      </c>
      <c r="J4" s="139" t="s">
        <v>19</v>
      </c>
    </row>
    <row r="5" spans="1:10" x14ac:dyDescent="0.35">
      <c r="A5" s="90" t="s">
        <v>3</v>
      </c>
      <c r="B5" s="13">
        <v>10</v>
      </c>
      <c r="C5" s="13">
        <v>21</v>
      </c>
      <c r="D5" s="13">
        <v>157</v>
      </c>
      <c r="E5" s="15">
        <v>45</v>
      </c>
      <c r="F5" s="13">
        <v>80</v>
      </c>
      <c r="G5" s="15">
        <f t="shared" ref="G5:G16" si="0">ROUND(E5*F5%,2)</f>
        <v>36</v>
      </c>
      <c r="H5" s="15">
        <f t="shared" ref="H5:H16" si="1">D5*G5</f>
        <v>5652</v>
      </c>
      <c r="I5" s="15">
        <f>H4</f>
        <v>5400</v>
      </c>
      <c r="J5" s="140"/>
    </row>
    <row r="6" spans="1:10" x14ac:dyDescent="0.35">
      <c r="A6" s="90" t="s">
        <v>4</v>
      </c>
      <c r="B6" s="13">
        <v>12</v>
      </c>
      <c r="C6" s="13">
        <v>20</v>
      </c>
      <c r="D6" s="13">
        <v>178</v>
      </c>
      <c r="E6" s="15">
        <v>45</v>
      </c>
      <c r="F6" s="13">
        <v>80</v>
      </c>
      <c r="G6" s="15">
        <f t="shared" si="0"/>
        <v>36</v>
      </c>
      <c r="H6" s="15">
        <f t="shared" si="1"/>
        <v>6408</v>
      </c>
      <c r="I6" s="15">
        <f t="shared" ref="I6:I13" si="2">H5</f>
        <v>5652</v>
      </c>
      <c r="J6" s="140"/>
    </row>
    <row r="7" spans="1:10" x14ac:dyDescent="0.35">
      <c r="A7" s="90" t="s">
        <v>5</v>
      </c>
      <c r="B7" s="13">
        <v>10</v>
      </c>
      <c r="C7" s="13">
        <v>21</v>
      </c>
      <c r="D7" s="13">
        <v>177</v>
      </c>
      <c r="E7" s="15">
        <v>45</v>
      </c>
      <c r="F7" s="13">
        <v>80</v>
      </c>
      <c r="G7" s="15">
        <f t="shared" si="0"/>
        <v>36</v>
      </c>
      <c r="H7" s="15">
        <f t="shared" si="1"/>
        <v>6372</v>
      </c>
      <c r="I7" s="15">
        <f t="shared" si="2"/>
        <v>6408</v>
      </c>
      <c r="J7" s="140"/>
    </row>
    <row r="8" spans="1:10" x14ac:dyDescent="0.35">
      <c r="A8" s="90" t="s">
        <v>6</v>
      </c>
      <c r="B8" s="13">
        <v>9</v>
      </c>
      <c r="C8" s="13">
        <v>21</v>
      </c>
      <c r="D8" s="13">
        <v>174</v>
      </c>
      <c r="E8" s="15">
        <v>45</v>
      </c>
      <c r="F8" s="13">
        <v>80</v>
      </c>
      <c r="G8" s="15">
        <f t="shared" si="0"/>
        <v>36</v>
      </c>
      <c r="H8" s="15">
        <f t="shared" si="1"/>
        <v>6264</v>
      </c>
      <c r="I8" s="15">
        <f t="shared" si="2"/>
        <v>6372</v>
      </c>
      <c r="J8" s="140"/>
    </row>
    <row r="9" spans="1:10" x14ac:dyDescent="0.35">
      <c r="A9" s="90" t="s">
        <v>7</v>
      </c>
      <c r="B9" s="13">
        <v>16</v>
      </c>
      <c r="C9" s="13">
        <v>19</v>
      </c>
      <c r="D9" s="13">
        <v>285</v>
      </c>
      <c r="E9" s="15">
        <v>45</v>
      </c>
      <c r="F9" s="13">
        <v>80</v>
      </c>
      <c r="G9" s="15">
        <f t="shared" si="0"/>
        <v>36</v>
      </c>
      <c r="H9" s="15">
        <f t="shared" si="1"/>
        <v>10260</v>
      </c>
      <c r="I9" s="15">
        <f t="shared" si="2"/>
        <v>6264</v>
      </c>
      <c r="J9" s="140"/>
    </row>
    <row r="10" spans="1:10" x14ac:dyDescent="0.35">
      <c r="A10" s="90" t="s">
        <v>8</v>
      </c>
      <c r="B10" s="13">
        <v>18</v>
      </c>
      <c r="C10" s="13">
        <v>23</v>
      </c>
      <c r="D10" s="13">
        <v>364</v>
      </c>
      <c r="E10" s="15">
        <v>45</v>
      </c>
      <c r="F10" s="13">
        <v>80</v>
      </c>
      <c r="G10" s="15">
        <f t="shared" si="0"/>
        <v>36</v>
      </c>
      <c r="H10" s="15">
        <f t="shared" si="1"/>
        <v>13104</v>
      </c>
      <c r="I10" s="15">
        <f>H9</f>
        <v>10260</v>
      </c>
      <c r="J10" s="140"/>
    </row>
    <row r="11" spans="1:10" x14ac:dyDescent="0.35">
      <c r="A11" s="90" t="s">
        <v>9</v>
      </c>
      <c r="B11" s="13">
        <v>18</v>
      </c>
      <c r="C11" s="13">
        <v>22</v>
      </c>
      <c r="D11" s="13">
        <v>367</v>
      </c>
      <c r="E11" s="15">
        <v>45</v>
      </c>
      <c r="F11" s="13">
        <v>80</v>
      </c>
      <c r="G11" s="15">
        <f t="shared" si="0"/>
        <v>36</v>
      </c>
      <c r="H11" s="15">
        <f t="shared" si="1"/>
        <v>13212</v>
      </c>
      <c r="I11" s="15">
        <f t="shared" si="2"/>
        <v>13104</v>
      </c>
      <c r="J11" s="141"/>
    </row>
    <row r="12" spans="1:10" x14ac:dyDescent="0.35">
      <c r="A12" s="90" t="s">
        <v>10</v>
      </c>
      <c r="B12" s="13">
        <v>14</v>
      </c>
      <c r="C12" s="13">
        <v>21</v>
      </c>
      <c r="D12" s="13">
        <f t="shared" ref="D12:D16" si="3">B12*C12</f>
        <v>294</v>
      </c>
      <c r="E12" s="15">
        <v>45</v>
      </c>
      <c r="F12" s="13">
        <v>80</v>
      </c>
      <c r="G12" s="15">
        <f t="shared" si="0"/>
        <v>36</v>
      </c>
      <c r="H12" s="15">
        <f t="shared" si="1"/>
        <v>10584</v>
      </c>
      <c r="I12" s="15">
        <f t="shared" si="2"/>
        <v>13212</v>
      </c>
      <c r="J12" s="140" t="s">
        <v>20</v>
      </c>
    </row>
    <row r="13" spans="1:10" x14ac:dyDescent="0.35">
      <c r="A13" s="90" t="s">
        <v>11</v>
      </c>
      <c r="B13" s="13">
        <v>14</v>
      </c>
      <c r="C13" s="13">
        <v>23</v>
      </c>
      <c r="D13" s="13">
        <f t="shared" si="3"/>
        <v>322</v>
      </c>
      <c r="E13" s="15">
        <v>45</v>
      </c>
      <c r="F13" s="13">
        <v>80</v>
      </c>
      <c r="G13" s="15">
        <f t="shared" si="0"/>
        <v>36</v>
      </c>
      <c r="H13" s="15">
        <f t="shared" si="1"/>
        <v>11592</v>
      </c>
      <c r="I13" s="15">
        <f t="shared" si="2"/>
        <v>10584</v>
      </c>
      <c r="J13" s="140"/>
    </row>
    <row r="14" spans="1:10" x14ac:dyDescent="0.35">
      <c r="A14" s="90" t="s">
        <v>28</v>
      </c>
      <c r="B14" s="13">
        <v>14</v>
      </c>
      <c r="C14" s="13">
        <v>3</v>
      </c>
      <c r="D14" s="13">
        <f t="shared" si="3"/>
        <v>42</v>
      </c>
      <c r="E14" s="15">
        <v>45</v>
      </c>
      <c r="F14" s="13">
        <v>80</v>
      </c>
      <c r="G14" s="15">
        <f t="shared" si="0"/>
        <v>36</v>
      </c>
      <c r="H14" s="15">
        <f t="shared" si="1"/>
        <v>1512</v>
      </c>
      <c r="I14" s="94">
        <f>H13</f>
        <v>11592</v>
      </c>
      <c r="J14" s="140"/>
    </row>
    <row r="15" spans="1:10" x14ac:dyDescent="0.35">
      <c r="A15" s="90" t="s">
        <v>22</v>
      </c>
      <c r="B15" s="13">
        <v>14</v>
      </c>
      <c r="C15" s="13">
        <v>17</v>
      </c>
      <c r="D15" s="13">
        <f t="shared" si="3"/>
        <v>238</v>
      </c>
      <c r="E15" s="15">
        <v>45</v>
      </c>
      <c r="F15" s="13">
        <v>60</v>
      </c>
      <c r="G15" s="15">
        <f t="shared" si="0"/>
        <v>27</v>
      </c>
      <c r="H15" s="15">
        <f t="shared" si="1"/>
        <v>6426</v>
      </c>
      <c r="I15" s="88"/>
      <c r="J15" s="140"/>
    </row>
    <row r="16" spans="1:10" x14ac:dyDescent="0.35">
      <c r="A16" s="90" t="s">
        <v>13</v>
      </c>
      <c r="B16" s="13">
        <v>14</v>
      </c>
      <c r="C16" s="13">
        <v>18</v>
      </c>
      <c r="D16" s="13">
        <f t="shared" si="3"/>
        <v>252</v>
      </c>
      <c r="E16" s="15">
        <v>45</v>
      </c>
      <c r="F16" s="13">
        <v>60</v>
      </c>
      <c r="G16" s="15">
        <f t="shared" si="0"/>
        <v>27</v>
      </c>
      <c r="H16" s="15">
        <f t="shared" si="1"/>
        <v>6804</v>
      </c>
      <c r="I16" s="15">
        <f>H14+H15</f>
        <v>7938</v>
      </c>
      <c r="J16" s="141"/>
    </row>
    <row r="17" spans="1:10" x14ac:dyDescent="0.35">
      <c r="A17" s="90" t="s">
        <v>14</v>
      </c>
      <c r="B17" s="13" t="s">
        <v>18</v>
      </c>
      <c r="C17" s="13">
        <f>SUM(C4:C16)</f>
        <v>251</v>
      </c>
      <c r="D17" s="13">
        <f>SUM(D4:D16)</f>
        <v>3000</v>
      </c>
      <c r="E17" s="13" t="s">
        <v>18</v>
      </c>
      <c r="F17" s="13" t="s">
        <v>18</v>
      </c>
      <c r="G17" s="101" t="s">
        <v>18</v>
      </c>
      <c r="H17" s="15">
        <f>SUM(H4:H16)</f>
        <v>103590</v>
      </c>
      <c r="I17" s="15">
        <f>SUM(I4:I16)</f>
        <v>101142</v>
      </c>
      <c r="J17" s="90"/>
    </row>
    <row r="18" spans="1:10" x14ac:dyDescent="0.35">
      <c r="A18" s="10"/>
    </row>
    <row r="19" spans="1:10" x14ac:dyDescent="0.35">
      <c r="B19" s="138" t="s">
        <v>0</v>
      </c>
      <c r="C19" s="138"/>
      <c r="D19" s="138"/>
      <c r="E19" s="138"/>
      <c r="F19" s="138"/>
      <c r="G19" s="138"/>
      <c r="H19" s="138"/>
      <c r="I19" s="138"/>
      <c r="J19" s="138"/>
    </row>
    <row r="20" spans="1:10" ht="72.5" x14ac:dyDescent="0.35">
      <c r="A20" s="6" t="s">
        <v>27</v>
      </c>
      <c r="B20" s="122" t="s">
        <v>15</v>
      </c>
      <c r="C20" s="122" t="s">
        <v>21</v>
      </c>
      <c r="D20" s="122" t="s">
        <v>23</v>
      </c>
      <c r="E20" s="122" t="s">
        <v>164</v>
      </c>
      <c r="F20" s="122" t="s">
        <v>29</v>
      </c>
      <c r="G20" s="4" t="s">
        <v>155</v>
      </c>
      <c r="H20" s="122" t="s">
        <v>162</v>
      </c>
      <c r="I20" s="122" t="s">
        <v>163</v>
      </c>
      <c r="J20" s="91" t="s">
        <v>202</v>
      </c>
    </row>
    <row r="21" spans="1:10" x14ac:dyDescent="0.35">
      <c r="A21" s="90" t="s">
        <v>2</v>
      </c>
      <c r="B21" s="13">
        <v>17</v>
      </c>
      <c r="C21" s="13">
        <v>22</v>
      </c>
      <c r="D21" s="13">
        <f>B21*C21</f>
        <v>374</v>
      </c>
      <c r="E21" s="13">
        <v>45</v>
      </c>
      <c r="F21" s="13">
        <v>60</v>
      </c>
      <c r="G21" s="15">
        <f>ROUND(E21*F21%,2)</f>
        <v>27</v>
      </c>
      <c r="H21" s="15">
        <f>D21*G21</f>
        <v>10098</v>
      </c>
      <c r="I21" s="15">
        <f>H16</f>
        <v>6804</v>
      </c>
      <c r="J21" s="139" t="s">
        <v>20</v>
      </c>
    </row>
    <row r="22" spans="1:10" x14ac:dyDescent="0.35">
      <c r="A22" s="90" t="s">
        <v>3</v>
      </c>
      <c r="B22" s="13">
        <v>17</v>
      </c>
      <c r="C22" s="13">
        <v>20</v>
      </c>
      <c r="D22" s="13">
        <f t="shared" ref="D22:D33" si="4">B22*C22</f>
        <v>340</v>
      </c>
      <c r="E22" s="13">
        <v>45</v>
      </c>
      <c r="F22" s="13">
        <v>60</v>
      </c>
      <c r="G22" s="15">
        <f t="shared" ref="G22:G33" si="5">ROUND(E22*F22%,2)</f>
        <v>27</v>
      </c>
      <c r="H22" s="15">
        <f t="shared" ref="H22:H33" si="6">D22*G22</f>
        <v>9180</v>
      </c>
      <c r="I22" s="15">
        <f>H21</f>
        <v>10098</v>
      </c>
      <c r="J22" s="140"/>
    </row>
    <row r="23" spans="1:10" x14ac:dyDescent="0.35">
      <c r="A23" s="90" t="s">
        <v>4</v>
      </c>
      <c r="B23" s="13">
        <v>17</v>
      </c>
      <c r="C23" s="13">
        <v>21</v>
      </c>
      <c r="D23" s="13">
        <f t="shared" si="4"/>
        <v>357</v>
      </c>
      <c r="E23" s="13">
        <v>45</v>
      </c>
      <c r="F23" s="13">
        <v>60</v>
      </c>
      <c r="G23" s="15">
        <f t="shared" si="5"/>
        <v>27</v>
      </c>
      <c r="H23" s="15">
        <f t="shared" si="6"/>
        <v>9639</v>
      </c>
      <c r="I23" s="15">
        <f t="shared" ref="I23:I26" si="7">H22</f>
        <v>9180</v>
      </c>
      <c r="J23" s="140"/>
    </row>
    <row r="24" spans="1:10" x14ac:dyDescent="0.35">
      <c r="A24" s="90" t="s">
        <v>5</v>
      </c>
      <c r="B24" s="13">
        <v>17</v>
      </c>
      <c r="C24" s="13">
        <v>20</v>
      </c>
      <c r="D24" s="13">
        <f t="shared" si="4"/>
        <v>340</v>
      </c>
      <c r="E24" s="13">
        <v>45</v>
      </c>
      <c r="F24" s="13">
        <v>60</v>
      </c>
      <c r="G24" s="15">
        <f t="shared" si="5"/>
        <v>27</v>
      </c>
      <c r="H24" s="15">
        <f t="shared" si="6"/>
        <v>9180</v>
      </c>
      <c r="I24" s="15">
        <f t="shared" si="7"/>
        <v>9639</v>
      </c>
      <c r="J24" s="140"/>
    </row>
    <row r="25" spans="1:10" x14ac:dyDescent="0.35">
      <c r="A25" s="90" t="s">
        <v>6</v>
      </c>
      <c r="B25" s="13">
        <v>17</v>
      </c>
      <c r="C25" s="13">
        <v>20</v>
      </c>
      <c r="D25" s="13">
        <f t="shared" si="4"/>
        <v>340</v>
      </c>
      <c r="E25" s="13">
        <v>45</v>
      </c>
      <c r="F25" s="13">
        <v>60</v>
      </c>
      <c r="G25" s="15">
        <f t="shared" si="5"/>
        <v>27</v>
      </c>
      <c r="H25" s="15">
        <f t="shared" si="6"/>
        <v>9180</v>
      </c>
      <c r="I25" s="15">
        <f t="shared" si="7"/>
        <v>9180</v>
      </c>
      <c r="J25" s="140"/>
    </row>
    <row r="26" spans="1:10" x14ac:dyDescent="0.35">
      <c r="A26" s="90" t="s">
        <v>7</v>
      </c>
      <c r="B26" s="13">
        <v>17</v>
      </c>
      <c r="C26" s="13">
        <v>19</v>
      </c>
      <c r="D26" s="13">
        <f t="shared" si="4"/>
        <v>323</v>
      </c>
      <c r="E26" s="13">
        <v>45</v>
      </c>
      <c r="F26" s="13">
        <v>60</v>
      </c>
      <c r="G26" s="15">
        <f t="shared" si="5"/>
        <v>27</v>
      </c>
      <c r="H26" s="15">
        <f t="shared" si="6"/>
        <v>8721</v>
      </c>
      <c r="I26" s="15">
        <f t="shared" si="7"/>
        <v>9180</v>
      </c>
      <c r="J26" s="140"/>
    </row>
    <row r="27" spans="1:10" x14ac:dyDescent="0.35">
      <c r="A27" s="90" t="s">
        <v>8</v>
      </c>
      <c r="B27" s="13">
        <v>17</v>
      </c>
      <c r="C27" s="13">
        <v>23</v>
      </c>
      <c r="D27" s="13">
        <f t="shared" si="4"/>
        <v>391</v>
      </c>
      <c r="E27" s="13">
        <v>45</v>
      </c>
      <c r="F27" s="13">
        <v>60</v>
      </c>
      <c r="G27" s="15">
        <f t="shared" si="5"/>
        <v>27</v>
      </c>
      <c r="H27" s="15">
        <f t="shared" si="6"/>
        <v>10557</v>
      </c>
      <c r="I27" s="15">
        <f>H26</f>
        <v>8721</v>
      </c>
      <c r="J27" s="140"/>
    </row>
    <row r="28" spans="1:10" x14ac:dyDescent="0.35">
      <c r="A28" s="90" t="s">
        <v>9</v>
      </c>
      <c r="B28" s="13">
        <v>17</v>
      </c>
      <c r="C28" s="13">
        <v>21</v>
      </c>
      <c r="D28" s="13">
        <f t="shared" si="4"/>
        <v>357</v>
      </c>
      <c r="E28" s="13">
        <v>45</v>
      </c>
      <c r="F28" s="13">
        <v>60</v>
      </c>
      <c r="G28" s="15">
        <f t="shared" si="5"/>
        <v>27</v>
      </c>
      <c r="H28" s="15">
        <f t="shared" si="6"/>
        <v>9639</v>
      </c>
      <c r="I28" s="15">
        <f t="shared" ref="I28:I30" si="8">H27</f>
        <v>10557</v>
      </c>
      <c r="J28" s="140"/>
    </row>
    <row r="29" spans="1:10" x14ac:dyDescent="0.35">
      <c r="A29" s="90" t="s">
        <v>10</v>
      </c>
      <c r="B29" s="13">
        <v>17</v>
      </c>
      <c r="C29" s="13">
        <v>22</v>
      </c>
      <c r="D29" s="13">
        <f t="shared" si="4"/>
        <v>374</v>
      </c>
      <c r="E29" s="13">
        <v>45</v>
      </c>
      <c r="F29" s="13">
        <v>60</v>
      </c>
      <c r="G29" s="15">
        <f t="shared" si="5"/>
        <v>27</v>
      </c>
      <c r="H29" s="15">
        <f t="shared" si="6"/>
        <v>10098</v>
      </c>
      <c r="I29" s="15">
        <f t="shared" si="8"/>
        <v>9639</v>
      </c>
      <c r="J29" s="140"/>
    </row>
    <row r="30" spans="1:10" x14ac:dyDescent="0.35">
      <c r="A30" s="90" t="s">
        <v>11</v>
      </c>
      <c r="B30" s="13">
        <v>17</v>
      </c>
      <c r="C30" s="13">
        <v>23</v>
      </c>
      <c r="D30" s="13">
        <f t="shared" si="4"/>
        <v>391</v>
      </c>
      <c r="E30" s="13">
        <v>45</v>
      </c>
      <c r="F30" s="13">
        <v>60</v>
      </c>
      <c r="G30" s="15">
        <f t="shared" si="5"/>
        <v>27</v>
      </c>
      <c r="H30" s="15">
        <f t="shared" si="6"/>
        <v>10557</v>
      </c>
      <c r="I30" s="15">
        <f t="shared" si="8"/>
        <v>10098</v>
      </c>
      <c r="J30" s="140"/>
    </row>
    <row r="31" spans="1:10" x14ac:dyDescent="0.35">
      <c r="A31" s="90" t="s">
        <v>28</v>
      </c>
      <c r="B31" s="13">
        <v>17</v>
      </c>
      <c r="C31" s="13">
        <v>3</v>
      </c>
      <c r="D31" s="13">
        <f t="shared" si="4"/>
        <v>51</v>
      </c>
      <c r="E31" s="13">
        <v>45</v>
      </c>
      <c r="F31" s="13">
        <v>60</v>
      </c>
      <c r="G31" s="15">
        <f t="shared" si="5"/>
        <v>27</v>
      </c>
      <c r="H31" s="15">
        <f t="shared" si="6"/>
        <v>1377</v>
      </c>
      <c r="I31" s="142">
        <f>H30</f>
        <v>10557</v>
      </c>
      <c r="J31" s="140"/>
    </row>
    <row r="32" spans="1:10" x14ac:dyDescent="0.35">
      <c r="A32" s="90" t="s">
        <v>31</v>
      </c>
      <c r="B32" s="13">
        <v>17</v>
      </c>
      <c r="C32" s="13">
        <v>16</v>
      </c>
      <c r="D32" s="13">
        <f t="shared" si="4"/>
        <v>272</v>
      </c>
      <c r="E32" s="13">
        <v>45</v>
      </c>
      <c r="F32" s="13">
        <v>40</v>
      </c>
      <c r="G32" s="15">
        <f t="shared" si="5"/>
        <v>18</v>
      </c>
      <c r="H32" s="15">
        <f t="shared" si="6"/>
        <v>4896</v>
      </c>
      <c r="I32" s="143"/>
      <c r="J32" s="140"/>
    </row>
    <row r="33" spans="1:10" x14ac:dyDescent="0.35">
      <c r="A33" s="90" t="s">
        <v>13</v>
      </c>
      <c r="B33" s="13">
        <v>17</v>
      </c>
      <c r="C33" s="13">
        <v>19</v>
      </c>
      <c r="D33" s="13">
        <f t="shared" si="4"/>
        <v>323</v>
      </c>
      <c r="E33" s="13">
        <v>45</v>
      </c>
      <c r="F33" s="13">
        <v>40</v>
      </c>
      <c r="G33" s="15">
        <f t="shared" si="5"/>
        <v>18</v>
      </c>
      <c r="H33" s="15">
        <f t="shared" si="6"/>
        <v>5814</v>
      </c>
      <c r="I33" s="15">
        <f>H31+H32</f>
        <v>6273</v>
      </c>
      <c r="J33" s="141"/>
    </row>
    <row r="34" spans="1:10" x14ac:dyDescent="0.35">
      <c r="A34" s="90" t="s">
        <v>14</v>
      </c>
      <c r="B34" s="13" t="s">
        <v>18</v>
      </c>
      <c r="C34" s="13">
        <f>SUM(C21:C33)</f>
        <v>249</v>
      </c>
      <c r="D34" s="13">
        <f>SUM(D21:D33)</f>
        <v>4233</v>
      </c>
      <c r="E34" s="13" t="s">
        <v>18</v>
      </c>
      <c r="F34" s="13" t="s">
        <v>18</v>
      </c>
      <c r="G34" s="15" t="s">
        <v>18</v>
      </c>
      <c r="H34" s="15">
        <f>SUM(H21:H33)</f>
        <v>108936</v>
      </c>
      <c r="I34" s="15">
        <f>SUM(I21:I33)</f>
        <v>109926</v>
      </c>
      <c r="J34" s="90"/>
    </row>
    <row r="36" spans="1:10" x14ac:dyDescent="0.35">
      <c r="B36" s="138" t="s">
        <v>26</v>
      </c>
      <c r="C36" s="138"/>
      <c r="D36" s="138"/>
      <c r="E36" s="138"/>
      <c r="F36" s="138"/>
      <c r="G36" s="138"/>
      <c r="H36" s="138"/>
      <c r="I36" s="138"/>
      <c r="J36" s="138"/>
    </row>
    <row r="37" spans="1:10" ht="72.5" x14ac:dyDescent="0.35">
      <c r="A37" s="6" t="s">
        <v>27</v>
      </c>
      <c r="B37" s="122" t="s">
        <v>15</v>
      </c>
      <c r="C37" s="122" t="s">
        <v>21</v>
      </c>
      <c r="D37" s="122" t="s">
        <v>23</v>
      </c>
      <c r="E37" s="122" t="s">
        <v>164</v>
      </c>
      <c r="F37" s="122" t="s">
        <v>30</v>
      </c>
      <c r="G37" s="4" t="s">
        <v>155</v>
      </c>
      <c r="H37" s="122" t="s">
        <v>162</v>
      </c>
      <c r="I37" s="122" t="s">
        <v>163</v>
      </c>
      <c r="J37" s="91" t="s">
        <v>202</v>
      </c>
    </row>
    <row r="38" spans="1:10" x14ac:dyDescent="0.35">
      <c r="A38" s="90" t="s">
        <v>2</v>
      </c>
      <c r="B38" s="13">
        <v>17</v>
      </c>
      <c r="C38" s="13">
        <v>21</v>
      </c>
      <c r="D38" s="13">
        <f>B38*C38</f>
        <v>357</v>
      </c>
      <c r="E38" s="13">
        <v>45</v>
      </c>
      <c r="F38" s="13">
        <v>40</v>
      </c>
      <c r="G38" s="15">
        <f t="shared" ref="G38" si="9">ROUND(E38*F38%,2)</f>
        <v>18</v>
      </c>
      <c r="H38" s="15">
        <f t="shared" ref="H38" si="10">D38*G38</f>
        <v>6426</v>
      </c>
      <c r="I38" s="15">
        <f>H33</f>
        <v>5814</v>
      </c>
      <c r="J38" s="139" t="s">
        <v>20</v>
      </c>
    </row>
    <row r="39" spans="1:10" x14ac:dyDescent="0.35">
      <c r="A39" s="90" t="s">
        <v>3</v>
      </c>
      <c r="B39" s="13">
        <v>17</v>
      </c>
      <c r="C39" s="13">
        <v>20</v>
      </c>
      <c r="D39" s="13">
        <f t="shared" ref="D39:D50" si="11">B39*C39</f>
        <v>340</v>
      </c>
      <c r="E39" s="13">
        <v>45</v>
      </c>
      <c r="F39" s="13">
        <v>40</v>
      </c>
      <c r="G39" s="15">
        <f t="shared" ref="G39:G50" si="12">ROUND(E39*F39%,2)</f>
        <v>18</v>
      </c>
      <c r="H39" s="15">
        <f t="shared" ref="H39:H50" si="13">D39*G39</f>
        <v>6120</v>
      </c>
      <c r="I39" s="15">
        <f>H38</f>
        <v>6426</v>
      </c>
      <c r="J39" s="140"/>
    </row>
    <row r="40" spans="1:10" x14ac:dyDescent="0.35">
      <c r="A40" s="90" t="s">
        <v>4</v>
      </c>
      <c r="B40" s="13">
        <v>17</v>
      </c>
      <c r="C40" s="13">
        <v>22</v>
      </c>
      <c r="D40" s="13">
        <f t="shared" si="11"/>
        <v>374</v>
      </c>
      <c r="E40" s="13">
        <v>45</v>
      </c>
      <c r="F40" s="13">
        <v>40</v>
      </c>
      <c r="G40" s="15">
        <f t="shared" si="12"/>
        <v>18</v>
      </c>
      <c r="H40" s="15">
        <f t="shared" si="13"/>
        <v>6732</v>
      </c>
      <c r="I40" s="15">
        <f t="shared" ref="I40:I43" si="14">H39</f>
        <v>6120</v>
      </c>
      <c r="J40" s="140"/>
    </row>
    <row r="41" spans="1:10" x14ac:dyDescent="0.35">
      <c r="A41" s="90" t="s">
        <v>5</v>
      </c>
      <c r="B41" s="13">
        <v>17</v>
      </c>
      <c r="C41" s="13">
        <v>21</v>
      </c>
      <c r="D41" s="13">
        <f t="shared" si="11"/>
        <v>357</v>
      </c>
      <c r="E41" s="13">
        <v>45</v>
      </c>
      <c r="F41" s="13">
        <v>40</v>
      </c>
      <c r="G41" s="15">
        <f t="shared" si="12"/>
        <v>18</v>
      </c>
      <c r="H41" s="15">
        <f t="shared" si="13"/>
        <v>6426</v>
      </c>
      <c r="I41" s="15">
        <f t="shared" si="14"/>
        <v>6732</v>
      </c>
      <c r="J41" s="140"/>
    </row>
    <row r="42" spans="1:10" x14ac:dyDescent="0.35">
      <c r="A42" s="90" t="s">
        <v>6</v>
      </c>
      <c r="B42" s="13">
        <v>17</v>
      </c>
      <c r="C42" s="13">
        <v>19</v>
      </c>
      <c r="D42" s="13">
        <f t="shared" si="11"/>
        <v>323</v>
      </c>
      <c r="E42" s="13">
        <v>45</v>
      </c>
      <c r="F42" s="13">
        <v>40</v>
      </c>
      <c r="G42" s="15">
        <f t="shared" si="12"/>
        <v>18</v>
      </c>
      <c r="H42" s="15">
        <f t="shared" si="13"/>
        <v>5814</v>
      </c>
      <c r="I42" s="15">
        <f t="shared" si="14"/>
        <v>6426</v>
      </c>
      <c r="J42" s="140"/>
    </row>
    <row r="43" spans="1:10" x14ac:dyDescent="0.35">
      <c r="A43" s="90" t="s">
        <v>7</v>
      </c>
      <c r="B43" s="13">
        <v>17</v>
      </c>
      <c r="C43" s="13">
        <v>20</v>
      </c>
      <c r="D43" s="13">
        <f t="shared" si="11"/>
        <v>340</v>
      </c>
      <c r="E43" s="13">
        <v>45</v>
      </c>
      <c r="F43" s="13">
        <v>40</v>
      </c>
      <c r="G43" s="15">
        <f t="shared" si="12"/>
        <v>18</v>
      </c>
      <c r="H43" s="15">
        <f t="shared" si="13"/>
        <v>6120</v>
      </c>
      <c r="I43" s="15">
        <f t="shared" si="14"/>
        <v>5814</v>
      </c>
      <c r="J43" s="140"/>
    </row>
    <row r="44" spans="1:10" x14ac:dyDescent="0.35">
      <c r="A44" s="90" t="s">
        <v>8</v>
      </c>
      <c r="B44" s="13">
        <v>17</v>
      </c>
      <c r="C44" s="13">
        <v>23</v>
      </c>
      <c r="D44" s="13">
        <f t="shared" si="11"/>
        <v>391</v>
      </c>
      <c r="E44" s="13">
        <v>45</v>
      </c>
      <c r="F44" s="13">
        <v>40</v>
      </c>
      <c r="G44" s="15">
        <f t="shared" si="12"/>
        <v>18</v>
      </c>
      <c r="H44" s="15">
        <f t="shared" si="13"/>
        <v>7038</v>
      </c>
      <c r="I44" s="15">
        <f>H43</f>
        <v>6120</v>
      </c>
      <c r="J44" s="140"/>
    </row>
    <row r="45" spans="1:10" x14ac:dyDescent="0.35">
      <c r="A45" s="90" t="s">
        <v>9</v>
      </c>
      <c r="B45" s="13">
        <v>17</v>
      </c>
      <c r="C45" s="13">
        <v>21</v>
      </c>
      <c r="D45" s="13">
        <f t="shared" si="11"/>
        <v>357</v>
      </c>
      <c r="E45" s="13">
        <v>45</v>
      </c>
      <c r="F45" s="13">
        <v>40</v>
      </c>
      <c r="G45" s="15">
        <f t="shared" si="12"/>
        <v>18</v>
      </c>
      <c r="H45" s="15">
        <f t="shared" si="13"/>
        <v>6426</v>
      </c>
      <c r="I45" s="15">
        <f t="shared" ref="I45:I47" si="15">H44</f>
        <v>7038</v>
      </c>
      <c r="J45" s="140"/>
    </row>
    <row r="46" spans="1:10" x14ac:dyDescent="0.35">
      <c r="A46" s="90" t="s">
        <v>10</v>
      </c>
      <c r="B46" s="13">
        <v>17</v>
      </c>
      <c r="C46" s="13">
        <v>22</v>
      </c>
      <c r="D46" s="13">
        <f t="shared" si="11"/>
        <v>374</v>
      </c>
      <c r="E46" s="13">
        <v>45</v>
      </c>
      <c r="F46" s="13">
        <v>40</v>
      </c>
      <c r="G46" s="15">
        <f t="shared" si="12"/>
        <v>18</v>
      </c>
      <c r="H46" s="15">
        <f t="shared" si="13"/>
        <v>6732</v>
      </c>
      <c r="I46" s="15">
        <f t="shared" si="15"/>
        <v>6426</v>
      </c>
      <c r="J46" s="140"/>
    </row>
    <row r="47" spans="1:10" x14ac:dyDescent="0.35">
      <c r="A47" s="90" t="s">
        <v>11</v>
      </c>
      <c r="B47" s="13">
        <v>17</v>
      </c>
      <c r="C47" s="13">
        <v>22</v>
      </c>
      <c r="D47" s="13">
        <f t="shared" si="11"/>
        <v>374</v>
      </c>
      <c r="E47" s="13">
        <v>45</v>
      </c>
      <c r="F47" s="13">
        <v>40</v>
      </c>
      <c r="G47" s="15">
        <f t="shared" si="12"/>
        <v>18</v>
      </c>
      <c r="H47" s="15">
        <f t="shared" si="13"/>
        <v>6732</v>
      </c>
      <c r="I47" s="15">
        <f t="shared" si="15"/>
        <v>6732</v>
      </c>
      <c r="J47" s="140"/>
    </row>
    <row r="48" spans="1:10" x14ac:dyDescent="0.35">
      <c r="A48" s="90" t="s">
        <v>28</v>
      </c>
      <c r="B48" s="13">
        <v>17</v>
      </c>
      <c r="C48" s="13">
        <v>4</v>
      </c>
      <c r="D48" s="13">
        <f t="shared" si="11"/>
        <v>68</v>
      </c>
      <c r="E48" s="13">
        <v>45</v>
      </c>
      <c r="F48" s="13">
        <v>40</v>
      </c>
      <c r="G48" s="15">
        <f t="shared" si="12"/>
        <v>18</v>
      </c>
      <c r="H48" s="15">
        <f t="shared" si="13"/>
        <v>1224</v>
      </c>
      <c r="I48" s="142">
        <f>H47</f>
        <v>6732</v>
      </c>
      <c r="J48" s="140"/>
    </row>
    <row r="49" spans="1:10" x14ac:dyDescent="0.35">
      <c r="A49" s="90" t="s">
        <v>31</v>
      </c>
      <c r="B49" s="13">
        <v>17</v>
      </c>
      <c r="C49" s="13">
        <v>16</v>
      </c>
      <c r="D49" s="13">
        <f t="shared" si="11"/>
        <v>272</v>
      </c>
      <c r="E49" s="13">
        <v>45</v>
      </c>
      <c r="F49" s="13">
        <v>20</v>
      </c>
      <c r="G49" s="15">
        <f t="shared" si="12"/>
        <v>9</v>
      </c>
      <c r="H49" s="15">
        <f t="shared" si="13"/>
        <v>2448</v>
      </c>
      <c r="I49" s="143"/>
      <c r="J49" s="140"/>
    </row>
    <row r="50" spans="1:10" x14ac:dyDescent="0.35">
      <c r="A50" s="90" t="s">
        <v>13</v>
      </c>
      <c r="B50" s="13">
        <v>17</v>
      </c>
      <c r="C50" s="13">
        <v>20</v>
      </c>
      <c r="D50" s="13">
        <f t="shared" si="11"/>
        <v>340</v>
      </c>
      <c r="E50" s="13">
        <v>45</v>
      </c>
      <c r="F50" s="13">
        <v>20</v>
      </c>
      <c r="G50" s="15">
        <f t="shared" si="12"/>
        <v>9</v>
      </c>
      <c r="H50" s="15">
        <f t="shared" si="13"/>
        <v>3060</v>
      </c>
      <c r="I50" s="15">
        <f>H48+H49</f>
        <v>3672</v>
      </c>
      <c r="J50" s="141"/>
    </row>
    <row r="51" spans="1:10" x14ac:dyDescent="0.35">
      <c r="A51" s="90" t="s">
        <v>14</v>
      </c>
      <c r="B51" s="13" t="s">
        <v>18</v>
      </c>
      <c r="C51" s="13">
        <f>SUM(C38:C50)</f>
        <v>251</v>
      </c>
      <c r="D51" s="13">
        <f>SUM(D38:D50)</f>
        <v>4267</v>
      </c>
      <c r="E51" s="13" t="s">
        <v>18</v>
      </c>
      <c r="F51" s="13" t="s">
        <v>18</v>
      </c>
      <c r="G51" s="101" t="s">
        <v>18</v>
      </c>
      <c r="H51" s="15">
        <f>SUM(H38:H50)</f>
        <v>71298</v>
      </c>
      <c r="I51" s="15">
        <f>SUM(I38:I50)</f>
        <v>74052</v>
      </c>
      <c r="J51" s="90"/>
    </row>
    <row r="53" spans="1:10" x14ac:dyDescent="0.35">
      <c r="B53" s="138" t="s">
        <v>32</v>
      </c>
      <c r="C53" s="138"/>
      <c r="D53" s="138"/>
      <c r="E53" s="138"/>
      <c r="F53" s="138"/>
      <c r="G53" s="138"/>
      <c r="H53" s="138"/>
      <c r="I53" s="138"/>
      <c r="J53" s="138"/>
    </row>
    <row r="54" spans="1:10" ht="72.5" x14ac:dyDescent="0.35">
      <c r="A54" s="6" t="s">
        <v>27</v>
      </c>
      <c r="B54" s="122" t="s">
        <v>15</v>
      </c>
      <c r="C54" s="122" t="s">
        <v>21</v>
      </c>
      <c r="D54" s="122" t="s">
        <v>23</v>
      </c>
      <c r="E54" s="122" t="s">
        <v>164</v>
      </c>
      <c r="F54" s="122" t="s">
        <v>42</v>
      </c>
      <c r="G54" s="4" t="s">
        <v>155</v>
      </c>
      <c r="H54" s="122" t="s">
        <v>162</v>
      </c>
      <c r="I54" s="122" t="s">
        <v>163</v>
      </c>
      <c r="J54" s="91" t="s">
        <v>202</v>
      </c>
    </row>
    <row r="55" spans="1:10" x14ac:dyDescent="0.35">
      <c r="A55" s="90" t="s">
        <v>2</v>
      </c>
      <c r="B55" s="13">
        <v>17</v>
      </c>
      <c r="C55" s="13">
        <v>20</v>
      </c>
      <c r="D55" s="13">
        <f>B55*C55</f>
        <v>340</v>
      </c>
      <c r="E55" s="13">
        <v>45</v>
      </c>
      <c r="F55" s="13">
        <v>20</v>
      </c>
      <c r="G55" s="15">
        <f t="shared" ref="G55" si="16">ROUND(E55*F55%,2)</f>
        <v>9</v>
      </c>
      <c r="H55" s="15">
        <f t="shared" ref="H55" si="17">D55*G55</f>
        <v>3060</v>
      </c>
      <c r="I55" s="15">
        <f>H50</f>
        <v>3060</v>
      </c>
      <c r="J55" s="139" t="s">
        <v>20</v>
      </c>
    </row>
    <row r="56" spans="1:10" x14ac:dyDescent="0.35">
      <c r="A56" s="90" t="s">
        <v>3</v>
      </c>
      <c r="B56" s="13">
        <v>17</v>
      </c>
      <c r="C56" s="13">
        <v>20</v>
      </c>
      <c r="D56" s="13">
        <f t="shared" ref="D56:D67" si="18">B56*C56</f>
        <v>340</v>
      </c>
      <c r="E56" s="13">
        <v>45</v>
      </c>
      <c r="F56" s="13">
        <v>20</v>
      </c>
      <c r="G56" s="15">
        <f t="shared" ref="G56:G65" si="19">ROUND(E56*F56%,2)</f>
        <v>9</v>
      </c>
      <c r="H56" s="15">
        <f t="shared" ref="H56:H65" si="20">D56*G56</f>
        <v>3060</v>
      </c>
      <c r="I56" s="15">
        <f>H55</f>
        <v>3060</v>
      </c>
      <c r="J56" s="140"/>
    </row>
    <row r="57" spans="1:10" x14ac:dyDescent="0.35">
      <c r="A57" s="90" t="s">
        <v>4</v>
      </c>
      <c r="B57" s="13">
        <v>17</v>
      </c>
      <c r="C57" s="13">
        <v>21</v>
      </c>
      <c r="D57" s="13">
        <f t="shared" si="18"/>
        <v>357</v>
      </c>
      <c r="E57" s="13">
        <v>45</v>
      </c>
      <c r="F57" s="13">
        <v>20</v>
      </c>
      <c r="G57" s="15">
        <f t="shared" si="19"/>
        <v>9</v>
      </c>
      <c r="H57" s="15">
        <f t="shared" si="20"/>
        <v>3213</v>
      </c>
      <c r="I57" s="15">
        <f t="shared" ref="I57:I60" si="21">H56</f>
        <v>3060</v>
      </c>
      <c r="J57" s="140"/>
    </row>
    <row r="58" spans="1:10" x14ac:dyDescent="0.35">
      <c r="A58" s="90" t="s">
        <v>5</v>
      </c>
      <c r="B58" s="13">
        <v>17</v>
      </c>
      <c r="C58" s="13">
        <v>22</v>
      </c>
      <c r="D58" s="13">
        <f t="shared" si="18"/>
        <v>374</v>
      </c>
      <c r="E58" s="13">
        <v>45</v>
      </c>
      <c r="F58" s="13">
        <v>20</v>
      </c>
      <c r="G58" s="15">
        <f t="shared" si="19"/>
        <v>9</v>
      </c>
      <c r="H58" s="15">
        <f t="shared" si="20"/>
        <v>3366</v>
      </c>
      <c r="I58" s="15">
        <f t="shared" si="21"/>
        <v>3213</v>
      </c>
      <c r="J58" s="140"/>
    </row>
    <row r="59" spans="1:10" x14ac:dyDescent="0.35">
      <c r="A59" s="90" t="s">
        <v>6</v>
      </c>
      <c r="B59" s="13">
        <v>17</v>
      </c>
      <c r="C59" s="13">
        <v>20</v>
      </c>
      <c r="D59" s="13">
        <f t="shared" si="18"/>
        <v>340</v>
      </c>
      <c r="E59" s="13">
        <v>45</v>
      </c>
      <c r="F59" s="13">
        <v>20</v>
      </c>
      <c r="G59" s="15">
        <f t="shared" si="19"/>
        <v>9</v>
      </c>
      <c r="H59" s="15">
        <f t="shared" si="20"/>
        <v>3060</v>
      </c>
      <c r="I59" s="15">
        <f t="shared" si="21"/>
        <v>3366</v>
      </c>
      <c r="J59" s="140"/>
    </row>
    <row r="60" spans="1:10" x14ac:dyDescent="0.35">
      <c r="A60" s="90" t="s">
        <v>7</v>
      </c>
      <c r="B60" s="13">
        <v>17</v>
      </c>
      <c r="C60" s="13">
        <v>20</v>
      </c>
      <c r="D60" s="13">
        <f t="shared" si="18"/>
        <v>340</v>
      </c>
      <c r="E60" s="13">
        <v>45</v>
      </c>
      <c r="F60" s="13">
        <v>20</v>
      </c>
      <c r="G60" s="15">
        <f t="shared" si="19"/>
        <v>9</v>
      </c>
      <c r="H60" s="15">
        <f t="shared" si="20"/>
        <v>3060</v>
      </c>
      <c r="I60" s="15">
        <f t="shared" si="21"/>
        <v>3060</v>
      </c>
      <c r="J60" s="140"/>
    </row>
    <row r="61" spans="1:10" x14ac:dyDescent="0.35">
      <c r="A61" s="90" t="s">
        <v>8</v>
      </c>
      <c r="B61" s="13">
        <v>17</v>
      </c>
      <c r="C61" s="13">
        <v>22</v>
      </c>
      <c r="D61" s="13">
        <f t="shared" si="18"/>
        <v>374</v>
      </c>
      <c r="E61" s="13">
        <v>45</v>
      </c>
      <c r="F61" s="13">
        <v>20</v>
      </c>
      <c r="G61" s="15">
        <f t="shared" si="19"/>
        <v>9</v>
      </c>
      <c r="H61" s="15">
        <f t="shared" si="20"/>
        <v>3366</v>
      </c>
      <c r="I61" s="15">
        <f>H60</f>
        <v>3060</v>
      </c>
      <c r="J61" s="140"/>
    </row>
    <row r="62" spans="1:10" x14ac:dyDescent="0.35">
      <c r="A62" s="90" t="s">
        <v>9</v>
      </c>
      <c r="B62" s="13">
        <v>17</v>
      </c>
      <c r="C62" s="13">
        <v>22</v>
      </c>
      <c r="D62" s="13">
        <f t="shared" si="18"/>
        <v>374</v>
      </c>
      <c r="E62" s="13">
        <v>45</v>
      </c>
      <c r="F62" s="13">
        <v>20</v>
      </c>
      <c r="G62" s="15">
        <f t="shared" si="19"/>
        <v>9</v>
      </c>
      <c r="H62" s="15">
        <f t="shared" si="20"/>
        <v>3366</v>
      </c>
      <c r="I62" s="15">
        <f t="shared" ref="I62:I64" si="22">H61</f>
        <v>3366</v>
      </c>
      <c r="J62" s="140"/>
    </row>
    <row r="63" spans="1:10" x14ac:dyDescent="0.35">
      <c r="A63" s="90" t="s">
        <v>10</v>
      </c>
      <c r="B63" s="13">
        <v>17</v>
      </c>
      <c r="C63" s="13">
        <v>22</v>
      </c>
      <c r="D63" s="13">
        <f t="shared" si="18"/>
        <v>374</v>
      </c>
      <c r="E63" s="13">
        <v>45</v>
      </c>
      <c r="F63" s="13">
        <v>20</v>
      </c>
      <c r="G63" s="15">
        <f t="shared" si="19"/>
        <v>9</v>
      </c>
      <c r="H63" s="15">
        <f t="shared" si="20"/>
        <v>3366</v>
      </c>
      <c r="I63" s="15">
        <f t="shared" si="22"/>
        <v>3366</v>
      </c>
      <c r="J63" s="140"/>
    </row>
    <row r="64" spans="1:10" x14ac:dyDescent="0.35">
      <c r="A64" s="90" t="s">
        <v>11</v>
      </c>
      <c r="B64" s="13">
        <v>17</v>
      </c>
      <c r="C64" s="13">
        <v>21</v>
      </c>
      <c r="D64" s="13">
        <f t="shared" si="18"/>
        <v>357</v>
      </c>
      <c r="E64" s="13">
        <v>45</v>
      </c>
      <c r="F64" s="13">
        <v>20</v>
      </c>
      <c r="G64" s="15">
        <f t="shared" si="19"/>
        <v>9</v>
      </c>
      <c r="H64" s="15">
        <f t="shared" si="20"/>
        <v>3213</v>
      </c>
      <c r="I64" s="15">
        <f t="shared" si="22"/>
        <v>3366</v>
      </c>
      <c r="J64" s="140"/>
    </row>
    <row r="65" spans="1:10" x14ac:dyDescent="0.35">
      <c r="A65" s="90" t="s">
        <v>28</v>
      </c>
      <c r="B65" s="13">
        <v>17</v>
      </c>
      <c r="C65" s="13">
        <v>5</v>
      </c>
      <c r="D65" s="13">
        <f t="shared" si="18"/>
        <v>85</v>
      </c>
      <c r="E65" s="13">
        <v>45</v>
      </c>
      <c r="F65" s="13">
        <v>20</v>
      </c>
      <c r="G65" s="15">
        <f t="shared" si="19"/>
        <v>9</v>
      </c>
      <c r="H65" s="15">
        <f t="shared" si="20"/>
        <v>765</v>
      </c>
      <c r="I65" s="142">
        <f>H64</f>
        <v>3213</v>
      </c>
      <c r="J65" s="140"/>
    </row>
    <row r="66" spans="1:10" x14ac:dyDescent="0.35">
      <c r="A66" s="90" t="s">
        <v>31</v>
      </c>
      <c r="B66" s="13"/>
      <c r="C66" s="13">
        <v>16</v>
      </c>
      <c r="D66" s="13">
        <f t="shared" si="18"/>
        <v>0</v>
      </c>
      <c r="E66" s="13"/>
      <c r="F66" s="13"/>
      <c r="G66" s="101"/>
      <c r="H66" s="15">
        <f t="shared" ref="H66:H67" si="23">ROUND((E66*F66 %)*D66,2)</f>
        <v>0</v>
      </c>
      <c r="I66" s="143"/>
      <c r="J66" s="140"/>
    </row>
    <row r="67" spans="1:10" x14ac:dyDescent="0.35">
      <c r="A67" s="90" t="s">
        <v>13</v>
      </c>
      <c r="B67" s="13"/>
      <c r="C67" s="13">
        <v>21</v>
      </c>
      <c r="D67" s="13">
        <f t="shared" si="18"/>
        <v>0</v>
      </c>
      <c r="E67" s="13"/>
      <c r="F67" s="13"/>
      <c r="G67" s="101"/>
      <c r="H67" s="15">
        <f t="shared" si="23"/>
        <v>0</v>
      </c>
      <c r="I67" s="15">
        <f>H65+H66</f>
        <v>765</v>
      </c>
      <c r="J67" s="141"/>
    </row>
    <row r="68" spans="1:10" x14ac:dyDescent="0.35">
      <c r="A68" s="90" t="s">
        <v>14</v>
      </c>
      <c r="B68" s="13" t="s">
        <v>18</v>
      </c>
      <c r="C68" s="13">
        <f>SUM(C55:C67)</f>
        <v>252</v>
      </c>
      <c r="D68" s="13">
        <f>SUM(D55:D67)</f>
        <v>3655</v>
      </c>
      <c r="E68" s="13" t="s">
        <v>18</v>
      </c>
      <c r="F68" s="13" t="s">
        <v>18</v>
      </c>
      <c r="G68" s="101" t="s">
        <v>18</v>
      </c>
      <c r="H68" s="15">
        <f>SUM(H55:H67)</f>
        <v>32895</v>
      </c>
      <c r="I68" s="15">
        <f>SUM(I55:I67)</f>
        <v>35955</v>
      </c>
      <c r="J68" s="90"/>
    </row>
  </sheetData>
  <mergeCells count="12">
    <mergeCell ref="B53:J53"/>
    <mergeCell ref="J55:J67"/>
    <mergeCell ref="I65:I66"/>
    <mergeCell ref="B2:J2"/>
    <mergeCell ref="B19:J19"/>
    <mergeCell ref="J21:J33"/>
    <mergeCell ref="B36:J36"/>
    <mergeCell ref="J38:J50"/>
    <mergeCell ref="I31:I32"/>
    <mergeCell ref="I48:I49"/>
    <mergeCell ref="J4:J11"/>
    <mergeCell ref="J12:J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9A004-FDA3-4C51-9739-E84B31C59FD5}">
  <dimension ref="A2:J33"/>
  <sheetViews>
    <sheetView topLeftCell="A13" workbookViewId="0">
      <selection activeCell="A17" sqref="A17"/>
    </sheetView>
  </sheetViews>
  <sheetFormatPr defaultRowHeight="14.5" x14ac:dyDescent="0.35"/>
  <cols>
    <col min="1" max="1" width="19.26953125" style="89" customWidth="1"/>
    <col min="2" max="5" width="12" style="89" customWidth="1"/>
    <col min="6" max="7" width="15.26953125" style="89" customWidth="1"/>
    <col min="8" max="8" width="14.6328125" style="89" customWidth="1"/>
    <col min="9" max="10" width="12" style="89" customWidth="1"/>
    <col min="11" max="16384" width="8.7265625" style="89"/>
  </cols>
  <sheetData>
    <row r="2" spans="1:10" x14ac:dyDescent="0.35">
      <c r="B2" s="138" t="s">
        <v>25</v>
      </c>
      <c r="C2" s="138"/>
      <c r="D2" s="138"/>
      <c r="E2" s="138"/>
      <c r="F2" s="138"/>
      <c r="G2" s="138"/>
      <c r="H2" s="138"/>
      <c r="I2" s="138"/>
      <c r="J2" s="138"/>
    </row>
    <row r="3" spans="1:10" ht="58" x14ac:dyDescent="0.35">
      <c r="A3" s="4" t="s">
        <v>33</v>
      </c>
      <c r="B3" s="122" t="s">
        <v>15</v>
      </c>
      <c r="C3" s="122" t="s">
        <v>21</v>
      </c>
      <c r="D3" s="122" t="s">
        <v>23</v>
      </c>
      <c r="E3" s="122" t="s">
        <v>164</v>
      </c>
      <c r="F3" s="122" t="s">
        <v>24</v>
      </c>
      <c r="G3" s="4" t="s">
        <v>155</v>
      </c>
      <c r="H3" s="122" t="s">
        <v>162</v>
      </c>
      <c r="I3" s="122" t="s">
        <v>163</v>
      </c>
      <c r="J3" s="91" t="s">
        <v>202</v>
      </c>
    </row>
    <row r="4" spans="1:10" x14ac:dyDescent="0.35">
      <c r="A4" s="90" t="s">
        <v>2</v>
      </c>
      <c r="B4" s="13">
        <v>17</v>
      </c>
      <c r="C4" s="13">
        <v>22</v>
      </c>
      <c r="D4" s="13">
        <v>320</v>
      </c>
      <c r="E4" s="13">
        <v>29.32</v>
      </c>
      <c r="F4" s="13">
        <v>40</v>
      </c>
      <c r="G4" s="101">
        <f>ROUND(E4*F4 %,2)</f>
        <v>11.73</v>
      </c>
      <c r="H4" s="15">
        <f>D4*G4</f>
        <v>3753.6000000000004</v>
      </c>
      <c r="I4" s="15">
        <v>3026.34</v>
      </c>
      <c r="J4" s="139" t="s">
        <v>19</v>
      </c>
    </row>
    <row r="5" spans="1:10" x14ac:dyDescent="0.35">
      <c r="A5" s="90" t="s">
        <v>3</v>
      </c>
      <c r="B5" s="13">
        <v>18</v>
      </c>
      <c r="C5" s="13">
        <v>21</v>
      </c>
      <c r="D5" s="13">
        <v>336</v>
      </c>
      <c r="E5" s="13">
        <v>29.32</v>
      </c>
      <c r="F5" s="13">
        <v>40</v>
      </c>
      <c r="G5" s="101">
        <f t="shared" ref="G5:G15" si="0">ROUND(E5*F5 %,2)</f>
        <v>11.73</v>
      </c>
      <c r="H5" s="15">
        <f t="shared" ref="H5:H15" si="1">D5*G5</f>
        <v>3941.28</v>
      </c>
      <c r="I5" s="15">
        <f>H4</f>
        <v>3753.6000000000004</v>
      </c>
      <c r="J5" s="140"/>
    </row>
    <row r="6" spans="1:10" x14ac:dyDescent="0.35">
      <c r="A6" s="90" t="s">
        <v>4</v>
      </c>
      <c r="B6" s="13">
        <v>18</v>
      </c>
      <c r="C6" s="13">
        <v>20</v>
      </c>
      <c r="D6" s="13">
        <v>343</v>
      </c>
      <c r="E6" s="13">
        <v>29.32</v>
      </c>
      <c r="F6" s="13">
        <v>40</v>
      </c>
      <c r="G6" s="101">
        <f t="shared" si="0"/>
        <v>11.73</v>
      </c>
      <c r="H6" s="15">
        <f t="shared" si="1"/>
        <v>4023.3900000000003</v>
      </c>
      <c r="I6" s="15">
        <f t="shared" ref="I6:I13" si="2">H5</f>
        <v>3941.28</v>
      </c>
      <c r="J6" s="140"/>
    </row>
    <row r="7" spans="1:10" x14ac:dyDescent="0.35">
      <c r="A7" s="90" t="s">
        <v>5</v>
      </c>
      <c r="B7" s="13">
        <v>18</v>
      </c>
      <c r="C7" s="13">
        <v>21</v>
      </c>
      <c r="D7" s="13">
        <v>354</v>
      </c>
      <c r="E7" s="13">
        <v>29.32</v>
      </c>
      <c r="F7" s="13">
        <v>40</v>
      </c>
      <c r="G7" s="101">
        <f t="shared" si="0"/>
        <v>11.73</v>
      </c>
      <c r="H7" s="15">
        <f t="shared" si="1"/>
        <v>4152.42</v>
      </c>
      <c r="I7" s="15">
        <f t="shared" si="2"/>
        <v>4023.3900000000003</v>
      </c>
      <c r="J7" s="140"/>
    </row>
    <row r="8" spans="1:10" x14ac:dyDescent="0.35">
      <c r="A8" s="90" t="s">
        <v>6</v>
      </c>
      <c r="B8" s="13">
        <v>19</v>
      </c>
      <c r="C8" s="13">
        <v>21</v>
      </c>
      <c r="D8" s="13">
        <v>352</v>
      </c>
      <c r="E8" s="13">
        <v>29.32</v>
      </c>
      <c r="F8" s="13">
        <v>40</v>
      </c>
      <c r="G8" s="101">
        <f t="shared" si="0"/>
        <v>11.73</v>
      </c>
      <c r="H8" s="15">
        <f t="shared" si="1"/>
        <v>4128.96</v>
      </c>
      <c r="I8" s="15">
        <f t="shared" si="2"/>
        <v>4152.42</v>
      </c>
      <c r="J8" s="140"/>
    </row>
    <row r="9" spans="1:10" x14ac:dyDescent="0.35">
      <c r="A9" s="90" t="s">
        <v>7</v>
      </c>
      <c r="B9" s="13">
        <v>17</v>
      </c>
      <c r="C9" s="13">
        <v>19</v>
      </c>
      <c r="D9" s="13">
        <v>316</v>
      </c>
      <c r="E9" s="13">
        <v>29.32</v>
      </c>
      <c r="F9" s="13">
        <v>40</v>
      </c>
      <c r="G9" s="101">
        <f t="shared" si="0"/>
        <v>11.73</v>
      </c>
      <c r="H9" s="15">
        <f t="shared" si="1"/>
        <v>3706.6800000000003</v>
      </c>
      <c r="I9" s="15">
        <f t="shared" si="2"/>
        <v>4128.96</v>
      </c>
      <c r="J9" s="140"/>
    </row>
    <row r="10" spans="1:10" x14ac:dyDescent="0.35">
      <c r="A10" s="90" t="s">
        <v>8</v>
      </c>
      <c r="B10" s="13">
        <v>17</v>
      </c>
      <c r="C10" s="13">
        <v>23</v>
      </c>
      <c r="D10" s="13">
        <v>382</v>
      </c>
      <c r="E10" s="13">
        <v>29.32</v>
      </c>
      <c r="F10" s="13">
        <v>40</v>
      </c>
      <c r="G10" s="101">
        <f t="shared" si="0"/>
        <v>11.73</v>
      </c>
      <c r="H10" s="15">
        <f t="shared" si="1"/>
        <v>4480.8600000000006</v>
      </c>
      <c r="I10" s="15">
        <f>H9</f>
        <v>3706.6800000000003</v>
      </c>
      <c r="J10" s="140"/>
    </row>
    <row r="11" spans="1:10" x14ac:dyDescent="0.35">
      <c r="A11" s="90" t="s">
        <v>9</v>
      </c>
      <c r="B11" s="13">
        <v>18</v>
      </c>
      <c r="C11" s="13">
        <v>22</v>
      </c>
      <c r="D11" s="13">
        <v>394</v>
      </c>
      <c r="E11" s="13">
        <v>29.32</v>
      </c>
      <c r="F11" s="13">
        <v>20</v>
      </c>
      <c r="G11" s="101">
        <f t="shared" si="0"/>
        <v>5.86</v>
      </c>
      <c r="H11" s="15">
        <f t="shared" si="1"/>
        <v>2308.84</v>
      </c>
      <c r="I11" s="15">
        <f t="shared" si="2"/>
        <v>4480.8600000000006</v>
      </c>
      <c r="J11" s="141"/>
    </row>
    <row r="12" spans="1:10" x14ac:dyDescent="0.35">
      <c r="A12" s="90" t="s">
        <v>10</v>
      </c>
      <c r="B12" s="13">
        <v>18</v>
      </c>
      <c r="C12" s="13">
        <v>21</v>
      </c>
      <c r="D12" s="13">
        <f t="shared" ref="D12:D15" si="3">B12*C12</f>
        <v>378</v>
      </c>
      <c r="E12" s="13">
        <v>29.32</v>
      </c>
      <c r="F12" s="13">
        <v>20</v>
      </c>
      <c r="G12" s="101">
        <f t="shared" si="0"/>
        <v>5.86</v>
      </c>
      <c r="H12" s="15">
        <f t="shared" si="1"/>
        <v>2215.08</v>
      </c>
      <c r="I12" s="15">
        <f t="shared" si="2"/>
        <v>2308.84</v>
      </c>
      <c r="J12" s="140" t="s">
        <v>20</v>
      </c>
    </row>
    <row r="13" spans="1:10" x14ac:dyDescent="0.35">
      <c r="A13" s="90" t="s">
        <v>11</v>
      </c>
      <c r="B13" s="13">
        <v>18</v>
      </c>
      <c r="C13" s="13">
        <v>23</v>
      </c>
      <c r="D13" s="13">
        <f t="shared" si="3"/>
        <v>414</v>
      </c>
      <c r="E13" s="13">
        <v>29.32</v>
      </c>
      <c r="F13" s="13">
        <v>20</v>
      </c>
      <c r="G13" s="101">
        <f t="shared" si="0"/>
        <v>5.86</v>
      </c>
      <c r="H13" s="15">
        <f t="shared" si="1"/>
        <v>2426.04</v>
      </c>
      <c r="I13" s="15">
        <f t="shared" si="2"/>
        <v>2215.08</v>
      </c>
      <c r="J13" s="140"/>
    </row>
    <row r="14" spans="1:10" x14ac:dyDescent="0.35">
      <c r="A14" s="90" t="s">
        <v>12</v>
      </c>
      <c r="B14" s="13">
        <v>18</v>
      </c>
      <c r="C14" s="13">
        <v>20</v>
      </c>
      <c r="D14" s="13">
        <f t="shared" si="3"/>
        <v>360</v>
      </c>
      <c r="E14" s="13">
        <v>29.32</v>
      </c>
      <c r="F14" s="13">
        <v>20</v>
      </c>
      <c r="G14" s="101">
        <f t="shared" si="0"/>
        <v>5.86</v>
      </c>
      <c r="H14" s="15">
        <f t="shared" si="1"/>
        <v>2109.6</v>
      </c>
      <c r="I14" s="77">
        <f>H13</f>
        <v>2426.04</v>
      </c>
      <c r="J14" s="140"/>
    </row>
    <row r="15" spans="1:10" x14ac:dyDescent="0.35">
      <c r="A15" s="90" t="s">
        <v>13</v>
      </c>
      <c r="B15" s="13">
        <v>18</v>
      </c>
      <c r="C15" s="13">
        <v>18</v>
      </c>
      <c r="D15" s="13">
        <f t="shared" si="3"/>
        <v>324</v>
      </c>
      <c r="E15" s="13">
        <v>29.32</v>
      </c>
      <c r="F15" s="13">
        <v>20</v>
      </c>
      <c r="G15" s="101">
        <f t="shared" si="0"/>
        <v>5.86</v>
      </c>
      <c r="H15" s="15">
        <f t="shared" si="1"/>
        <v>1898.64</v>
      </c>
      <c r="I15" s="15">
        <f>H14</f>
        <v>2109.6</v>
      </c>
      <c r="J15" s="141"/>
    </row>
    <row r="16" spans="1:10" x14ac:dyDescent="0.35">
      <c r="A16" s="90" t="s">
        <v>14</v>
      </c>
      <c r="B16" s="13" t="s">
        <v>18</v>
      </c>
      <c r="C16" s="13">
        <f>SUM(C4:C15)</f>
        <v>251</v>
      </c>
      <c r="D16" s="13">
        <f>SUM(D4:D15)</f>
        <v>4273</v>
      </c>
      <c r="E16" s="13" t="s">
        <v>18</v>
      </c>
      <c r="F16" s="13" t="s">
        <v>18</v>
      </c>
      <c r="G16" s="101" t="s">
        <v>18</v>
      </c>
      <c r="H16" s="15">
        <f>SUM(H4:H15)</f>
        <v>39145.39</v>
      </c>
      <c r="I16" s="15">
        <f>SUM(I4:I15)</f>
        <v>40273.089999999997</v>
      </c>
      <c r="J16" s="90"/>
    </row>
    <row r="17" spans="1:10" x14ac:dyDescent="0.35">
      <c r="A17" s="10"/>
    </row>
    <row r="18" spans="1:10" x14ac:dyDescent="0.35">
      <c r="B18" s="138" t="s">
        <v>0</v>
      </c>
      <c r="C18" s="138"/>
      <c r="D18" s="138"/>
      <c r="E18" s="138"/>
      <c r="F18" s="138"/>
      <c r="G18" s="138"/>
      <c r="H18" s="138"/>
      <c r="I18" s="138"/>
      <c r="J18" s="138"/>
    </row>
    <row r="19" spans="1:10" ht="58" x14ac:dyDescent="0.35">
      <c r="A19" s="6" t="s">
        <v>33</v>
      </c>
      <c r="B19" s="122" t="s">
        <v>15</v>
      </c>
      <c r="C19" s="122" t="s">
        <v>21</v>
      </c>
      <c r="D19" s="122" t="s">
        <v>23</v>
      </c>
      <c r="E19" s="122" t="s">
        <v>164</v>
      </c>
      <c r="F19" s="122" t="s">
        <v>29</v>
      </c>
      <c r="G19" s="4" t="s">
        <v>155</v>
      </c>
      <c r="H19" s="122" t="s">
        <v>162</v>
      </c>
      <c r="I19" s="122" t="s">
        <v>163</v>
      </c>
      <c r="J19" s="91" t="s">
        <v>202</v>
      </c>
    </row>
    <row r="20" spans="1:10" x14ac:dyDescent="0.35">
      <c r="A20" s="90" t="s">
        <v>2</v>
      </c>
      <c r="B20" s="13">
        <v>25</v>
      </c>
      <c r="C20" s="13">
        <v>22</v>
      </c>
      <c r="D20" s="13">
        <f>B20*C20</f>
        <v>550</v>
      </c>
      <c r="E20" s="13">
        <v>29.32</v>
      </c>
      <c r="F20" s="13">
        <v>20</v>
      </c>
      <c r="G20" s="101">
        <f t="shared" ref="G20" si="4">ROUND(E20*F20 %,2)</f>
        <v>5.86</v>
      </c>
      <c r="H20" s="15">
        <f t="shared" ref="H20" si="5">D20*G20</f>
        <v>3223</v>
      </c>
      <c r="I20" s="15">
        <f>H15</f>
        <v>1898.64</v>
      </c>
      <c r="J20" s="139" t="s">
        <v>20</v>
      </c>
    </row>
    <row r="21" spans="1:10" x14ac:dyDescent="0.35">
      <c r="A21" s="90" t="s">
        <v>3</v>
      </c>
      <c r="B21" s="13">
        <v>25</v>
      </c>
      <c r="C21" s="13">
        <v>20</v>
      </c>
      <c r="D21" s="13">
        <f t="shared" ref="D21:D32" si="6">B21*C21</f>
        <v>500</v>
      </c>
      <c r="E21" s="13">
        <v>29.32</v>
      </c>
      <c r="F21" s="13">
        <v>20</v>
      </c>
      <c r="G21" s="101">
        <f t="shared" ref="G21:G26" si="7">ROUND(E21*F21 %,2)</f>
        <v>5.86</v>
      </c>
      <c r="H21" s="15">
        <f t="shared" ref="H21:H26" si="8">D21*G21</f>
        <v>2930</v>
      </c>
      <c r="I21" s="15">
        <f>H20</f>
        <v>3223</v>
      </c>
      <c r="J21" s="140"/>
    </row>
    <row r="22" spans="1:10" x14ac:dyDescent="0.35">
      <c r="A22" s="90" t="s">
        <v>4</v>
      </c>
      <c r="B22" s="13">
        <v>25</v>
      </c>
      <c r="C22" s="13">
        <v>21</v>
      </c>
      <c r="D22" s="13">
        <f t="shared" si="6"/>
        <v>525</v>
      </c>
      <c r="E22" s="13">
        <v>29.32</v>
      </c>
      <c r="F22" s="13">
        <v>20</v>
      </c>
      <c r="G22" s="101">
        <f t="shared" si="7"/>
        <v>5.86</v>
      </c>
      <c r="H22" s="15">
        <f t="shared" si="8"/>
        <v>3076.5</v>
      </c>
      <c r="I22" s="15">
        <f t="shared" ref="I22:I25" si="9">H21</f>
        <v>2930</v>
      </c>
      <c r="J22" s="140"/>
    </row>
    <row r="23" spans="1:10" x14ac:dyDescent="0.35">
      <c r="A23" s="90" t="s">
        <v>5</v>
      </c>
      <c r="B23" s="13">
        <v>25</v>
      </c>
      <c r="C23" s="13">
        <v>20</v>
      </c>
      <c r="D23" s="13">
        <f t="shared" si="6"/>
        <v>500</v>
      </c>
      <c r="E23" s="13">
        <v>29.32</v>
      </c>
      <c r="F23" s="13">
        <v>20</v>
      </c>
      <c r="G23" s="101">
        <f t="shared" si="7"/>
        <v>5.86</v>
      </c>
      <c r="H23" s="15">
        <f t="shared" si="8"/>
        <v>2930</v>
      </c>
      <c r="I23" s="15">
        <f t="shared" si="9"/>
        <v>3076.5</v>
      </c>
      <c r="J23" s="140"/>
    </row>
    <row r="24" spans="1:10" x14ac:dyDescent="0.35">
      <c r="A24" s="90" t="s">
        <v>6</v>
      </c>
      <c r="B24" s="13">
        <v>25</v>
      </c>
      <c r="C24" s="13">
        <v>20</v>
      </c>
      <c r="D24" s="13">
        <f t="shared" si="6"/>
        <v>500</v>
      </c>
      <c r="E24" s="13">
        <v>29.32</v>
      </c>
      <c r="F24" s="13">
        <v>20</v>
      </c>
      <c r="G24" s="101">
        <f t="shared" si="7"/>
        <v>5.86</v>
      </c>
      <c r="H24" s="15">
        <f t="shared" si="8"/>
        <v>2930</v>
      </c>
      <c r="I24" s="15">
        <f t="shared" si="9"/>
        <v>2930</v>
      </c>
      <c r="J24" s="140"/>
    </row>
    <row r="25" spans="1:10" x14ac:dyDescent="0.35">
      <c r="A25" s="90" t="s">
        <v>7</v>
      </c>
      <c r="B25" s="13">
        <v>25</v>
      </c>
      <c r="C25" s="13">
        <v>19</v>
      </c>
      <c r="D25" s="13">
        <f t="shared" si="6"/>
        <v>475</v>
      </c>
      <c r="E25" s="13">
        <v>29.32</v>
      </c>
      <c r="F25" s="13">
        <v>20</v>
      </c>
      <c r="G25" s="101">
        <f t="shared" si="7"/>
        <v>5.86</v>
      </c>
      <c r="H25" s="15">
        <f t="shared" si="8"/>
        <v>2783.5</v>
      </c>
      <c r="I25" s="15">
        <f t="shared" si="9"/>
        <v>2930</v>
      </c>
      <c r="J25" s="140"/>
    </row>
    <row r="26" spans="1:10" x14ac:dyDescent="0.35">
      <c r="A26" s="90" t="s">
        <v>8</v>
      </c>
      <c r="B26" s="13">
        <v>25</v>
      </c>
      <c r="C26" s="13">
        <v>23</v>
      </c>
      <c r="D26" s="13">
        <f t="shared" si="6"/>
        <v>575</v>
      </c>
      <c r="E26" s="13">
        <v>29.32</v>
      </c>
      <c r="F26" s="13">
        <v>20</v>
      </c>
      <c r="G26" s="101">
        <f t="shared" si="7"/>
        <v>5.86</v>
      </c>
      <c r="H26" s="15">
        <f t="shared" si="8"/>
        <v>3369.5</v>
      </c>
      <c r="I26" s="15">
        <f>H25</f>
        <v>2783.5</v>
      </c>
      <c r="J26" s="140"/>
    </row>
    <row r="27" spans="1:10" x14ac:dyDescent="0.35">
      <c r="A27" s="90" t="s">
        <v>9</v>
      </c>
      <c r="B27" s="147"/>
      <c r="C27" s="148"/>
      <c r="D27" s="13">
        <f t="shared" si="6"/>
        <v>0</v>
      </c>
      <c r="E27" s="147"/>
      <c r="F27" s="148"/>
      <c r="G27" s="92"/>
      <c r="H27" s="15">
        <f t="shared" ref="H27:H32" si="10">ROUND((E27*F27 %)*D27,2)</f>
        <v>0</v>
      </c>
      <c r="I27" s="15">
        <f t="shared" ref="I27:I29" si="11">H26</f>
        <v>3369.5</v>
      </c>
      <c r="J27" s="140"/>
    </row>
    <row r="28" spans="1:10" x14ac:dyDescent="0.35">
      <c r="A28" s="90" t="s">
        <v>10</v>
      </c>
      <c r="B28" s="149"/>
      <c r="C28" s="150"/>
      <c r="D28" s="13">
        <f t="shared" si="6"/>
        <v>0</v>
      </c>
      <c r="E28" s="149"/>
      <c r="F28" s="150"/>
      <c r="G28" s="93"/>
      <c r="H28" s="15">
        <f t="shared" si="10"/>
        <v>0</v>
      </c>
      <c r="I28" s="15">
        <f t="shared" si="11"/>
        <v>0</v>
      </c>
      <c r="J28" s="140"/>
    </row>
    <row r="29" spans="1:10" x14ac:dyDescent="0.35">
      <c r="A29" s="90" t="s">
        <v>11</v>
      </c>
      <c r="B29" s="149"/>
      <c r="C29" s="150"/>
      <c r="D29" s="13">
        <f t="shared" si="6"/>
        <v>0</v>
      </c>
      <c r="E29" s="149"/>
      <c r="F29" s="150"/>
      <c r="G29" s="93"/>
      <c r="H29" s="15">
        <f t="shared" si="10"/>
        <v>0</v>
      </c>
      <c r="I29" s="15">
        <f t="shared" si="11"/>
        <v>0</v>
      </c>
      <c r="J29" s="140"/>
    </row>
    <row r="30" spans="1:10" x14ac:dyDescent="0.35">
      <c r="A30" s="90" t="s">
        <v>28</v>
      </c>
      <c r="B30" s="149"/>
      <c r="C30" s="150"/>
      <c r="D30" s="13">
        <f t="shared" si="6"/>
        <v>0</v>
      </c>
      <c r="E30" s="149"/>
      <c r="F30" s="150"/>
      <c r="G30" s="93"/>
      <c r="H30" s="15">
        <f t="shared" si="10"/>
        <v>0</v>
      </c>
      <c r="I30" s="94">
        <f>H29</f>
        <v>0</v>
      </c>
      <c r="J30" s="140"/>
    </row>
    <row r="31" spans="1:10" x14ac:dyDescent="0.35">
      <c r="A31" s="90" t="s">
        <v>31</v>
      </c>
      <c r="B31" s="149"/>
      <c r="C31" s="150"/>
      <c r="D31" s="13">
        <f t="shared" si="6"/>
        <v>0</v>
      </c>
      <c r="E31" s="149"/>
      <c r="F31" s="150"/>
      <c r="G31" s="93"/>
      <c r="H31" s="15">
        <f t="shared" si="10"/>
        <v>0</v>
      </c>
      <c r="I31" s="95"/>
      <c r="J31" s="140"/>
    </row>
    <row r="32" spans="1:10" x14ac:dyDescent="0.35">
      <c r="A32" s="90" t="s">
        <v>13</v>
      </c>
      <c r="B32" s="151"/>
      <c r="C32" s="152"/>
      <c r="D32" s="13">
        <f t="shared" si="6"/>
        <v>0</v>
      </c>
      <c r="E32" s="151"/>
      <c r="F32" s="152"/>
      <c r="G32" s="96"/>
      <c r="H32" s="15">
        <f t="shared" si="10"/>
        <v>0</v>
      </c>
      <c r="I32" s="15">
        <f>H30+H31</f>
        <v>0</v>
      </c>
      <c r="J32" s="141"/>
    </row>
    <row r="33" spans="1:10" x14ac:dyDescent="0.35">
      <c r="A33" s="90" t="s">
        <v>14</v>
      </c>
      <c r="B33" s="13" t="s">
        <v>18</v>
      </c>
      <c r="C33" s="13">
        <f>SUM(C20:C32)</f>
        <v>145</v>
      </c>
      <c r="D33" s="13">
        <f>SUM(D20:D32)</f>
        <v>3625</v>
      </c>
      <c r="E33" s="13" t="s">
        <v>18</v>
      </c>
      <c r="F33" s="13" t="s">
        <v>18</v>
      </c>
      <c r="G33" s="101"/>
      <c r="H33" s="15">
        <f>SUM(H20:H32)</f>
        <v>21242.5</v>
      </c>
      <c r="I33" s="15">
        <f>SUM(I20:I32)</f>
        <v>23141.14</v>
      </c>
      <c r="J33" s="90"/>
    </row>
  </sheetData>
  <mergeCells count="7">
    <mergeCell ref="B2:J2"/>
    <mergeCell ref="B18:J18"/>
    <mergeCell ref="J20:J32"/>
    <mergeCell ref="B27:C32"/>
    <mergeCell ref="E27:F32"/>
    <mergeCell ref="J4:J11"/>
    <mergeCell ref="J12:J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E9434-4EE3-493B-B8E3-E246F21D01B6}">
  <dimension ref="A1:J33"/>
  <sheetViews>
    <sheetView topLeftCell="A16" workbookViewId="0">
      <selection activeCell="J3" sqref="J3"/>
    </sheetView>
  </sheetViews>
  <sheetFormatPr defaultRowHeight="14.5" x14ac:dyDescent="0.35"/>
  <cols>
    <col min="1" max="1" width="14.6328125" style="89" customWidth="1"/>
    <col min="2" max="5" width="8.7265625" style="89"/>
    <col min="6" max="7" width="15.453125" style="89" customWidth="1"/>
    <col min="8" max="8" width="15.26953125" style="89" customWidth="1"/>
    <col min="9" max="9" width="10.26953125" style="89" customWidth="1"/>
    <col min="10" max="16384" width="8.7265625" style="89"/>
  </cols>
  <sheetData>
    <row r="1" spans="1:10" ht="15" thickBot="1" x14ac:dyDescent="0.4"/>
    <row r="2" spans="1:10" ht="15" thickBot="1" x14ac:dyDescent="0.4">
      <c r="B2" s="144" t="s">
        <v>25</v>
      </c>
      <c r="C2" s="145"/>
      <c r="D2" s="145"/>
      <c r="E2" s="145"/>
      <c r="F2" s="145"/>
      <c r="G2" s="145"/>
      <c r="H2" s="145"/>
      <c r="I2" s="145"/>
      <c r="J2" s="146"/>
    </row>
    <row r="3" spans="1:10" ht="58" x14ac:dyDescent="0.35">
      <c r="A3" s="6" t="s">
        <v>35</v>
      </c>
      <c r="B3" s="122" t="s">
        <v>15</v>
      </c>
      <c r="C3" s="122" t="s">
        <v>21</v>
      </c>
      <c r="D3" s="122" t="s">
        <v>23</v>
      </c>
      <c r="E3" s="122" t="s">
        <v>164</v>
      </c>
      <c r="F3" s="122" t="s">
        <v>24</v>
      </c>
      <c r="G3" s="4" t="s">
        <v>155</v>
      </c>
      <c r="H3" s="122" t="s">
        <v>162</v>
      </c>
      <c r="I3" s="122" t="s">
        <v>163</v>
      </c>
      <c r="J3" s="122" t="s">
        <v>202</v>
      </c>
    </row>
    <row r="4" spans="1:10" x14ac:dyDescent="0.35">
      <c r="A4" s="90" t="s">
        <v>2</v>
      </c>
      <c r="B4" s="13">
        <v>26</v>
      </c>
      <c r="C4" s="13">
        <v>22</v>
      </c>
      <c r="D4" s="13">
        <v>531</v>
      </c>
      <c r="E4" s="13">
        <v>29.32</v>
      </c>
      <c r="F4" s="13">
        <v>20</v>
      </c>
      <c r="G4" s="101">
        <f>ROUND(E4*F4 %,2)</f>
        <v>5.86</v>
      </c>
      <c r="H4" s="15">
        <f>D4*G4</f>
        <v>3111.6600000000003</v>
      </c>
      <c r="I4" s="15">
        <v>5301.96</v>
      </c>
      <c r="J4" s="154" t="s">
        <v>19</v>
      </c>
    </row>
    <row r="5" spans="1:10" x14ac:dyDescent="0.35">
      <c r="A5" s="90" t="s">
        <v>3</v>
      </c>
      <c r="B5" s="13">
        <v>25</v>
      </c>
      <c r="C5" s="13">
        <v>21</v>
      </c>
      <c r="D5" s="13">
        <v>525</v>
      </c>
      <c r="E5" s="13">
        <v>29.32</v>
      </c>
      <c r="F5" s="13">
        <v>20</v>
      </c>
      <c r="G5" s="101">
        <f t="shared" ref="G5:G15" si="0">ROUND(E5*F5 %,2)</f>
        <v>5.86</v>
      </c>
      <c r="H5" s="15">
        <f t="shared" ref="H5:H15" si="1">D5*G5</f>
        <v>3076.5</v>
      </c>
      <c r="I5" s="15">
        <f>H4</f>
        <v>3111.6600000000003</v>
      </c>
      <c r="J5" s="154"/>
    </row>
    <row r="6" spans="1:10" x14ac:dyDescent="0.35">
      <c r="A6" s="90" t="s">
        <v>4</v>
      </c>
      <c r="B6" s="13">
        <v>28</v>
      </c>
      <c r="C6" s="13">
        <v>20</v>
      </c>
      <c r="D6" s="13">
        <v>500</v>
      </c>
      <c r="E6" s="13">
        <v>29.32</v>
      </c>
      <c r="F6" s="13">
        <v>20</v>
      </c>
      <c r="G6" s="101">
        <f t="shared" si="0"/>
        <v>5.86</v>
      </c>
      <c r="H6" s="15">
        <f t="shared" si="1"/>
        <v>2930</v>
      </c>
      <c r="I6" s="15">
        <f t="shared" ref="I6:I9" si="2">H5</f>
        <v>3076.5</v>
      </c>
      <c r="J6" s="154"/>
    </row>
    <row r="7" spans="1:10" x14ac:dyDescent="0.35">
      <c r="A7" s="90" t="s">
        <v>5</v>
      </c>
      <c r="B7" s="13">
        <v>25</v>
      </c>
      <c r="C7" s="13">
        <v>21</v>
      </c>
      <c r="D7" s="13">
        <v>515</v>
      </c>
      <c r="E7" s="13">
        <v>29.32</v>
      </c>
      <c r="F7" s="13">
        <v>20</v>
      </c>
      <c r="G7" s="101">
        <f t="shared" si="0"/>
        <v>5.86</v>
      </c>
      <c r="H7" s="15">
        <f t="shared" si="1"/>
        <v>3017.9</v>
      </c>
      <c r="I7" s="15">
        <f t="shared" si="2"/>
        <v>2930</v>
      </c>
      <c r="J7" s="154"/>
    </row>
    <row r="8" spans="1:10" x14ac:dyDescent="0.35">
      <c r="A8" s="90" t="s">
        <v>6</v>
      </c>
      <c r="B8" s="13">
        <v>25</v>
      </c>
      <c r="C8" s="13">
        <v>21</v>
      </c>
      <c r="D8" s="13">
        <v>519</v>
      </c>
      <c r="E8" s="13">
        <v>29.32</v>
      </c>
      <c r="F8" s="13">
        <v>20</v>
      </c>
      <c r="G8" s="101">
        <f t="shared" si="0"/>
        <v>5.86</v>
      </c>
      <c r="H8" s="15">
        <f t="shared" si="1"/>
        <v>3041.34</v>
      </c>
      <c r="I8" s="15">
        <f t="shared" si="2"/>
        <v>3017.9</v>
      </c>
      <c r="J8" s="154"/>
    </row>
    <row r="9" spans="1:10" x14ac:dyDescent="0.35">
      <c r="A9" s="90" t="s">
        <v>7</v>
      </c>
      <c r="B9" s="13">
        <v>25</v>
      </c>
      <c r="C9" s="13">
        <v>19</v>
      </c>
      <c r="D9" s="13">
        <f t="shared" ref="D9:D15" si="3">B9*C9</f>
        <v>475</v>
      </c>
      <c r="E9" s="13">
        <v>29.32</v>
      </c>
      <c r="F9" s="13">
        <v>20</v>
      </c>
      <c r="G9" s="101">
        <f t="shared" si="0"/>
        <v>5.86</v>
      </c>
      <c r="H9" s="15">
        <f t="shared" si="1"/>
        <v>2783.5</v>
      </c>
      <c r="I9" s="15">
        <f t="shared" si="2"/>
        <v>3041.34</v>
      </c>
      <c r="J9" s="154"/>
    </row>
    <row r="10" spans="1:10" x14ac:dyDescent="0.35">
      <c r="A10" s="90" t="s">
        <v>8</v>
      </c>
      <c r="B10" s="13">
        <v>26</v>
      </c>
      <c r="C10" s="13">
        <v>23</v>
      </c>
      <c r="D10" s="13">
        <v>572</v>
      </c>
      <c r="E10" s="13">
        <v>29.32</v>
      </c>
      <c r="F10" s="13">
        <v>20</v>
      </c>
      <c r="G10" s="101">
        <f t="shared" si="0"/>
        <v>5.86</v>
      </c>
      <c r="H10" s="15">
        <f t="shared" si="1"/>
        <v>3351.92</v>
      </c>
      <c r="I10" s="15">
        <f>H9</f>
        <v>2783.5</v>
      </c>
      <c r="J10" s="154"/>
    </row>
    <row r="11" spans="1:10" x14ac:dyDescent="0.35">
      <c r="A11" s="90" t="s">
        <v>9</v>
      </c>
      <c r="B11" s="13">
        <v>25</v>
      </c>
      <c r="C11" s="13">
        <v>22</v>
      </c>
      <c r="D11" s="13">
        <f t="shared" si="3"/>
        <v>550</v>
      </c>
      <c r="E11" s="13">
        <v>29.32</v>
      </c>
      <c r="F11" s="13">
        <v>20</v>
      </c>
      <c r="G11" s="101">
        <f t="shared" si="0"/>
        <v>5.86</v>
      </c>
      <c r="H11" s="15">
        <f t="shared" si="1"/>
        <v>3223</v>
      </c>
      <c r="I11" s="15">
        <f t="shared" ref="I11:I13" si="4">H10</f>
        <v>3351.92</v>
      </c>
      <c r="J11" s="154"/>
    </row>
    <row r="12" spans="1:10" x14ac:dyDescent="0.35">
      <c r="A12" s="90" t="s">
        <v>10</v>
      </c>
      <c r="B12" s="13">
        <v>25</v>
      </c>
      <c r="C12" s="13">
        <v>21</v>
      </c>
      <c r="D12" s="13">
        <f t="shared" si="3"/>
        <v>525</v>
      </c>
      <c r="E12" s="13">
        <v>29.32</v>
      </c>
      <c r="F12" s="13">
        <v>20</v>
      </c>
      <c r="G12" s="101">
        <f t="shared" si="0"/>
        <v>5.86</v>
      </c>
      <c r="H12" s="15">
        <f t="shared" si="1"/>
        <v>3076.5</v>
      </c>
      <c r="I12" s="15">
        <f t="shared" si="4"/>
        <v>3223</v>
      </c>
      <c r="J12" s="140" t="s">
        <v>20</v>
      </c>
    </row>
    <row r="13" spans="1:10" x14ac:dyDescent="0.35">
      <c r="A13" s="90" t="s">
        <v>11</v>
      </c>
      <c r="B13" s="13">
        <v>25</v>
      </c>
      <c r="C13" s="13">
        <v>23</v>
      </c>
      <c r="D13" s="13">
        <f>B13*C13</f>
        <v>575</v>
      </c>
      <c r="E13" s="13">
        <v>29.32</v>
      </c>
      <c r="F13" s="13">
        <v>20</v>
      </c>
      <c r="G13" s="101">
        <f t="shared" si="0"/>
        <v>5.86</v>
      </c>
      <c r="H13" s="15">
        <f t="shared" si="1"/>
        <v>3369.5</v>
      </c>
      <c r="I13" s="15">
        <f t="shared" si="4"/>
        <v>3076.5</v>
      </c>
      <c r="J13" s="140"/>
    </row>
    <row r="14" spans="1:10" x14ac:dyDescent="0.35">
      <c r="A14" s="90" t="s">
        <v>34</v>
      </c>
      <c r="B14" s="13">
        <v>25</v>
      </c>
      <c r="C14" s="13">
        <v>20</v>
      </c>
      <c r="D14" s="13">
        <f t="shared" si="3"/>
        <v>500</v>
      </c>
      <c r="E14" s="13">
        <v>29.32</v>
      </c>
      <c r="F14" s="13">
        <v>20</v>
      </c>
      <c r="G14" s="101">
        <f t="shared" si="0"/>
        <v>5.86</v>
      </c>
      <c r="H14" s="15">
        <f t="shared" si="1"/>
        <v>2930</v>
      </c>
      <c r="I14" s="77">
        <f>H13</f>
        <v>3369.5</v>
      </c>
      <c r="J14" s="140"/>
    </row>
    <row r="15" spans="1:10" x14ac:dyDescent="0.35">
      <c r="A15" s="90" t="s">
        <v>13</v>
      </c>
      <c r="B15" s="13">
        <v>25</v>
      </c>
      <c r="C15" s="13">
        <v>18</v>
      </c>
      <c r="D15" s="13">
        <f t="shared" si="3"/>
        <v>450</v>
      </c>
      <c r="E15" s="13">
        <v>29.32</v>
      </c>
      <c r="F15" s="13">
        <v>20</v>
      </c>
      <c r="G15" s="101">
        <f t="shared" si="0"/>
        <v>5.86</v>
      </c>
      <c r="H15" s="15">
        <f t="shared" si="1"/>
        <v>2637</v>
      </c>
      <c r="I15" s="15">
        <f>H14</f>
        <v>2930</v>
      </c>
      <c r="J15" s="141"/>
    </row>
    <row r="16" spans="1:10" x14ac:dyDescent="0.35">
      <c r="A16" s="90" t="s">
        <v>14</v>
      </c>
      <c r="B16" s="13" t="s">
        <v>18</v>
      </c>
      <c r="C16" s="13">
        <f>SUM(C4:C15)</f>
        <v>251</v>
      </c>
      <c r="D16" s="13">
        <f>SUM(D4:D15)</f>
        <v>6237</v>
      </c>
      <c r="E16" s="13" t="s">
        <v>18</v>
      </c>
      <c r="F16" s="13" t="s">
        <v>18</v>
      </c>
      <c r="G16" s="101" t="s">
        <v>18</v>
      </c>
      <c r="H16" s="15">
        <f>SUM(H4:H15)</f>
        <v>36548.82</v>
      </c>
      <c r="I16" s="15">
        <f>SUM(I4:I15)</f>
        <v>39213.78</v>
      </c>
      <c r="J16" s="90"/>
    </row>
    <row r="18" spans="1:10" x14ac:dyDescent="0.35">
      <c r="B18" s="153" t="s">
        <v>0</v>
      </c>
      <c r="C18" s="153"/>
      <c r="D18" s="153"/>
      <c r="E18" s="153"/>
      <c r="F18" s="153"/>
      <c r="G18" s="153"/>
      <c r="H18" s="153"/>
      <c r="I18" s="153"/>
      <c r="J18" s="153"/>
    </row>
    <row r="19" spans="1:10" ht="58" x14ac:dyDescent="0.35">
      <c r="A19" s="6" t="s">
        <v>35</v>
      </c>
      <c r="B19" s="122" t="s">
        <v>15</v>
      </c>
      <c r="C19" s="122" t="s">
        <v>21</v>
      </c>
      <c r="D19" s="122" t="s">
        <v>23</v>
      </c>
      <c r="E19" s="122" t="s">
        <v>164</v>
      </c>
      <c r="F19" s="122" t="s">
        <v>29</v>
      </c>
      <c r="G19" s="4" t="s">
        <v>155</v>
      </c>
      <c r="H19" s="122" t="s">
        <v>162</v>
      </c>
      <c r="I19" s="122" t="s">
        <v>163</v>
      </c>
      <c r="J19" s="122" t="s">
        <v>202</v>
      </c>
    </row>
    <row r="20" spans="1:10" x14ac:dyDescent="0.35">
      <c r="A20" s="90" t="s">
        <v>2</v>
      </c>
      <c r="B20" s="147"/>
      <c r="C20" s="148"/>
      <c r="D20" s="13">
        <f>B20*C20</f>
        <v>0</v>
      </c>
      <c r="E20" s="147"/>
      <c r="F20" s="148"/>
      <c r="G20" s="92"/>
      <c r="H20" s="15">
        <f>ROUND((E20*F20 %)*D20,2)</f>
        <v>0</v>
      </c>
      <c r="I20" s="15">
        <f>H15</f>
        <v>2637</v>
      </c>
      <c r="J20" s="139" t="s">
        <v>20</v>
      </c>
    </row>
    <row r="21" spans="1:10" x14ac:dyDescent="0.35">
      <c r="A21" s="90" t="s">
        <v>3</v>
      </c>
      <c r="B21" s="149"/>
      <c r="C21" s="150"/>
      <c r="D21" s="13">
        <f t="shared" ref="D21:D31" si="5">B21*C21</f>
        <v>0</v>
      </c>
      <c r="E21" s="149"/>
      <c r="F21" s="150"/>
      <c r="G21" s="93"/>
      <c r="H21" s="15">
        <f t="shared" ref="H21:H31" si="6">ROUND((E21*F21 %)*D21,2)</f>
        <v>0</v>
      </c>
      <c r="I21" s="15">
        <f>H20</f>
        <v>0</v>
      </c>
      <c r="J21" s="140"/>
    </row>
    <row r="22" spans="1:10" x14ac:dyDescent="0.35">
      <c r="A22" s="90" t="s">
        <v>4</v>
      </c>
      <c r="B22" s="149"/>
      <c r="C22" s="150"/>
      <c r="D22" s="13">
        <f t="shared" si="5"/>
        <v>0</v>
      </c>
      <c r="E22" s="149"/>
      <c r="F22" s="150"/>
      <c r="G22" s="93"/>
      <c r="H22" s="15">
        <f t="shared" si="6"/>
        <v>0</v>
      </c>
      <c r="I22" s="15">
        <f t="shared" ref="I22:I25" si="7">H21</f>
        <v>0</v>
      </c>
      <c r="J22" s="140"/>
    </row>
    <row r="23" spans="1:10" x14ac:dyDescent="0.35">
      <c r="A23" s="90" t="s">
        <v>5</v>
      </c>
      <c r="B23" s="149"/>
      <c r="C23" s="150"/>
      <c r="D23" s="13">
        <f t="shared" si="5"/>
        <v>0</v>
      </c>
      <c r="E23" s="149"/>
      <c r="F23" s="150"/>
      <c r="G23" s="93"/>
      <c r="H23" s="15">
        <f t="shared" si="6"/>
        <v>0</v>
      </c>
      <c r="I23" s="15">
        <f t="shared" si="7"/>
        <v>0</v>
      </c>
      <c r="J23" s="140"/>
    </row>
    <row r="24" spans="1:10" x14ac:dyDescent="0.35">
      <c r="A24" s="90" t="s">
        <v>6</v>
      </c>
      <c r="B24" s="149"/>
      <c r="C24" s="150"/>
      <c r="D24" s="13">
        <f t="shared" si="5"/>
        <v>0</v>
      </c>
      <c r="E24" s="149"/>
      <c r="F24" s="150"/>
      <c r="G24" s="93"/>
      <c r="H24" s="15">
        <f t="shared" si="6"/>
        <v>0</v>
      </c>
      <c r="I24" s="15">
        <f t="shared" si="7"/>
        <v>0</v>
      </c>
      <c r="J24" s="140"/>
    </row>
    <row r="25" spans="1:10" x14ac:dyDescent="0.35">
      <c r="A25" s="90" t="s">
        <v>7</v>
      </c>
      <c r="B25" s="149"/>
      <c r="C25" s="150"/>
      <c r="D25" s="13">
        <f t="shared" si="5"/>
        <v>0</v>
      </c>
      <c r="E25" s="149"/>
      <c r="F25" s="150"/>
      <c r="G25" s="93"/>
      <c r="H25" s="15">
        <f t="shared" si="6"/>
        <v>0</v>
      </c>
      <c r="I25" s="15">
        <f t="shared" si="7"/>
        <v>0</v>
      </c>
      <c r="J25" s="140"/>
    </row>
    <row r="26" spans="1:10" x14ac:dyDescent="0.35">
      <c r="A26" s="90" t="s">
        <v>8</v>
      </c>
      <c r="B26" s="149"/>
      <c r="C26" s="150"/>
      <c r="D26" s="13">
        <f t="shared" si="5"/>
        <v>0</v>
      </c>
      <c r="E26" s="149"/>
      <c r="F26" s="150"/>
      <c r="G26" s="93"/>
      <c r="H26" s="15">
        <f t="shared" si="6"/>
        <v>0</v>
      </c>
      <c r="I26" s="15">
        <f>H25</f>
        <v>0</v>
      </c>
      <c r="J26" s="140"/>
    </row>
    <row r="27" spans="1:10" x14ac:dyDescent="0.35">
      <c r="A27" s="90" t="s">
        <v>9</v>
      </c>
      <c r="B27" s="149"/>
      <c r="C27" s="150"/>
      <c r="D27" s="13">
        <f t="shared" si="5"/>
        <v>0</v>
      </c>
      <c r="E27" s="149"/>
      <c r="F27" s="150"/>
      <c r="G27" s="93"/>
      <c r="H27" s="15">
        <f t="shared" si="6"/>
        <v>0</v>
      </c>
      <c r="I27" s="15">
        <f t="shared" ref="I27:I29" si="8">H26</f>
        <v>0</v>
      </c>
      <c r="J27" s="140"/>
    </row>
    <row r="28" spans="1:10" x14ac:dyDescent="0.35">
      <c r="A28" s="90" t="s">
        <v>10</v>
      </c>
      <c r="B28" s="149"/>
      <c r="C28" s="150"/>
      <c r="D28" s="13">
        <f t="shared" si="5"/>
        <v>0</v>
      </c>
      <c r="E28" s="149"/>
      <c r="F28" s="150"/>
      <c r="G28" s="93"/>
      <c r="H28" s="15">
        <f t="shared" si="6"/>
        <v>0</v>
      </c>
      <c r="I28" s="15">
        <f t="shared" si="8"/>
        <v>0</v>
      </c>
      <c r="J28" s="140"/>
    </row>
    <row r="29" spans="1:10" x14ac:dyDescent="0.35">
      <c r="A29" s="90" t="s">
        <v>11</v>
      </c>
      <c r="B29" s="149"/>
      <c r="C29" s="150"/>
      <c r="D29" s="13">
        <f t="shared" si="5"/>
        <v>0</v>
      </c>
      <c r="E29" s="149"/>
      <c r="F29" s="150"/>
      <c r="G29" s="93"/>
      <c r="H29" s="15">
        <f t="shared" si="6"/>
        <v>0</v>
      </c>
      <c r="I29" s="15">
        <f t="shared" si="8"/>
        <v>0</v>
      </c>
      <c r="J29" s="140"/>
    </row>
    <row r="30" spans="1:10" x14ac:dyDescent="0.35">
      <c r="A30" s="90" t="s">
        <v>34</v>
      </c>
      <c r="B30" s="149"/>
      <c r="C30" s="150"/>
      <c r="D30" s="13">
        <f t="shared" si="5"/>
        <v>0</v>
      </c>
      <c r="E30" s="149"/>
      <c r="F30" s="150"/>
      <c r="G30" s="93"/>
      <c r="H30" s="15">
        <f t="shared" si="6"/>
        <v>0</v>
      </c>
      <c r="I30" s="77">
        <f>H29</f>
        <v>0</v>
      </c>
      <c r="J30" s="140"/>
    </row>
    <row r="31" spans="1:10" x14ac:dyDescent="0.35">
      <c r="A31" s="90" t="s">
        <v>13</v>
      </c>
      <c r="B31" s="151"/>
      <c r="C31" s="152"/>
      <c r="D31" s="13">
        <f t="shared" si="5"/>
        <v>0</v>
      </c>
      <c r="E31" s="151"/>
      <c r="F31" s="152"/>
      <c r="G31" s="96"/>
      <c r="H31" s="15">
        <f t="shared" si="6"/>
        <v>0</v>
      </c>
      <c r="I31" s="15">
        <f>H30</f>
        <v>0</v>
      </c>
      <c r="J31" s="141"/>
    </row>
    <row r="32" spans="1:10" x14ac:dyDescent="0.35">
      <c r="A32" s="90" t="s">
        <v>14</v>
      </c>
      <c r="B32" s="13" t="s">
        <v>18</v>
      </c>
      <c r="C32" s="13">
        <f>SUM(C20:C31)</f>
        <v>0</v>
      </c>
      <c r="D32" s="13">
        <f>SUM(D20:D31)</f>
        <v>0</v>
      </c>
      <c r="E32" s="13" t="s">
        <v>18</v>
      </c>
      <c r="F32" s="13" t="s">
        <v>18</v>
      </c>
      <c r="G32" s="101"/>
      <c r="H32" s="15">
        <f>SUM(H20:H31)</f>
        <v>0</v>
      </c>
      <c r="I32" s="15">
        <f>SUM(I20:I31)</f>
        <v>2637</v>
      </c>
      <c r="J32" s="90"/>
    </row>
    <row r="33" spans="1:1" x14ac:dyDescent="0.35">
      <c r="A33" s="10"/>
    </row>
  </sheetData>
  <mergeCells count="7">
    <mergeCell ref="B2:J2"/>
    <mergeCell ref="B18:J18"/>
    <mergeCell ref="J20:J31"/>
    <mergeCell ref="B20:C31"/>
    <mergeCell ref="E20:F31"/>
    <mergeCell ref="J4:J11"/>
    <mergeCell ref="J12:J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38A8B-63A7-4BCC-8DF8-3ABC5A698EC3}">
  <dimension ref="A2:P35"/>
  <sheetViews>
    <sheetView topLeftCell="A16" workbookViewId="0">
      <selection activeCell="E17" sqref="E17:F17"/>
    </sheetView>
  </sheetViews>
  <sheetFormatPr defaultRowHeight="14.5" x14ac:dyDescent="0.35"/>
  <cols>
    <col min="1" max="1" width="20.1796875" customWidth="1"/>
    <col min="2" max="2" width="11.1796875" customWidth="1"/>
    <col min="5" max="8" width="14.7265625" customWidth="1"/>
    <col min="10" max="10" width="11.90625" customWidth="1"/>
    <col min="11" max="11" width="14.1796875" customWidth="1"/>
    <col min="12" max="12" width="17.1796875" customWidth="1"/>
    <col min="13" max="13" width="15.26953125" customWidth="1"/>
    <col min="14" max="14" width="15" customWidth="1"/>
    <col min="15" max="16" width="13.36328125" customWidth="1"/>
  </cols>
  <sheetData>
    <row r="2" spans="1:16" x14ac:dyDescent="0.35">
      <c r="B2" s="138" t="s">
        <v>25</v>
      </c>
      <c r="C2" s="138"/>
      <c r="D2" s="138"/>
      <c r="E2" s="138"/>
      <c r="F2" s="138"/>
      <c r="G2" s="138"/>
      <c r="H2" s="138"/>
      <c r="I2" s="138"/>
      <c r="J2" s="138"/>
      <c r="K2" s="138"/>
      <c r="L2" s="138"/>
      <c r="M2" s="138"/>
      <c r="N2" s="138"/>
      <c r="O2" s="138"/>
      <c r="P2" s="138"/>
    </row>
    <row r="3" spans="1:16" ht="101.5" x14ac:dyDescent="0.35">
      <c r="A3" s="7" t="s">
        <v>36</v>
      </c>
      <c r="B3" s="7" t="s">
        <v>48</v>
      </c>
      <c r="C3" s="7" t="s">
        <v>49</v>
      </c>
      <c r="D3" s="7" t="s">
        <v>21</v>
      </c>
      <c r="E3" s="4" t="s">
        <v>166</v>
      </c>
      <c r="F3" s="4" t="s">
        <v>167</v>
      </c>
      <c r="G3" s="7" t="s">
        <v>50</v>
      </c>
      <c r="H3" s="7" t="s">
        <v>51</v>
      </c>
      <c r="I3" s="7" t="s">
        <v>24</v>
      </c>
      <c r="J3" s="7" t="s">
        <v>150</v>
      </c>
      <c r="K3" s="7" t="s">
        <v>151</v>
      </c>
      <c r="L3" s="7" t="s">
        <v>52</v>
      </c>
      <c r="M3" s="7" t="s">
        <v>53</v>
      </c>
      <c r="N3" s="7" t="s">
        <v>46</v>
      </c>
      <c r="O3" s="4" t="s">
        <v>1</v>
      </c>
      <c r="P3" s="122" t="s">
        <v>202</v>
      </c>
    </row>
    <row r="4" spans="1:16" x14ac:dyDescent="0.35">
      <c r="A4" s="62" t="s">
        <v>47</v>
      </c>
      <c r="B4" s="63">
        <v>17</v>
      </c>
      <c r="C4" s="63">
        <v>7</v>
      </c>
      <c r="D4" s="63">
        <v>22</v>
      </c>
      <c r="E4" s="70">
        <v>256</v>
      </c>
      <c r="F4" s="70">
        <v>63</v>
      </c>
      <c r="G4" s="63">
        <v>34.36</v>
      </c>
      <c r="H4" s="63">
        <v>40.159999999999997</v>
      </c>
      <c r="I4" s="63">
        <v>40</v>
      </c>
      <c r="J4" s="63">
        <f>ROUND(G4*I4 %,2)</f>
        <v>13.74</v>
      </c>
      <c r="K4" s="63">
        <f>ROUND(H4*I4 %,2)</f>
        <v>16.059999999999999</v>
      </c>
      <c r="L4" s="65">
        <f>ROUND(E4*J4,2)</f>
        <v>3517.44</v>
      </c>
      <c r="M4" s="65">
        <f>ROUND(F4*K4,2)</f>
        <v>1011.78</v>
      </c>
      <c r="N4" s="65">
        <f>L4+M4</f>
        <v>4529.22</v>
      </c>
      <c r="O4" s="65">
        <v>0</v>
      </c>
      <c r="P4" s="156" t="s">
        <v>19</v>
      </c>
    </row>
    <row r="5" spans="1:16" x14ac:dyDescent="0.35">
      <c r="A5" s="1" t="s">
        <v>3</v>
      </c>
      <c r="B5" s="13">
        <v>15</v>
      </c>
      <c r="C5" s="13">
        <v>7</v>
      </c>
      <c r="D5" s="13">
        <v>21</v>
      </c>
      <c r="E5" s="66">
        <v>266</v>
      </c>
      <c r="F5" s="66">
        <v>74</v>
      </c>
      <c r="G5" s="63">
        <v>34.36</v>
      </c>
      <c r="H5" s="63">
        <v>40.159999999999997</v>
      </c>
      <c r="I5" s="63">
        <v>40</v>
      </c>
      <c r="J5" s="63">
        <f t="shared" ref="J5:J16" si="0">ROUND(G5*I5 %,2)</f>
        <v>13.74</v>
      </c>
      <c r="K5" s="63">
        <f t="shared" ref="K5:K16" si="1">ROUND(H5*I5 %,2)</f>
        <v>16.059999999999999</v>
      </c>
      <c r="L5" s="65">
        <f t="shared" ref="L5:L16" si="2">ROUND(E5*J5,2)</f>
        <v>3654.84</v>
      </c>
      <c r="M5" s="65">
        <f t="shared" ref="M5:M16" si="3">ROUND(F5*K5,2)</f>
        <v>1188.44</v>
      </c>
      <c r="N5" s="15">
        <f t="shared" ref="N5:N16" si="4">L5+M5</f>
        <v>4843.2800000000007</v>
      </c>
      <c r="O5" s="15">
        <v>0</v>
      </c>
      <c r="P5" s="157"/>
    </row>
    <row r="6" spans="1:16" x14ac:dyDescent="0.35">
      <c r="A6" s="1" t="s">
        <v>4</v>
      </c>
      <c r="B6" s="13">
        <v>16</v>
      </c>
      <c r="C6" s="13">
        <v>6</v>
      </c>
      <c r="D6" s="13">
        <v>20</v>
      </c>
      <c r="E6" s="66">
        <v>248</v>
      </c>
      <c r="F6" s="66">
        <v>70</v>
      </c>
      <c r="G6" s="63">
        <v>34.36</v>
      </c>
      <c r="H6" s="63">
        <v>40.159999999999997</v>
      </c>
      <c r="I6" s="63">
        <v>40</v>
      </c>
      <c r="J6" s="63">
        <f t="shared" si="0"/>
        <v>13.74</v>
      </c>
      <c r="K6" s="63">
        <f t="shared" si="1"/>
        <v>16.059999999999999</v>
      </c>
      <c r="L6" s="65">
        <f t="shared" si="2"/>
        <v>3407.52</v>
      </c>
      <c r="M6" s="65">
        <f t="shared" si="3"/>
        <v>1124.2</v>
      </c>
      <c r="N6" s="15">
        <f t="shared" si="4"/>
        <v>4531.72</v>
      </c>
      <c r="O6" s="15">
        <v>0</v>
      </c>
      <c r="P6" s="157"/>
    </row>
    <row r="7" spans="1:16" x14ac:dyDescent="0.35">
      <c r="A7" s="1" t="s">
        <v>5</v>
      </c>
      <c r="B7" s="13">
        <v>15</v>
      </c>
      <c r="C7" s="13">
        <v>6</v>
      </c>
      <c r="D7" s="13">
        <v>21</v>
      </c>
      <c r="E7" s="66">
        <v>183</v>
      </c>
      <c r="F7" s="66">
        <v>62</v>
      </c>
      <c r="G7" s="63">
        <v>34.36</v>
      </c>
      <c r="H7" s="63">
        <v>40.159999999999997</v>
      </c>
      <c r="I7" s="63">
        <v>40</v>
      </c>
      <c r="J7" s="63">
        <f t="shared" si="0"/>
        <v>13.74</v>
      </c>
      <c r="K7" s="63">
        <f t="shared" si="1"/>
        <v>16.059999999999999</v>
      </c>
      <c r="L7" s="65">
        <f t="shared" si="2"/>
        <v>2514.42</v>
      </c>
      <c r="M7" s="65">
        <f t="shared" si="3"/>
        <v>995.72</v>
      </c>
      <c r="N7" s="15">
        <f t="shared" si="4"/>
        <v>3510.1400000000003</v>
      </c>
      <c r="O7" s="15">
        <v>0</v>
      </c>
      <c r="P7" s="157"/>
    </row>
    <row r="8" spans="1:16" x14ac:dyDescent="0.35">
      <c r="A8" s="1" t="s">
        <v>6</v>
      </c>
      <c r="B8" s="13">
        <v>14</v>
      </c>
      <c r="C8" s="13">
        <v>7</v>
      </c>
      <c r="D8" s="13">
        <v>21</v>
      </c>
      <c r="E8" s="66">
        <v>205</v>
      </c>
      <c r="F8" s="66">
        <v>72</v>
      </c>
      <c r="G8" s="63">
        <v>34.36</v>
      </c>
      <c r="H8" s="63">
        <v>40.159999999999997</v>
      </c>
      <c r="I8" s="63">
        <v>40</v>
      </c>
      <c r="J8" s="63">
        <f t="shared" si="0"/>
        <v>13.74</v>
      </c>
      <c r="K8" s="63">
        <f t="shared" si="1"/>
        <v>16.059999999999999</v>
      </c>
      <c r="L8" s="65">
        <f t="shared" si="2"/>
        <v>2816.7</v>
      </c>
      <c r="M8" s="65">
        <f t="shared" si="3"/>
        <v>1156.32</v>
      </c>
      <c r="N8" s="15">
        <f t="shared" si="4"/>
        <v>3973.0199999999995</v>
      </c>
      <c r="O8" s="15">
        <v>0</v>
      </c>
      <c r="P8" s="157"/>
    </row>
    <row r="9" spans="1:16" x14ac:dyDescent="0.35">
      <c r="A9" s="1" t="s">
        <v>7</v>
      </c>
      <c r="B9" s="13">
        <v>15</v>
      </c>
      <c r="C9" s="13">
        <v>7</v>
      </c>
      <c r="D9" s="13">
        <v>19</v>
      </c>
      <c r="E9" s="66">
        <v>220</v>
      </c>
      <c r="F9" s="66">
        <v>62</v>
      </c>
      <c r="G9" s="63">
        <v>34.36</v>
      </c>
      <c r="H9" s="63">
        <v>40.159999999999997</v>
      </c>
      <c r="I9" s="63">
        <v>40</v>
      </c>
      <c r="J9" s="63">
        <f t="shared" si="0"/>
        <v>13.74</v>
      </c>
      <c r="K9" s="63">
        <f t="shared" si="1"/>
        <v>16.059999999999999</v>
      </c>
      <c r="L9" s="65">
        <f t="shared" si="2"/>
        <v>3022.8</v>
      </c>
      <c r="M9" s="65">
        <f t="shared" si="3"/>
        <v>995.72</v>
      </c>
      <c r="N9" s="15">
        <f t="shared" si="4"/>
        <v>4018.5200000000004</v>
      </c>
      <c r="O9" s="15">
        <v>0</v>
      </c>
      <c r="P9" s="157"/>
    </row>
    <row r="10" spans="1:16" x14ac:dyDescent="0.35">
      <c r="A10" s="1" t="s">
        <v>8</v>
      </c>
      <c r="B10" s="13">
        <v>16</v>
      </c>
      <c r="C10" s="13">
        <v>7</v>
      </c>
      <c r="D10" s="13">
        <v>23</v>
      </c>
      <c r="E10" s="66">
        <v>243</v>
      </c>
      <c r="F10" s="66">
        <v>56</v>
      </c>
      <c r="G10" s="63">
        <v>34.36</v>
      </c>
      <c r="H10" s="63">
        <v>40.159999999999997</v>
      </c>
      <c r="I10" s="63">
        <v>40</v>
      </c>
      <c r="J10" s="63">
        <f t="shared" si="0"/>
        <v>13.74</v>
      </c>
      <c r="K10" s="63">
        <f t="shared" si="1"/>
        <v>16.059999999999999</v>
      </c>
      <c r="L10" s="65">
        <f t="shared" si="2"/>
        <v>3338.82</v>
      </c>
      <c r="M10" s="65">
        <f t="shared" si="3"/>
        <v>899.36</v>
      </c>
      <c r="N10" s="15">
        <f t="shared" si="4"/>
        <v>4238.18</v>
      </c>
      <c r="O10" s="15">
        <v>0</v>
      </c>
      <c r="P10" s="157"/>
    </row>
    <row r="11" spans="1:16" x14ac:dyDescent="0.35">
      <c r="A11" s="1" t="s">
        <v>9</v>
      </c>
      <c r="B11" s="13">
        <v>15</v>
      </c>
      <c r="C11" s="13">
        <v>6</v>
      </c>
      <c r="D11" s="13">
        <v>22</v>
      </c>
      <c r="E11" s="66">
        <v>227</v>
      </c>
      <c r="F11" s="66">
        <v>47</v>
      </c>
      <c r="G11" s="63">
        <v>34.36</v>
      </c>
      <c r="H11" s="63">
        <v>40.159999999999997</v>
      </c>
      <c r="I11" s="63">
        <v>40</v>
      </c>
      <c r="J11" s="63">
        <f t="shared" si="0"/>
        <v>13.74</v>
      </c>
      <c r="K11" s="63">
        <f t="shared" si="1"/>
        <v>16.059999999999999</v>
      </c>
      <c r="L11" s="65">
        <f t="shared" si="2"/>
        <v>3118.98</v>
      </c>
      <c r="M11" s="65">
        <f t="shared" si="3"/>
        <v>754.82</v>
      </c>
      <c r="N11" s="15">
        <f t="shared" si="4"/>
        <v>3873.8</v>
      </c>
      <c r="O11" s="15">
        <v>0</v>
      </c>
      <c r="P11" s="157"/>
    </row>
    <row r="12" spans="1:16" x14ac:dyDescent="0.35">
      <c r="A12" s="1" t="s">
        <v>148</v>
      </c>
      <c r="B12" s="13">
        <v>15</v>
      </c>
      <c r="C12" s="13">
        <v>6</v>
      </c>
      <c r="D12" s="22">
        <v>6</v>
      </c>
      <c r="E12" s="66">
        <f>ROUND(E19*D12,0)</f>
        <v>66</v>
      </c>
      <c r="F12" s="66">
        <f>ROUND(F19*D12,0)</f>
        <v>18</v>
      </c>
      <c r="G12" s="64">
        <v>34.36</v>
      </c>
      <c r="H12" s="64">
        <v>40.159999999999997</v>
      </c>
      <c r="I12" s="22">
        <v>40</v>
      </c>
      <c r="J12" s="63">
        <f t="shared" si="0"/>
        <v>13.74</v>
      </c>
      <c r="K12" s="63">
        <f t="shared" si="1"/>
        <v>16.059999999999999</v>
      </c>
      <c r="L12" s="65">
        <f t="shared" si="2"/>
        <v>906.84</v>
      </c>
      <c r="M12" s="65">
        <f t="shared" si="3"/>
        <v>289.08</v>
      </c>
      <c r="N12" s="15">
        <f t="shared" si="4"/>
        <v>1195.92</v>
      </c>
      <c r="O12" s="15">
        <v>0</v>
      </c>
      <c r="P12" s="157" t="s">
        <v>20</v>
      </c>
    </row>
    <row r="13" spans="1:16" x14ac:dyDescent="0.35">
      <c r="A13" s="1" t="s">
        <v>149</v>
      </c>
      <c r="B13" s="13">
        <v>15</v>
      </c>
      <c r="C13" s="13">
        <v>6</v>
      </c>
      <c r="D13" s="22">
        <v>15</v>
      </c>
      <c r="E13" s="66">
        <f>E18-E12</f>
        <v>165</v>
      </c>
      <c r="F13" s="66">
        <f>F18-F12</f>
        <v>45.25</v>
      </c>
      <c r="G13" s="64">
        <v>34.36</v>
      </c>
      <c r="H13" s="64">
        <v>40.159999999999997</v>
      </c>
      <c r="I13" s="22">
        <v>20</v>
      </c>
      <c r="J13" s="63">
        <f t="shared" si="0"/>
        <v>6.87</v>
      </c>
      <c r="K13" s="63">
        <f t="shared" si="1"/>
        <v>8.0299999999999994</v>
      </c>
      <c r="L13" s="65">
        <f t="shared" si="2"/>
        <v>1133.55</v>
      </c>
      <c r="M13" s="65">
        <f t="shared" si="3"/>
        <v>363.36</v>
      </c>
      <c r="N13" s="15">
        <f t="shared" si="4"/>
        <v>1496.9099999999999</v>
      </c>
      <c r="O13" s="15">
        <f>SUM(N4:N11)</f>
        <v>33517.880000000005</v>
      </c>
      <c r="P13" s="157"/>
    </row>
    <row r="14" spans="1:16" x14ac:dyDescent="0.35">
      <c r="A14" s="1" t="s">
        <v>11</v>
      </c>
      <c r="B14" s="13">
        <v>15</v>
      </c>
      <c r="C14" s="13">
        <v>6</v>
      </c>
      <c r="D14" s="22">
        <v>23</v>
      </c>
      <c r="E14" s="66">
        <v>231</v>
      </c>
      <c r="F14" s="66">
        <v>63</v>
      </c>
      <c r="G14" s="64">
        <v>34.36</v>
      </c>
      <c r="H14" s="64">
        <v>40.159999999999997</v>
      </c>
      <c r="I14" s="22">
        <v>20</v>
      </c>
      <c r="J14" s="63">
        <f t="shared" si="0"/>
        <v>6.87</v>
      </c>
      <c r="K14" s="63">
        <f t="shared" si="1"/>
        <v>8.0299999999999994</v>
      </c>
      <c r="L14" s="65">
        <f t="shared" si="2"/>
        <v>1586.97</v>
      </c>
      <c r="M14" s="65">
        <f t="shared" si="3"/>
        <v>505.89</v>
      </c>
      <c r="N14" s="15">
        <f t="shared" si="4"/>
        <v>2092.86</v>
      </c>
      <c r="O14" s="15">
        <f>N12+N13</f>
        <v>2692.83</v>
      </c>
      <c r="P14" s="157"/>
    </row>
    <row r="15" spans="1:16" x14ac:dyDescent="0.35">
      <c r="A15" s="1" t="s">
        <v>12</v>
      </c>
      <c r="B15" s="13">
        <v>15</v>
      </c>
      <c r="C15" s="13">
        <v>6</v>
      </c>
      <c r="D15" s="22">
        <v>20</v>
      </c>
      <c r="E15" s="66">
        <v>231</v>
      </c>
      <c r="F15" s="66">
        <v>63</v>
      </c>
      <c r="G15" s="64">
        <v>34.36</v>
      </c>
      <c r="H15" s="64">
        <v>40.159999999999997</v>
      </c>
      <c r="I15" s="22">
        <v>20</v>
      </c>
      <c r="J15" s="63">
        <f t="shared" si="0"/>
        <v>6.87</v>
      </c>
      <c r="K15" s="63">
        <f t="shared" si="1"/>
        <v>8.0299999999999994</v>
      </c>
      <c r="L15" s="65">
        <f t="shared" si="2"/>
        <v>1586.97</v>
      </c>
      <c r="M15" s="65">
        <f t="shared" si="3"/>
        <v>505.89</v>
      </c>
      <c r="N15" s="15">
        <f t="shared" si="4"/>
        <v>2092.86</v>
      </c>
      <c r="O15" s="15">
        <f>N14</f>
        <v>2092.86</v>
      </c>
      <c r="P15" s="157"/>
    </row>
    <row r="16" spans="1:16" x14ac:dyDescent="0.35">
      <c r="A16" s="1" t="s">
        <v>13</v>
      </c>
      <c r="B16" s="13">
        <v>15</v>
      </c>
      <c r="C16" s="13">
        <v>6</v>
      </c>
      <c r="D16" s="22">
        <v>18</v>
      </c>
      <c r="E16" s="66">
        <v>231</v>
      </c>
      <c r="F16" s="66">
        <v>63</v>
      </c>
      <c r="G16" s="64">
        <v>34.36</v>
      </c>
      <c r="H16" s="64">
        <v>40.159999999999997</v>
      </c>
      <c r="I16" s="22">
        <v>20</v>
      </c>
      <c r="J16" s="63">
        <f t="shared" si="0"/>
        <v>6.87</v>
      </c>
      <c r="K16" s="63">
        <f t="shared" si="1"/>
        <v>8.0299999999999994</v>
      </c>
      <c r="L16" s="65">
        <f t="shared" si="2"/>
        <v>1586.97</v>
      </c>
      <c r="M16" s="65">
        <f t="shared" si="3"/>
        <v>505.89</v>
      </c>
      <c r="N16" s="15">
        <f t="shared" si="4"/>
        <v>2092.86</v>
      </c>
      <c r="O16" s="15">
        <f>N15</f>
        <v>2092.86</v>
      </c>
      <c r="P16" s="158"/>
    </row>
    <row r="17" spans="1:16" x14ac:dyDescent="0.35">
      <c r="A17" s="1" t="s">
        <v>14</v>
      </c>
      <c r="B17" s="22" t="s">
        <v>18</v>
      </c>
      <c r="C17" s="22" t="s">
        <v>18</v>
      </c>
      <c r="D17" s="22">
        <f>SUM(D4:D16)</f>
        <v>251</v>
      </c>
      <c r="E17" s="66">
        <f>SUM(E4:E16)</f>
        <v>2772</v>
      </c>
      <c r="F17" s="66">
        <f>SUM(F4:F16)</f>
        <v>758.25</v>
      </c>
      <c r="G17" s="22" t="s">
        <v>18</v>
      </c>
      <c r="H17" s="22" t="s">
        <v>18</v>
      </c>
      <c r="I17" s="22" t="s">
        <v>18</v>
      </c>
      <c r="J17" s="22" t="s">
        <v>18</v>
      </c>
      <c r="K17" s="22" t="s">
        <v>18</v>
      </c>
      <c r="L17" s="5">
        <f>SUM(L4:L16)</f>
        <v>32192.820000000003</v>
      </c>
      <c r="M17" s="5">
        <f>SUM(M4:M16)</f>
        <v>10296.469999999999</v>
      </c>
      <c r="N17" s="5">
        <f>SUM(N4:N16)</f>
        <v>42489.290000000008</v>
      </c>
      <c r="O17" s="5">
        <f>SUM(O4:O16)</f>
        <v>40396.430000000008</v>
      </c>
      <c r="P17" s="1"/>
    </row>
    <row r="18" spans="1:16" s="68" customFormat="1" ht="10.5" x14ac:dyDescent="0.25">
      <c r="A18" s="67" t="s">
        <v>152</v>
      </c>
      <c r="D18" s="69">
        <f>SUM(D4:D11)/8</f>
        <v>21.125</v>
      </c>
      <c r="E18" s="69">
        <f>SUM(E4:E11)/8</f>
        <v>231</v>
      </c>
      <c r="F18" s="69">
        <f>SUM(F4:F11)/8</f>
        <v>63.25</v>
      </c>
    </row>
    <row r="19" spans="1:16" s="68" customFormat="1" ht="10.5" x14ac:dyDescent="0.25">
      <c r="A19" s="67" t="s">
        <v>153</v>
      </c>
      <c r="D19" s="69"/>
      <c r="E19" s="69">
        <f>E18/D18</f>
        <v>10.934911242603551</v>
      </c>
      <c r="F19" s="69">
        <f>F18/D18</f>
        <v>2.9940828402366866</v>
      </c>
    </row>
    <row r="20" spans="1:16" x14ac:dyDescent="0.35">
      <c r="B20" s="155" t="s">
        <v>0</v>
      </c>
      <c r="C20" s="155"/>
      <c r="D20" s="155"/>
      <c r="E20" s="155"/>
      <c r="F20" s="155"/>
      <c r="G20" s="155"/>
      <c r="H20" s="155"/>
      <c r="I20" s="155"/>
      <c r="J20" s="155"/>
      <c r="K20" s="155"/>
      <c r="L20" s="155"/>
      <c r="M20" s="155"/>
      <c r="N20" s="155"/>
      <c r="O20" s="155"/>
      <c r="P20" s="155"/>
    </row>
    <row r="21" spans="1:16" ht="101.5" x14ac:dyDescent="0.35">
      <c r="A21" s="7" t="s">
        <v>36</v>
      </c>
      <c r="B21" s="7" t="s">
        <v>48</v>
      </c>
      <c r="C21" s="7" t="s">
        <v>49</v>
      </c>
      <c r="D21" s="7" t="s">
        <v>21</v>
      </c>
      <c r="E21" s="4" t="s">
        <v>166</v>
      </c>
      <c r="F21" s="4" t="s">
        <v>167</v>
      </c>
      <c r="G21" s="7" t="s">
        <v>50</v>
      </c>
      <c r="H21" s="7" t="s">
        <v>51</v>
      </c>
      <c r="I21" s="7" t="s">
        <v>29</v>
      </c>
      <c r="J21" s="7" t="s">
        <v>150</v>
      </c>
      <c r="K21" s="7" t="s">
        <v>151</v>
      </c>
      <c r="L21" s="7" t="s">
        <v>52</v>
      </c>
      <c r="M21" s="7" t="s">
        <v>53</v>
      </c>
      <c r="N21" s="7" t="s">
        <v>46</v>
      </c>
      <c r="O21" s="4" t="s">
        <v>1</v>
      </c>
      <c r="P21" s="122" t="s">
        <v>202</v>
      </c>
    </row>
    <row r="22" spans="1:16" x14ac:dyDescent="0.35">
      <c r="A22" s="62" t="s">
        <v>47</v>
      </c>
      <c r="B22" s="63">
        <v>17</v>
      </c>
      <c r="C22" s="63">
        <v>7</v>
      </c>
      <c r="D22" s="63">
        <f>'darba dienas'!B4</f>
        <v>22</v>
      </c>
      <c r="E22" s="70">
        <v>231</v>
      </c>
      <c r="F22" s="70">
        <v>63</v>
      </c>
      <c r="G22" s="63">
        <v>34.36</v>
      </c>
      <c r="H22" s="63">
        <v>40.159999999999997</v>
      </c>
      <c r="I22" s="63">
        <v>20</v>
      </c>
      <c r="J22" s="63">
        <f>ROUND(G22*I22 %,2)</f>
        <v>6.87</v>
      </c>
      <c r="K22" s="63">
        <f>ROUND(H22*I22 %,2)</f>
        <v>8.0299999999999994</v>
      </c>
      <c r="L22" s="65">
        <f>ROUND(E22*J22,2)</f>
        <v>1586.97</v>
      </c>
      <c r="M22" s="65">
        <f>ROUND(F22*K22,2)</f>
        <v>505.89</v>
      </c>
      <c r="N22" s="65">
        <f>L22+M22</f>
        <v>2092.86</v>
      </c>
      <c r="O22" s="65">
        <f>N16</f>
        <v>2092.86</v>
      </c>
      <c r="P22" s="156" t="s">
        <v>20</v>
      </c>
    </row>
    <row r="23" spans="1:16" x14ac:dyDescent="0.35">
      <c r="A23" s="1" t="s">
        <v>3</v>
      </c>
      <c r="B23" s="13">
        <v>15</v>
      </c>
      <c r="C23" s="13">
        <v>7</v>
      </c>
      <c r="D23" s="13">
        <f>'darba dienas'!C4</f>
        <v>20</v>
      </c>
      <c r="E23" s="70">
        <v>231</v>
      </c>
      <c r="F23" s="70">
        <v>63</v>
      </c>
      <c r="G23" s="63">
        <v>34.36</v>
      </c>
      <c r="H23" s="63">
        <v>40.159999999999997</v>
      </c>
      <c r="I23" s="63">
        <v>20</v>
      </c>
      <c r="J23" s="63">
        <f t="shared" ref="J23:J34" si="5">ROUND(G23*I23 %,2)</f>
        <v>6.87</v>
      </c>
      <c r="K23" s="63">
        <f t="shared" ref="K23:K34" si="6">ROUND(H23*I23 %,2)</f>
        <v>8.0299999999999994</v>
      </c>
      <c r="L23" s="65">
        <f t="shared" ref="L23:L34" si="7">ROUND(E23*J23,2)</f>
        <v>1586.97</v>
      </c>
      <c r="M23" s="65">
        <f t="shared" ref="M23:M34" si="8">ROUND(F23*K23,2)</f>
        <v>505.89</v>
      </c>
      <c r="N23" s="15">
        <f t="shared" ref="N23:N34" si="9">L23+M23</f>
        <v>2092.86</v>
      </c>
      <c r="O23" s="15">
        <f>N22</f>
        <v>2092.86</v>
      </c>
      <c r="P23" s="157"/>
    </row>
    <row r="24" spans="1:16" x14ac:dyDescent="0.35">
      <c r="A24" s="1" t="s">
        <v>4</v>
      </c>
      <c r="B24" s="13">
        <v>16</v>
      </c>
      <c r="C24" s="13">
        <v>6</v>
      </c>
      <c r="D24" s="13">
        <f>'darba dienas'!D4</f>
        <v>21</v>
      </c>
      <c r="E24" s="70">
        <v>231</v>
      </c>
      <c r="F24" s="70">
        <v>63</v>
      </c>
      <c r="G24" s="63">
        <v>34.36</v>
      </c>
      <c r="H24" s="63">
        <v>40.159999999999997</v>
      </c>
      <c r="I24" s="63">
        <v>20</v>
      </c>
      <c r="J24" s="63">
        <f t="shared" si="5"/>
        <v>6.87</v>
      </c>
      <c r="K24" s="63">
        <f t="shared" si="6"/>
        <v>8.0299999999999994</v>
      </c>
      <c r="L24" s="65">
        <f t="shared" si="7"/>
        <v>1586.97</v>
      </c>
      <c r="M24" s="65">
        <f t="shared" si="8"/>
        <v>505.89</v>
      </c>
      <c r="N24" s="15">
        <f t="shared" si="9"/>
        <v>2092.86</v>
      </c>
      <c r="O24" s="15">
        <f t="shared" ref="O24:O34" si="10">N23</f>
        <v>2092.86</v>
      </c>
      <c r="P24" s="157"/>
    </row>
    <row r="25" spans="1:16" x14ac:dyDescent="0.35">
      <c r="A25" s="1" t="s">
        <v>5</v>
      </c>
      <c r="B25" s="13">
        <v>15</v>
      </c>
      <c r="C25" s="13">
        <v>6</v>
      </c>
      <c r="D25" s="13">
        <f>'darba dienas'!E4</f>
        <v>20</v>
      </c>
      <c r="E25" s="70">
        <v>231</v>
      </c>
      <c r="F25" s="70">
        <v>63</v>
      </c>
      <c r="G25" s="63">
        <v>34.36</v>
      </c>
      <c r="H25" s="63">
        <v>40.159999999999997</v>
      </c>
      <c r="I25" s="63">
        <v>20</v>
      </c>
      <c r="J25" s="63">
        <f t="shared" si="5"/>
        <v>6.87</v>
      </c>
      <c r="K25" s="63">
        <f t="shared" si="6"/>
        <v>8.0299999999999994</v>
      </c>
      <c r="L25" s="65">
        <f t="shared" si="7"/>
        <v>1586.97</v>
      </c>
      <c r="M25" s="65">
        <f t="shared" si="8"/>
        <v>505.89</v>
      </c>
      <c r="N25" s="15">
        <f t="shared" si="9"/>
        <v>2092.86</v>
      </c>
      <c r="O25" s="15">
        <f t="shared" si="10"/>
        <v>2092.86</v>
      </c>
      <c r="P25" s="157"/>
    </row>
    <row r="26" spans="1:16" x14ac:dyDescent="0.35">
      <c r="A26" s="1" t="s">
        <v>6</v>
      </c>
      <c r="B26" s="13">
        <v>14</v>
      </c>
      <c r="C26" s="13">
        <v>7</v>
      </c>
      <c r="D26" s="13">
        <f>'darba dienas'!F4</f>
        <v>20</v>
      </c>
      <c r="E26" s="70">
        <v>231</v>
      </c>
      <c r="F26" s="70">
        <v>63</v>
      </c>
      <c r="G26" s="63">
        <v>34.36</v>
      </c>
      <c r="H26" s="63">
        <v>40.159999999999997</v>
      </c>
      <c r="I26" s="63">
        <v>20</v>
      </c>
      <c r="J26" s="63">
        <f t="shared" si="5"/>
        <v>6.87</v>
      </c>
      <c r="K26" s="63">
        <f t="shared" si="6"/>
        <v>8.0299999999999994</v>
      </c>
      <c r="L26" s="65">
        <f t="shared" si="7"/>
        <v>1586.97</v>
      </c>
      <c r="M26" s="65">
        <f t="shared" si="8"/>
        <v>505.89</v>
      </c>
      <c r="N26" s="15">
        <f t="shared" si="9"/>
        <v>2092.86</v>
      </c>
      <c r="O26" s="15">
        <f t="shared" si="10"/>
        <v>2092.86</v>
      </c>
      <c r="P26" s="157"/>
    </row>
    <row r="27" spans="1:16" x14ac:dyDescent="0.35">
      <c r="A27" s="1" t="s">
        <v>7</v>
      </c>
      <c r="B27" s="13">
        <v>15</v>
      </c>
      <c r="C27" s="13">
        <v>7</v>
      </c>
      <c r="D27" s="13">
        <f>'darba dienas'!G4</f>
        <v>19</v>
      </c>
      <c r="E27" s="70">
        <v>231</v>
      </c>
      <c r="F27" s="70">
        <v>63</v>
      </c>
      <c r="G27" s="63">
        <v>34.36</v>
      </c>
      <c r="H27" s="63">
        <v>40.159999999999997</v>
      </c>
      <c r="I27" s="63">
        <v>20</v>
      </c>
      <c r="J27" s="63">
        <f t="shared" si="5"/>
        <v>6.87</v>
      </c>
      <c r="K27" s="63">
        <f t="shared" si="6"/>
        <v>8.0299999999999994</v>
      </c>
      <c r="L27" s="65">
        <f t="shared" si="7"/>
        <v>1586.97</v>
      </c>
      <c r="M27" s="65">
        <f t="shared" si="8"/>
        <v>505.89</v>
      </c>
      <c r="N27" s="15">
        <f t="shared" si="9"/>
        <v>2092.86</v>
      </c>
      <c r="O27" s="15">
        <f t="shared" si="10"/>
        <v>2092.86</v>
      </c>
      <c r="P27" s="157"/>
    </row>
    <row r="28" spans="1:16" x14ac:dyDescent="0.35">
      <c r="A28" s="1" t="s">
        <v>8</v>
      </c>
      <c r="B28" s="13">
        <v>16</v>
      </c>
      <c r="C28" s="13">
        <v>7</v>
      </c>
      <c r="D28" s="13">
        <f>'darba dienas'!H4</f>
        <v>23</v>
      </c>
      <c r="E28" s="70">
        <v>231</v>
      </c>
      <c r="F28" s="70">
        <v>63</v>
      </c>
      <c r="G28" s="63">
        <v>34.36</v>
      </c>
      <c r="H28" s="63">
        <v>40.159999999999997</v>
      </c>
      <c r="I28" s="63">
        <v>20</v>
      </c>
      <c r="J28" s="63">
        <f t="shared" si="5"/>
        <v>6.87</v>
      </c>
      <c r="K28" s="63">
        <f t="shared" si="6"/>
        <v>8.0299999999999994</v>
      </c>
      <c r="L28" s="65">
        <f t="shared" si="7"/>
        <v>1586.97</v>
      </c>
      <c r="M28" s="65">
        <f t="shared" si="8"/>
        <v>505.89</v>
      </c>
      <c r="N28" s="15">
        <f t="shared" si="9"/>
        <v>2092.86</v>
      </c>
      <c r="O28" s="15">
        <f t="shared" si="10"/>
        <v>2092.86</v>
      </c>
      <c r="P28" s="157"/>
    </row>
    <row r="29" spans="1:16" x14ac:dyDescent="0.35">
      <c r="A29" s="1" t="s">
        <v>9</v>
      </c>
      <c r="B29" s="13">
        <v>15</v>
      </c>
      <c r="C29" s="13">
        <v>6</v>
      </c>
      <c r="D29" s="13">
        <f>'darba dienas'!I4</f>
        <v>21</v>
      </c>
      <c r="E29" s="70">
        <v>231</v>
      </c>
      <c r="F29" s="70">
        <v>63</v>
      </c>
      <c r="G29" s="63">
        <v>34.36</v>
      </c>
      <c r="H29" s="63">
        <v>40.159999999999997</v>
      </c>
      <c r="I29" s="63">
        <v>20</v>
      </c>
      <c r="J29" s="63">
        <f t="shared" si="5"/>
        <v>6.87</v>
      </c>
      <c r="K29" s="63">
        <f t="shared" si="6"/>
        <v>8.0299999999999994</v>
      </c>
      <c r="L29" s="65">
        <f t="shared" si="7"/>
        <v>1586.97</v>
      </c>
      <c r="M29" s="65">
        <f t="shared" si="8"/>
        <v>505.89</v>
      </c>
      <c r="N29" s="15">
        <f t="shared" si="9"/>
        <v>2092.86</v>
      </c>
      <c r="O29" s="15">
        <f t="shared" si="10"/>
        <v>2092.86</v>
      </c>
      <c r="P29" s="157"/>
    </row>
    <row r="30" spans="1:16" x14ac:dyDescent="0.35">
      <c r="A30" s="1" t="s">
        <v>148</v>
      </c>
      <c r="B30" s="13">
        <v>15</v>
      </c>
      <c r="C30" s="13">
        <v>6</v>
      </c>
      <c r="D30" s="13">
        <v>7</v>
      </c>
      <c r="E30" s="66">
        <v>66</v>
      </c>
      <c r="F30" s="66">
        <v>18</v>
      </c>
      <c r="G30" s="63">
        <v>34.36</v>
      </c>
      <c r="H30" s="63">
        <v>40.159999999999997</v>
      </c>
      <c r="I30" s="63">
        <v>20</v>
      </c>
      <c r="J30" s="63">
        <f t="shared" si="5"/>
        <v>6.87</v>
      </c>
      <c r="K30" s="63">
        <f t="shared" si="6"/>
        <v>8.0299999999999994</v>
      </c>
      <c r="L30" s="65">
        <f t="shared" si="7"/>
        <v>453.42</v>
      </c>
      <c r="M30" s="65">
        <f t="shared" si="8"/>
        <v>144.54</v>
      </c>
      <c r="N30" s="15">
        <f t="shared" si="9"/>
        <v>597.96</v>
      </c>
      <c r="O30" s="15">
        <f t="shared" si="10"/>
        <v>2092.86</v>
      </c>
      <c r="P30" s="157"/>
    </row>
    <row r="31" spans="1:16" x14ac:dyDescent="0.35">
      <c r="A31" s="1" t="s">
        <v>149</v>
      </c>
      <c r="B31" s="13"/>
      <c r="C31" s="13"/>
      <c r="D31" s="13"/>
      <c r="E31" s="66"/>
      <c r="F31" s="66"/>
      <c r="G31" s="63"/>
      <c r="H31" s="63"/>
      <c r="I31" s="13"/>
      <c r="J31" s="63">
        <f t="shared" si="5"/>
        <v>0</v>
      </c>
      <c r="K31" s="63">
        <f t="shared" si="6"/>
        <v>0</v>
      </c>
      <c r="L31" s="65">
        <f t="shared" si="7"/>
        <v>0</v>
      </c>
      <c r="M31" s="65">
        <f t="shared" si="8"/>
        <v>0</v>
      </c>
      <c r="N31" s="15">
        <f t="shared" si="9"/>
        <v>0</v>
      </c>
      <c r="O31" s="15">
        <f t="shared" si="10"/>
        <v>597.96</v>
      </c>
      <c r="P31" s="157"/>
    </row>
    <row r="32" spans="1:16" x14ac:dyDescent="0.35">
      <c r="A32" s="1" t="s">
        <v>11</v>
      </c>
      <c r="B32" s="13"/>
      <c r="C32" s="13"/>
      <c r="D32" s="13"/>
      <c r="E32" s="66"/>
      <c r="F32" s="66"/>
      <c r="G32" s="63"/>
      <c r="H32" s="63"/>
      <c r="I32" s="13"/>
      <c r="J32" s="63">
        <f t="shared" si="5"/>
        <v>0</v>
      </c>
      <c r="K32" s="63">
        <f t="shared" si="6"/>
        <v>0</v>
      </c>
      <c r="L32" s="65">
        <f t="shared" si="7"/>
        <v>0</v>
      </c>
      <c r="M32" s="65">
        <f t="shared" si="8"/>
        <v>0</v>
      </c>
      <c r="N32" s="15">
        <f t="shared" si="9"/>
        <v>0</v>
      </c>
      <c r="O32" s="15">
        <f t="shared" si="10"/>
        <v>0</v>
      </c>
      <c r="P32" s="157"/>
    </row>
    <row r="33" spans="1:16" x14ac:dyDescent="0.35">
      <c r="A33" s="1" t="s">
        <v>12</v>
      </c>
      <c r="B33" s="13"/>
      <c r="C33" s="13"/>
      <c r="D33" s="13"/>
      <c r="E33" s="66"/>
      <c r="F33" s="66"/>
      <c r="G33" s="63"/>
      <c r="H33" s="63"/>
      <c r="I33" s="13"/>
      <c r="J33" s="63">
        <f t="shared" si="5"/>
        <v>0</v>
      </c>
      <c r="K33" s="63">
        <f t="shared" si="6"/>
        <v>0</v>
      </c>
      <c r="L33" s="65">
        <f t="shared" si="7"/>
        <v>0</v>
      </c>
      <c r="M33" s="65">
        <f t="shared" si="8"/>
        <v>0</v>
      </c>
      <c r="N33" s="15">
        <f t="shared" si="9"/>
        <v>0</v>
      </c>
      <c r="O33" s="15">
        <f t="shared" si="10"/>
        <v>0</v>
      </c>
      <c r="P33" s="157"/>
    </row>
    <row r="34" spans="1:16" x14ac:dyDescent="0.35">
      <c r="A34" s="1" t="s">
        <v>13</v>
      </c>
      <c r="B34" s="13"/>
      <c r="C34" s="13"/>
      <c r="D34" s="13"/>
      <c r="E34" s="66"/>
      <c r="F34" s="66"/>
      <c r="G34" s="63"/>
      <c r="H34" s="63"/>
      <c r="I34" s="13"/>
      <c r="J34" s="63">
        <f t="shared" si="5"/>
        <v>0</v>
      </c>
      <c r="K34" s="63">
        <f t="shared" si="6"/>
        <v>0</v>
      </c>
      <c r="L34" s="65">
        <f t="shared" si="7"/>
        <v>0</v>
      </c>
      <c r="M34" s="65">
        <f t="shared" si="8"/>
        <v>0</v>
      </c>
      <c r="N34" s="15">
        <f t="shared" si="9"/>
        <v>0</v>
      </c>
      <c r="O34" s="15">
        <f t="shared" si="10"/>
        <v>0</v>
      </c>
      <c r="P34" s="158"/>
    </row>
    <row r="35" spans="1:16" x14ac:dyDescent="0.35">
      <c r="A35" s="1" t="s">
        <v>14</v>
      </c>
      <c r="B35" s="13" t="s">
        <v>18</v>
      </c>
      <c r="C35" s="13" t="s">
        <v>18</v>
      </c>
      <c r="D35" s="13">
        <f>SUM(D22:D34)</f>
        <v>173</v>
      </c>
      <c r="E35" s="66">
        <f>SUM(E22:E34)</f>
        <v>1914</v>
      </c>
      <c r="F35" s="66">
        <f>SUM(F22:F34)</f>
        <v>522</v>
      </c>
      <c r="G35" s="13" t="s">
        <v>18</v>
      </c>
      <c r="H35" s="13" t="s">
        <v>18</v>
      </c>
      <c r="I35" s="13" t="s">
        <v>18</v>
      </c>
      <c r="J35" s="13" t="s">
        <v>18</v>
      </c>
      <c r="K35" s="13" t="s">
        <v>18</v>
      </c>
      <c r="L35" s="15">
        <f>SUM(L22:L34)</f>
        <v>13149.179999999998</v>
      </c>
      <c r="M35" s="15">
        <f>SUM(M22:M34)</f>
        <v>4191.66</v>
      </c>
      <c r="N35" s="15">
        <f>SUM(N22:N34)</f>
        <v>17340.84</v>
      </c>
      <c r="O35" s="15">
        <f>SUM(O22:O34)</f>
        <v>19433.7</v>
      </c>
      <c r="P35" s="1"/>
    </row>
  </sheetData>
  <mergeCells count="5">
    <mergeCell ref="B20:P20"/>
    <mergeCell ref="P22:P34"/>
    <mergeCell ref="B2:P2"/>
    <mergeCell ref="P4:P11"/>
    <mergeCell ref="P12:P16"/>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8910E-F413-4BB2-96EB-8D5787F7704C}">
  <dimension ref="A2:J32"/>
  <sheetViews>
    <sheetView topLeftCell="A16" workbookViewId="0">
      <selection activeCell="F34" sqref="F34"/>
    </sheetView>
  </sheetViews>
  <sheetFormatPr defaultRowHeight="14.5" x14ac:dyDescent="0.35"/>
  <cols>
    <col min="1" max="1" width="18.81640625" style="89" customWidth="1"/>
    <col min="2" max="6" width="8.7265625" style="89"/>
    <col min="7" max="7" width="15" style="89" customWidth="1"/>
    <col min="8" max="8" width="11.7265625" style="89" customWidth="1"/>
    <col min="9" max="9" width="10.26953125" style="89" customWidth="1"/>
    <col min="10" max="16384" width="8.7265625" style="89"/>
  </cols>
  <sheetData>
    <row r="2" spans="1:10" x14ac:dyDescent="0.35">
      <c r="B2" s="138" t="s">
        <v>25</v>
      </c>
      <c r="C2" s="138"/>
      <c r="D2" s="138"/>
      <c r="E2" s="138"/>
      <c r="F2" s="138"/>
      <c r="G2" s="138"/>
      <c r="H2" s="138"/>
      <c r="I2" s="138"/>
      <c r="J2" s="138"/>
    </row>
    <row r="3" spans="1:10" ht="72.5" x14ac:dyDescent="0.35">
      <c r="A3" s="6" t="s">
        <v>158</v>
      </c>
      <c r="B3" s="4" t="s">
        <v>15</v>
      </c>
      <c r="C3" s="4" t="s">
        <v>21</v>
      </c>
      <c r="D3" s="4" t="s">
        <v>23</v>
      </c>
      <c r="E3" s="4" t="s">
        <v>16</v>
      </c>
      <c r="F3" s="4" t="s">
        <v>24</v>
      </c>
      <c r="G3" s="4" t="s">
        <v>155</v>
      </c>
      <c r="H3" s="4" t="s">
        <v>17</v>
      </c>
      <c r="I3" s="4" t="s">
        <v>1</v>
      </c>
      <c r="J3" s="4" t="s">
        <v>159</v>
      </c>
    </row>
    <row r="4" spans="1:10" x14ac:dyDescent="0.35">
      <c r="A4" s="90" t="s">
        <v>2</v>
      </c>
      <c r="B4" s="13">
        <v>36</v>
      </c>
      <c r="C4" s="13">
        <v>22</v>
      </c>
      <c r="D4" s="13">
        <v>345</v>
      </c>
      <c r="E4" s="13">
        <v>23.16</v>
      </c>
      <c r="F4" s="13">
        <v>40</v>
      </c>
      <c r="G4" s="13">
        <f>ROUND(E4*F4 %,2)</f>
        <v>9.26</v>
      </c>
      <c r="H4" s="15">
        <f>D4*G4</f>
        <v>3194.7</v>
      </c>
      <c r="I4" s="15">
        <v>0</v>
      </c>
      <c r="J4" s="139" t="s">
        <v>160</v>
      </c>
    </row>
    <row r="5" spans="1:10" x14ac:dyDescent="0.35">
      <c r="A5" s="90" t="s">
        <v>3</v>
      </c>
      <c r="B5" s="13">
        <v>30</v>
      </c>
      <c r="C5" s="13">
        <v>21</v>
      </c>
      <c r="D5" s="13">
        <v>287</v>
      </c>
      <c r="E5" s="13">
        <v>23.16</v>
      </c>
      <c r="F5" s="13">
        <v>40</v>
      </c>
      <c r="G5" s="13">
        <f t="shared" ref="G5:G15" si="0">ROUND(E5*F5 %,2)</f>
        <v>9.26</v>
      </c>
      <c r="H5" s="15">
        <f t="shared" ref="H5:H15" si="1">D5*G5</f>
        <v>2657.62</v>
      </c>
      <c r="I5" s="15">
        <v>0</v>
      </c>
      <c r="J5" s="140"/>
    </row>
    <row r="6" spans="1:10" x14ac:dyDescent="0.35">
      <c r="A6" s="90" t="s">
        <v>4</v>
      </c>
      <c r="B6" s="13">
        <v>35</v>
      </c>
      <c r="C6" s="13">
        <v>20</v>
      </c>
      <c r="D6" s="13">
        <v>270</v>
      </c>
      <c r="E6" s="13">
        <v>23.16</v>
      </c>
      <c r="F6" s="13">
        <v>40</v>
      </c>
      <c r="G6" s="13">
        <f t="shared" si="0"/>
        <v>9.26</v>
      </c>
      <c r="H6" s="15">
        <f t="shared" si="1"/>
        <v>2500.1999999999998</v>
      </c>
      <c r="I6" s="15">
        <v>0</v>
      </c>
      <c r="J6" s="140"/>
    </row>
    <row r="7" spans="1:10" x14ac:dyDescent="0.35">
      <c r="A7" s="90" t="s">
        <v>5</v>
      </c>
      <c r="B7" s="13">
        <v>34</v>
      </c>
      <c r="C7" s="13">
        <v>21</v>
      </c>
      <c r="D7" s="13">
        <v>330</v>
      </c>
      <c r="E7" s="13">
        <v>23.16</v>
      </c>
      <c r="F7" s="13">
        <v>40</v>
      </c>
      <c r="G7" s="13">
        <f t="shared" si="0"/>
        <v>9.26</v>
      </c>
      <c r="H7" s="15">
        <f t="shared" si="1"/>
        <v>3055.7999999999997</v>
      </c>
      <c r="I7" s="15">
        <v>0</v>
      </c>
      <c r="J7" s="140"/>
    </row>
    <row r="8" spans="1:10" x14ac:dyDescent="0.35">
      <c r="A8" s="90" t="s">
        <v>6</v>
      </c>
      <c r="B8" s="13">
        <v>32</v>
      </c>
      <c r="C8" s="13">
        <v>21</v>
      </c>
      <c r="D8" s="13">
        <v>297</v>
      </c>
      <c r="E8" s="13">
        <v>23.16</v>
      </c>
      <c r="F8" s="13">
        <v>40</v>
      </c>
      <c r="G8" s="13">
        <f t="shared" si="0"/>
        <v>9.26</v>
      </c>
      <c r="H8" s="15">
        <f t="shared" si="1"/>
        <v>2750.22</v>
      </c>
      <c r="I8" s="15">
        <v>0</v>
      </c>
      <c r="J8" s="140"/>
    </row>
    <row r="9" spans="1:10" x14ac:dyDescent="0.35">
      <c r="A9" s="90" t="s">
        <v>7</v>
      </c>
      <c r="B9" s="13">
        <v>33</v>
      </c>
      <c r="C9" s="13">
        <v>19</v>
      </c>
      <c r="D9" s="13">
        <v>333</v>
      </c>
      <c r="E9" s="13">
        <v>23.16</v>
      </c>
      <c r="F9" s="13">
        <v>40</v>
      </c>
      <c r="G9" s="13">
        <f t="shared" si="0"/>
        <v>9.26</v>
      </c>
      <c r="H9" s="15">
        <f t="shared" si="1"/>
        <v>3083.58</v>
      </c>
      <c r="I9" s="15">
        <v>0</v>
      </c>
      <c r="J9" s="140"/>
    </row>
    <row r="10" spans="1:10" x14ac:dyDescent="0.35">
      <c r="A10" s="90" t="s">
        <v>8</v>
      </c>
      <c r="B10" s="13">
        <v>34</v>
      </c>
      <c r="C10" s="13">
        <v>23</v>
      </c>
      <c r="D10" s="13">
        <v>370</v>
      </c>
      <c r="E10" s="13">
        <v>23.16</v>
      </c>
      <c r="F10" s="13">
        <v>40</v>
      </c>
      <c r="G10" s="13">
        <f t="shared" si="0"/>
        <v>9.26</v>
      </c>
      <c r="H10" s="15">
        <f t="shared" si="1"/>
        <v>3426.2</v>
      </c>
      <c r="I10" s="15">
        <v>0</v>
      </c>
      <c r="J10" s="140"/>
    </row>
    <row r="11" spans="1:10" x14ac:dyDescent="0.35">
      <c r="A11" s="90" t="s">
        <v>105</v>
      </c>
      <c r="B11" s="13">
        <v>33</v>
      </c>
      <c r="C11" s="13">
        <v>22</v>
      </c>
      <c r="D11" s="13">
        <v>343</v>
      </c>
      <c r="E11" s="13">
        <v>23.16</v>
      </c>
      <c r="F11" s="13">
        <v>40</v>
      </c>
      <c r="G11" s="13">
        <f t="shared" si="0"/>
        <v>9.26</v>
      </c>
      <c r="H11" s="15">
        <f t="shared" si="1"/>
        <v>3176.18</v>
      </c>
      <c r="I11" s="15">
        <v>0</v>
      </c>
      <c r="J11" s="140"/>
    </row>
    <row r="12" spans="1:10" x14ac:dyDescent="0.35">
      <c r="A12" s="90" t="s">
        <v>37</v>
      </c>
      <c r="B12" s="13">
        <v>33</v>
      </c>
      <c r="C12" s="13">
        <v>21</v>
      </c>
      <c r="D12" s="13">
        <v>321</v>
      </c>
      <c r="E12" s="13">
        <v>23.16</v>
      </c>
      <c r="F12" s="13">
        <v>20</v>
      </c>
      <c r="G12" s="13">
        <f t="shared" si="0"/>
        <v>4.63</v>
      </c>
      <c r="H12" s="15">
        <f t="shared" si="1"/>
        <v>1486.23</v>
      </c>
      <c r="I12" s="15">
        <f>SUM(H4:H11)</f>
        <v>23844.5</v>
      </c>
      <c r="J12" s="140" t="s">
        <v>20</v>
      </c>
    </row>
    <row r="13" spans="1:10" x14ac:dyDescent="0.35">
      <c r="A13" s="90" t="s">
        <v>11</v>
      </c>
      <c r="B13" s="13">
        <v>33</v>
      </c>
      <c r="C13" s="13">
        <v>23</v>
      </c>
      <c r="D13" s="13">
        <v>321</v>
      </c>
      <c r="E13" s="13">
        <v>23.16</v>
      </c>
      <c r="F13" s="13">
        <v>20</v>
      </c>
      <c r="G13" s="13">
        <f t="shared" si="0"/>
        <v>4.63</v>
      </c>
      <c r="H13" s="15">
        <f t="shared" si="1"/>
        <v>1486.23</v>
      </c>
      <c r="I13" s="15">
        <f>H12</f>
        <v>1486.23</v>
      </c>
      <c r="J13" s="140"/>
    </row>
    <row r="14" spans="1:10" x14ac:dyDescent="0.35">
      <c r="A14" s="90" t="s">
        <v>34</v>
      </c>
      <c r="B14" s="13">
        <v>33</v>
      </c>
      <c r="C14" s="13">
        <v>20</v>
      </c>
      <c r="D14" s="13">
        <v>321</v>
      </c>
      <c r="E14" s="13">
        <v>23.16</v>
      </c>
      <c r="F14" s="13">
        <v>20</v>
      </c>
      <c r="G14" s="13">
        <f t="shared" si="0"/>
        <v>4.63</v>
      </c>
      <c r="H14" s="15">
        <f t="shared" si="1"/>
        <v>1486.23</v>
      </c>
      <c r="I14" s="77">
        <f>H13</f>
        <v>1486.23</v>
      </c>
      <c r="J14" s="140"/>
    </row>
    <row r="15" spans="1:10" x14ac:dyDescent="0.35">
      <c r="A15" s="90" t="s">
        <v>13</v>
      </c>
      <c r="B15" s="13">
        <v>33</v>
      </c>
      <c r="C15" s="13">
        <v>18</v>
      </c>
      <c r="D15" s="13">
        <v>321</v>
      </c>
      <c r="E15" s="13">
        <v>23.16</v>
      </c>
      <c r="F15" s="13">
        <v>20</v>
      </c>
      <c r="G15" s="13">
        <f t="shared" si="0"/>
        <v>4.63</v>
      </c>
      <c r="H15" s="15">
        <f t="shared" si="1"/>
        <v>1486.23</v>
      </c>
      <c r="I15" s="15">
        <f>H14</f>
        <v>1486.23</v>
      </c>
      <c r="J15" s="141"/>
    </row>
    <row r="16" spans="1:10" x14ac:dyDescent="0.35">
      <c r="A16" s="90" t="s">
        <v>14</v>
      </c>
      <c r="B16" s="13" t="s">
        <v>18</v>
      </c>
      <c r="C16" s="13">
        <f>SUM(C4:C15)</f>
        <v>251</v>
      </c>
      <c r="D16" s="13">
        <f>SUM(D4:D15)</f>
        <v>3859</v>
      </c>
      <c r="E16" s="13" t="s">
        <v>18</v>
      </c>
      <c r="F16" s="13" t="s">
        <v>18</v>
      </c>
      <c r="G16" s="13" t="s">
        <v>18</v>
      </c>
      <c r="H16" s="15">
        <f>SUM(H4:H15)</f>
        <v>29789.42</v>
      </c>
      <c r="I16" s="15">
        <f>SUM(I4:I15)</f>
        <v>28303.19</v>
      </c>
      <c r="J16" s="90"/>
    </row>
    <row r="18" spans="1:10" x14ac:dyDescent="0.35">
      <c r="B18" s="138" t="s">
        <v>0</v>
      </c>
      <c r="C18" s="138"/>
      <c r="D18" s="138"/>
      <c r="E18" s="138"/>
      <c r="F18" s="138"/>
      <c r="G18" s="138"/>
      <c r="H18" s="138"/>
      <c r="I18" s="138"/>
      <c r="J18" s="138"/>
    </row>
    <row r="19" spans="1:10" ht="72.5" x14ac:dyDescent="0.35">
      <c r="A19" s="6" t="s">
        <v>158</v>
      </c>
      <c r="B19" s="6" t="s">
        <v>15</v>
      </c>
      <c r="C19" s="6" t="s">
        <v>21</v>
      </c>
      <c r="D19" s="6" t="s">
        <v>23</v>
      </c>
      <c r="E19" s="6" t="s">
        <v>16</v>
      </c>
      <c r="F19" s="6" t="s">
        <v>29</v>
      </c>
      <c r="G19" s="6" t="s">
        <v>155</v>
      </c>
      <c r="H19" s="6" t="s">
        <v>17</v>
      </c>
      <c r="I19" s="6" t="s">
        <v>1</v>
      </c>
      <c r="J19" s="90" t="s">
        <v>20</v>
      </c>
    </row>
    <row r="20" spans="1:10" x14ac:dyDescent="0.35">
      <c r="A20" s="90" t="s">
        <v>2</v>
      </c>
      <c r="B20" s="13">
        <v>33</v>
      </c>
      <c r="C20" s="13">
        <v>22</v>
      </c>
      <c r="D20" s="13">
        <v>321</v>
      </c>
      <c r="E20" s="13">
        <v>23.16</v>
      </c>
      <c r="F20" s="13">
        <v>20</v>
      </c>
      <c r="G20" s="13">
        <f t="shared" ref="G20:G27" si="2">ROUND(E20*F20 %,2)</f>
        <v>4.63</v>
      </c>
      <c r="H20" s="15">
        <f>ROUND((E20*F20 %)*D20,2)</f>
        <v>1486.87</v>
      </c>
      <c r="I20" s="15">
        <f>H15</f>
        <v>1486.23</v>
      </c>
      <c r="J20" s="154" t="s">
        <v>20</v>
      </c>
    </row>
    <row r="21" spans="1:10" x14ac:dyDescent="0.35">
      <c r="A21" s="90" t="s">
        <v>3</v>
      </c>
      <c r="B21" s="13">
        <v>33</v>
      </c>
      <c r="C21" s="13">
        <v>20</v>
      </c>
      <c r="D21" s="13">
        <v>321</v>
      </c>
      <c r="E21" s="13">
        <v>23.16</v>
      </c>
      <c r="F21" s="13">
        <v>20</v>
      </c>
      <c r="G21" s="13">
        <f t="shared" si="2"/>
        <v>4.63</v>
      </c>
      <c r="H21" s="15">
        <f t="shared" ref="H21:H31" si="3">ROUND((E21*F21 %)*D21,2)</f>
        <v>1486.87</v>
      </c>
      <c r="I21" s="15">
        <f>H20</f>
        <v>1486.87</v>
      </c>
      <c r="J21" s="154"/>
    </row>
    <row r="22" spans="1:10" x14ac:dyDescent="0.35">
      <c r="A22" s="90" t="s">
        <v>4</v>
      </c>
      <c r="B22" s="13">
        <v>33</v>
      </c>
      <c r="C22" s="13">
        <v>21</v>
      </c>
      <c r="D22" s="13">
        <v>321</v>
      </c>
      <c r="E22" s="13">
        <v>23.16</v>
      </c>
      <c r="F22" s="13">
        <v>20</v>
      </c>
      <c r="G22" s="13">
        <f t="shared" si="2"/>
        <v>4.63</v>
      </c>
      <c r="H22" s="15">
        <f t="shared" si="3"/>
        <v>1486.87</v>
      </c>
      <c r="I22" s="15">
        <f t="shared" ref="I22:I25" si="4">H21</f>
        <v>1486.87</v>
      </c>
      <c r="J22" s="154"/>
    </row>
    <row r="23" spans="1:10" x14ac:dyDescent="0.35">
      <c r="A23" s="90" t="s">
        <v>5</v>
      </c>
      <c r="B23" s="13">
        <v>33</v>
      </c>
      <c r="C23" s="13">
        <v>20</v>
      </c>
      <c r="D23" s="13">
        <v>321</v>
      </c>
      <c r="E23" s="13">
        <v>23.16</v>
      </c>
      <c r="F23" s="13">
        <v>20</v>
      </c>
      <c r="G23" s="13">
        <f t="shared" si="2"/>
        <v>4.63</v>
      </c>
      <c r="H23" s="15">
        <f t="shared" si="3"/>
        <v>1486.87</v>
      </c>
      <c r="I23" s="15">
        <f t="shared" si="4"/>
        <v>1486.87</v>
      </c>
      <c r="J23" s="154"/>
    </row>
    <row r="24" spans="1:10" x14ac:dyDescent="0.35">
      <c r="A24" s="90" t="s">
        <v>6</v>
      </c>
      <c r="B24" s="13">
        <v>33</v>
      </c>
      <c r="C24" s="13">
        <v>20</v>
      </c>
      <c r="D24" s="13">
        <v>321</v>
      </c>
      <c r="E24" s="13">
        <v>23.16</v>
      </c>
      <c r="F24" s="13">
        <v>20</v>
      </c>
      <c r="G24" s="13">
        <f t="shared" si="2"/>
        <v>4.63</v>
      </c>
      <c r="H24" s="15">
        <f t="shared" si="3"/>
        <v>1486.87</v>
      </c>
      <c r="I24" s="15">
        <f t="shared" si="4"/>
        <v>1486.87</v>
      </c>
      <c r="J24" s="154"/>
    </row>
    <row r="25" spans="1:10" x14ac:dyDescent="0.35">
      <c r="A25" s="90" t="s">
        <v>7</v>
      </c>
      <c r="B25" s="13">
        <v>33</v>
      </c>
      <c r="C25" s="13">
        <v>19</v>
      </c>
      <c r="D25" s="13">
        <v>321</v>
      </c>
      <c r="E25" s="13">
        <v>23.16</v>
      </c>
      <c r="F25" s="13">
        <v>20</v>
      </c>
      <c r="G25" s="13">
        <f t="shared" si="2"/>
        <v>4.63</v>
      </c>
      <c r="H25" s="15">
        <f t="shared" si="3"/>
        <v>1486.87</v>
      </c>
      <c r="I25" s="15">
        <f t="shared" si="4"/>
        <v>1486.87</v>
      </c>
      <c r="J25" s="154"/>
    </row>
    <row r="26" spans="1:10" x14ac:dyDescent="0.35">
      <c r="A26" s="90" t="s">
        <v>8</v>
      </c>
      <c r="B26" s="13">
        <v>33</v>
      </c>
      <c r="C26" s="13">
        <v>23</v>
      </c>
      <c r="D26" s="13">
        <v>321</v>
      </c>
      <c r="E26" s="13">
        <v>23.16</v>
      </c>
      <c r="F26" s="13">
        <v>20</v>
      </c>
      <c r="G26" s="13">
        <f t="shared" si="2"/>
        <v>4.63</v>
      </c>
      <c r="H26" s="15">
        <f t="shared" si="3"/>
        <v>1486.87</v>
      </c>
      <c r="I26" s="15">
        <f>H25</f>
        <v>1486.87</v>
      </c>
      <c r="J26" s="154"/>
    </row>
    <row r="27" spans="1:10" x14ac:dyDescent="0.35">
      <c r="A27" s="90" t="s">
        <v>105</v>
      </c>
      <c r="B27" s="13">
        <v>33</v>
      </c>
      <c r="C27" s="13">
        <v>21</v>
      </c>
      <c r="D27" s="13">
        <v>321</v>
      </c>
      <c r="E27" s="13">
        <v>23.16</v>
      </c>
      <c r="F27" s="13">
        <v>20</v>
      </c>
      <c r="G27" s="13">
        <f t="shared" si="2"/>
        <v>4.63</v>
      </c>
      <c r="H27" s="15">
        <f t="shared" si="3"/>
        <v>1486.87</v>
      </c>
      <c r="I27" s="15">
        <f t="shared" ref="I27:I28" si="5">H26</f>
        <v>1486.87</v>
      </c>
      <c r="J27" s="154"/>
    </row>
    <row r="28" spans="1:10" x14ac:dyDescent="0.35">
      <c r="A28" s="90" t="s">
        <v>37</v>
      </c>
      <c r="B28" s="159"/>
      <c r="C28" s="159"/>
      <c r="D28" s="13">
        <f t="shared" ref="D28:D31" si="6">B28*C28</f>
        <v>0</v>
      </c>
      <c r="E28" s="147"/>
      <c r="F28" s="160"/>
      <c r="G28" s="148"/>
      <c r="H28" s="15">
        <f>ROUND((E28*F28 %)*D28,2)</f>
        <v>0</v>
      </c>
      <c r="I28" s="15">
        <f t="shared" si="5"/>
        <v>1486.87</v>
      </c>
      <c r="J28" s="154"/>
    </row>
    <row r="29" spans="1:10" x14ac:dyDescent="0.35">
      <c r="A29" s="90" t="s">
        <v>11</v>
      </c>
      <c r="B29" s="159"/>
      <c r="C29" s="159"/>
      <c r="D29" s="13">
        <f t="shared" si="6"/>
        <v>0</v>
      </c>
      <c r="E29" s="149"/>
      <c r="F29" s="161"/>
      <c r="G29" s="150"/>
      <c r="H29" s="15">
        <f t="shared" si="3"/>
        <v>0</v>
      </c>
      <c r="I29" s="15">
        <f>H28</f>
        <v>0</v>
      </c>
      <c r="J29" s="154"/>
    </row>
    <row r="30" spans="1:10" x14ac:dyDescent="0.35">
      <c r="A30" s="90" t="s">
        <v>34</v>
      </c>
      <c r="B30" s="159"/>
      <c r="C30" s="159"/>
      <c r="D30" s="13">
        <f t="shared" si="6"/>
        <v>0</v>
      </c>
      <c r="E30" s="149"/>
      <c r="F30" s="161"/>
      <c r="G30" s="150"/>
      <c r="H30" s="15">
        <f t="shared" si="3"/>
        <v>0</v>
      </c>
      <c r="I30" s="94">
        <f>H29</f>
        <v>0</v>
      </c>
      <c r="J30" s="154"/>
    </row>
    <row r="31" spans="1:10" x14ac:dyDescent="0.35">
      <c r="A31" s="90" t="s">
        <v>13</v>
      </c>
      <c r="B31" s="159"/>
      <c r="C31" s="159"/>
      <c r="D31" s="13">
        <f t="shared" si="6"/>
        <v>0</v>
      </c>
      <c r="E31" s="151"/>
      <c r="F31" s="153"/>
      <c r="G31" s="152"/>
      <c r="H31" s="15">
        <f t="shared" si="3"/>
        <v>0</v>
      </c>
      <c r="I31" s="15">
        <f>H30</f>
        <v>0</v>
      </c>
      <c r="J31" s="154"/>
    </row>
    <row r="32" spans="1:10" x14ac:dyDescent="0.35">
      <c r="A32" s="90" t="s">
        <v>14</v>
      </c>
      <c r="B32" s="13" t="s">
        <v>18</v>
      </c>
      <c r="C32" s="13">
        <f>SUM(C20:C31)</f>
        <v>166</v>
      </c>
      <c r="D32" s="13">
        <f>SUM(D20:D31)</f>
        <v>2568</v>
      </c>
      <c r="E32" s="13" t="s">
        <v>18</v>
      </c>
      <c r="F32" s="13" t="s">
        <v>18</v>
      </c>
      <c r="G32" s="13"/>
      <c r="H32" s="15">
        <f>SUM(H20:H31)</f>
        <v>11894.96</v>
      </c>
      <c r="I32" s="15">
        <f>SUM(I20:I31)</f>
        <v>13381.189999999995</v>
      </c>
      <c r="J32" s="90"/>
    </row>
  </sheetData>
  <mergeCells count="7">
    <mergeCell ref="B2:J2"/>
    <mergeCell ref="B18:J18"/>
    <mergeCell ref="J20:J31"/>
    <mergeCell ref="B28:C31"/>
    <mergeCell ref="J4:J11"/>
    <mergeCell ref="J12:J15"/>
    <mergeCell ref="E28:G3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8C82D-94D1-4260-9849-85145B7F2A0E}">
  <dimension ref="A2:J86"/>
  <sheetViews>
    <sheetView topLeftCell="A52" workbookViewId="0">
      <selection activeCell="N13" sqref="N13"/>
    </sheetView>
  </sheetViews>
  <sheetFormatPr defaultRowHeight="14.5" x14ac:dyDescent="0.35"/>
  <cols>
    <col min="1" max="1" width="19.26953125" customWidth="1"/>
    <col min="2" max="7" width="12" customWidth="1"/>
    <col min="8" max="8" width="14.6328125" customWidth="1"/>
    <col min="9" max="10" width="12" customWidth="1"/>
  </cols>
  <sheetData>
    <row r="2" spans="1:10" x14ac:dyDescent="0.35">
      <c r="B2" s="138" t="s">
        <v>25</v>
      </c>
      <c r="C2" s="138"/>
      <c r="D2" s="138"/>
      <c r="E2" s="138"/>
      <c r="F2" s="138"/>
      <c r="G2" s="138"/>
      <c r="H2" s="138"/>
      <c r="I2" s="138"/>
      <c r="J2" s="138"/>
    </row>
    <row r="3" spans="1:10" ht="72.5" x14ac:dyDescent="0.35">
      <c r="A3" s="2" t="s">
        <v>38</v>
      </c>
      <c r="B3" s="7" t="s">
        <v>15</v>
      </c>
      <c r="C3" s="7" t="s">
        <v>21</v>
      </c>
      <c r="D3" s="16" t="s">
        <v>23</v>
      </c>
      <c r="E3" s="7" t="s">
        <v>164</v>
      </c>
      <c r="F3" s="7" t="s">
        <v>24</v>
      </c>
      <c r="G3" s="7" t="s">
        <v>155</v>
      </c>
      <c r="H3" s="7" t="s">
        <v>162</v>
      </c>
      <c r="I3" s="4" t="s">
        <v>163</v>
      </c>
      <c r="J3" s="75" t="s">
        <v>161</v>
      </c>
    </row>
    <row r="4" spans="1:10" x14ac:dyDescent="0.35">
      <c r="A4" s="1" t="s">
        <v>39</v>
      </c>
      <c r="B4" s="13">
        <v>10</v>
      </c>
      <c r="C4" s="3">
        <v>22</v>
      </c>
      <c r="D4" s="11">
        <v>58</v>
      </c>
      <c r="E4" s="3">
        <v>19.13</v>
      </c>
      <c r="F4" s="3">
        <v>80</v>
      </c>
      <c r="G4" s="105">
        <f>ROUND(E4*F4 %,2)</f>
        <v>15.3</v>
      </c>
      <c r="H4" s="15">
        <f>D4*G4</f>
        <v>887.40000000000009</v>
      </c>
      <c r="I4" s="15">
        <v>0</v>
      </c>
      <c r="J4" s="156" t="s">
        <v>19</v>
      </c>
    </row>
    <row r="5" spans="1:10" x14ac:dyDescent="0.35">
      <c r="A5" s="1" t="s">
        <v>3</v>
      </c>
      <c r="B5" s="13">
        <v>16</v>
      </c>
      <c r="C5" s="3">
        <v>21</v>
      </c>
      <c r="D5" s="11">
        <v>203</v>
      </c>
      <c r="E5" s="22">
        <v>19.13</v>
      </c>
      <c r="F5" s="3">
        <v>80</v>
      </c>
      <c r="G5" s="105">
        <f t="shared" ref="G5:G15" si="0">ROUND(E5*F5 %,2)</f>
        <v>15.3</v>
      </c>
      <c r="H5" s="15">
        <f t="shared" ref="H5:H15" si="1">D5*G5</f>
        <v>3105.9</v>
      </c>
      <c r="I5" s="15">
        <v>0</v>
      </c>
      <c r="J5" s="157"/>
    </row>
    <row r="6" spans="1:10" x14ac:dyDescent="0.35">
      <c r="A6" s="1" t="s">
        <v>4</v>
      </c>
      <c r="B6" s="13">
        <v>21</v>
      </c>
      <c r="C6" s="3">
        <v>20</v>
      </c>
      <c r="D6" s="11">
        <v>206</v>
      </c>
      <c r="E6" s="22">
        <v>19.13</v>
      </c>
      <c r="F6" s="3">
        <v>80</v>
      </c>
      <c r="G6" s="105">
        <f t="shared" si="0"/>
        <v>15.3</v>
      </c>
      <c r="H6" s="15">
        <f t="shared" si="1"/>
        <v>3151.8</v>
      </c>
      <c r="I6" s="15">
        <v>0</v>
      </c>
      <c r="J6" s="157"/>
    </row>
    <row r="7" spans="1:10" x14ac:dyDescent="0.35">
      <c r="A7" s="1" t="s">
        <v>5</v>
      </c>
      <c r="B7" s="13">
        <v>22</v>
      </c>
      <c r="C7" s="3">
        <v>21</v>
      </c>
      <c r="D7" s="11">
        <v>174</v>
      </c>
      <c r="E7" s="22">
        <v>19.13</v>
      </c>
      <c r="F7" s="3">
        <v>80</v>
      </c>
      <c r="G7" s="105">
        <f t="shared" si="0"/>
        <v>15.3</v>
      </c>
      <c r="H7" s="15">
        <f t="shared" si="1"/>
        <v>2662.2000000000003</v>
      </c>
      <c r="I7" s="15">
        <v>0</v>
      </c>
      <c r="J7" s="157"/>
    </row>
    <row r="8" spans="1:10" x14ac:dyDescent="0.35">
      <c r="A8" s="1" t="s">
        <v>6</v>
      </c>
      <c r="B8" s="13">
        <v>20</v>
      </c>
      <c r="C8" s="3">
        <v>21</v>
      </c>
      <c r="D8" s="11">
        <v>161</v>
      </c>
      <c r="E8" s="22">
        <v>19.13</v>
      </c>
      <c r="F8" s="3">
        <v>80</v>
      </c>
      <c r="G8" s="105">
        <f t="shared" si="0"/>
        <v>15.3</v>
      </c>
      <c r="H8" s="15">
        <f t="shared" si="1"/>
        <v>2463.3000000000002</v>
      </c>
      <c r="I8" s="5">
        <v>0</v>
      </c>
      <c r="J8" s="157"/>
    </row>
    <row r="9" spans="1:10" x14ac:dyDescent="0.35">
      <c r="A9" s="1" t="s">
        <v>7</v>
      </c>
      <c r="B9" s="13">
        <v>18</v>
      </c>
      <c r="C9" s="3">
        <v>19</v>
      </c>
      <c r="D9" s="11">
        <v>115</v>
      </c>
      <c r="E9" s="22">
        <v>19.13</v>
      </c>
      <c r="F9" s="3">
        <v>80</v>
      </c>
      <c r="G9" s="105">
        <f t="shared" si="0"/>
        <v>15.3</v>
      </c>
      <c r="H9" s="15">
        <f t="shared" si="1"/>
        <v>1759.5</v>
      </c>
      <c r="I9" s="5">
        <v>0</v>
      </c>
      <c r="J9" s="157"/>
    </row>
    <row r="10" spans="1:10" x14ac:dyDescent="0.35">
      <c r="A10" s="1" t="s">
        <v>8</v>
      </c>
      <c r="B10" s="13">
        <v>20</v>
      </c>
      <c r="C10" s="3">
        <v>23</v>
      </c>
      <c r="D10" s="11">
        <v>144</v>
      </c>
      <c r="E10" s="22">
        <v>19.13</v>
      </c>
      <c r="F10" s="3">
        <v>80</v>
      </c>
      <c r="G10" s="105">
        <f t="shared" si="0"/>
        <v>15.3</v>
      </c>
      <c r="H10" s="15">
        <f t="shared" si="1"/>
        <v>2203.2000000000003</v>
      </c>
      <c r="I10" s="5">
        <v>0</v>
      </c>
      <c r="J10" s="157"/>
    </row>
    <row r="11" spans="1:10" x14ac:dyDescent="0.35">
      <c r="A11" s="1" t="s">
        <v>9</v>
      </c>
      <c r="B11" s="13">
        <v>21</v>
      </c>
      <c r="C11" s="3">
        <v>22</v>
      </c>
      <c r="D11" s="11">
        <v>140</v>
      </c>
      <c r="E11" s="22">
        <v>19.13</v>
      </c>
      <c r="F11" s="3">
        <v>80</v>
      </c>
      <c r="G11" s="105">
        <f t="shared" si="0"/>
        <v>15.3</v>
      </c>
      <c r="H11" s="15">
        <f t="shared" si="1"/>
        <v>2142</v>
      </c>
      <c r="I11" s="5">
        <v>0</v>
      </c>
      <c r="J11" s="157"/>
    </row>
    <row r="12" spans="1:10" x14ac:dyDescent="0.35">
      <c r="A12" s="1" t="s">
        <v>10</v>
      </c>
      <c r="B12" s="13">
        <v>18</v>
      </c>
      <c r="C12" s="3">
        <v>21</v>
      </c>
      <c r="D12" s="11">
        <v>150</v>
      </c>
      <c r="E12" s="22">
        <v>19.13</v>
      </c>
      <c r="F12" s="3">
        <v>80</v>
      </c>
      <c r="G12" s="105">
        <f t="shared" si="0"/>
        <v>15.3</v>
      </c>
      <c r="H12" s="15">
        <f t="shared" si="1"/>
        <v>2295</v>
      </c>
      <c r="I12" s="5">
        <f>SUM(H4:H11)</f>
        <v>18375.300000000003</v>
      </c>
      <c r="J12" s="162" t="s">
        <v>20</v>
      </c>
    </row>
    <row r="13" spans="1:10" x14ac:dyDescent="0.35">
      <c r="A13" s="1" t="s">
        <v>11</v>
      </c>
      <c r="B13" s="13">
        <v>18</v>
      </c>
      <c r="C13" s="3">
        <v>23</v>
      </c>
      <c r="D13" s="11">
        <v>150</v>
      </c>
      <c r="E13" s="22">
        <v>19.13</v>
      </c>
      <c r="F13" s="3">
        <v>80</v>
      </c>
      <c r="G13" s="105">
        <f t="shared" si="0"/>
        <v>15.3</v>
      </c>
      <c r="H13" s="15">
        <f t="shared" si="1"/>
        <v>2295</v>
      </c>
      <c r="I13" s="5">
        <f t="shared" ref="I13" si="2">H12</f>
        <v>2295</v>
      </c>
      <c r="J13" s="162"/>
    </row>
    <row r="14" spans="1:10" x14ac:dyDescent="0.35">
      <c r="A14" s="1" t="s">
        <v>12</v>
      </c>
      <c r="B14" s="13">
        <v>18</v>
      </c>
      <c r="C14" s="3">
        <v>20</v>
      </c>
      <c r="D14" s="11">
        <v>150</v>
      </c>
      <c r="E14" s="22">
        <v>19.13</v>
      </c>
      <c r="F14" s="3">
        <v>80</v>
      </c>
      <c r="G14" s="105">
        <f t="shared" si="0"/>
        <v>15.3</v>
      </c>
      <c r="H14" s="15">
        <f>D14*G14</f>
        <v>2295</v>
      </c>
      <c r="I14" s="12">
        <f>H13</f>
        <v>2295</v>
      </c>
      <c r="J14" s="162"/>
    </row>
    <row r="15" spans="1:10" x14ac:dyDescent="0.35">
      <c r="A15" s="1" t="s">
        <v>13</v>
      </c>
      <c r="B15" s="13">
        <v>18</v>
      </c>
      <c r="C15" s="3">
        <v>18</v>
      </c>
      <c r="D15" s="11">
        <v>150</v>
      </c>
      <c r="E15" s="22">
        <v>19.13</v>
      </c>
      <c r="F15" s="3">
        <v>80</v>
      </c>
      <c r="G15" s="105">
        <f t="shared" si="0"/>
        <v>15.3</v>
      </c>
      <c r="H15" s="15">
        <f t="shared" si="1"/>
        <v>2295</v>
      </c>
      <c r="I15" s="5">
        <f>H14</f>
        <v>2295</v>
      </c>
      <c r="J15" s="162"/>
    </row>
    <row r="16" spans="1:10" x14ac:dyDescent="0.35">
      <c r="A16" s="1" t="s">
        <v>14</v>
      </c>
      <c r="B16" s="3" t="s">
        <v>18</v>
      </c>
      <c r="C16" s="3">
        <f>SUM(C4:C15)</f>
        <v>251</v>
      </c>
      <c r="D16" s="11">
        <f>SUM(D4:D15)</f>
        <v>1801</v>
      </c>
      <c r="E16" s="3" t="s">
        <v>18</v>
      </c>
      <c r="F16" s="3" t="s">
        <v>18</v>
      </c>
      <c r="G16" s="22" t="s">
        <v>18</v>
      </c>
      <c r="H16" s="5">
        <f>SUM(H4:H15)</f>
        <v>27555.300000000003</v>
      </c>
      <c r="I16" s="5">
        <f>SUM(I4:I15)</f>
        <v>25260.300000000003</v>
      </c>
      <c r="J16" s="1"/>
    </row>
    <row r="17" spans="1:10" x14ac:dyDescent="0.35">
      <c r="A17" s="123" t="s">
        <v>152</v>
      </c>
      <c r="B17" s="80"/>
      <c r="C17" s="102">
        <f>AVERAGE(C4:C11)</f>
        <v>21.125</v>
      </c>
      <c r="D17" s="102">
        <f>AVERAGE(D4:D11)</f>
        <v>150.125</v>
      </c>
      <c r="E17" s="80"/>
      <c r="F17" s="80"/>
      <c r="G17" s="80"/>
      <c r="H17" s="111"/>
      <c r="I17" s="111"/>
      <c r="J17" s="106"/>
    </row>
    <row r="18" spans="1:10" x14ac:dyDescent="0.35">
      <c r="A18" s="10" t="s">
        <v>153</v>
      </c>
      <c r="D18" s="118">
        <f>D17/C17</f>
        <v>7.1065088757396451</v>
      </c>
    </row>
    <row r="19" spans="1:10" x14ac:dyDescent="0.35">
      <c r="A19" s="10" t="s">
        <v>203</v>
      </c>
      <c r="D19" s="118">
        <f>ROUND((D17*0.1)+D17,0)</f>
        <v>165</v>
      </c>
    </row>
    <row r="20" spans="1:10" x14ac:dyDescent="0.35">
      <c r="B20" s="138" t="s">
        <v>0</v>
      </c>
      <c r="C20" s="138"/>
      <c r="D20" s="138"/>
      <c r="E20" s="138"/>
      <c r="F20" s="138"/>
      <c r="G20" s="138"/>
      <c r="H20" s="138"/>
      <c r="I20" s="138"/>
      <c r="J20" s="138"/>
    </row>
    <row r="21" spans="1:10" ht="72.5" x14ac:dyDescent="0.35">
      <c r="A21" s="2" t="s">
        <v>38</v>
      </c>
      <c r="B21" s="7" t="s">
        <v>15</v>
      </c>
      <c r="C21" s="7" t="s">
        <v>21</v>
      </c>
      <c r="D21" s="16" t="s">
        <v>23</v>
      </c>
      <c r="E21" s="7" t="s">
        <v>164</v>
      </c>
      <c r="F21" s="7" t="s">
        <v>29</v>
      </c>
      <c r="G21" s="7" t="s">
        <v>155</v>
      </c>
      <c r="H21" s="7" t="s">
        <v>162</v>
      </c>
      <c r="I21" s="4" t="s">
        <v>163</v>
      </c>
      <c r="J21" s="75" t="s">
        <v>161</v>
      </c>
    </row>
    <row r="22" spans="1:10" x14ac:dyDescent="0.35">
      <c r="A22" s="1" t="s">
        <v>41</v>
      </c>
      <c r="B22" s="3">
        <v>18</v>
      </c>
      <c r="C22" s="3">
        <v>11</v>
      </c>
      <c r="D22" s="11">
        <f>ROUND($D$18*C22,0)</f>
        <v>78</v>
      </c>
      <c r="E22" s="3">
        <v>19.13</v>
      </c>
      <c r="F22" s="3">
        <v>80</v>
      </c>
      <c r="G22" s="5">
        <f>ROUND(E22*F22 %,2)</f>
        <v>15.3</v>
      </c>
      <c r="H22" s="15">
        <f t="shared" ref="H22:H34" si="3">D22*G22</f>
        <v>1193.4000000000001</v>
      </c>
      <c r="I22" s="5">
        <f>H15</f>
        <v>2295</v>
      </c>
      <c r="J22" s="156" t="s">
        <v>20</v>
      </c>
    </row>
    <row r="23" spans="1:10" x14ac:dyDescent="0.35">
      <c r="A23" s="1" t="s">
        <v>40</v>
      </c>
      <c r="B23" s="22">
        <v>18</v>
      </c>
      <c r="C23" s="3">
        <v>11</v>
      </c>
      <c r="D23" s="100">
        <f>ROUND($D$18*C23,0)</f>
        <v>78</v>
      </c>
      <c r="E23" s="22">
        <v>19.13</v>
      </c>
      <c r="F23" s="3">
        <v>60</v>
      </c>
      <c r="G23" s="5">
        <f t="shared" ref="G23:G34" si="4">ROUND(E23*F23 %,2)</f>
        <v>11.48</v>
      </c>
      <c r="H23" s="15">
        <f t="shared" si="3"/>
        <v>895.44</v>
      </c>
      <c r="I23" s="5"/>
      <c r="J23" s="157"/>
    </row>
    <row r="24" spans="1:10" x14ac:dyDescent="0.35">
      <c r="A24" s="1" t="s">
        <v>3</v>
      </c>
      <c r="B24" s="22">
        <v>18</v>
      </c>
      <c r="C24" s="3">
        <v>20</v>
      </c>
      <c r="D24" s="11">
        <v>165</v>
      </c>
      <c r="E24" s="22">
        <v>19.13</v>
      </c>
      <c r="F24" s="3">
        <v>60</v>
      </c>
      <c r="G24" s="5">
        <f t="shared" si="4"/>
        <v>11.48</v>
      </c>
      <c r="H24" s="15">
        <f t="shared" si="3"/>
        <v>1894.2</v>
      </c>
      <c r="I24" s="5">
        <f>H22+H23</f>
        <v>2088.84</v>
      </c>
      <c r="J24" s="157"/>
    </row>
    <row r="25" spans="1:10" x14ac:dyDescent="0.35">
      <c r="A25" s="1" t="s">
        <v>4</v>
      </c>
      <c r="B25" s="22">
        <v>18</v>
      </c>
      <c r="C25" s="3">
        <v>21</v>
      </c>
      <c r="D25" s="100">
        <v>165</v>
      </c>
      <c r="E25" s="22">
        <v>19.13</v>
      </c>
      <c r="F25" s="3">
        <v>60</v>
      </c>
      <c r="G25" s="5">
        <f t="shared" si="4"/>
        <v>11.48</v>
      </c>
      <c r="H25" s="15">
        <f t="shared" si="3"/>
        <v>1894.2</v>
      </c>
      <c r="I25" s="5">
        <f t="shared" ref="I25:I28" si="5">H24</f>
        <v>1894.2</v>
      </c>
      <c r="J25" s="157"/>
    </row>
    <row r="26" spans="1:10" x14ac:dyDescent="0.35">
      <c r="A26" s="1" t="s">
        <v>5</v>
      </c>
      <c r="B26" s="22">
        <v>18</v>
      </c>
      <c r="C26" s="3">
        <v>20</v>
      </c>
      <c r="D26" s="100">
        <v>165</v>
      </c>
      <c r="E26" s="22">
        <v>19.13</v>
      </c>
      <c r="F26" s="3">
        <v>60</v>
      </c>
      <c r="G26" s="5">
        <f t="shared" si="4"/>
        <v>11.48</v>
      </c>
      <c r="H26" s="15">
        <f t="shared" si="3"/>
        <v>1894.2</v>
      </c>
      <c r="I26" s="5">
        <f t="shared" si="5"/>
        <v>1894.2</v>
      </c>
      <c r="J26" s="157"/>
    </row>
    <row r="27" spans="1:10" x14ac:dyDescent="0.35">
      <c r="A27" s="1" t="s">
        <v>6</v>
      </c>
      <c r="B27" s="22">
        <v>18</v>
      </c>
      <c r="C27" s="3">
        <v>20</v>
      </c>
      <c r="D27" s="100">
        <v>165</v>
      </c>
      <c r="E27" s="22">
        <v>19.13</v>
      </c>
      <c r="F27" s="3">
        <v>60</v>
      </c>
      <c r="G27" s="5">
        <f t="shared" si="4"/>
        <v>11.48</v>
      </c>
      <c r="H27" s="15">
        <f t="shared" si="3"/>
        <v>1894.2</v>
      </c>
      <c r="I27" s="5">
        <f t="shared" si="5"/>
        <v>1894.2</v>
      </c>
      <c r="J27" s="157"/>
    </row>
    <row r="28" spans="1:10" x14ac:dyDescent="0.35">
      <c r="A28" s="1" t="s">
        <v>7</v>
      </c>
      <c r="B28" s="22">
        <v>18</v>
      </c>
      <c r="C28" s="3">
        <v>19</v>
      </c>
      <c r="D28" s="100">
        <v>165</v>
      </c>
      <c r="E28" s="22">
        <v>19.13</v>
      </c>
      <c r="F28" s="3">
        <v>60</v>
      </c>
      <c r="G28" s="5">
        <f t="shared" si="4"/>
        <v>11.48</v>
      </c>
      <c r="H28" s="15">
        <f t="shared" si="3"/>
        <v>1894.2</v>
      </c>
      <c r="I28" s="5">
        <f t="shared" si="5"/>
        <v>1894.2</v>
      </c>
      <c r="J28" s="157"/>
    </row>
    <row r="29" spans="1:10" x14ac:dyDescent="0.35">
      <c r="A29" s="1" t="s">
        <v>8</v>
      </c>
      <c r="B29" s="22">
        <v>18</v>
      </c>
      <c r="C29" s="3">
        <v>23</v>
      </c>
      <c r="D29" s="100">
        <v>165</v>
      </c>
      <c r="E29" s="22">
        <v>19.13</v>
      </c>
      <c r="F29" s="3">
        <v>60</v>
      </c>
      <c r="G29" s="5">
        <f t="shared" si="4"/>
        <v>11.48</v>
      </c>
      <c r="H29" s="15">
        <f t="shared" si="3"/>
        <v>1894.2</v>
      </c>
      <c r="I29" s="5">
        <f>H28</f>
        <v>1894.2</v>
      </c>
      <c r="J29" s="157"/>
    </row>
    <row r="30" spans="1:10" x14ac:dyDescent="0.35">
      <c r="A30" s="1" t="s">
        <v>9</v>
      </c>
      <c r="B30" s="22">
        <v>18</v>
      </c>
      <c r="C30" s="3">
        <v>21</v>
      </c>
      <c r="D30" s="100">
        <v>165</v>
      </c>
      <c r="E30" s="22">
        <v>19.13</v>
      </c>
      <c r="F30" s="3">
        <v>60</v>
      </c>
      <c r="G30" s="5">
        <f t="shared" si="4"/>
        <v>11.48</v>
      </c>
      <c r="H30" s="15">
        <f t="shared" si="3"/>
        <v>1894.2</v>
      </c>
      <c r="I30" s="5">
        <f t="shared" ref="I30:I32" si="6">H29</f>
        <v>1894.2</v>
      </c>
      <c r="J30" s="157"/>
    </row>
    <row r="31" spans="1:10" x14ac:dyDescent="0.35">
      <c r="A31" s="1" t="s">
        <v>10</v>
      </c>
      <c r="B31" s="22">
        <v>18</v>
      </c>
      <c r="C31" s="3">
        <v>22</v>
      </c>
      <c r="D31" s="100">
        <v>165</v>
      </c>
      <c r="E31" s="22">
        <v>19.13</v>
      </c>
      <c r="F31" s="3">
        <v>60</v>
      </c>
      <c r="G31" s="5">
        <f t="shared" si="4"/>
        <v>11.48</v>
      </c>
      <c r="H31" s="15">
        <f t="shared" si="3"/>
        <v>1894.2</v>
      </c>
      <c r="I31" s="5">
        <f t="shared" si="6"/>
        <v>1894.2</v>
      </c>
      <c r="J31" s="157"/>
    </row>
    <row r="32" spans="1:10" x14ac:dyDescent="0.35">
      <c r="A32" s="1" t="s">
        <v>11</v>
      </c>
      <c r="B32" s="22">
        <v>18</v>
      </c>
      <c r="C32" s="3">
        <v>23</v>
      </c>
      <c r="D32" s="100">
        <v>165</v>
      </c>
      <c r="E32" s="22">
        <v>19.13</v>
      </c>
      <c r="F32" s="3">
        <v>60</v>
      </c>
      <c r="G32" s="5">
        <f t="shared" si="4"/>
        <v>11.48</v>
      </c>
      <c r="H32" s="15">
        <f t="shared" si="3"/>
        <v>1894.2</v>
      </c>
      <c r="I32" s="5">
        <f t="shared" si="6"/>
        <v>1894.2</v>
      </c>
      <c r="J32" s="157"/>
    </row>
    <row r="33" spans="1:10" x14ac:dyDescent="0.35">
      <c r="A33" s="1" t="s">
        <v>12</v>
      </c>
      <c r="B33" s="22">
        <v>18</v>
      </c>
      <c r="C33" s="3">
        <v>19</v>
      </c>
      <c r="D33" s="100">
        <v>165</v>
      </c>
      <c r="E33" s="22">
        <v>19.13</v>
      </c>
      <c r="F33" s="3">
        <v>60</v>
      </c>
      <c r="G33" s="5">
        <f t="shared" si="4"/>
        <v>11.48</v>
      </c>
      <c r="H33" s="15">
        <f t="shared" si="3"/>
        <v>1894.2</v>
      </c>
      <c r="I33" s="14">
        <f>H32</f>
        <v>1894.2</v>
      </c>
      <c r="J33" s="157"/>
    </row>
    <row r="34" spans="1:10" x14ac:dyDescent="0.35">
      <c r="A34" s="1" t="s">
        <v>13</v>
      </c>
      <c r="B34" s="22">
        <v>18</v>
      </c>
      <c r="C34" s="3">
        <v>19</v>
      </c>
      <c r="D34" s="100">
        <v>165</v>
      </c>
      <c r="E34" s="22">
        <v>19.13</v>
      </c>
      <c r="F34" s="3">
        <v>60</v>
      </c>
      <c r="G34" s="5">
        <f t="shared" si="4"/>
        <v>11.48</v>
      </c>
      <c r="H34" s="15">
        <f t="shared" si="3"/>
        <v>1894.2</v>
      </c>
      <c r="I34" s="5">
        <f>H33</f>
        <v>1894.2</v>
      </c>
      <c r="J34" s="158"/>
    </row>
    <row r="35" spans="1:10" x14ac:dyDescent="0.35">
      <c r="A35" s="1" t="s">
        <v>14</v>
      </c>
      <c r="B35" s="3" t="s">
        <v>18</v>
      </c>
      <c r="C35" s="3">
        <f>SUM(C22:C34)</f>
        <v>249</v>
      </c>
      <c r="D35" s="11">
        <f>SUM(D22:D34)</f>
        <v>1971</v>
      </c>
      <c r="E35" s="3" t="s">
        <v>18</v>
      </c>
      <c r="F35" s="3" t="s">
        <v>18</v>
      </c>
      <c r="G35" s="22" t="s">
        <v>18</v>
      </c>
      <c r="H35" s="5">
        <f>SUM(H22:H34)</f>
        <v>22925.040000000005</v>
      </c>
      <c r="I35" s="5">
        <f>SUM(I22:I34)</f>
        <v>23325.840000000004</v>
      </c>
      <c r="J35" s="1"/>
    </row>
    <row r="36" spans="1:10" x14ac:dyDescent="0.35">
      <c r="A36" s="10" t="s">
        <v>203</v>
      </c>
      <c r="D36">
        <f>ROUND((D34*0.1)+D34,0)</f>
        <v>182</v>
      </c>
    </row>
    <row r="37" spans="1:10" x14ac:dyDescent="0.35">
      <c r="B37" s="138" t="s">
        <v>26</v>
      </c>
      <c r="C37" s="138"/>
      <c r="D37" s="138"/>
      <c r="E37" s="138"/>
      <c r="F37" s="138"/>
      <c r="G37" s="138"/>
      <c r="H37" s="138"/>
      <c r="I37" s="138"/>
      <c r="J37" s="138"/>
    </row>
    <row r="38" spans="1:10" ht="72.5" x14ac:dyDescent="0.35">
      <c r="A38" s="2" t="s">
        <v>38</v>
      </c>
      <c r="B38" s="7" t="s">
        <v>15</v>
      </c>
      <c r="C38" s="7" t="s">
        <v>21</v>
      </c>
      <c r="D38" s="16" t="s">
        <v>23</v>
      </c>
      <c r="E38" s="7" t="s">
        <v>164</v>
      </c>
      <c r="F38" s="7" t="s">
        <v>30</v>
      </c>
      <c r="G38" s="7" t="s">
        <v>155</v>
      </c>
      <c r="H38" s="7" t="s">
        <v>162</v>
      </c>
      <c r="I38" s="4" t="s">
        <v>163</v>
      </c>
      <c r="J38" s="75" t="s">
        <v>161</v>
      </c>
    </row>
    <row r="39" spans="1:10" x14ac:dyDescent="0.35">
      <c r="A39" s="1" t="s">
        <v>41</v>
      </c>
      <c r="B39" s="3">
        <v>18</v>
      </c>
      <c r="C39" s="3">
        <v>11</v>
      </c>
      <c r="D39" s="11">
        <f>ROUND($D$18*C39,0)</f>
        <v>78</v>
      </c>
      <c r="E39" s="3">
        <v>19.13</v>
      </c>
      <c r="F39" s="3">
        <v>60</v>
      </c>
      <c r="G39" s="5">
        <f>ROUND(E39*F39 %,2)</f>
        <v>11.48</v>
      </c>
      <c r="H39" s="15">
        <f>D39*G39</f>
        <v>895.44</v>
      </c>
      <c r="I39" s="5">
        <f>H34</f>
        <v>1894.2</v>
      </c>
      <c r="J39" s="156" t="s">
        <v>20</v>
      </c>
    </row>
    <row r="40" spans="1:10" x14ac:dyDescent="0.35">
      <c r="A40" s="1" t="s">
        <v>40</v>
      </c>
      <c r="B40" s="22">
        <v>18</v>
      </c>
      <c r="C40" s="3">
        <v>10</v>
      </c>
      <c r="D40" s="100">
        <f>ROUND($D$18*C40,0)</f>
        <v>71</v>
      </c>
      <c r="E40" s="22">
        <v>19.13</v>
      </c>
      <c r="F40" s="3">
        <v>40</v>
      </c>
      <c r="G40" s="5">
        <f t="shared" ref="G40:G51" si="7">ROUND(E40*F40 %,2)</f>
        <v>7.65</v>
      </c>
      <c r="H40" s="15">
        <f t="shared" ref="H40:H51" si="8">D40*G40</f>
        <v>543.15</v>
      </c>
      <c r="I40" s="5"/>
      <c r="J40" s="157"/>
    </row>
    <row r="41" spans="1:10" x14ac:dyDescent="0.35">
      <c r="A41" s="1" t="s">
        <v>3</v>
      </c>
      <c r="B41" s="22">
        <v>18</v>
      </c>
      <c r="C41" s="3">
        <v>20</v>
      </c>
      <c r="D41" s="11">
        <v>182</v>
      </c>
      <c r="E41" s="22">
        <v>19.13</v>
      </c>
      <c r="F41" s="3">
        <v>40</v>
      </c>
      <c r="G41" s="5">
        <f t="shared" si="7"/>
        <v>7.65</v>
      </c>
      <c r="H41" s="15">
        <f t="shared" si="8"/>
        <v>1392.3</v>
      </c>
      <c r="I41" s="5">
        <f>H39+H40</f>
        <v>1438.5900000000001</v>
      </c>
      <c r="J41" s="157"/>
    </row>
    <row r="42" spans="1:10" x14ac:dyDescent="0.35">
      <c r="A42" s="1" t="s">
        <v>4</v>
      </c>
      <c r="B42" s="22">
        <v>18</v>
      </c>
      <c r="C42" s="3">
        <v>22</v>
      </c>
      <c r="D42" s="100">
        <v>182</v>
      </c>
      <c r="E42" s="22">
        <v>19.13</v>
      </c>
      <c r="F42" s="3">
        <v>40</v>
      </c>
      <c r="G42" s="5">
        <f t="shared" si="7"/>
        <v>7.65</v>
      </c>
      <c r="H42" s="15">
        <f t="shared" si="8"/>
        <v>1392.3</v>
      </c>
      <c r="I42" s="5">
        <f t="shared" ref="I42:I45" si="9">H41</f>
        <v>1392.3</v>
      </c>
      <c r="J42" s="157"/>
    </row>
    <row r="43" spans="1:10" x14ac:dyDescent="0.35">
      <c r="A43" s="1" t="s">
        <v>5</v>
      </c>
      <c r="B43" s="22">
        <v>18</v>
      </c>
      <c r="C43" s="3">
        <v>21</v>
      </c>
      <c r="D43" s="100">
        <v>182</v>
      </c>
      <c r="E43" s="22">
        <v>19.13</v>
      </c>
      <c r="F43" s="3">
        <v>40</v>
      </c>
      <c r="G43" s="5">
        <f t="shared" si="7"/>
        <v>7.65</v>
      </c>
      <c r="H43" s="15">
        <f t="shared" si="8"/>
        <v>1392.3</v>
      </c>
      <c r="I43" s="5">
        <f t="shared" si="9"/>
        <v>1392.3</v>
      </c>
      <c r="J43" s="157"/>
    </row>
    <row r="44" spans="1:10" x14ac:dyDescent="0.35">
      <c r="A44" s="1" t="s">
        <v>6</v>
      </c>
      <c r="B44" s="22">
        <v>18</v>
      </c>
      <c r="C44" s="3">
        <v>19</v>
      </c>
      <c r="D44" s="100">
        <v>182</v>
      </c>
      <c r="E44" s="22">
        <v>19.13</v>
      </c>
      <c r="F44" s="3">
        <v>40</v>
      </c>
      <c r="G44" s="5">
        <f t="shared" si="7"/>
        <v>7.65</v>
      </c>
      <c r="H44" s="15">
        <f t="shared" si="8"/>
        <v>1392.3</v>
      </c>
      <c r="I44" s="5">
        <f t="shared" si="9"/>
        <v>1392.3</v>
      </c>
      <c r="J44" s="157"/>
    </row>
    <row r="45" spans="1:10" x14ac:dyDescent="0.35">
      <c r="A45" s="1" t="s">
        <v>7</v>
      </c>
      <c r="B45" s="22">
        <v>18</v>
      </c>
      <c r="C45" s="3">
        <v>20</v>
      </c>
      <c r="D45" s="100">
        <v>182</v>
      </c>
      <c r="E45" s="22">
        <v>19.13</v>
      </c>
      <c r="F45" s="3">
        <v>40</v>
      </c>
      <c r="G45" s="5">
        <f t="shared" si="7"/>
        <v>7.65</v>
      </c>
      <c r="H45" s="15">
        <f t="shared" si="8"/>
        <v>1392.3</v>
      </c>
      <c r="I45" s="5">
        <f t="shared" si="9"/>
        <v>1392.3</v>
      </c>
      <c r="J45" s="157"/>
    </row>
    <row r="46" spans="1:10" x14ac:dyDescent="0.35">
      <c r="A46" s="1" t="s">
        <v>8</v>
      </c>
      <c r="B46" s="22">
        <v>18</v>
      </c>
      <c r="C46" s="3">
        <v>23</v>
      </c>
      <c r="D46" s="100">
        <v>182</v>
      </c>
      <c r="E46" s="22">
        <v>19.13</v>
      </c>
      <c r="F46" s="3">
        <v>40</v>
      </c>
      <c r="G46" s="5">
        <f t="shared" si="7"/>
        <v>7.65</v>
      </c>
      <c r="H46" s="15">
        <f t="shared" si="8"/>
        <v>1392.3</v>
      </c>
      <c r="I46" s="5">
        <f>H45</f>
        <v>1392.3</v>
      </c>
      <c r="J46" s="157"/>
    </row>
    <row r="47" spans="1:10" x14ac:dyDescent="0.35">
      <c r="A47" s="1" t="s">
        <v>9</v>
      </c>
      <c r="B47" s="22">
        <v>18</v>
      </c>
      <c r="C47" s="3">
        <v>21</v>
      </c>
      <c r="D47" s="100">
        <v>182</v>
      </c>
      <c r="E47" s="22">
        <v>19.13</v>
      </c>
      <c r="F47" s="3">
        <v>40</v>
      </c>
      <c r="G47" s="5">
        <f t="shared" si="7"/>
        <v>7.65</v>
      </c>
      <c r="H47" s="15">
        <f t="shared" si="8"/>
        <v>1392.3</v>
      </c>
      <c r="I47" s="5">
        <f t="shared" ref="I47:I49" si="10">H46</f>
        <v>1392.3</v>
      </c>
      <c r="J47" s="157"/>
    </row>
    <row r="48" spans="1:10" x14ac:dyDescent="0.35">
      <c r="A48" s="1" t="s">
        <v>10</v>
      </c>
      <c r="B48" s="22">
        <v>18</v>
      </c>
      <c r="C48" s="3">
        <v>22</v>
      </c>
      <c r="D48" s="100">
        <v>182</v>
      </c>
      <c r="E48" s="22">
        <v>19.13</v>
      </c>
      <c r="F48" s="3">
        <v>40</v>
      </c>
      <c r="G48" s="5">
        <f t="shared" si="7"/>
        <v>7.65</v>
      </c>
      <c r="H48" s="15">
        <f t="shared" si="8"/>
        <v>1392.3</v>
      </c>
      <c r="I48" s="5">
        <f t="shared" si="10"/>
        <v>1392.3</v>
      </c>
      <c r="J48" s="157"/>
    </row>
    <row r="49" spans="1:10" x14ac:dyDescent="0.35">
      <c r="A49" s="1" t="s">
        <v>11</v>
      </c>
      <c r="B49" s="22">
        <v>18</v>
      </c>
      <c r="C49" s="3">
        <v>22</v>
      </c>
      <c r="D49" s="100">
        <v>182</v>
      </c>
      <c r="E49" s="22">
        <v>19.13</v>
      </c>
      <c r="F49" s="3">
        <v>40</v>
      </c>
      <c r="G49" s="5">
        <f t="shared" si="7"/>
        <v>7.65</v>
      </c>
      <c r="H49" s="15">
        <f t="shared" si="8"/>
        <v>1392.3</v>
      </c>
      <c r="I49" s="5">
        <f t="shared" si="10"/>
        <v>1392.3</v>
      </c>
      <c r="J49" s="157"/>
    </row>
    <row r="50" spans="1:10" x14ac:dyDescent="0.35">
      <c r="A50" s="1" t="s">
        <v>12</v>
      </c>
      <c r="B50" s="22">
        <v>18</v>
      </c>
      <c r="C50" s="3">
        <v>20</v>
      </c>
      <c r="D50" s="100">
        <v>182</v>
      </c>
      <c r="E50" s="22">
        <v>19.13</v>
      </c>
      <c r="F50" s="3">
        <v>40</v>
      </c>
      <c r="G50" s="5">
        <f t="shared" si="7"/>
        <v>7.65</v>
      </c>
      <c r="H50" s="15">
        <f t="shared" si="8"/>
        <v>1392.3</v>
      </c>
      <c r="I50" s="12">
        <f>H49</f>
        <v>1392.3</v>
      </c>
      <c r="J50" s="157"/>
    </row>
    <row r="51" spans="1:10" x14ac:dyDescent="0.35">
      <c r="A51" s="1" t="s">
        <v>13</v>
      </c>
      <c r="B51" s="22">
        <v>18</v>
      </c>
      <c r="C51" s="3">
        <v>20</v>
      </c>
      <c r="D51" s="100">
        <v>182</v>
      </c>
      <c r="E51" s="22">
        <v>19.13</v>
      </c>
      <c r="F51" s="3">
        <v>40</v>
      </c>
      <c r="G51" s="5">
        <f t="shared" si="7"/>
        <v>7.65</v>
      </c>
      <c r="H51" s="15">
        <f t="shared" si="8"/>
        <v>1392.3</v>
      </c>
      <c r="I51" s="5">
        <f>H50</f>
        <v>1392.3</v>
      </c>
      <c r="J51" s="158"/>
    </row>
    <row r="52" spans="1:10" x14ac:dyDescent="0.35">
      <c r="A52" s="1" t="s">
        <v>14</v>
      </c>
      <c r="B52" s="3" t="s">
        <v>18</v>
      </c>
      <c r="C52" s="3">
        <f>SUM(C39:C51)</f>
        <v>251</v>
      </c>
      <c r="D52" s="11">
        <f>SUM(D39:D51)</f>
        <v>2151</v>
      </c>
      <c r="E52" s="3" t="s">
        <v>18</v>
      </c>
      <c r="F52" s="3" t="s">
        <v>18</v>
      </c>
      <c r="G52" s="22" t="s">
        <v>18</v>
      </c>
      <c r="H52" s="5">
        <f>SUM(H39:H51)</f>
        <v>16753.889999999996</v>
      </c>
      <c r="I52" s="5">
        <f>SUM(I39:I51)</f>
        <v>17255.789999999997</v>
      </c>
      <c r="J52" s="1"/>
    </row>
    <row r="53" spans="1:10" x14ac:dyDescent="0.35">
      <c r="A53" s="10" t="s">
        <v>203</v>
      </c>
      <c r="D53">
        <f>ROUND((D51*0.1)+D51,0)</f>
        <v>200</v>
      </c>
    </row>
    <row r="54" spans="1:10" x14ac:dyDescent="0.35">
      <c r="B54" s="138" t="s">
        <v>32</v>
      </c>
      <c r="C54" s="138"/>
      <c r="D54" s="138"/>
      <c r="E54" s="138"/>
      <c r="F54" s="138"/>
      <c r="G54" s="138"/>
      <c r="H54" s="138"/>
      <c r="I54" s="138"/>
      <c r="J54" s="138"/>
    </row>
    <row r="55" spans="1:10" ht="72.5" x14ac:dyDescent="0.35">
      <c r="A55" s="2" t="s">
        <v>38</v>
      </c>
      <c r="B55" s="7" t="s">
        <v>15</v>
      </c>
      <c r="C55" s="7" t="s">
        <v>21</v>
      </c>
      <c r="D55" s="16" t="s">
        <v>23</v>
      </c>
      <c r="E55" s="7" t="s">
        <v>164</v>
      </c>
      <c r="F55" s="7" t="s">
        <v>42</v>
      </c>
      <c r="G55" s="7" t="s">
        <v>155</v>
      </c>
      <c r="H55" s="7" t="s">
        <v>162</v>
      </c>
      <c r="I55" s="4" t="s">
        <v>163</v>
      </c>
      <c r="J55" s="75" t="s">
        <v>161</v>
      </c>
    </row>
    <row r="56" spans="1:10" x14ac:dyDescent="0.35">
      <c r="A56" s="1" t="s">
        <v>41</v>
      </c>
      <c r="B56" s="3">
        <v>25</v>
      </c>
      <c r="C56" s="3">
        <v>10</v>
      </c>
      <c r="D56" s="11">
        <f>ROUND($D$18*C56,0)</f>
        <v>71</v>
      </c>
      <c r="E56" s="3">
        <v>19.13</v>
      </c>
      <c r="F56" s="3">
        <v>40</v>
      </c>
      <c r="G56" s="5">
        <f>ROUND(E56*F56 %,2)</f>
        <v>7.65</v>
      </c>
      <c r="H56" s="15">
        <f t="shared" ref="H56:H68" si="11">D56*G56</f>
        <v>543.15</v>
      </c>
      <c r="I56" s="5">
        <f>H51</f>
        <v>1392.3</v>
      </c>
      <c r="J56" s="156" t="s">
        <v>20</v>
      </c>
    </row>
    <row r="57" spans="1:10" x14ac:dyDescent="0.35">
      <c r="A57" s="1" t="s">
        <v>40</v>
      </c>
      <c r="B57" s="3">
        <v>25</v>
      </c>
      <c r="C57" s="3">
        <v>10</v>
      </c>
      <c r="D57" s="100">
        <f>ROUND($D$18*C57,0)</f>
        <v>71</v>
      </c>
      <c r="E57" s="22">
        <v>19.13</v>
      </c>
      <c r="F57" s="3">
        <v>20</v>
      </c>
      <c r="G57" s="5">
        <f t="shared" ref="G57:G68" si="12">ROUND(E57*F57 %,2)</f>
        <v>3.83</v>
      </c>
      <c r="H57" s="15">
        <f t="shared" si="11"/>
        <v>271.93</v>
      </c>
      <c r="I57" s="5"/>
      <c r="J57" s="157"/>
    </row>
    <row r="58" spans="1:10" x14ac:dyDescent="0.35">
      <c r="A58" s="1" t="s">
        <v>3</v>
      </c>
      <c r="B58" s="3">
        <v>25</v>
      </c>
      <c r="C58" s="3">
        <v>20</v>
      </c>
      <c r="D58" s="11">
        <v>200</v>
      </c>
      <c r="E58" s="22">
        <v>19.13</v>
      </c>
      <c r="F58" s="3">
        <v>20</v>
      </c>
      <c r="G58" s="5">
        <f t="shared" si="12"/>
        <v>3.83</v>
      </c>
      <c r="H58" s="15">
        <f t="shared" si="11"/>
        <v>766</v>
      </c>
      <c r="I58" s="5">
        <f>H56+H57</f>
        <v>815.07999999999993</v>
      </c>
      <c r="J58" s="157"/>
    </row>
    <row r="59" spans="1:10" x14ac:dyDescent="0.35">
      <c r="A59" s="1" t="s">
        <v>4</v>
      </c>
      <c r="B59" s="3">
        <v>25</v>
      </c>
      <c r="C59" s="3">
        <v>21</v>
      </c>
      <c r="D59" s="100">
        <v>200</v>
      </c>
      <c r="E59" s="22">
        <v>19.13</v>
      </c>
      <c r="F59" s="3">
        <v>20</v>
      </c>
      <c r="G59" s="5">
        <f t="shared" si="12"/>
        <v>3.83</v>
      </c>
      <c r="H59" s="15">
        <f t="shared" si="11"/>
        <v>766</v>
      </c>
      <c r="I59" s="5">
        <f t="shared" ref="I59:I62" si="13">H58</f>
        <v>766</v>
      </c>
      <c r="J59" s="157"/>
    </row>
    <row r="60" spans="1:10" x14ac:dyDescent="0.35">
      <c r="A60" s="1" t="s">
        <v>5</v>
      </c>
      <c r="B60" s="3">
        <v>25</v>
      </c>
      <c r="C60" s="3">
        <v>22</v>
      </c>
      <c r="D60" s="100">
        <v>200</v>
      </c>
      <c r="E60" s="22">
        <v>19.13</v>
      </c>
      <c r="F60" s="3">
        <v>20</v>
      </c>
      <c r="G60" s="5">
        <f t="shared" si="12"/>
        <v>3.83</v>
      </c>
      <c r="H60" s="15">
        <f t="shared" si="11"/>
        <v>766</v>
      </c>
      <c r="I60" s="5">
        <f t="shared" si="13"/>
        <v>766</v>
      </c>
      <c r="J60" s="157"/>
    </row>
    <row r="61" spans="1:10" x14ac:dyDescent="0.35">
      <c r="A61" s="1" t="s">
        <v>6</v>
      </c>
      <c r="B61" s="3">
        <v>25</v>
      </c>
      <c r="C61" s="3">
        <v>20</v>
      </c>
      <c r="D61" s="100">
        <v>200</v>
      </c>
      <c r="E61" s="22">
        <v>19.13</v>
      </c>
      <c r="F61" s="3">
        <v>20</v>
      </c>
      <c r="G61" s="5">
        <f t="shared" si="12"/>
        <v>3.83</v>
      </c>
      <c r="H61" s="15">
        <f t="shared" si="11"/>
        <v>766</v>
      </c>
      <c r="I61" s="5">
        <f t="shared" si="13"/>
        <v>766</v>
      </c>
      <c r="J61" s="157"/>
    </row>
    <row r="62" spans="1:10" x14ac:dyDescent="0.35">
      <c r="A62" s="1" t="s">
        <v>7</v>
      </c>
      <c r="B62" s="3">
        <v>25</v>
      </c>
      <c r="C62" s="3">
        <v>20</v>
      </c>
      <c r="D62" s="100">
        <v>200</v>
      </c>
      <c r="E62" s="22">
        <v>19.13</v>
      </c>
      <c r="F62" s="3">
        <v>20</v>
      </c>
      <c r="G62" s="5">
        <f t="shared" si="12"/>
        <v>3.83</v>
      </c>
      <c r="H62" s="15">
        <f t="shared" si="11"/>
        <v>766</v>
      </c>
      <c r="I62" s="5">
        <f t="shared" si="13"/>
        <v>766</v>
      </c>
      <c r="J62" s="157"/>
    </row>
    <row r="63" spans="1:10" x14ac:dyDescent="0.35">
      <c r="A63" s="1" t="s">
        <v>8</v>
      </c>
      <c r="B63" s="3">
        <v>25</v>
      </c>
      <c r="C63" s="3">
        <v>22</v>
      </c>
      <c r="D63" s="100">
        <v>200</v>
      </c>
      <c r="E63" s="22">
        <v>19.13</v>
      </c>
      <c r="F63" s="3">
        <v>20</v>
      </c>
      <c r="G63" s="5">
        <f t="shared" si="12"/>
        <v>3.83</v>
      </c>
      <c r="H63" s="15">
        <f t="shared" si="11"/>
        <v>766</v>
      </c>
      <c r="I63" s="5">
        <f>H62</f>
        <v>766</v>
      </c>
      <c r="J63" s="157"/>
    </row>
    <row r="64" spans="1:10" x14ac:dyDescent="0.35">
      <c r="A64" s="1" t="s">
        <v>9</v>
      </c>
      <c r="B64" s="3">
        <v>25</v>
      </c>
      <c r="C64" s="3">
        <v>22</v>
      </c>
      <c r="D64" s="100">
        <v>200</v>
      </c>
      <c r="E64" s="22">
        <v>19.13</v>
      </c>
      <c r="F64" s="3">
        <v>20</v>
      </c>
      <c r="G64" s="5">
        <f t="shared" si="12"/>
        <v>3.83</v>
      </c>
      <c r="H64" s="15">
        <f t="shared" si="11"/>
        <v>766</v>
      </c>
      <c r="I64" s="5">
        <f t="shared" ref="I64:I66" si="14">H63</f>
        <v>766</v>
      </c>
      <c r="J64" s="157"/>
    </row>
    <row r="65" spans="1:10" x14ac:dyDescent="0.35">
      <c r="A65" s="1" t="s">
        <v>10</v>
      </c>
      <c r="B65" s="3">
        <v>25</v>
      </c>
      <c r="C65" s="3">
        <v>22</v>
      </c>
      <c r="D65" s="100">
        <v>200</v>
      </c>
      <c r="E65" s="22">
        <v>19.13</v>
      </c>
      <c r="F65" s="3">
        <v>20</v>
      </c>
      <c r="G65" s="5">
        <f t="shared" si="12"/>
        <v>3.83</v>
      </c>
      <c r="H65" s="15">
        <f t="shared" si="11"/>
        <v>766</v>
      </c>
      <c r="I65" s="5">
        <f t="shared" si="14"/>
        <v>766</v>
      </c>
      <c r="J65" s="157"/>
    </row>
    <row r="66" spans="1:10" x14ac:dyDescent="0.35">
      <c r="A66" s="1" t="s">
        <v>11</v>
      </c>
      <c r="B66" s="3">
        <v>25</v>
      </c>
      <c r="C66" s="3">
        <v>21</v>
      </c>
      <c r="D66" s="100">
        <v>200</v>
      </c>
      <c r="E66" s="22">
        <v>19.13</v>
      </c>
      <c r="F66" s="3">
        <v>20</v>
      </c>
      <c r="G66" s="5">
        <f t="shared" si="12"/>
        <v>3.83</v>
      </c>
      <c r="H66" s="15">
        <f t="shared" si="11"/>
        <v>766</v>
      </c>
      <c r="I66" s="5">
        <f t="shared" si="14"/>
        <v>766</v>
      </c>
      <c r="J66" s="157"/>
    </row>
    <row r="67" spans="1:10" x14ac:dyDescent="0.35">
      <c r="A67" s="1" t="s">
        <v>34</v>
      </c>
      <c r="B67" s="3">
        <v>25</v>
      </c>
      <c r="C67" s="3">
        <v>21</v>
      </c>
      <c r="D67" s="100">
        <v>200</v>
      </c>
      <c r="E67" s="22">
        <v>19.13</v>
      </c>
      <c r="F67" s="3">
        <v>20</v>
      </c>
      <c r="G67" s="5">
        <f t="shared" si="12"/>
        <v>3.83</v>
      </c>
      <c r="H67" s="15">
        <f t="shared" si="11"/>
        <v>766</v>
      </c>
      <c r="I67" s="12">
        <f>H66</f>
        <v>766</v>
      </c>
      <c r="J67" s="157"/>
    </row>
    <row r="68" spans="1:10" x14ac:dyDescent="0.35">
      <c r="A68" s="1" t="s">
        <v>13</v>
      </c>
      <c r="B68" s="3">
        <v>25</v>
      </c>
      <c r="C68" s="3">
        <v>21</v>
      </c>
      <c r="D68" s="100">
        <v>200</v>
      </c>
      <c r="E68" s="22">
        <v>19.13</v>
      </c>
      <c r="F68" s="3">
        <v>20</v>
      </c>
      <c r="G68" s="5">
        <f t="shared" si="12"/>
        <v>3.83</v>
      </c>
      <c r="H68" s="15">
        <f t="shared" si="11"/>
        <v>766</v>
      </c>
      <c r="I68" s="5">
        <f>H67</f>
        <v>766</v>
      </c>
      <c r="J68" s="158"/>
    </row>
    <row r="69" spans="1:10" x14ac:dyDescent="0.35">
      <c r="A69" s="1" t="s">
        <v>14</v>
      </c>
      <c r="B69" s="3" t="s">
        <v>18</v>
      </c>
      <c r="C69" s="3">
        <f>SUM(C56:C68)</f>
        <v>252</v>
      </c>
      <c r="D69" s="11">
        <f>SUM(D56:D68)</f>
        <v>2342</v>
      </c>
      <c r="E69" s="3" t="s">
        <v>18</v>
      </c>
      <c r="F69" s="3" t="s">
        <v>18</v>
      </c>
      <c r="G69" s="22" t="s">
        <v>18</v>
      </c>
      <c r="H69" s="5">
        <f>SUM(H56:H68)</f>
        <v>9241.08</v>
      </c>
      <c r="I69" s="5">
        <f>SUM(I56:I68)</f>
        <v>9867.380000000001</v>
      </c>
      <c r="J69" s="1"/>
    </row>
    <row r="71" spans="1:10" x14ac:dyDescent="0.35">
      <c r="B71" s="138" t="s">
        <v>43</v>
      </c>
      <c r="C71" s="138"/>
      <c r="D71" s="138"/>
      <c r="E71" s="138"/>
      <c r="F71" s="138"/>
      <c r="G71" s="138"/>
      <c r="H71" s="138"/>
      <c r="I71" s="138"/>
      <c r="J71" s="138"/>
    </row>
    <row r="72" spans="1:10" ht="72.5" x14ac:dyDescent="0.35">
      <c r="A72" s="2" t="s">
        <v>38</v>
      </c>
      <c r="B72" s="7" t="s">
        <v>15</v>
      </c>
      <c r="C72" s="7" t="s">
        <v>21</v>
      </c>
      <c r="D72" s="16" t="s">
        <v>23</v>
      </c>
      <c r="E72" s="7" t="s">
        <v>164</v>
      </c>
      <c r="F72" s="7" t="s">
        <v>44</v>
      </c>
      <c r="G72" s="7" t="s">
        <v>155</v>
      </c>
      <c r="H72" s="7" t="s">
        <v>162</v>
      </c>
      <c r="I72" s="4" t="s">
        <v>163</v>
      </c>
      <c r="J72" s="75" t="s">
        <v>161</v>
      </c>
    </row>
    <row r="73" spans="1:10" x14ac:dyDescent="0.35">
      <c r="A73" s="1" t="s">
        <v>41</v>
      </c>
      <c r="B73" s="3">
        <v>17</v>
      </c>
      <c r="C73" s="3">
        <v>10</v>
      </c>
      <c r="D73" s="11">
        <f>ROUND(D18*C73,0)</f>
        <v>71</v>
      </c>
      <c r="E73" s="3">
        <v>19.13</v>
      </c>
      <c r="F73" s="3">
        <v>20</v>
      </c>
      <c r="G73" s="5">
        <f>ROUND(E73*F73 %,2)</f>
        <v>3.83</v>
      </c>
      <c r="H73" s="15">
        <f t="shared" ref="H73" si="15">D73*G73</f>
        <v>271.93</v>
      </c>
      <c r="I73" s="5">
        <f>H68</f>
        <v>766</v>
      </c>
      <c r="J73" s="156" t="s">
        <v>20</v>
      </c>
    </row>
    <row r="74" spans="1:10" x14ac:dyDescent="0.35">
      <c r="A74" s="1" t="s">
        <v>40</v>
      </c>
      <c r="B74" s="3"/>
      <c r="C74" s="3"/>
      <c r="D74" s="11">
        <f>B74*C74</f>
        <v>0</v>
      </c>
      <c r="E74" s="3"/>
      <c r="F74" s="3"/>
      <c r="G74" s="22"/>
      <c r="H74" s="5">
        <f>ROUND((E74*F74 %)*D74,2)</f>
        <v>0</v>
      </c>
      <c r="I74" s="5"/>
      <c r="J74" s="157"/>
    </row>
    <row r="75" spans="1:10" x14ac:dyDescent="0.35">
      <c r="A75" s="1" t="s">
        <v>3</v>
      </c>
      <c r="B75" s="3"/>
      <c r="C75" s="3"/>
      <c r="D75" s="11">
        <f t="shared" ref="D75:D85" si="16">B75*C75</f>
        <v>0</v>
      </c>
      <c r="E75" s="3"/>
      <c r="F75" s="3"/>
      <c r="G75" s="22"/>
      <c r="H75" s="5">
        <f t="shared" ref="H75:H85" si="17">ROUND((E75*F75 %)*D75,2)</f>
        <v>0</v>
      </c>
      <c r="I75" s="5">
        <f>H73+H74</f>
        <v>271.93</v>
      </c>
      <c r="J75" s="157"/>
    </row>
    <row r="76" spans="1:10" x14ac:dyDescent="0.35">
      <c r="A76" s="1" t="s">
        <v>4</v>
      </c>
      <c r="B76" s="3"/>
      <c r="C76" s="3"/>
      <c r="D76" s="11">
        <f t="shared" si="16"/>
        <v>0</v>
      </c>
      <c r="E76" s="3"/>
      <c r="F76" s="3"/>
      <c r="G76" s="22"/>
      <c r="H76" s="5">
        <f t="shared" si="17"/>
        <v>0</v>
      </c>
      <c r="I76" s="5">
        <f t="shared" ref="I76:I79" si="18">H75</f>
        <v>0</v>
      </c>
      <c r="J76" s="157"/>
    </row>
    <row r="77" spans="1:10" x14ac:dyDescent="0.35">
      <c r="A77" s="1" t="s">
        <v>5</v>
      </c>
      <c r="B77" s="3"/>
      <c r="C77" s="3"/>
      <c r="D77" s="11">
        <f t="shared" si="16"/>
        <v>0</v>
      </c>
      <c r="E77" s="3"/>
      <c r="F77" s="3"/>
      <c r="G77" s="22"/>
      <c r="H77" s="5">
        <f t="shared" si="17"/>
        <v>0</v>
      </c>
      <c r="I77" s="5">
        <f t="shared" si="18"/>
        <v>0</v>
      </c>
      <c r="J77" s="157"/>
    </row>
    <row r="78" spans="1:10" x14ac:dyDescent="0.35">
      <c r="A78" s="1" t="s">
        <v>6</v>
      </c>
      <c r="B78" s="3"/>
      <c r="C78" s="3"/>
      <c r="D78" s="11">
        <f t="shared" si="16"/>
        <v>0</v>
      </c>
      <c r="E78" s="3"/>
      <c r="F78" s="3"/>
      <c r="G78" s="22"/>
      <c r="H78" s="5">
        <f t="shared" si="17"/>
        <v>0</v>
      </c>
      <c r="I78" s="5">
        <f t="shared" si="18"/>
        <v>0</v>
      </c>
      <c r="J78" s="157"/>
    </row>
    <row r="79" spans="1:10" x14ac:dyDescent="0.35">
      <c r="A79" s="1" t="s">
        <v>7</v>
      </c>
      <c r="B79" s="3"/>
      <c r="C79" s="3"/>
      <c r="D79" s="11">
        <f t="shared" si="16"/>
        <v>0</v>
      </c>
      <c r="E79" s="3"/>
      <c r="F79" s="3"/>
      <c r="G79" s="22"/>
      <c r="H79" s="5">
        <f t="shared" si="17"/>
        <v>0</v>
      </c>
      <c r="I79" s="5">
        <f t="shared" si="18"/>
        <v>0</v>
      </c>
      <c r="J79" s="157"/>
    </row>
    <row r="80" spans="1:10" x14ac:dyDescent="0.35">
      <c r="A80" s="1" t="s">
        <v>8</v>
      </c>
      <c r="B80" s="3"/>
      <c r="C80" s="3"/>
      <c r="D80" s="11">
        <f t="shared" si="16"/>
        <v>0</v>
      </c>
      <c r="E80" s="3"/>
      <c r="F80" s="3"/>
      <c r="G80" s="22"/>
      <c r="H80" s="5">
        <f t="shared" si="17"/>
        <v>0</v>
      </c>
      <c r="I80" s="5">
        <f>H79</f>
        <v>0</v>
      </c>
      <c r="J80" s="157"/>
    </row>
    <row r="81" spans="1:10" x14ac:dyDescent="0.35">
      <c r="A81" s="1" t="s">
        <v>9</v>
      </c>
      <c r="B81" s="3"/>
      <c r="C81" s="3"/>
      <c r="D81" s="11">
        <f t="shared" si="16"/>
        <v>0</v>
      </c>
      <c r="E81" s="3"/>
      <c r="F81" s="3"/>
      <c r="G81" s="22"/>
      <c r="H81" s="5">
        <f t="shared" si="17"/>
        <v>0</v>
      </c>
      <c r="I81" s="5">
        <f t="shared" ref="I81:I83" si="19">H80</f>
        <v>0</v>
      </c>
      <c r="J81" s="157"/>
    </row>
    <row r="82" spans="1:10" x14ac:dyDescent="0.35">
      <c r="A82" s="1" t="s">
        <v>10</v>
      </c>
      <c r="B82" s="3"/>
      <c r="C82" s="3"/>
      <c r="D82" s="11">
        <f t="shared" si="16"/>
        <v>0</v>
      </c>
      <c r="E82" s="3"/>
      <c r="F82" s="3"/>
      <c r="G82" s="22"/>
      <c r="H82" s="5">
        <f t="shared" si="17"/>
        <v>0</v>
      </c>
      <c r="I82" s="5">
        <f t="shared" si="19"/>
        <v>0</v>
      </c>
      <c r="J82" s="157"/>
    </row>
    <row r="83" spans="1:10" x14ac:dyDescent="0.35">
      <c r="A83" s="1" t="s">
        <v>11</v>
      </c>
      <c r="B83" s="3"/>
      <c r="C83" s="3"/>
      <c r="D83" s="11">
        <f t="shared" si="16"/>
        <v>0</v>
      </c>
      <c r="E83" s="3"/>
      <c r="F83" s="3"/>
      <c r="G83" s="22"/>
      <c r="H83" s="5">
        <f t="shared" si="17"/>
        <v>0</v>
      </c>
      <c r="I83" s="5">
        <f t="shared" si="19"/>
        <v>0</v>
      </c>
      <c r="J83" s="157"/>
    </row>
    <row r="84" spans="1:10" x14ac:dyDescent="0.35">
      <c r="A84" s="1" t="s">
        <v>34</v>
      </c>
      <c r="B84" s="3"/>
      <c r="C84" s="3"/>
      <c r="D84" s="11">
        <f t="shared" si="16"/>
        <v>0</v>
      </c>
      <c r="E84" s="3"/>
      <c r="F84" s="3"/>
      <c r="G84" s="22"/>
      <c r="H84" s="5">
        <f t="shared" si="17"/>
        <v>0</v>
      </c>
      <c r="I84" s="12">
        <f>H83</f>
        <v>0</v>
      </c>
      <c r="J84" s="157"/>
    </row>
    <row r="85" spans="1:10" x14ac:dyDescent="0.35">
      <c r="A85" s="1" t="s">
        <v>13</v>
      </c>
      <c r="B85" s="3"/>
      <c r="C85" s="3"/>
      <c r="D85" s="11">
        <f t="shared" si="16"/>
        <v>0</v>
      </c>
      <c r="E85" s="3"/>
      <c r="F85" s="3"/>
      <c r="G85" s="22"/>
      <c r="H85" s="5">
        <f t="shared" si="17"/>
        <v>0</v>
      </c>
      <c r="I85" s="5">
        <f>H84</f>
        <v>0</v>
      </c>
      <c r="J85" s="158"/>
    </row>
    <row r="86" spans="1:10" x14ac:dyDescent="0.35">
      <c r="A86" s="1" t="s">
        <v>14</v>
      </c>
      <c r="B86" s="3" t="s">
        <v>18</v>
      </c>
      <c r="C86" s="3">
        <f>SUM(C73:C85)</f>
        <v>10</v>
      </c>
      <c r="D86" s="11">
        <f>SUM(D73:D85)</f>
        <v>71</v>
      </c>
      <c r="E86" s="3" t="s">
        <v>18</v>
      </c>
      <c r="F86" s="3" t="s">
        <v>18</v>
      </c>
      <c r="G86" s="22" t="s">
        <v>18</v>
      </c>
      <c r="H86" s="5">
        <f>SUM(H73:H85)</f>
        <v>271.93</v>
      </c>
      <c r="I86" s="5">
        <f>SUM(I73:I85)</f>
        <v>1037.93</v>
      </c>
      <c r="J86" s="1"/>
    </row>
  </sheetData>
  <mergeCells count="11">
    <mergeCell ref="J73:J85"/>
    <mergeCell ref="B37:J37"/>
    <mergeCell ref="J39:J51"/>
    <mergeCell ref="B54:J54"/>
    <mergeCell ref="J56:J68"/>
    <mergeCell ref="B2:J2"/>
    <mergeCell ref="B20:J20"/>
    <mergeCell ref="J22:J34"/>
    <mergeCell ref="B71:J71"/>
    <mergeCell ref="J4:J11"/>
    <mergeCell ref="J12:J15"/>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1278E-7088-4D4E-932D-ACDBC83D5DAF}">
  <dimension ref="A2:J48"/>
  <sheetViews>
    <sheetView topLeftCell="A31" workbookViewId="0">
      <selection activeCell="E29" sqref="E29"/>
    </sheetView>
  </sheetViews>
  <sheetFormatPr defaultRowHeight="14.5" x14ac:dyDescent="0.35"/>
  <cols>
    <col min="1" max="1" width="13.26953125" style="89" customWidth="1"/>
    <col min="2" max="10" width="12" style="89" customWidth="1"/>
    <col min="11" max="16384" width="8.7265625" style="89"/>
  </cols>
  <sheetData>
    <row r="2" spans="1:10" x14ac:dyDescent="0.35">
      <c r="B2" s="138" t="s">
        <v>25</v>
      </c>
      <c r="C2" s="138"/>
      <c r="D2" s="138"/>
      <c r="E2" s="138"/>
      <c r="F2" s="138"/>
      <c r="G2" s="138"/>
      <c r="H2" s="138"/>
      <c r="I2" s="138"/>
      <c r="J2" s="138"/>
    </row>
    <row r="3" spans="1:10" ht="72.5" x14ac:dyDescent="0.35">
      <c r="A3" s="6" t="s">
        <v>45</v>
      </c>
      <c r="B3" s="4" t="s">
        <v>15</v>
      </c>
      <c r="C3" s="4" t="s">
        <v>21</v>
      </c>
      <c r="D3" s="4" t="s">
        <v>23</v>
      </c>
      <c r="E3" s="4" t="s">
        <v>164</v>
      </c>
      <c r="F3" s="4" t="s">
        <v>24</v>
      </c>
      <c r="G3" s="4" t="s">
        <v>155</v>
      </c>
      <c r="H3" s="4" t="s">
        <v>162</v>
      </c>
      <c r="I3" s="4" t="s">
        <v>163</v>
      </c>
      <c r="J3" s="97" t="s">
        <v>161</v>
      </c>
    </row>
    <row r="4" spans="1:10" x14ac:dyDescent="0.35">
      <c r="A4" s="90" t="s">
        <v>2</v>
      </c>
      <c r="B4" s="13">
        <v>18</v>
      </c>
      <c r="C4" s="13">
        <v>22</v>
      </c>
      <c r="D4" s="13">
        <v>343</v>
      </c>
      <c r="E4" s="13">
        <v>41.57</v>
      </c>
      <c r="F4" s="13">
        <v>40</v>
      </c>
      <c r="G4" s="13">
        <f>ROUND(E4*F4 %,2)</f>
        <v>16.63</v>
      </c>
      <c r="H4" s="15">
        <f>D4*G4</f>
        <v>5704.0899999999992</v>
      </c>
      <c r="I4" s="15">
        <v>0</v>
      </c>
      <c r="J4" s="154" t="s">
        <v>19</v>
      </c>
    </row>
    <row r="5" spans="1:10" x14ac:dyDescent="0.35">
      <c r="A5" s="90" t="s">
        <v>3</v>
      </c>
      <c r="B5" s="13">
        <v>19</v>
      </c>
      <c r="C5" s="13">
        <v>21</v>
      </c>
      <c r="D5" s="13">
        <v>341</v>
      </c>
      <c r="E5" s="13">
        <v>41.57</v>
      </c>
      <c r="F5" s="13">
        <v>40</v>
      </c>
      <c r="G5" s="13">
        <f t="shared" ref="G5:G15" si="0">ROUND(E5*F5 %,2)</f>
        <v>16.63</v>
      </c>
      <c r="H5" s="15">
        <f t="shared" ref="H5:H15" si="1">D5*G5</f>
        <v>5670.83</v>
      </c>
      <c r="I5" s="15">
        <v>0</v>
      </c>
      <c r="J5" s="154"/>
    </row>
    <row r="6" spans="1:10" x14ac:dyDescent="0.35">
      <c r="A6" s="90" t="s">
        <v>4</v>
      </c>
      <c r="B6" s="13">
        <v>18</v>
      </c>
      <c r="C6" s="13">
        <v>20</v>
      </c>
      <c r="D6" s="13">
        <v>313</v>
      </c>
      <c r="E6" s="13">
        <v>41.57</v>
      </c>
      <c r="F6" s="13">
        <v>40</v>
      </c>
      <c r="G6" s="13">
        <f t="shared" si="0"/>
        <v>16.63</v>
      </c>
      <c r="H6" s="15">
        <f t="shared" si="1"/>
        <v>5205.1899999999996</v>
      </c>
      <c r="I6" s="15">
        <v>0</v>
      </c>
      <c r="J6" s="154"/>
    </row>
    <row r="7" spans="1:10" x14ac:dyDescent="0.35">
      <c r="A7" s="90" t="s">
        <v>5</v>
      </c>
      <c r="B7" s="13">
        <v>18</v>
      </c>
      <c r="C7" s="13">
        <v>21</v>
      </c>
      <c r="D7" s="13">
        <v>314</v>
      </c>
      <c r="E7" s="13">
        <v>41.57</v>
      </c>
      <c r="F7" s="13">
        <v>40</v>
      </c>
      <c r="G7" s="13">
        <f t="shared" si="0"/>
        <v>16.63</v>
      </c>
      <c r="H7" s="15">
        <f t="shared" si="1"/>
        <v>5221.82</v>
      </c>
      <c r="I7" s="15">
        <v>0</v>
      </c>
      <c r="J7" s="154"/>
    </row>
    <row r="8" spans="1:10" x14ac:dyDescent="0.35">
      <c r="A8" s="90" t="s">
        <v>6</v>
      </c>
      <c r="B8" s="13">
        <v>17</v>
      </c>
      <c r="C8" s="13">
        <v>21</v>
      </c>
      <c r="D8" s="13">
        <v>294</v>
      </c>
      <c r="E8" s="13">
        <v>41.57</v>
      </c>
      <c r="F8" s="13">
        <v>40</v>
      </c>
      <c r="G8" s="13">
        <f t="shared" si="0"/>
        <v>16.63</v>
      </c>
      <c r="H8" s="15">
        <f t="shared" si="1"/>
        <v>4889.2199999999993</v>
      </c>
      <c r="I8" s="15">
        <v>0</v>
      </c>
      <c r="J8" s="154"/>
    </row>
    <row r="9" spans="1:10" x14ac:dyDescent="0.35">
      <c r="A9" s="90" t="s">
        <v>7</v>
      </c>
      <c r="B9" s="13">
        <v>19</v>
      </c>
      <c r="C9" s="13">
        <v>19</v>
      </c>
      <c r="D9" s="13">
        <v>274</v>
      </c>
      <c r="E9" s="13">
        <v>41.57</v>
      </c>
      <c r="F9" s="13">
        <v>40</v>
      </c>
      <c r="G9" s="13">
        <f t="shared" si="0"/>
        <v>16.63</v>
      </c>
      <c r="H9" s="15">
        <f t="shared" si="1"/>
        <v>4556.62</v>
      </c>
      <c r="I9" s="15">
        <v>0</v>
      </c>
      <c r="J9" s="154"/>
    </row>
    <row r="10" spans="1:10" x14ac:dyDescent="0.35">
      <c r="A10" s="90" t="s">
        <v>8</v>
      </c>
      <c r="B10" s="13">
        <v>20</v>
      </c>
      <c r="C10" s="13">
        <v>23</v>
      </c>
      <c r="D10" s="13">
        <v>343</v>
      </c>
      <c r="E10" s="13">
        <v>41.57</v>
      </c>
      <c r="F10" s="13">
        <v>40</v>
      </c>
      <c r="G10" s="13">
        <f t="shared" si="0"/>
        <v>16.63</v>
      </c>
      <c r="H10" s="15">
        <f t="shared" si="1"/>
        <v>5704.0899999999992</v>
      </c>
      <c r="I10" s="15">
        <v>0</v>
      </c>
      <c r="J10" s="154"/>
    </row>
    <row r="11" spans="1:10" x14ac:dyDescent="0.35">
      <c r="A11" s="90" t="s">
        <v>9</v>
      </c>
      <c r="B11" s="13">
        <v>19</v>
      </c>
      <c r="C11" s="13">
        <v>22</v>
      </c>
      <c r="D11" s="13">
        <v>349</v>
      </c>
      <c r="E11" s="13">
        <v>41.57</v>
      </c>
      <c r="F11" s="13">
        <v>40</v>
      </c>
      <c r="G11" s="13">
        <f t="shared" si="0"/>
        <v>16.63</v>
      </c>
      <c r="H11" s="15">
        <f t="shared" si="1"/>
        <v>5803.87</v>
      </c>
      <c r="I11" s="15">
        <v>0</v>
      </c>
      <c r="J11" s="154"/>
    </row>
    <row r="12" spans="1:10" x14ac:dyDescent="0.35">
      <c r="A12" s="90" t="s">
        <v>10</v>
      </c>
      <c r="B12" s="13">
        <v>18</v>
      </c>
      <c r="C12" s="13">
        <v>21</v>
      </c>
      <c r="D12" s="13">
        <v>321</v>
      </c>
      <c r="E12" s="13">
        <v>41.57</v>
      </c>
      <c r="F12" s="13">
        <v>40</v>
      </c>
      <c r="G12" s="13">
        <f t="shared" si="0"/>
        <v>16.63</v>
      </c>
      <c r="H12" s="15">
        <f t="shared" si="1"/>
        <v>5338.23</v>
      </c>
      <c r="I12" s="15">
        <f>SUM(H4:H11)</f>
        <v>42755.729999999996</v>
      </c>
      <c r="J12" s="140" t="s">
        <v>20</v>
      </c>
    </row>
    <row r="13" spans="1:10" x14ac:dyDescent="0.35">
      <c r="A13" s="90" t="s">
        <v>11</v>
      </c>
      <c r="B13" s="13">
        <v>18</v>
      </c>
      <c r="C13" s="13">
        <v>23</v>
      </c>
      <c r="D13" s="13">
        <v>321</v>
      </c>
      <c r="E13" s="13">
        <v>41.57</v>
      </c>
      <c r="F13" s="13">
        <v>40</v>
      </c>
      <c r="G13" s="13">
        <f t="shared" si="0"/>
        <v>16.63</v>
      </c>
      <c r="H13" s="15">
        <f t="shared" si="1"/>
        <v>5338.23</v>
      </c>
      <c r="I13" s="15">
        <f t="shared" ref="I13:I15" si="2">H12</f>
        <v>5338.23</v>
      </c>
      <c r="J13" s="140"/>
    </row>
    <row r="14" spans="1:10" x14ac:dyDescent="0.35">
      <c r="A14" s="90" t="s">
        <v>12</v>
      </c>
      <c r="B14" s="13">
        <v>18</v>
      </c>
      <c r="C14" s="13">
        <v>20</v>
      </c>
      <c r="D14" s="13">
        <v>321</v>
      </c>
      <c r="E14" s="13">
        <v>41.57</v>
      </c>
      <c r="F14" s="13">
        <v>40</v>
      </c>
      <c r="G14" s="13">
        <f t="shared" si="0"/>
        <v>16.63</v>
      </c>
      <c r="H14" s="15">
        <f t="shared" si="1"/>
        <v>5338.23</v>
      </c>
      <c r="I14" s="15">
        <f t="shared" si="2"/>
        <v>5338.23</v>
      </c>
      <c r="J14" s="140"/>
    </row>
    <row r="15" spans="1:10" x14ac:dyDescent="0.35">
      <c r="A15" s="90" t="s">
        <v>13</v>
      </c>
      <c r="B15" s="13">
        <v>18</v>
      </c>
      <c r="C15" s="13">
        <v>18</v>
      </c>
      <c r="D15" s="13">
        <v>321</v>
      </c>
      <c r="E15" s="13">
        <v>41.57</v>
      </c>
      <c r="F15" s="13">
        <v>40</v>
      </c>
      <c r="G15" s="13">
        <f t="shared" si="0"/>
        <v>16.63</v>
      </c>
      <c r="H15" s="15">
        <f t="shared" si="1"/>
        <v>5338.23</v>
      </c>
      <c r="I15" s="15">
        <f t="shared" si="2"/>
        <v>5338.23</v>
      </c>
      <c r="J15" s="141"/>
    </row>
    <row r="16" spans="1:10" x14ac:dyDescent="0.35">
      <c r="A16" s="90" t="s">
        <v>14</v>
      </c>
      <c r="B16" s="13" t="s">
        <v>18</v>
      </c>
      <c r="C16" s="13">
        <f>SUM(C4:C15)</f>
        <v>251</v>
      </c>
      <c r="D16" s="13">
        <f>SUM(D4:D15)</f>
        <v>3855</v>
      </c>
      <c r="E16" s="13" t="s">
        <v>18</v>
      </c>
      <c r="F16" s="13" t="s">
        <v>18</v>
      </c>
      <c r="G16" s="13" t="s">
        <v>18</v>
      </c>
      <c r="H16" s="15">
        <f>SUM(H4:H15)</f>
        <v>64108.64999999998</v>
      </c>
      <c r="I16" s="15">
        <f>SUM(I4:I15)</f>
        <v>58770.419999999984</v>
      </c>
      <c r="J16" s="90"/>
    </row>
    <row r="17" spans="1:10" x14ac:dyDescent="0.35">
      <c r="A17" s="10"/>
    </row>
    <row r="18" spans="1:10" x14ac:dyDescent="0.35">
      <c r="B18" s="138" t="s">
        <v>0</v>
      </c>
      <c r="C18" s="138"/>
      <c r="D18" s="138"/>
      <c r="E18" s="138"/>
      <c r="F18" s="138"/>
      <c r="G18" s="138"/>
      <c r="H18" s="138"/>
      <c r="I18" s="138"/>
      <c r="J18" s="138"/>
    </row>
    <row r="19" spans="1:10" ht="72.5" x14ac:dyDescent="0.35">
      <c r="A19" s="6" t="s">
        <v>45</v>
      </c>
      <c r="B19" s="4" t="s">
        <v>15</v>
      </c>
      <c r="C19" s="4" t="s">
        <v>21</v>
      </c>
      <c r="D19" s="4" t="s">
        <v>23</v>
      </c>
      <c r="E19" s="4" t="s">
        <v>164</v>
      </c>
      <c r="F19" s="4" t="s">
        <v>29</v>
      </c>
      <c r="G19" s="4" t="s">
        <v>155</v>
      </c>
      <c r="H19" s="4" t="s">
        <v>162</v>
      </c>
      <c r="I19" s="4" t="s">
        <v>163</v>
      </c>
      <c r="J19" s="97" t="s">
        <v>161</v>
      </c>
    </row>
    <row r="20" spans="1:10" x14ac:dyDescent="0.35">
      <c r="A20" s="90" t="s">
        <v>2</v>
      </c>
      <c r="B20" s="13">
        <v>17</v>
      </c>
      <c r="C20" s="13">
        <v>22</v>
      </c>
      <c r="D20" s="13">
        <f>B20*C20</f>
        <v>374</v>
      </c>
      <c r="E20" s="13">
        <v>41.57</v>
      </c>
      <c r="F20" s="13">
        <v>20</v>
      </c>
      <c r="G20" s="101">
        <f t="shared" ref="G20" si="3">ROUND(E20*F20 %,2)</f>
        <v>8.31</v>
      </c>
      <c r="H20" s="15">
        <f t="shared" ref="H20" si="4">D20*G20</f>
        <v>3107.94</v>
      </c>
      <c r="I20" s="15">
        <f>H15</f>
        <v>5338.23</v>
      </c>
      <c r="J20" s="139" t="s">
        <v>20</v>
      </c>
    </row>
    <row r="21" spans="1:10" x14ac:dyDescent="0.35">
      <c r="A21" s="90" t="s">
        <v>3</v>
      </c>
      <c r="B21" s="13">
        <v>17</v>
      </c>
      <c r="C21" s="13">
        <v>20</v>
      </c>
      <c r="D21" s="13">
        <f t="shared" ref="D21:D31" si="5">B21*C21</f>
        <v>340</v>
      </c>
      <c r="E21" s="13">
        <v>41.57</v>
      </c>
      <c r="F21" s="13">
        <v>20</v>
      </c>
      <c r="G21" s="101">
        <f t="shared" ref="G21:G31" si="6">ROUND(E21*F21 %,2)</f>
        <v>8.31</v>
      </c>
      <c r="H21" s="15">
        <f t="shared" ref="H21:H31" si="7">D21*G21</f>
        <v>2825.4</v>
      </c>
      <c r="I21" s="15">
        <f>H20</f>
        <v>3107.94</v>
      </c>
      <c r="J21" s="140"/>
    </row>
    <row r="22" spans="1:10" x14ac:dyDescent="0.35">
      <c r="A22" s="90" t="s">
        <v>4</v>
      </c>
      <c r="B22" s="13">
        <v>17</v>
      </c>
      <c r="C22" s="13">
        <v>21</v>
      </c>
      <c r="D22" s="13">
        <f t="shared" si="5"/>
        <v>357</v>
      </c>
      <c r="E22" s="13">
        <v>41.57</v>
      </c>
      <c r="F22" s="13">
        <v>20</v>
      </c>
      <c r="G22" s="101">
        <f t="shared" si="6"/>
        <v>8.31</v>
      </c>
      <c r="H22" s="15">
        <f t="shared" si="7"/>
        <v>2966.67</v>
      </c>
      <c r="I22" s="15">
        <f t="shared" ref="I22:I25" si="8">H21</f>
        <v>2825.4</v>
      </c>
      <c r="J22" s="140"/>
    </row>
    <row r="23" spans="1:10" x14ac:dyDescent="0.35">
      <c r="A23" s="90" t="s">
        <v>5</v>
      </c>
      <c r="B23" s="13">
        <v>17</v>
      </c>
      <c r="C23" s="13">
        <v>20</v>
      </c>
      <c r="D23" s="13">
        <f t="shared" si="5"/>
        <v>340</v>
      </c>
      <c r="E23" s="13">
        <v>41.57</v>
      </c>
      <c r="F23" s="13">
        <v>20</v>
      </c>
      <c r="G23" s="101">
        <f t="shared" si="6"/>
        <v>8.31</v>
      </c>
      <c r="H23" s="15">
        <f t="shared" si="7"/>
        <v>2825.4</v>
      </c>
      <c r="I23" s="15">
        <f t="shared" si="8"/>
        <v>2966.67</v>
      </c>
      <c r="J23" s="140"/>
    </row>
    <row r="24" spans="1:10" x14ac:dyDescent="0.35">
      <c r="A24" s="90" t="s">
        <v>6</v>
      </c>
      <c r="B24" s="13">
        <v>17</v>
      </c>
      <c r="C24" s="13">
        <v>20</v>
      </c>
      <c r="D24" s="13">
        <f t="shared" si="5"/>
        <v>340</v>
      </c>
      <c r="E24" s="13">
        <v>41.57</v>
      </c>
      <c r="F24" s="13">
        <v>20</v>
      </c>
      <c r="G24" s="101">
        <f t="shared" si="6"/>
        <v>8.31</v>
      </c>
      <c r="H24" s="15">
        <f t="shared" si="7"/>
        <v>2825.4</v>
      </c>
      <c r="I24" s="15">
        <f t="shared" si="8"/>
        <v>2825.4</v>
      </c>
      <c r="J24" s="140"/>
    </row>
    <row r="25" spans="1:10" x14ac:dyDescent="0.35">
      <c r="A25" s="90" t="s">
        <v>7</v>
      </c>
      <c r="B25" s="13">
        <v>17</v>
      </c>
      <c r="C25" s="13">
        <v>19</v>
      </c>
      <c r="D25" s="13">
        <f t="shared" si="5"/>
        <v>323</v>
      </c>
      <c r="E25" s="13">
        <v>41.57</v>
      </c>
      <c r="F25" s="13">
        <v>20</v>
      </c>
      <c r="G25" s="101">
        <f t="shared" si="6"/>
        <v>8.31</v>
      </c>
      <c r="H25" s="15">
        <f t="shared" si="7"/>
        <v>2684.13</v>
      </c>
      <c r="I25" s="15">
        <f t="shared" si="8"/>
        <v>2825.4</v>
      </c>
      <c r="J25" s="140"/>
    </row>
    <row r="26" spans="1:10" x14ac:dyDescent="0.35">
      <c r="A26" s="90" t="s">
        <v>8</v>
      </c>
      <c r="B26" s="13">
        <v>17</v>
      </c>
      <c r="C26" s="13">
        <v>23</v>
      </c>
      <c r="D26" s="13">
        <f t="shared" si="5"/>
        <v>391</v>
      </c>
      <c r="E26" s="13">
        <v>41.57</v>
      </c>
      <c r="F26" s="13">
        <v>20</v>
      </c>
      <c r="G26" s="101">
        <f t="shared" si="6"/>
        <v>8.31</v>
      </c>
      <c r="H26" s="15">
        <f t="shared" si="7"/>
        <v>3249.21</v>
      </c>
      <c r="I26" s="15">
        <f>H25</f>
        <v>2684.13</v>
      </c>
      <c r="J26" s="140"/>
    </row>
    <row r="27" spans="1:10" x14ac:dyDescent="0.35">
      <c r="A27" s="90" t="s">
        <v>9</v>
      </c>
      <c r="B27" s="13">
        <v>17</v>
      </c>
      <c r="C27" s="13">
        <v>21</v>
      </c>
      <c r="D27" s="13">
        <f t="shared" si="5"/>
        <v>357</v>
      </c>
      <c r="E27" s="13">
        <v>41.57</v>
      </c>
      <c r="F27" s="13">
        <v>20</v>
      </c>
      <c r="G27" s="101">
        <f t="shared" si="6"/>
        <v>8.31</v>
      </c>
      <c r="H27" s="15">
        <f t="shared" si="7"/>
        <v>2966.67</v>
      </c>
      <c r="I27" s="15">
        <f t="shared" ref="I27:I31" si="9">H26</f>
        <v>3249.21</v>
      </c>
      <c r="J27" s="140"/>
    </row>
    <row r="28" spans="1:10" x14ac:dyDescent="0.35">
      <c r="A28" s="90" t="s">
        <v>10</v>
      </c>
      <c r="B28" s="13">
        <v>17</v>
      </c>
      <c r="C28" s="13">
        <v>22</v>
      </c>
      <c r="D28" s="13">
        <f t="shared" si="5"/>
        <v>374</v>
      </c>
      <c r="E28" s="13">
        <v>41.57</v>
      </c>
      <c r="F28" s="13">
        <v>20</v>
      </c>
      <c r="G28" s="101">
        <f t="shared" si="6"/>
        <v>8.31</v>
      </c>
      <c r="H28" s="15">
        <f t="shared" si="7"/>
        <v>3107.94</v>
      </c>
      <c r="I28" s="15">
        <f t="shared" si="9"/>
        <v>2966.67</v>
      </c>
      <c r="J28" s="140"/>
    </row>
    <row r="29" spans="1:10" x14ac:dyDescent="0.35">
      <c r="A29" s="90" t="s">
        <v>11</v>
      </c>
      <c r="B29" s="13">
        <v>17</v>
      </c>
      <c r="C29" s="13">
        <v>23</v>
      </c>
      <c r="D29" s="13">
        <f t="shared" si="5"/>
        <v>391</v>
      </c>
      <c r="E29" s="13">
        <v>41.57</v>
      </c>
      <c r="F29" s="13">
        <v>20</v>
      </c>
      <c r="G29" s="101">
        <f t="shared" si="6"/>
        <v>8.31</v>
      </c>
      <c r="H29" s="15">
        <f t="shared" si="7"/>
        <v>3249.21</v>
      </c>
      <c r="I29" s="15">
        <f t="shared" si="9"/>
        <v>3107.94</v>
      </c>
      <c r="J29" s="140"/>
    </row>
    <row r="30" spans="1:10" x14ac:dyDescent="0.35">
      <c r="A30" s="90" t="s">
        <v>12</v>
      </c>
      <c r="B30" s="13">
        <v>17</v>
      </c>
      <c r="C30" s="13">
        <v>19</v>
      </c>
      <c r="D30" s="13">
        <f t="shared" si="5"/>
        <v>323</v>
      </c>
      <c r="E30" s="13">
        <v>41.57</v>
      </c>
      <c r="F30" s="13">
        <v>20</v>
      </c>
      <c r="G30" s="101">
        <f t="shared" si="6"/>
        <v>8.31</v>
      </c>
      <c r="H30" s="15">
        <f t="shared" si="7"/>
        <v>2684.13</v>
      </c>
      <c r="I30" s="15">
        <f t="shared" si="9"/>
        <v>3249.21</v>
      </c>
      <c r="J30" s="140"/>
    </row>
    <row r="31" spans="1:10" x14ac:dyDescent="0.35">
      <c r="A31" s="90" t="s">
        <v>13</v>
      </c>
      <c r="B31" s="13">
        <v>17</v>
      </c>
      <c r="C31" s="13">
        <v>19</v>
      </c>
      <c r="D31" s="13">
        <f t="shared" si="5"/>
        <v>323</v>
      </c>
      <c r="E31" s="13">
        <v>41.57</v>
      </c>
      <c r="F31" s="13">
        <v>20</v>
      </c>
      <c r="G31" s="101">
        <f t="shared" si="6"/>
        <v>8.31</v>
      </c>
      <c r="H31" s="15">
        <f t="shared" si="7"/>
        <v>2684.13</v>
      </c>
      <c r="I31" s="15">
        <f t="shared" si="9"/>
        <v>2684.13</v>
      </c>
      <c r="J31" s="141"/>
    </row>
    <row r="32" spans="1:10" x14ac:dyDescent="0.35">
      <c r="A32" s="90" t="s">
        <v>14</v>
      </c>
      <c r="B32" s="13" t="s">
        <v>18</v>
      </c>
      <c r="C32" s="13">
        <f>SUM(C20:C31)</f>
        <v>249</v>
      </c>
      <c r="D32" s="13">
        <f>SUM(D20:D31)</f>
        <v>4233</v>
      </c>
      <c r="E32" s="13" t="s">
        <v>18</v>
      </c>
      <c r="F32" s="13" t="s">
        <v>18</v>
      </c>
      <c r="G32" s="13" t="s">
        <v>18</v>
      </c>
      <c r="H32" s="15">
        <f>SUM(H20:H31)</f>
        <v>35176.229999999996</v>
      </c>
      <c r="I32" s="15">
        <f>SUM(I20:I31)</f>
        <v>37830.33</v>
      </c>
      <c r="J32" s="90"/>
    </row>
    <row r="34" spans="1:10" x14ac:dyDescent="0.35">
      <c r="B34" s="138" t="s">
        <v>26</v>
      </c>
      <c r="C34" s="138"/>
      <c r="D34" s="138"/>
      <c r="E34" s="138"/>
      <c r="F34" s="138"/>
      <c r="G34" s="138"/>
      <c r="H34" s="138"/>
      <c r="I34" s="138"/>
      <c r="J34" s="138"/>
    </row>
    <row r="35" spans="1:10" ht="72.5" x14ac:dyDescent="0.35">
      <c r="A35" s="6" t="s">
        <v>45</v>
      </c>
      <c r="B35" s="4" t="s">
        <v>15</v>
      </c>
      <c r="C35" s="4" t="s">
        <v>21</v>
      </c>
      <c r="D35" s="4" t="s">
        <v>23</v>
      </c>
      <c r="E35" s="4" t="s">
        <v>164</v>
      </c>
      <c r="F35" s="4" t="s">
        <v>30</v>
      </c>
      <c r="G35" s="4" t="s">
        <v>155</v>
      </c>
      <c r="H35" s="4" t="s">
        <v>162</v>
      </c>
      <c r="I35" s="4" t="s">
        <v>163</v>
      </c>
      <c r="J35" s="97" t="s">
        <v>161</v>
      </c>
    </row>
    <row r="36" spans="1:10" x14ac:dyDescent="0.35">
      <c r="A36" s="90" t="s">
        <v>2</v>
      </c>
      <c r="B36" s="13"/>
      <c r="C36" s="13"/>
      <c r="D36" s="13">
        <f>B36*C36</f>
        <v>0</v>
      </c>
      <c r="E36" s="13"/>
      <c r="F36" s="13"/>
      <c r="G36" s="13"/>
      <c r="H36" s="15">
        <f>ROUND((E36*F36 %)*D36,2)</f>
        <v>0</v>
      </c>
      <c r="I36" s="15">
        <f>H31</f>
        <v>2684.13</v>
      </c>
      <c r="J36" s="139" t="s">
        <v>20</v>
      </c>
    </row>
    <row r="37" spans="1:10" x14ac:dyDescent="0.35">
      <c r="A37" s="90" t="s">
        <v>3</v>
      </c>
      <c r="B37" s="13"/>
      <c r="C37" s="13"/>
      <c r="D37" s="13">
        <f t="shared" ref="D37:D47" si="10">B37*C37</f>
        <v>0</v>
      </c>
      <c r="E37" s="13"/>
      <c r="F37" s="13"/>
      <c r="G37" s="13"/>
      <c r="H37" s="15">
        <f t="shared" ref="H37:H47" si="11">ROUND((E37*F37 %)*D37,2)</f>
        <v>0</v>
      </c>
      <c r="I37" s="15">
        <f>H36</f>
        <v>0</v>
      </c>
      <c r="J37" s="140"/>
    </row>
    <row r="38" spans="1:10" x14ac:dyDescent="0.35">
      <c r="A38" s="90" t="s">
        <v>4</v>
      </c>
      <c r="B38" s="13"/>
      <c r="C38" s="13"/>
      <c r="D38" s="13">
        <f t="shared" si="10"/>
        <v>0</v>
      </c>
      <c r="E38" s="13"/>
      <c r="F38" s="13"/>
      <c r="G38" s="13"/>
      <c r="H38" s="15">
        <f t="shared" si="11"/>
        <v>0</v>
      </c>
      <c r="I38" s="15">
        <f t="shared" ref="I38:I41" si="12">H37</f>
        <v>0</v>
      </c>
      <c r="J38" s="140"/>
    </row>
    <row r="39" spans="1:10" x14ac:dyDescent="0.35">
      <c r="A39" s="90" t="s">
        <v>5</v>
      </c>
      <c r="B39" s="13"/>
      <c r="C39" s="13"/>
      <c r="D39" s="13">
        <f t="shared" si="10"/>
        <v>0</v>
      </c>
      <c r="E39" s="13"/>
      <c r="F39" s="13"/>
      <c r="G39" s="13"/>
      <c r="H39" s="15">
        <f t="shared" si="11"/>
        <v>0</v>
      </c>
      <c r="I39" s="15">
        <f t="shared" si="12"/>
        <v>0</v>
      </c>
      <c r="J39" s="140"/>
    </row>
    <row r="40" spans="1:10" x14ac:dyDescent="0.35">
      <c r="A40" s="90" t="s">
        <v>6</v>
      </c>
      <c r="B40" s="13"/>
      <c r="C40" s="13"/>
      <c r="D40" s="13">
        <f t="shared" si="10"/>
        <v>0</v>
      </c>
      <c r="E40" s="13"/>
      <c r="F40" s="13"/>
      <c r="G40" s="13"/>
      <c r="H40" s="15">
        <f t="shared" si="11"/>
        <v>0</v>
      </c>
      <c r="I40" s="15">
        <f t="shared" si="12"/>
        <v>0</v>
      </c>
      <c r="J40" s="140"/>
    </row>
    <row r="41" spans="1:10" x14ac:dyDescent="0.35">
      <c r="A41" s="90" t="s">
        <v>7</v>
      </c>
      <c r="B41" s="13"/>
      <c r="C41" s="13"/>
      <c r="D41" s="13">
        <f t="shared" si="10"/>
        <v>0</v>
      </c>
      <c r="E41" s="13"/>
      <c r="F41" s="13"/>
      <c r="G41" s="13"/>
      <c r="H41" s="15">
        <f t="shared" si="11"/>
        <v>0</v>
      </c>
      <c r="I41" s="15">
        <f t="shared" si="12"/>
        <v>0</v>
      </c>
      <c r="J41" s="140"/>
    </row>
    <row r="42" spans="1:10" x14ac:dyDescent="0.35">
      <c r="A42" s="90" t="s">
        <v>8</v>
      </c>
      <c r="B42" s="13"/>
      <c r="C42" s="13"/>
      <c r="D42" s="13">
        <f t="shared" si="10"/>
        <v>0</v>
      </c>
      <c r="E42" s="13"/>
      <c r="F42" s="13"/>
      <c r="G42" s="13"/>
      <c r="H42" s="15">
        <f t="shared" si="11"/>
        <v>0</v>
      </c>
      <c r="I42" s="15">
        <f>H41</f>
        <v>0</v>
      </c>
      <c r="J42" s="140"/>
    </row>
    <row r="43" spans="1:10" x14ac:dyDescent="0.35">
      <c r="A43" s="90" t="s">
        <v>9</v>
      </c>
      <c r="B43" s="13"/>
      <c r="C43" s="13"/>
      <c r="D43" s="13">
        <f t="shared" si="10"/>
        <v>0</v>
      </c>
      <c r="E43" s="13"/>
      <c r="F43" s="13"/>
      <c r="G43" s="13"/>
      <c r="H43" s="15">
        <f t="shared" si="11"/>
        <v>0</v>
      </c>
      <c r="I43" s="15">
        <f t="shared" ref="I43:I47" si="13">H42</f>
        <v>0</v>
      </c>
      <c r="J43" s="140"/>
    </row>
    <row r="44" spans="1:10" x14ac:dyDescent="0.35">
      <c r="A44" s="90" t="s">
        <v>10</v>
      </c>
      <c r="B44" s="13"/>
      <c r="C44" s="13"/>
      <c r="D44" s="13">
        <f t="shared" si="10"/>
        <v>0</v>
      </c>
      <c r="E44" s="13"/>
      <c r="F44" s="13"/>
      <c r="G44" s="13"/>
      <c r="H44" s="15">
        <f t="shared" si="11"/>
        <v>0</v>
      </c>
      <c r="I44" s="15">
        <f t="shared" si="13"/>
        <v>0</v>
      </c>
      <c r="J44" s="140"/>
    </row>
    <row r="45" spans="1:10" x14ac:dyDescent="0.35">
      <c r="A45" s="90" t="s">
        <v>11</v>
      </c>
      <c r="B45" s="13"/>
      <c r="C45" s="13"/>
      <c r="D45" s="13">
        <f t="shared" si="10"/>
        <v>0</v>
      </c>
      <c r="E45" s="13"/>
      <c r="F45" s="13"/>
      <c r="G45" s="13"/>
      <c r="H45" s="15">
        <f t="shared" si="11"/>
        <v>0</v>
      </c>
      <c r="I45" s="15">
        <f t="shared" si="13"/>
        <v>0</v>
      </c>
      <c r="J45" s="140"/>
    </row>
    <row r="46" spans="1:10" x14ac:dyDescent="0.35">
      <c r="A46" s="90" t="s">
        <v>12</v>
      </c>
      <c r="B46" s="13"/>
      <c r="C46" s="13"/>
      <c r="D46" s="13">
        <f t="shared" si="10"/>
        <v>0</v>
      </c>
      <c r="E46" s="13"/>
      <c r="F46" s="13"/>
      <c r="G46" s="13"/>
      <c r="H46" s="15">
        <f t="shared" si="11"/>
        <v>0</v>
      </c>
      <c r="I46" s="15">
        <f t="shared" si="13"/>
        <v>0</v>
      </c>
      <c r="J46" s="140"/>
    </row>
    <row r="47" spans="1:10" x14ac:dyDescent="0.35">
      <c r="A47" s="90" t="s">
        <v>13</v>
      </c>
      <c r="B47" s="13"/>
      <c r="C47" s="13"/>
      <c r="D47" s="13">
        <f t="shared" si="10"/>
        <v>0</v>
      </c>
      <c r="E47" s="13"/>
      <c r="F47" s="13"/>
      <c r="G47" s="13"/>
      <c r="H47" s="15">
        <f t="shared" si="11"/>
        <v>0</v>
      </c>
      <c r="I47" s="15">
        <f t="shared" si="13"/>
        <v>0</v>
      </c>
      <c r="J47" s="141"/>
    </row>
    <row r="48" spans="1:10" x14ac:dyDescent="0.35">
      <c r="A48" s="90" t="s">
        <v>14</v>
      </c>
      <c r="B48" s="13" t="s">
        <v>18</v>
      </c>
      <c r="C48" s="13">
        <f>SUM(C36:C47)</f>
        <v>0</v>
      </c>
      <c r="D48" s="13">
        <f>SUM(D36:D47)</f>
        <v>0</v>
      </c>
      <c r="E48" s="13" t="s">
        <v>18</v>
      </c>
      <c r="F48" s="13" t="s">
        <v>18</v>
      </c>
      <c r="G48" s="13"/>
      <c r="H48" s="15">
        <f>SUM(H36:H47)</f>
        <v>0</v>
      </c>
      <c r="I48" s="15">
        <f>SUM(I36:I47)</f>
        <v>2684.13</v>
      </c>
      <c r="J48" s="90"/>
    </row>
  </sheetData>
  <mergeCells count="7">
    <mergeCell ref="J36:J47"/>
    <mergeCell ref="B2:J2"/>
    <mergeCell ref="B18:J18"/>
    <mergeCell ref="J20:J31"/>
    <mergeCell ref="B34:J34"/>
    <mergeCell ref="J4:J11"/>
    <mergeCell ref="J12:J1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82267-FE56-4AE3-A473-3DDFA8765516}">
  <dimension ref="A2:P48"/>
  <sheetViews>
    <sheetView topLeftCell="A28" workbookViewId="0">
      <selection activeCell="D10" sqref="D10"/>
    </sheetView>
  </sheetViews>
  <sheetFormatPr defaultRowHeight="14.5" x14ac:dyDescent="0.35"/>
  <cols>
    <col min="1" max="1" width="20.1796875" customWidth="1"/>
    <col min="2" max="2" width="10.90625" customWidth="1"/>
    <col min="3" max="3" width="11.6328125" customWidth="1"/>
    <col min="5" max="8" width="14.7265625" customWidth="1"/>
    <col min="9" max="9" width="10.81640625" customWidth="1"/>
    <col min="10" max="10" width="11.90625" customWidth="1"/>
    <col min="11" max="11" width="14.1796875" customWidth="1"/>
    <col min="12" max="12" width="17.1796875" customWidth="1"/>
    <col min="13" max="13" width="15.26953125" customWidth="1"/>
    <col min="14" max="14" width="15" customWidth="1"/>
    <col min="15" max="16" width="13.36328125" customWidth="1"/>
  </cols>
  <sheetData>
    <row r="2" spans="1:16" x14ac:dyDescent="0.35">
      <c r="B2" s="138" t="s">
        <v>25</v>
      </c>
      <c r="C2" s="138"/>
      <c r="D2" s="138"/>
      <c r="E2" s="138"/>
      <c r="F2" s="138"/>
      <c r="G2" s="138"/>
      <c r="H2" s="138"/>
      <c r="I2" s="138"/>
      <c r="J2" s="138"/>
      <c r="K2" s="138"/>
      <c r="L2" s="138"/>
      <c r="M2" s="138"/>
      <c r="N2" s="138"/>
      <c r="O2" s="138"/>
      <c r="P2" s="138"/>
    </row>
    <row r="3" spans="1:16" ht="87" x14ac:dyDescent="0.35">
      <c r="A3" s="7" t="s">
        <v>165</v>
      </c>
      <c r="B3" s="7" t="s">
        <v>48</v>
      </c>
      <c r="C3" s="7" t="s">
        <v>49</v>
      </c>
      <c r="D3" s="7" t="s">
        <v>21</v>
      </c>
      <c r="E3" s="4" t="s">
        <v>166</v>
      </c>
      <c r="F3" s="4" t="s">
        <v>167</v>
      </c>
      <c r="G3" s="7" t="s">
        <v>50</v>
      </c>
      <c r="H3" s="7" t="s">
        <v>51</v>
      </c>
      <c r="I3" s="7" t="s">
        <v>24</v>
      </c>
      <c r="J3" s="7" t="s">
        <v>150</v>
      </c>
      <c r="K3" s="7" t="s">
        <v>151</v>
      </c>
      <c r="L3" s="7" t="s">
        <v>52</v>
      </c>
      <c r="M3" s="7" t="s">
        <v>53</v>
      </c>
      <c r="N3" s="7" t="s">
        <v>46</v>
      </c>
      <c r="O3" s="4" t="s">
        <v>1</v>
      </c>
      <c r="P3" s="75" t="s">
        <v>161</v>
      </c>
    </row>
    <row r="4" spans="1:16" x14ac:dyDescent="0.35">
      <c r="A4" s="62" t="s">
        <v>47</v>
      </c>
      <c r="B4" s="63">
        <v>6</v>
      </c>
      <c r="C4" s="63">
        <v>7</v>
      </c>
      <c r="D4" s="63">
        <v>22</v>
      </c>
      <c r="E4" s="70">
        <v>122</v>
      </c>
      <c r="F4" s="70">
        <v>106</v>
      </c>
      <c r="G4" s="63">
        <v>33.950000000000003</v>
      </c>
      <c r="H4" s="63">
        <v>42.43</v>
      </c>
      <c r="I4" s="63">
        <v>60</v>
      </c>
      <c r="J4" s="63">
        <f>ROUND(G4*I4 %,2)</f>
        <v>20.37</v>
      </c>
      <c r="K4" s="63">
        <f>ROUND(H4*I4 %,2)</f>
        <v>25.46</v>
      </c>
      <c r="L4" s="65">
        <f>ROUND(E4*J4,2)</f>
        <v>2485.14</v>
      </c>
      <c r="M4" s="65">
        <f>ROUND(F4*K4,2)</f>
        <v>2698.76</v>
      </c>
      <c r="N4" s="65">
        <f>L4+M4</f>
        <v>5183.8999999999996</v>
      </c>
      <c r="O4" s="65">
        <v>0</v>
      </c>
      <c r="P4" s="163" t="s">
        <v>20</v>
      </c>
    </row>
    <row r="5" spans="1:16" x14ac:dyDescent="0.35">
      <c r="A5" s="1" t="s">
        <v>3</v>
      </c>
      <c r="B5" s="63">
        <v>6</v>
      </c>
      <c r="C5" s="63">
        <v>7</v>
      </c>
      <c r="D5" s="13">
        <v>21</v>
      </c>
      <c r="E5" s="70">
        <v>122</v>
      </c>
      <c r="F5" s="70">
        <v>106</v>
      </c>
      <c r="G5" s="63">
        <v>33.950000000000003</v>
      </c>
      <c r="H5" s="63">
        <v>42.43</v>
      </c>
      <c r="I5" s="63">
        <v>60</v>
      </c>
      <c r="J5" s="63">
        <f t="shared" ref="J5:J15" si="0">ROUND(G5*I5 %,2)</f>
        <v>20.37</v>
      </c>
      <c r="K5" s="63">
        <f t="shared" ref="K5:K15" si="1">ROUND(H5*I5 %,2)</f>
        <v>25.46</v>
      </c>
      <c r="L5" s="65">
        <f t="shared" ref="L5:M15" si="2">ROUND(E5*J5,2)</f>
        <v>2485.14</v>
      </c>
      <c r="M5" s="65">
        <f t="shared" si="2"/>
        <v>2698.76</v>
      </c>
      <c r="N5" s="15">
        <f t="shared" ref="N5:N15" si="3">L5+M5</f>
        <v>5183.8999999999996</v>
      </c>
      <c r="O5" s="15">
        <v>0</v>
      </c>
      <c r="P5" s="164"/>
    </row>
    <row r="6" spans="1:16" x14ac:dyDescent="0.35">
      <c r="A6" s="1" t="s">
        <v>4</v>
      </c>
      <c r="B6" s="63">
        <v>6</v>
      </c>
      <c r="C6" s="63">
        <v>7</v>
      </c>
      <c r="D6" s="13">
        <v>20</v>
      </c>
      <c r="E6" s="70">
        <v>122</v>
      </c>
      <c r="F6" s="70">
        <v>106</v>
      </c>
      <c r="G6" s="63">
        <v>33.950000000000003</v>
      </c>
      <c r="H6" s="63">
        <v>42.43</v>
      </c>
      <c r="I6" s="63">
        <v>60</v>
      </c>
      <c r="J6" s="63">
        <f t="shared" si="0"/>
        <v>20.37</v>
      </c>
      <c r="K6" s="63">
        <f t="shared" si="1"/>
        <v>25.46</v>
      </c>
      <c r="L6" s="65">
        <f t="shared" si="2"/>
        <v>2485.14</v>
      </c>
      <c r="M6" s="65">
        <f t="shared" si="2"/>
        <v>2698.76</v>
      </c>
      <c r="N6" s="15">
        <f t="shared" si="3"/>
        <v>5183.8999999999996</v>
      </c>
      <c r="O6" s="15">
        <v>0</v>
      </c>
      <c r="P6" s="164"/>
    </row>
    <row r="7" spans="1:16" x14ac:dyDescent="0.35">
      <c r="A7" s="1" t="s">
        <v>5</v>
      </c>
      <c r="B7" s="63">
        <v>6</v>
      </c>
      <c r="C7" s="63">
        <v>7</v>
      </c>
      <c r="D7" s="13">
        <v>21</v>
      </c>
      <c r="E7" s="70">
        <v>122</v>
      </c>
      <c r="F7" s="70">
        <v>106</v>
      </c>
      <c r="G7" s="63">
        <v>33.950000000000003</v>
      </c>
      <c r="H7" s="63">
        <v>42.43</v>
      </c>
      <c r="I7" s="63">
        <v>60</v>
      </c>
      <c r="J7" s="63">
        <f t="shared" si="0"/>
        <v>20.37</v>
      </c>
      <c r="K7" s="63">
        <f t="shared" si="1"/>
        <v>25.46</v>
      </c>
      <c r="L7" s="65">
        <f t="shared" si="2"/>
        <v>2485.14</v>
      </c>
      <c r="M7" s="65">
        <f t="shared" si="2"/>
        <v>2698.76</v>
      </c>
      <c r="N7" s="15">
        <f t="shared" si="3"/>
        <v>5183.8999999999996</v>
      </c>
      <c r="O7" s="15">
        <v>0</v>
      </c>
      <c r="P7" s="164"/>
    </row>
    <row r="8" spans="1:16" x14ac:dyDescent="0.35">
      <c r="A8" s="1" t="s">
        <v>6</v>
      </c>
      <c r="B8" s="63">
        <v>6</v>
      </c>
      <c r="C8" s="63">
        <v>7</v>
      </c>
      <c r="D8" s="13">
        <v>21</v>
      </c>
      <c r="E8" s="70">
        <v>122</v>
      </c>
      <c r="F8" s="70">
        <v>106</v>
      </c>
      <c r="G8" s="63">
        <v>33.950000000000003</v>
      </c>
      <c r="H8" s="63">
        <v>42.43</v>
      </c>
      <c r="I8" s="63">
        <v>60</v>
      </c>
      <c r="J8" s="63">
        <f t="shared" si="0"/>
        <v>20.37</v>
      </c>
      <c r="K8" s="63">
        <f t="shared" si="1"/>
        <v>25.46</v>
      </c>
      <c r="L8" s="65">
        <f t="shared" si="2"/>
        <v>2485.14</v>
      </c>
      <c r="M8" s="65">
        <f t="shared" si="2"/>
        <v>2698.76</v>
      </c>
      <c r="N8" s="15">
        <f t="shared" si="3"/>
        <v>5183.8999999999996</v>
      </c>
      <c r="O8" s="15">
        <v>0</v>
      </c>
      <c r="P8" s="164"/>
    </row>
    <row r="9" spans="1:16" x14ac:dyDescent="0.35">
      <c r="A9" s="1" t="s">
        <v>7</v>
      </c>
      <c r="B9" s="63">
        <v>6</v>
      </c>
      <c r="C9" s="63">
        <v>7</v>
      </c>
      <c r="D9" s="13">
        <v>19</v>
      </c>
      <c r="E9" s="70">
        <v>122</v>
      </c>
      <c r="F9" s="70">
        <v>106</v>
      </c>
      <c r="G9" s="63">
        <v>33.950000000000003</v>
      </c>
      <c r="H9" s="63">
        <v>42.43</v>
      </c>
      <c r="I9" s="63">
        <v>60</v>
      </c>
      <c r="J9" s="63">
        <f t="shared" si="0"/>
        <v>20.37</v>
      </c>
      <c r="K9" s="63">
        <f t="shared" si="1"/>
        <v>25.46</v>
      </c>
      <c r="L9" s="65">
        <f t="shared" si="2"/>
        <v>2485.14</v>
      </c>
      <c r="M9" s="65">
        <f t="shared" si="2"/>
        <v>2698.76</v>
      </c>
      <c r="N9" s="15">
        <f t="shared" si="3"/>
        <v>5183.8999999999996</v>
      </c>
      <c r="O9" s="15">
        <v>0</v>
      </c>
      <c r="P9" s="164"/>
    </row>
    <row r="10" spans="1:16" x14ac:dyDescent="0.35">
      <c r="A10" s="1" t="s">
        <v>8</v>
      </c>
      <c r="B10" s="63">
        <v>6</v>
      </c>
      <c r="C10" s="63">
        <v>7</v>
      </c>
      <c r="D10" s="13">
        <v>23</v>
      </c>
      <c r="E10" s="70">
        <v>122</v>
      </c>
      <c r="F10" s="70">
        <v>106</v>
      </c>
      <c r="G10" s="63">
        <v>33.950000000000003</v>
      </c>
      <c r="H10" s="63">
        <v>42.43</v>
      </c>
      <c r="I10" s="63">
        <v>40</v>
      </c>
      <c r="J10" s="63">
        <f t="shared" si="0"/>
        <v>13.58</v>
      </c>
      <c r="K10" s="63">
        <f t="shared" si="1"/>
        <v>16.97</v>
      </c>
      <c r="L10" s="65">
        <f t="shared" si="2"/>
        <v>1656.76</v>
      </c>
      <c r="M10" s="65">
        <f t="shared" si="2"/>
        <v>1798.82</v>
      </c>
      <c r="N10" s="15">
        <f t="shared" si="3"/>
        <v>3455.58</v>
      </c>
      <c r="O10" s="15">
        <v>0</v>
      </c>
      <c r="P10" s="164"/>
    </row>
    <row r="11" spans="1:16" x14ac:dyDescent="0.35">
      <c r="A11" s="1" t="s">
        <v>9</v>
      </c>
      <c r="B11" s="63">
        <v>6</v>
      </c>
      <c r="C11" s="63">
        <v>7</v>
      </c>
      <c r="D11" s="13">
        <v>22</v>
      </c>
      <c r="E11" s="70">
        <v>122</v>
      </c>
      <c r="F11" s="70">
        <v>106</v>
      </c>
      <c r="G11" s="63">
        <v>33.950000000000003</v>
      </c>
      <c r="H11" s="63">
        <v>42.43</v>
      </c>
      <c r="I11" s="63">
        <v>40</v>
      </c>
      <c r="J11" s="63">
        <f t="shared" si="0"/>
        <v>13.58</v>
      </c>
      <c r="K11" s="63">
        <f t="shared" si="1"/>
        <v>16.97</v>
      </c>
      <c r="L11" s="65">
        <f t="shared" si="2"/>
        <v>1656.76</v>
      </c>
      <c r="M11" s="65">
        <f t="shared" si="2"/>
        <v>1798.82</v>
      </c>
      <c r="N11" s="15">
        <f t="shared" si="3"/>
        <v>3455.58</v>
      </c>
      <c r="O11" s="15">
        <v>0</v>
      </c>
      <c r="P11" s="7" t="s">
        <v>19</v>
      </c>
    </row>
    <row r="12" spans="1:16" x14ac:dyDescent="0.35">
      <c r="A12" s="1" t="s">
        <v>10</v>
      </c>
      <c r="B12" s="63">
        <v>6</v>
      </c>
      <c r="C12" s="63">
        <v>7</v>
      </c>
      <c r="D12" s="22">
        <v>21</v>
      </c>
      <c r="E12" s="70">
        <v>122</v>
      </c>
      <c r="F12" s="70">
        <v>106</v>
      </c>
      <c r="G12" s="63">
        <v>33.950000000000003</v>
      </c>
      <c r="H12" s="63">
        <v>42.43</v>
      </c>
      <c r="I12" s="22">
        <v>40</v>
      </c>
      <c r="J12" s="63">
        <f t="shared" si="0"/>
        <v>13.58</v>
      </c>
      <c r="K12" s="63">
        <f t="shared" si="1"/>
        <v>16.97</v>
      </c>
      <c r="L12" s="65">
        <f t="shared" si="2"/>
        <v>1656.76</v>
      </c>
      <c r="M12" s="65">
        <f t="shared" si="2"/>
        <v>1798.82</v>
      </c>
      <c r="N12" s="15">
        <f t="shared" si="3"/>
        <v>3455.58</v>
      </c>
      <c r="O12" s="15">
        <f>N11</f>
        <v>3455.58</v>
      </c>
      <c r="P12" s="157" t="s">
        <v>20</v>
      </c>
    </row>
    <row r="13" spans="1:16" x14ac:dyDescent="0.35">
      <c r="A13" s="1" t="s">
        <v>11</v>
      </c>
      <c r="B13" s="63">
        <v>6</v>
      </c>
      <c r="C13" s="63">
        <v>7</v>
      </c>
      <c r="D13" s="22">
        <v>23</v>
      </c>
      <c r="E13" s="70">
        <v>122</v>
      </c>
      <c r="F13" s="70">
        <v>106</v>
      </c>
      <c r="G13" s="63">
        <v>33.950000000000003</v>
      </c>
      <c r="H13" s="63">
        <v>42.43</v>
      </c>
      <c r="I13" s="22">
        <v>40</v>
      </c>
      <c r="J13" s="63">
        <f t="shared" si="0"/>
        <v>13.58</v>
      </c>
      <c r="K13" s="63">
        <f t="shared" si="1"/>
        <v>16.97</v>
      </c>
      <c r="L13" s="65">
        <f t="shared" si="2"/>
        <v>1656.76</v>
      </c>
      <c r="M13" s="65">
        <f t="shared" si="2"/>
        <v>1798.82</v>
      </c>
      <c r="N13" s="15">
        <f t="shared" si="3"/>
        <v>3455.58</v>
      </c>
      <c r="O13" s="15">
        <f>N12+N4+N5+N6+N7+N8+N9+N10</f>
        <v>38014.560000000005</v>
      </c>
      <c r="P13" s="157"/>
    </row>
    <row r="14" spans="1:16" x14ac:dyDescent="0.35">
      <c r="A14" s="1" t="s">
        <v>12</v>
      </c>
      <c r="B14" s="63">
        <v>6</v>
      </c>
      <c r="C14" s="63">
        <v>7</v>
      </c>
      <c r="D14" s="22">
        <v>20</v>
      </c>
      <c r="E14" s="70">
        <v>122</v>
      </c>
      <c r="F14" s="70">
        <v>106</v>
      </c>
      <c r="G14" s="63">
        <v>33.950000000000003</v>
      </c>
      <c r="H14" s="63">
        <v>42.43</v>
      </c>
      <c r="I14" s="22">
        <v>40</v>
      </c>
      <c r="J14" s="63">
        <f t="shared" si="0"/>
        <v>13.58</v>
      </c>
      <c r="K14" s="63">
        <f t="shared" si="1"/>
        <v>16.97</v>
      </c>
      <c r="L14" s="65">
        <f t="shared" si="2"/>
        <v>1656.76</v>
      </c>
      <c r="M14" s="65">
        <f t="shared" si="2"/>
        <v>1798.82</v>
      </c>
      <c r="N14" s="15">
        <f t="shared" si="3"/>
        <v>3455.58</v>
      </c>
      <c r="O14" s="15">
        <f>N13</f>
        <v>3455.58</v>
      </c>
      <c r="P14" s="157"/>
    </row>
    <row r="15" spans="1:16" x14ac:dyDescent="0.35">
      <c r="A15" s="1" t="s">
        <v>13</v>
      </c>
      <c r="B15" s="63">
        <v>6</v>
      </c>
      <c r="C15" s="63">
        <v>7</v>
      </c>
      <c r="D15" s="22">
        <v>18</v>
      </c>
      <c r="E15" s="70">
        <v>122</v>
      </c>
      <c r="F15" s="70">
        <v>106</v>
      </c>
      <c r="G15" s="63">
        <v>33.950000000000003</v>
      </c>
      <c r="H15" s="63">
        <v>42.43</v>
      </c>
      <c r="I15" s="22">
        <v>40</v>
      </c>
      <c r="J15" s="63">
        <f t="shared" si="0"/>
        <v>13.58</v>
      </c>
      <c r="K15" s="63">
        <f t="shared" si="1"/>
        <v>16.97</v>
      </c>
      <c r="L15" s="65">
        <f t="shared" si="2"/>
        <v>1656.76</v>
      </c>
      <c r="M15" s="65">
        <f t="shared" si="2"/>
        <v>1798.82</v>
      </c>
      <c r="N15" s="15">
        <f t="shared" si="3"/>
        <v>3455.58</v>
      </c>
      <c r="O15" s="15">
        <f>N14</f>
        <v>3455.58</v>
      </c>
      <c r="P15" s="158"/>
    </row>
    <row r="16" spans="1:16" x14ac:dyDescent="0.35">
      <c r="A16" s="1" t="s">
        <v>14</v>
      </c>
      <c r="B16" s="22" t="s">
        <v>18</v>
      </c>
      <c r="C16" s="22" t="s">
        <v>18</v>
      </c>
      <c r="D16" s="22">
        <f>SUM(D4:D15)</f>
        <v>251</v>
      </c>
      <c r="E16" s="66">
        <f>SUM(E4:E15)</f>
        <v>1464</v>
      </c>
      <c r="F16" s="66">
        <f>SUM(F4:F15)</f>
        <v>1272</v>
      </c>
      <c r="G16" s="22" t="s">
        <v>18</v>
      </c>
      <c r="H16" s="22" t="s">
        <v>18</v>
      </c>
      <c r="I16" s="22" t="s">
        <v>18</v>
      </c>
      <c r="J16" s="22" t="s">
        <v>18</v>
      </c>
      <c r="K16" s="22" t="s">
        <v>18</v>
      </c>
      <c r="L16" s="5">
        <f>SUM(L4:L15)</f>
        <v>24851.399999999991</v>
      </c>
      <c r="M16" s="5">
        <f>SUM(M4:M15)</f>
        <v>26985.48</v>
      </c>
      <c r="N16" s="5">
        <f>SUM(N4:N15)</f>
        <v>51836.880000000012</v>
      </c>
      <c r="O16" s="5">
        <f>SUM(O4:O15)</f>
        <v>48381.30000000001</v>
      </c>
      <c r="P16" s="1"/>
    </row>
    <row r="17" spans="1:16" x14ac:dyDescent="0.35">
      <c r="B17" s="155" t="s">
        <v>0</v>
      </c>
      <c r="C17" s="155"/>
      <c r="D17" s="155"/>
      <c r="E17" s="155"/>
      <c r="F17" s="155"/>
      <c r="G17" s="155"/>
      <c r="H17" s="155"/>
      <c r="I17" s="155"/>
      <c r="J17" s="155"/>
      <c r="K17" s="155"/>
      <c r="L17" s="155"/>
      <c r="M17" s="155"/>
      <c r="N17" s="155"/>
      <c r="O17" s="155"/>
      <c r="P17" s="155"/>
    </row>
    <row r="18" spans="1:16" ht="87" x14ac:dyDescent="0.35">
      <c r="A18" s="7" t="s">
        <v>165</v>
      </c>
      <c r="B18" s="7" t="s">
        <v>48</v>
      </c>
      <c r="C18" s="7" t="s">
        <v>49</v>
      </c>
      <c r="D18" s="7" t="s">
        <v>21</v>
      </c>
      <c r="E18" s="4" t="s">
        <v>166</v>
      </c>
      <c r="F18" s="4" t="s">
        <v>167</v>
      </c>
      <c r="G18" s="7" t="s">
        <v>50</v>
      </c>
      <c r="H18" s="7" t="s">
        <v>51</v>
      </c>
      <c r="I18" s="7" t="s">
        <v>29</v>
      </c>
      <c r="J18" s="7" t="s">
        <v>150</v>
      </c>
      <c r="K18" s="7" t="s">
        <v>151</v>
      </c>
      <c r="L18" s="7" t="s">
        <v>52</v>
      </c>
      <c r="M18" s="7" t="s">
        <v>53</v>
      </c>
      <c r="N18" s="7" t="s">
        <v>46</v>
      </c>
      <c r="O18" s="4" t="s">
        <v>1</v>
      </c>
      <c r="P18" s="75" t="s">
        <v>20</v>
      </c>
    </row>
    <row r="19" spans="1:16" x14ac:dyDescent="0.35">
      <c r="A19" s="62" t="s">
        <v>47</v>
      </c>
      <c r="B19" s="63">
        <v>6</v>
      </c>
      <c r="C19" s="63">
        <v>7</v>
      </c>
      <c r="D19" s="63">
        <v>22</v>
      </c>
      <c r="E19" s="70">
        <v>122</v>
      </c>
      <c r="F19" s="70">
        <v>106</v>
      </c>
      <c r="G19" s="63">
        <v>33.950000000000003</v>
      </c>
      <c r="H19" s="63">
        <v>42.43</v>
      </c>
      <c r="I19" s="63">
        <v>40</v>
      </c>
      <c r="J19" s="63">
        <f>ROUND(G19*I19 %,2)</f>
        <v>13.58</v>
      </c>
      <c r="K19" s="63">
        <f>ROUND(H19*I19 %,2)</f>
        <v>16.97</v>
      </c>
      <c r="L19" s="65">
        <f>ROUND(E19*J19,2)</f>
        <v>1656.76</v>
      </c>
      <c r="M19" s="65">
        <f>ROUND(F19*K19,2)</f>
        <v>1798.82</v>
      </c>
      <c r="N19" s="65">
        <f>L19+M19</f>
        <v>3455.58</v>
      </c>
      <c r="O19" s="65">
        <f>N15</f>
        <v>3455.58</v>
      </c>
      <c r="P19" s="156" t="s">
        <v>20</v>
      </c>
    </row>
    <row r="20" spans="1:16" x14ac:dyDescent="0.35">
      <c r="A20" s="1" t="s">
        <v>3</v>
      </c>
      <c r="B20" s="63">
        <v>6</v>
      </c>
      <c r="C20" s="63">
        <v>7</v>
      </c>
      <c r="D20" s="13">
        <f>'darba dienas'!C4</f>
        <v>20</v>
      </c>
      <c r="E20" s="70">
        <v>122</v>
      </c>
      <c r="F20" s="70">
        <v>106</v>
      </c>
      <c r="G20" s="63">
        <v>33.950000000000003</v>
      </c>
      <c r="H20" s="63">
        <v>42.43</v>
      </c>
      <c r="I20" s="63">
        <v>40</v>
      </c>
      <c r="J20" s="63">
        <f t="shared" ref="J20:J30" si="4">ROUND(G20*I20 %,2)</f>
        <v>13.58</v>
      </c>
      <c r="K20" s="63">
        <f t="shared" ref="K20:K30" si="5">ROUND(H20*I20 %,2)</f>
        <v>16.97</v>
      </c>
      <c r="L20" s="65">
        <f t="shared" ref="L20:M30" si="6">ROUND(E20*J20,2)</f>
        <v>1656.76</v>
      </c>
      <c r="M20" s="65">
        <f t="shared" si="6"/>
        <v>1798.82</v>
      </c>
      <c r="N20" s="15">
        <f t="shared" ref="N20:N30" si="7">L20+M20</f>
        <v>3455.58</v>
      </c>
      <c r="O20" s="15">
        <f>N19</f>
        <v>3455.58</v>
      </c>
      <c r="P20" s="157"/>
    </row>
    <row r="21" spans="1:16" x14ac:dyDescent="0.35">
      <c r="A21" s="1" t="s">
        <v>4</v>
      </c>
      <c r="B21" s="63">
        <v>6</v>
      </c>
      <c r="C21" s="63">
        <v>7</v>
      </c>
      <c r="D21" s="13">
        <f>'darba dienas'!D4</f>
        <v>21</v>
      </c>
      <c r="E21" s="70">
        <v>122</v>
      </c>
      <c r="F21" s="70">
        <v>106</v>
      </c>
      <c r="G21" s="63">
        <v>33.950000000000003</v>
      </c>
      <c r="H21" s="63">
        <v>42.43</v>
      </c>
      <c r="I21" s="63">
        <v>40</v>
      </c>
      <c r="J21" s="63">
        <f t="shared" si="4"/>
        <v>13.58</v>
      </c>
      <c r="K21" s="63">
        <f t="shared" si="5"/>
        <v>16.97</v>
      </c>
      <c r="L21" s="65">
        <f t="shared" si="6"/>
        <v>1656.76</v>
      </c>
      <c r="M21" s="65">
        <f t="shared" si="6"/>
        <v>1798.82</v>
      </c>
      <c r="N21" s="15">
        <f t="shared" si="7"/>
        <v>3455.58</v>
      </c>
      <c r="O21" s="15">
        <f t="shared" ref="O21:O30" si="8">N20</f>
        <v>3455.58</v>
      </c>
      <c r="P21" s="157"/>
    </row>
    <row r="22" spans="1:16" x14ac:dyDescent="0.35">
      <c r="A22" s="1" t="s">
        <v>5</v>
      </c>
      <c r="B22" s="63">
        <v>6</v>
      </c>
      <c r="C22" s="63">
        <v>7</v>
      </c>
      <c r="D22" s="13">
        <f>'darba dienas'!E4</f>
        <v>20</v>
      </c>
      <c r="E22" s="70">
        <v>122</v>
      </c>
      <c r="F22" s="70">
        <v>106</v>
      </c>
      <c r="G22" s="63">
        <v>33.950000000000003</v>
      </c>
      <c r="H22" s="63">
        <v>42.43</v>
      </c>
      <c r="I22" s="63">
        <v>40</v>
      </c>
      <c r="J22" s="63">
        <f t="shared" si="4"/>
        <v>13.58</v>
      </c>
      <c r="K22" s="63">
        <f t="shared" si="5"/>
        <v>16.97</v>
      </c>
      <c r="L22" s="65">
        <f t="shared" si="6"/>
        <v>1656.76</v>
      </c>
      <c r="M22" s="65">
        <f t="shared" si="6"/>
        <v>1798.82</v>
      </c>
      <c r="N22" s="15">
        <f t="shared" si="7"/>
        <v>3455.58</v>
      </c>
      <c r="O22" s="15">
        <f t="shared" si="8"/>
        <v>3455.58</v>
      </c>
      <c r="P22" s="157"/>
    </row>
    <row r="23" spans="1:16" x14ac:dyDescent="0.35">
      <c r="A23" s="1" t="s">
        <v>6</v>
      </c>
      <c r="B23" s="63">
        <v>6</v>
      </c>
      <c r="C23" s="63">
        <v>7</v>
      </c>
      <c r="D23" s="13">
        <f>'darba dienas'!F4</f>
        <v>20</v>
      </c>
      <c r="E23" s="70">
        <v>122</v>
      </c>
      <c r="F23" s="70">
        <v>106</v>
      </c>
      <c r="G23" s="63">
        <v>33.950000000000003</v>
      </c>
      <c r="H23" s="63">
        <v>42.43</v>
      </c>
      <c r="I23" s="63">
        <v>40</v>
      </c>
      <c r="J23" s="63">
        <f t="shared" si="4"/>
        <v>13.58</v>
      </c>
      <c r="K23" s="63">
        <f t="shared" si="5"/>
        <v>16.97</v>
      </c>
      <c r="L23" s="65">
        <f t="shared" si="6"/>
        <v>1656.76</v>
      </c>
      <c r="M23" s="65">
        <f t="shared" si="6"/>
        <v>1798.82</v>
      </c>
      <c r="N23" s="15">
        <f t="shared" si="7"/>
        <v>3455.58</v>
      </c>
      <c r="O23" s="15">
        <f t="shared" si="8"/>
        <v>3455.58</v>
      </c>
      <c r="P23" s="157"/>
    </row>
    <row r="24" spans="1:16" x14ac:dyDescent="0.35">
      <c r="A24" s="1" t="s">
        <v>7</v>
      </c>
      <c r="B24" s="63">
        <v>6</v>
      </c>
      <c r="C24" s="63">
        <v>7</v>
      </c>
      <c r="D24" s="13">
        <f>'darba dienas'!G4</f>
        <v>19</v>
      </c>
      <c r="E24" s="70">
        <v>122</v>
      </c>
      <c r="F24" s="70">
        <v>106</v>
      </c>
      <c r="G24" s="63">
        <v>33.950000000000003</v>
      </c>
      <c r="H24" s="63">
        <v>42.43</v>
      </c>
      <c r="I24" s="63">
        <v>40</v>
      </c>
      <c r="J24" s="63">
        <f t="shared" si="4"/>
        <v>13.58</v>
      </c>
      <c r="K24" s="63">
        <f t="shared" si="5"/>
        <v>16.97</v>
      </c>
      <c r="L24" s="65">
        <f t="shared" si="6"/>
        <v>1656.76</v>
      </c>
      <c r="M24" s="65">
        <f t="shared" si="6"/>
        <v>1798.82</v>
      </c>
      <c r="N24" s="15">
        <f t="shared" si="7"/>
        <v>3455.58</v>
      </c>
      <c r="O24" s="15">
        <f t="shared" si="8"/>
        <v>3455.58</v>
      </c>
      <c r="P24" s="157"/>
    </row>
    <row r="25" spans="1:16" x14ac:dyDescent="0.35">
      <c r="A25" s="1" t="s">
        <v>8</v>
      </c>
      <c r="B25" s="63">
        <v>6</v>
      </c>
      <c r="C25" s="63">
        <v>7</v>
      </c>
      <c r="D25" s="13">
        <f>'darba dienas'!H4</f>
        <v>23</v>
      </c>
      <c r="E25" s="70">
        <v>122</v>
      </c>
      <c r="F25" s="70">
        <v>106</v>
      </c>
      <c r="G25" s="63">
        <v>33.950000000000003</v>
      </c>
      <c r="H25" s="63">
        <v>42.43</v>
      </c>
      <c r="I25" s="63">
        <v>20</v>
      </c>
      <c r="J25" s="63">
        <f t="shared" si="4"/>
        <v>6.79</v>
      </c>
      <c r="K25" s="63">
        <f t="shared" si="5"/>
        <v>8.49</v>
      </c>
      <c r="L25" s="65">
        <f t="shared" si="6"/>
        <v>828.38</v>
      </c>
      <c r="M25" s="65">
        <f t="shared" si="6"/>
        <v>899.94</v>
      </c>
      <c r="N25" s="15">
        <f t="shared" si="7"/>
        <v>1728.3200000000002</v>
      </c>
      <c r="O25" s="15">
        <f t="shared" si="8"/>
        <v>3455.58</v>
      </c>
      <c r="P25" s="157"/>
    </row>
    <row r="26" spans="1:16" x14ac:dyDescent="0.35">
      <c r="A26" s="1" t="s">
        <v>9</v>
      </c>
      <c r="B26" s="63">
        <v>6</v>
      </c>
      <c r="C26" s="63">
        <v>7</v>
      </c>
      <c r="D26" s="13">
        <f>'darba dienas'!I4</f>
        <v>21</v>
      </c>
      <c r="E26" s="70">
        <v>122</v>
      </c>
      <c r="F26" s="70">
        <v>106</v>
      </c>
      <c r="G26" s="63">
        <v>33.950000000000003</v>
      </c>
      <c r="H26" s="63">
        <v>42.43</v>
      </c>
      <c r="I26" s="63">
        <v>20</v>
      </c>
      <c r="J26" s="63">
        <f t="shared" si="4"/>
        <v>6.79</v>
      </c>
      <c r="K26" s="63">
        <f t="shared" si="5"/>
        <v>8.49</v>
      </c>
      <c r="L26" s="65">
        <f t="shared" si="6"/>
        <v>828.38</v>
      </c>
      <c r="M26" s="65">
        <f t="shared" si="6"/>
        <v>899.94</v>
      </c>
      <c r="N26" s="15">
        <f t="shared" si="7"/>
        <v>1728.3200000000002</v>
      </c>
      <c r="O26" s="15">
        <f t="shared" si="8"/>
        <v>1728.3200000000002</v>
      </c>
      <c r="P26" s="157"/>
    </row>
    <row r="27" spans="1:16" x14ac:dyDescent="0.35">
      <c r="A27" s="1" t="s">
        <v>10</v>
      </c>
      <c r="B27" s="63">
        <v>6</v>
      </c>
      <c r="C27" s="63">
        <v>7</v>
      </c>
      <c r="D27" s="13">
        <f>'darba dienas'!J4</f>
        <v>22</v>
      </c>
      <c r="E27" s="70">
        <v>122</v>
      </c>
      <c r="F27" s="70">
        <v>106</v>
      </c>
      <c r="G27" s="63">
        <v>33.950000000000003</v>
      </c>
      <c r="H27" s="63">
        <v>42.43</v>
      </c>
      <c r="I27" s="63">
        <v>20</v>
      </c>
      <c r="J27" s="63">
        <f t="shared" si="4"/>
        <v>6.79</v>
      </c>
      <c r="K27" s="63">
        <f t="shared" si="5"/>
        <v>8.49</v>
      </c>
      <c r="L27" s="65">
        <f t="shared" si="6"/>
        <v>828.38</v>
      </c>
      <c r="M27" s="65">
        <f t="shared" si="6"/>
        <v>899.94</v>
      </c>
      <c r="N27" s="15">
        <f t="shared" si="7"/>
        <v>1728.3200000000002</v>
      </c>
      <c r="O27" s="15">
        <f t="shared" si="8"/>
        <v>1728.3200000000002</v>
      </c>
      <c r="P27" s="157"/>
    </row>
    <row r="28" spans="1:16" x14ac:dyDescent="0.35">
      <c r="A28" s="1" t="s">
        <v>11</v>
      </c>
      <c r="B28" s="63">
        <v>6</v>
      </c>
      <c r="C28" s="63">
        <v>7</v>
      </c>
      <c r="D28" s="13">
        <f>'darba dienas'!K4</f>
        <v>23</v>
      </c>
      <c r="E28" s="70">
        <v>122</v>
      </c>
      <c r="F28" s="70">
        <v>106</v>
      </c>
      <c r="G28" s="63">
        <v>33.950000000000003</v>
      </c>
      <c r="H28" s="63">
        <v>42.43</v>
      </c>
      <c r="I28" s="63">
        <v>20</v>
      </c>
      <c r="J28" s="63">
        <f t="shared" si="4"/>
        <v>6.79</v>
      </c>
      <c r="K28" s="63">
        <f t="shared" si="5"/>
        <v>8.49</v>
      </c>
      <c r="L28" s="65">
        <f t="shared" si="6"/>
        <v>828.38</v>
      </c>
      <c r="M28" s="65">
        <f t="shared" si="6"/>
        <v>899.94</v>
      </c>
      <c r="N28" s="15">
        <f t="shared" si="7"/>
        <v>1728.3200000000002</v>
      </c>
      <c r="O28" s="15">
        <f>N27</f>
        <v>1728.3200000000002</v>
      </c>
      <c r="P28" s="157"/>
    </row>
    <row r="29" spans="1:16" x14ac:dyDescent="0.35">
      <c r="A29" s="1" t="s">
        <v>12</v>
      </c>
      <c r="B29" s="63">
        <v>6</v>
      </c>
      <c r="C29" s="63">
        <v>7</v>
      </c>
      <c r="D29" s="13">
        <f>'darba dienas'!L4</f>
        <v>19</v>
      </c>
      <c r="E29" s="70">
        <v>122</v>
      </c>
      <c r="F29" s="70">
        <v>106</v>
      </c>
      <c r="G29" s="63">
        <v>33.950000000000003</v>
      </c>
      <c r="H29" s="63">
        <v>42.43</v>
      </c>
      <c r="I29" s="63">
        <v>20</v>
      </c>
      <c r="J29" s="63">
        <f t="shared" si="4"/>
        <v>6.79</v>
      </c>
      <c r="K29" s="63">
        <f t="shared" si="5"/>
        <v>8.49</v>
      </c>
      <c r="L29" s="65">
        <f t="shared" si="6"/>
        <v>828.38</v>
      </c>
      <c r="M29" s="65">
        <f t="shared" si="6"/>
        <v>899.94</v>
      </c>
      <c r="N29" s="15">
        <f t="shared" si="7"/>
        <v>1728.3200000000002</v>
      </c>
      <c r="O29" s="15">
        <f t="shared" si="8"/>
        <v>1728.3200000000002</v>
      </c>
      <c r="P29" s="157"/>
    </row>
    <row r="30" spans="1:16" x14ac:dyDescent="0.35">
      <c r="A30" s="1" t="s">
        <v>13</v>
      </c>
      <c r="B30" s="63">
        <v>6</v>
      </c>
      <c r="C30" s="63">
        <v>7</v>
      </c>
      <c r="D30" s="13">
        <f>'darba dienas'!M4</f>
        <v>19</v>
      </c>
      <c r="E30" s="70">
        <v>122</v>
      </c>
      <c r="F30" s="70">
        <v>106</v>
      </c>
      <c r="G30" s="63">
        <v>33.950000000000003</v>
      </c>
      <c r="H30" s="63">
        <v>42.43</v>
      </c>
      <c r="I30" s="63">
        <v>20</v>
      </c>
      <c r="J30" s="63">
        <f t="shared" si="4"/>
        <v>6.79</v>
      </c>
      <c r="K30" s="63">
        <f t="shared" si="5"/>
        <v>8.49</v>
      </c>
      <c r="L30" s="65">
        <f t="shared" si="6"/>
        <v>828.38</v>
      </c>
      <c r="M30" s="65">
        <f t="shared" si="6"/>
        <v>899.94</v>
      </c>
      <c r="N30" s="15">
        <f t="shared" si="7"/>
        <v>1728.3200000000002</v>
      </c>
      <c r="O30" s="15">
        <f t="shared" si="8"/>
        <v>1728.3200000000002</v>
      </c>
      <c r="P30" s="158"/>
    </row>
    <row r="31" spans="1:16" x14ac:dyDescent="0.35">
      <c r="A31" s="1" t="s">
        <v>14</v>
      </c>
      <c r="B31" s="13" t="s">
        <v>18</v>
      </c>
      <c r="C31" s="13" t="s">
        <v>18</v>
      </c>
      <c r="D31" s="13">
        <f>SUM(D19:D30)</f>
        <v>249</v>
      </c>
      <c r="E31" s="66">
        <f>SUM(E19:E30)</f>
        <v>1464</v>
      </c>
      <c r="F31" s="66">
        <f>SUM(F19:F30)</f>
        <v>1272</v>
      </c>
      <c r="G31" s="13" t="s">
        <v>18</v>
      </c>
      <c r="H31" s="13" t="s">
        <v>18</v>
      </c>
      <c r="I31" s="13" t="s">
        <v>18</v>
      </c>
      <c r="J31" s="13" t="s">
        <v>18</v>
      </c>
      <c r="K31" s="13" t="s">
        <v>18</v>
      </c>
      <c r="L31" s="15">
        <f>SUM(L19:L30)</f>
        <v>14910.839999999995</v>
      </c>
      <c r="M31" s="15">
        <f>SUM(M19:M30)</f>
        <v>16192.560000000003</v>
      </c>
      <c r="N31" s="15">
        <f>SUM(N19:N30)</f>
        <v>31103.4</v>
      </c>
      <c r="O31" s="15">
        <f>SUM(O19:O30)</f>
        <v>32830.660000000003</v>
      </c>
      <c r="P31" s="1"/>
    </row>
    <row r="34" spans="1:16" x14ac:dyDescent="0.35">
      <c r="B34" s="155" t="s">
        <v>26</v>
      </c>
      <c r="C34" s="155"/>
      <c r="D34" s="155"/>
      <c r="E34" s="155"/>
      <c r="F34" s="155"/>
      <c r="G34" s="155"/>
      <c r="H34" s="155"/>
      <c r="I34" s="155"/>
      <c r="J34" s="155"/>
      <c r="K34" s="155"/>
      <c r="L34" s="155"/>
      <c r="M34" s="155"/>
      <c r="N34" s="155"/>
      <c r="O34" s="155"/>
      <c r="P34" s="155"/>
    </row>
    <row r="35" spans="1:16" ht="87" x14ac:dyDescent="0.35">
      <c r="A35" s="7" t="s">
        <v>165</v>
      </c>
      <c r="B35" s="7" t="s">
        <v>48</v>
      </c>
      <c r="C35" s="7" t="s">
        <v>49</v>
      </c>
      <c r="D35" s="7" t="s">
        <v>21</v>
      </c>
      <c r="E35" s="4" t="s">
        <v>166</v>
      </c>
      <c r="F35" s="4" t="s">
        <v>167</v>
      </c>
      <c r="G35" s="7" t="s">
        <v>50</v>
      </c>
      <c r="H35" s="7" t="s">
        <v>51</v>
      </c>
      <c r="I35" s="7" t="s">
        <v>30</v>
      </c>
      <c r="J35" s="7" t="s">
        <v>150</v>
      </c>
      <c r="K35" s="7" t="s">
        <v>151</v>
      </c>
      <c r="L35" s="7" t="s">
        <v>52</v>
      </c>
      <c r="M35" s="7" t="s">
        <v>53</v>
      </c>
      <c r="N35" s="7" t="s">
        <v>46</v>
      </c>
      <c r="O35" s="4" t="s">
        <v>1</v>
      </c>
      <c r="P35" s="75" t="s">
        <v>20</v>
      </c>
    </row>
    <row r="36" spans="1:16" x14ac:dyDescent="0.35">
      <c r="A36" s="62" t="s">
        <v>47</v>
      </c>
      <c r="B36" s="63">
        <v>6</v>
      </c>
      <c r="C36" s="63">
        <v>7</v>
      </c>
      <c r="D36" s="63">
        <f>'darba dienas'!B5</f>
        <v>21</v>
      </c>
      <c r="E36" s="70">
        <v>122</v>
      </c>
      <c r="F36" s="70">
        <v>106</v>
      </c>
      <c r="G36" s="63">
        <v>33.950000000000003</v>
      </c>
      <c r="H36" s="63">
        <v>42.43</v>
      </c>
      <c r="I36" s="63">
        <v>20</v>
      </c>
      <c r="J36" s="63">
        <f>ROUND(G36*I36 %,2)</f>
        <v>6.79</v>
      </c>
      <c r="K36" s="63">
        <f>ROUND(H36*I36 %,2)</f>
        <v>8.49</v>
      </c>
      <c r="L36" s="65">
        <f>ROUND(E36*J36,2)</f>
        <v>828.38</v>
      </c>
      <c r="M36" s="65">
        <f>ROUND(F36*K36,2)</f>
        <v>899.94</v>
      </c>
      <c r="N36" s="65">
        <f>L36+M36</f>
        <v>1728.3200000000002</v>
      </c>
      <c r="O36" s="65">
        <f>N30</f>
        <v>1728.3200000000002</v>
      </c>
      <c r="P36" s="156" t="s">
        <v>20</v>
      </c>
    </row>
    <row r="37" spans="1:16" x14ac:dyDescent="0.35">
      <c r="A37" s="1" t="s">
        <v>3</v>
      </c>
      <c r="B37" s="63">
        <v>6</v>
      </c>
      <c r="C37" s="63">
        <v>7</v>
      </c>
      <c r="D37" s="13">
        <f>'darba dienas'!C5</f>
        <v>20</v>
      </c>
      <c r="E37" s="70">
        <v>122</v>
      </c>
      <c r="F37" s="70">
        <v>106</v>
      </c>
      <c r="G37" s="63">
        <v>33.950000000000003</v>
      </c>
      <c r="H37" s="63">
        <v>42.43</v>
      </c>
      <c r="I37" s="63">
        <v>20</v>
      </c>
      <c r="J37" s="63">
        <f t="shared" ref="J37:J47" si="9">ROUND(G37*I37 %,2)</f>
        <v>6.79</v>
      </c>
      <c r="K37" s="63">
        <f t="shared" ref="K37:K47" si="10">ROUND(H37*I37 %,2)</f>
        <v>8.49</v>
      </c>
      <c r="L37" s="65">
        <f t="shared" ref="L37:L47" si="11">ROUND(E37*J37,2)</f>
        <v>828.38</v>
      </c>
      <c r="M37" s="65">
        <f t="shared" ref="M37:M47" si="12">ROUND(F37*K37,2)</f>
        <v>899.94</v>
      </c>
      <c r="N37" s="15">
        <f t="shared" ref="N37:N47" si="13">L37+M37</f>
        <v>1728.3200000000002</v>
      </c>
      <c r="O37" s="15">
        <f>N36</f>
        <v>1728.3200000000002</v>
      </c>
      <c r="P37" s="157"/>
    </row>
    <row r="38" spans="1:16" x14ac:dyDescent="0.35">
      <c r="A38" s="1" t="s">
        <v>4</v>
      </c>
      <c r="B38" s="63">
        <v>6</v>
      </c>
      <c r="C38" s="63">
        <v>7</v>
      </c>
      <c r="D38" s="13">
        <f>'darba dienas'!D5</f>
        <v>22</v>
      </c>
      <c r="E38" s="70">
        <v>122</v>
      </c>
      <c r="F38" s="70">
        <v>106</v>
      </c>
      <c r="G38" s="63">
        <v>33.950000000000003</v>
      </c>
      <c r="H38" s="63">
        <v>42.43</v>
      </c>
      <c r="I38" s="63">
        <v>20</v>
      </c>
      <c r="J38" s="63">
        <f t="shared" si="9"/>
        <v>6.79</v>
      </c>
      <c r="K38" s="63">
        <f t="shared" si="10"/>
        <v>8.49</v>
      </c>
      <c r="L38" s="65">
        <f t="shared" si="11"/>
        <v>828.38</v>
      </c>
      <c r="M38" s="65">
        <f t="shared" si="12"/>
        <v>899.94</v>
      </c>
      <c r="N38" s="15">
        <f t="shared" si="13"/>
        <v>1728.3200000000002</v>
      </c>
      <c r="O38" s="15">
        <f t="shared" ref="O38:O47" si="14">N37</f>
        <v>1728.3200000000002</v>
      </c>
      <c r="P38" s="157"/>
    </row>
    <row r="39" spans="1:16" x14ac:dyDescent="0.35">
      <c r="A39" s="1" t="s">
        <v>5</v>
      </c>
      <c r="B39" s="63">
        <v>6</v>
      </c>
      <c r="C39" s="63">
        <v>7</v>
      </c>
      <c r="D39" s="13">
        <f>'darba dienas'!E5</f>
        <v>21</v>
      </c>
      <c r="E39" s="70">
        <v>122</v>
      </c>
      <c r="F39" s="70">
        <v>106</v>
      </c>
      <c r="G39" s="63">
        <v>33.950000000000003</v>
      </c>
      <c r="H39" s="63">
        <v>42.43</v>
      </c>
      <c r="I39" s="63">
        <v>20</v>
      </c>
      <c r="J39" s="63">
        <f t="shared" si="9"/>
        <v>6.79</v>
      </c>
      <c r="K39" s="63">
        <f t="shared" si="10"/>
        <v>8.49</v>
      </c>
      <c r="L39" s="65">
        <f t="shared" si="11"/>
        <v>828.38</v>
      </c>
      <c r="M39" s="65">
        <f t="shared" si="12"/>
        <v>899.94</v>
      </c>
      <c r="N39" s="15">
        <f t="shared" si="13"/>
        <v>1728.3200000000002</v>
      </c>
      <c r="O39" s="15">
        <f t="shared" si="14"/>
        <v>1728.3200000000002</v>
      </c>
      <c r="P39" s="157"/>
    </row>
    <row r="40" spans="1:16" x14ac:dyDescent="0.35">
      <c r="A40" s="1" t="s">
        <v>6</v>
      </c>
      <c r="B40" s="63">
        <v>6</v>
      </c>
      <c r="C40" s="63">
        <v>7</v>
      </c>
      <c r="D40" s="13">
        <f>'darba dienas'!F5</f>
        <v>19</v>
      </c>
      <c r="E40" s="70">
        <v>122</v>
      </c>
      <c r="F40" s="70">
        <v>106</v>
      </c>
      <c r="G40" s="63">
        <v>33.950000000000003</v>
      </c>
      <c r="H40" s="63">
        <v>42.43</v>
      </c>
      <c r="I40" s="63">
        <v>20</v>
      </c>
      <c r="J40" s="63">
        <f t="shared" si="9"/>
        <v>6.79</v>
      </c>
      <c r="K40" s="63">
        <f t="shared" si="10"/>
        <v>8.49</v>
      </c>
      <c r="L40" s="65">
        <f t="shared" si="11"/>
        <v>828.38</v>
      </c>
      <c r="M40" s="65">
        <f t="shared" si="12"/>
        <v>899.94</v>
      </c>
      <c r="N40" s="15">
        <f t="shared" si="13"/>
        <v>1728.3200000000002</v>
      </c>
      <c r="O40" s="15">
        <f t="shared" si="14"/>
        <v>1728.3200000000002</v>
      </c>
      <c r="P40" s="157"/>
    </row>
    <row r="41" spans="1:16" x14ac:dyDescent="0.35">
      <c r="A41" s="1" t="s">
        <v>7</v>
      </c>
      <c r="B41" s="63">
        <v>6</v>
      </c>
      <c r="C41" s="63">
        <v>7</v>
      </c>
      <c r="D41" s="13">
        <f>'darba dienas'!G5</f>
        <v>20</v>
      </c>
      <c r="E41" s="70">
        <v>122</v>
      </c>
      <c r="F41" s="70">
        <v>106</v>
      </c>
      <c r="G41" s="63">
        <v>33.950000000000003</v>
      </c>
      <c r="H41" s="63">
        <v>42.43</v>
      </c>
      <c r="I41" s="63">
        <v>20</v>
      </c>
      <c r="J41" s="63">
        <f t="shared" si="9"/>
        <v>6.79</v>
      </c>
      <c r="K41" s="63">
        <f t="shared" si="10"/>
        <v>8.49</v>
      </c>
      <c r="L41" s="65">
        <f t="shared" si="11"/>
        <v>828.38</v>
      </c>
      <c r="M41" s="65">
        <f t="shared" si="12"/>
        <v>899.94</v>
      </c>
      <c r="N41" s="15">
        <f t="shared" si="13"/>
        <v>1728.3200000000002</v>
      </c>
      <c r="O41" s="15">
        <f t="shared" si="14"/>
        <v>1728.3200000000002</v>
      </c>
      <c r="P41" s="157"/>
    </row>
    <row r="42" spans="1:16" x14ac:dyDescent="0.35">
      <c r="A42" s="1" t="s">
        <v>8</v>
      </c>
      <c r="B42" s="147"/>
      <c r="C42" s="160"/>
      <c r="D42" s="160"/>
      <c r="E42" s="160"/>
      <c r="F42" s="148"/>
      <c r="G42" s="63">
        <v>33.950000000000003</v>
      </c>
      <c r="H42" s="63">
        <v>42.43</v>
      </c>
      <c r="I42" s="63">
        <v>0</v>
      </c>
      <c r="J42" s="63">
        <f t="shared" si="9"/>
        <v>0</v>
      </c>
      <c r="K42" s="63">
        <f t="shared" si="10"/>
        <v>0</v>
      </c>
      <c r="L42" s="65">
        <f t="shared" si="11"/>
        <v>0</v>
      </c>
      <c r="M42" s="65">
        <f t="shared" si="12"/>
        <v>0</v>
      </c>
      <c r="N42" s="15">
        <f t="shared" si="13"/>
        <v>0</v>
      </c>
      <c r="O42" s="15">
        <f t="shared" si="14"/>
        <v>1728.3200000000002</v>
      </c>
      <c r="P42" s="157"/>
    </row>
    <row r="43" spans="1:16" x14ac:dyDescent="0.35">
      <c r="A43" s="1" t="s">
        <v>9</v>
      </c>
      <c r="B43" s="149"/>
      <c r="C43" s="161"/>
      <c r="D43" s="161"/>
      <c r="E43" s="161"/>
      <c r="F43" s="150"/>
      <c r="G43" s="63">
        <v>33.950000000000003</v>
      </c>
      <c r="H43" s="63">
        <v>42.43</v>
      </c>
      <c r="I43" s="63">
        <v>0</v>
      </c>
      <c r="J43" s="63">
        <f t="shared" si="9"/>
        <v>0</v>
      </c>
      <c r="K43" s="63">
        <f t="shared" si="10"/>
        <v>0</v>
      </c>
      <c r="L43" s="65">
        <f t="shared" si="11"/>
        <v>0</v>
      </c>
      <c r="M43" s="65">
        <f t="shared" si="12"/>
        <v>0</v>
      </c>
      <c r="N43" s="15">
        <f t="shared" si="13"/>
        <v>0</v>
      </c>
      <c r="O43" s="15">
        <f t="shared" si="14"/>
        <v>0</v>
      </c>
      <c r="P43" s="157"/>
    </row>
    <row r="44" spans="1:16" x14ac:dyDescent="0.35">
      <c r="A44" s="1" t="s">
        <v>10</v>
      </c>
      <c r="B44" s="149"/>
      <c r="C44" s="161"/>
      <c r="D44" s="161"/>
      <c r="E44" s="161"/>
      <c r="F44" s="150"/>
      <c r="G44" s="63">
        <v>33.950000000000003</v>
      </c>
      <c r="H44" s="63">
        <v>42.43</v>
      </c>
      <c r="I44" s="63">
        <v>0</v>
      </c>
      <c r="J44" s="63">
        <f t="shared" si="9"/>
        <v>0</v>
      </c>
      <c r="K44" s="63">
        <f t="shared" si="10"/>
        <v>0</v>
      </c>
      <c r="L44" s="65">
        <f t="shared" si="11"/>
        <v>0</v>
      </c>
      <c r="M44" s="65">
        <f t="shared" si="12"/>
        <v>0</v>
      </c>
      <c r="N44" s="15">
        <f t="shared" si="13"/>
        <v>0</v>
      </c>
      <c r="O44" s="15">
        <f t="shared" si="14"/>
        <v>0</v>
      </c>
      <c r="P44" s="157"/>
    </row>
    <row r="45" spans="1:16" x14ac:dyDescent="0.35">
      <c r="A45" s="1" t="s">
        <v>11</v>
      </c>
      <c r="B45" s="149"/>
      <c r="C45" s="161"/>
      <c r="D45" s="161"/>
      <c r="E45" s="161"/>
      <c r="F45" s="150"/>
      <c r="G45" s="63">
        <v>33.950000000000003</v>
      </c>
      <c r="H45" s="63">
        <v>42.43</v>
      </c>
      <c r="I45" s="63">
        <v>0</v>
      </c>
      <c r="J45" s="63">
        <f t="shared" si="9"/>
        <v>0</v>
      </c>
      <c r="K45" s="63">
        <f t="shared" si="10"/>
        <v>0</v>
      </c>
      <c r="L45" s="65">
        <f t="shared" si="11"/>
        <v>0</v>
      </c>
      <c r="M45" s="65">
        <f t="shared" si="12"/>
        <v>0</v>
      </c>
      <c r="N45" s="15">
        <f t="shared" si="13"/>
        <v>0</v>
      </c>
      <c r="O45" s="15">
        <f>N44</f>
        <v>0</v>
      </c>
      <c r="P45" s="157"/>
    </row>
    <row r="46" spans="1:16" x14ac:dyDescent="0.35">
      <c r="A46" s="1" t="s">
        <v>12</v>
      </c>
      <c r="B46" s="149"/>
      <c r="C46" s="161"/>
      <c r="D46" s="161"/>
      <c r="E46" s="161"/>
      <c r="F46" s="150"/>
      <c r="G46" s="63">
        <v>33.950000000000003</v>
      </c>
      <c r="H46" s="63">
        <v>42.43</v>
      </c>
      <c r="I46" s="63">
        <v>0</v>
      </c>
      <c r="J46" s="63">
        <f t="shared" si="9"/>
        <v>0</v>
      </c>
      <c r="K46" s="63">
        <f t="shared" si="10"/>
        <v>0</v>
      </c>
      <c r="L46" s="65">
        <f t="shared" si="11"/>
        <v>0</v>
      </c>
      <c r="M46" s="65">
        <f t="shared" si="12"/>
        <v>0</v>
      </c>
      <c r="N46" s="15">
        <f t="shared" si="13"/>
        <v>0</v>
      </c>
      <c r="O46" s="15">
        <f t="shared" si="14"/>
        <v>0</v>
      </c>
      <c r="P46" s="157"/>
    </row>
    <row r="47" spans="1:16" x14ac:dyDescent="0.35">
      <c r="A47" s="1" t="s">
        <v>13</v>
      </c>
      <c r="B47" s="151"/>
      <c r="C47" s="153"/>
      <c r="D47" s="153"/>
      <c r="E47" s="153"/>
      <c r="F47" s="152"/>
      <c r="G47" s="63">
        <v>33.950000000000003</v>
      </c>
      <c r="H47" s="63">
        <v>42.43</v>
      </c>
      <c r="I47" s="63">
        <v>0</v>
      </c>
      <c r="J47" s="63">
        <f t="shared" si="9"/>
        <v>0</v>
      </c>
      <c r="K47" s="63">
        <f t="shared" si="10"/>
        <v>0</v>
      </c>
      <c r="L47" s="65">
        <f t="shared" si="11"/>
        <v>0</v>
      </c>
      <c r="M47" s="65">
        <f t="shared" si="12"/>
        <v>0</v>
      </c>
      <c r="N47" s="15">
        <f t="shared" si="13"/>
        <v>0</v>
      </c>
      <c r="O47" s="15">
        <f t="shared" si="14"/>
        <v>0</v>
      </c>
      <c r="P47" s="158"/>
    </row>
    <row r="48" spans="1:16" x14ac:dyDescent="0.35">
      <c r="A48" s="1" t="s">
        <v>14</v>
      </c>
      <c r="B48" s="13" t="s">
        <v>18</v>
      </c>
      <c r="C48" s="13" t="s">
        <v>18</v>
      </c>
      <c r="D48" s="13">
        <f>SUM(D36:D47)</f>
        <v>123</v>
      </c>
      <c r="E48" s="66">
        <f>SUM(E36:E47)</f>
        <v>732</v>
      </c>
      <c r="F48" s="66">
        <f>SUM(F36:F47)</f>
        <v>636</v>
      </c>
      <c r="G48" s="13" t="s">
        <v>18</v>
      </c>
      <c r="H48" s="13" t="s">
        <v>18</v>
      </c>
      <c r="I48" s="13" t="s">
        <v>18</v>
      </c>
      <c r="J48" s="13" t="s">
        <v>18</v>
      </c>
      <c r="K48" s="13" t="s">
        <v>18</v>
      </c>
      <c r="L48" s="15">
        <f>SUM(L36:L47)</f>
        <v>4970.28</v>
      </c>
      <c r="M48" s="15">
        <f>SUM(M36:M47)</f>
        <v>5399.6400000000012</v>
      </c>
      <c r="N48" s="15">
        <f>SUM(N36:N47)</f>
        <v>10369.92</v>
      </c>
      <c r="O48" s="15">
        <f>SUM(O36:O47)</f>
        <v>12098.24</v>
      </c>
      <c r="P48" s="1"/>
    </row>
  </sheetData>
  <mergeCells count="8">
    <mergeCell ref="B34:P34"/>
    <mergeCell ref="P36:P47"/>
    <mergeCell ref="B42:F47"/>
    <mergeCell ref="B2:P2"/>
    <mergeCell ref="P12:P15"/>
    <mergeCell ref="P4:P10"/>
    <mergeCell ref="B17:P17"/>
    <mergeCell ref="P19:P30"/>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14834-FB3D-4527-BA44-6836D814B7D6}">
  <dimension ref="A2:Q78"/>
  <sheetViews>
    <sheetView topLeftCell="A52" workbookViewId="0">
      <selection activeCell="E35" sqref="E35"/>
    </sheetView>
  </sheetViews>
  <sheetFormatPr defaultRowHeight="14.5" x14ac:dyDescent="0.35"/>
  <cols>
    <col min="1" max="1" width="20.1796875" customWidth="1"/>
    <col min="2" max="2" width="10.90625" customWidth="1"/>
    <col min="3" max="3" width="11.6328125" customWidth="1"/>
    <col min="5" max="8" width="14.7265625" customWidth="1"/>
    <col min="9" max="9" width="10.81640625" customWidth="1"/>
    <col min="10" max="10" width="11.90625" customWidth="1"/>
    <col min="11" max="11" width="14.1796875" customWidth="1"/>
    <col min="12" max="12" width="17.1796875" customWidth="1"/>
    <col min="13" max="13" width="15.26953125" customWidth="1"/>
    <col min="14" max="15" width="15" customWidth="1"/>
    <col min="16" max="17" width="13.36328125" customWidth="1"/>
  </cols>
  <sheetData>
    <row r="2" spans="1:17" x14ac:dyDescent="0.35">
      <c r="B2" s="138" t="s">
        <v>25</v>
      </c>
      <c r="C2" s="138"/>
      <c r="D2" s="138"/>
      <c r="E2" s="138"/>
      <c r="F2" s="138"/>
      <c r="G2" s="138"/>
      <c r="H2" s="138"/>
      <c r="I2" s="138"/>
      <c r="J2" s="138"/>
      <c r="K2" s="138"/>
      <c r="L2" s="138"/>
      <c r="M2" s="138"/>
      <c r="N2" s="138"/>
      <c r="O2" s="138"/>
      <c r="P2" s="138"/>
      <c r="Q2" s="138"/>
    </row>
    <row r="3" spans="1:17" ht="101.5" x14ac:dyDescent="0.35">
      <c r="A3" s="7" t="s">
        <v>168</v>
      </c>
      <c r="B3" s="7" t="s">
        <v>48</v>
      </c>
      <c r="C3" s="7" t="s">
        <v>49</v>
      </c>
      <c r="D3" s="7" t="s">
        <v>21</v>
      </c>
      <c r="E3" s="4" t="s">
        <v>166</v>
      </c>
      <c r="F3" s="4" t="s">
        <v>167</v>
      </c>
      <c r="G3" s="7" t="s">
        <v>50</v>
      </c>
      <c r="H3" s="7" t="s">
        <v>51</v>
      </c>
      <c r="I3" s="7" t="s">
        <v>24</v>
      </c>
      <c r="J3" s="7" t="s">
        <v>150</v>
      </c>
      <c r="K3" s="7" t="s">
        <v>151</v>
      </c>
      <c r="L3" s="7" t="s">
        <v>52</v>
      </c>
      <c r="M3" s="7" t="s">
        <v>53</v>
      </c>
      <c r="N3" s="7" t="s">
        <v>46</v>
      </c>
      <c r="O3" s="7" t="s">
        <v>173</v>
      </c>
      <c r="P3" s="4" t="s">
        <v>1</v>
      </c>
      <c r="Q3" s="75" t="s">
        <v>161</v>
      </c>
    </row>
    <row r="4" spans="1:17" x14ac:dyDescent="0.35">
      <c r="A4" s="62" t="s">
        <v>54</v>
      </c>
      <c r="B4" s="63">
        <v>0</v>
      </c>
      <c r="C4" s="63">
        <v>0</v>
      </c>
      <c r="D4" s="63">
        <v>22</v>
      </c>
      <c r="E4" s="70">
        <v>0</v>
      </c>
      <c r="F4" s="70">
        <v>0</v>
      </c>
      <c r="G4" s="63">
        <v>29.91</v>
      </c>
      <c r="H4" s="63">
        <v>34.409999999999997</v>
      </c>
      <c r="I4" s="63">
        <v>80</v>
      </c>
      <c r="J4" s="63">
        <f>ROUND(G4*I4 %,2)</f>
        <v>23.93</v>
      </c>
      <c r="K4" s="63">
        <f>ROUND(H4*I4 %,2)</f>
        <v>27.53</v>
      </c>
      <c r="L4" s="65">
        <f>ROUND(E4*J4,2)</f>
        <v>0</v>
      </c>
      <c r="M4" s="65">
        <f>ROUND(F4*K4,2)</f>
        <v>0</v>
      </c>
      <c r="N4" s="65">
        <f>L4+M4</f>
        <v>0</v>
      </c>
      <c r="O4" s="65"/>
      <c r="P4" s="65">
        <v>0</v>
      </c>
      <c r="Q4" s="163" t="s">
        <v>19</v>
      </c>
    </row>
    <row r="5" spans="1:17" x14ac:dyDescent="0.35">
      <c r="A5" s="1" t="s">
        <v>3</v>
      </c>
      <c r="B5" s="63">
        <v>17</v>
      </c>
      <c r="C5" s="63">
        <v>2</v>
      </c>
      <c r="D5" s="13">
        <v>21</v>
      </c>
      <c r="E5" s="70">
        <v>200</v>
      </c>
      <c r="F5" s="70">
        <v>19</v>
      </c>
      <c r="G5" s="63">
        <v>29.91</v>
      </c>
      <c r="H5" s="63">
        <v>34.409999999999997</v>
      </c>
      <c r="I5" s="63">
        <v>80</v>
      </c>
      <c r="J5" s="63">
        <f t="shared" ref="J5:J15" si="0">ROUND(G5*I5 %,2)</f>
        <v>23.93</v>
      </c>
      <c r="K5" s="63">
        <f t="shared" ref="K5:K15" si="1">ROUND(H5*I5 %,2)</f>
        <v>27.53</v>
      </c>
      <c r="L5" s="65">
        <f t="shared" ref="L5:M15" si="2">ROUND(E5*J5,2)</f>
        <v>4786</v>
      </c>
      <c r="M5" s="65">
        <f t="shared" si="2"/>
        <v>523.07000000000005</v>
      </c>
      <c r="N5" s="15">
        <f t="shared" ref="N5:N15" si="3">L5+M5</f>
        <v>5309.07</v>
      </c>
      <c r="O5" s="15"/>
      <c r="P5" s="15">
        <v>0</v>
      </c>
      <c r="Q5" s="164"/>
    </row>
    <row r="6" spans="1:17" x14ac:dyDescent="0.35">
      <c r="A6" s="1" t="s">
        <v>4</v>
      </c>
      <c r="B6" s="63">
        <v>19</v>
      </c>
      <c r="C6" s="63">
        <v>2</v>
      </c>
      <c r="D6" s="13">
        <v>20</v>
      </c>
      <c r="E6" s="70">
        <v>281</v>
      </c>
      <c r="F6" s="70">
        <v>34</v>
      </c>
      <c r="G6" s="63">
        <v>29.91</v>
      </c>
      <c r="H6" s="63">
        <v>34.409999999999997</v>
      </c>
      <c r="I6" s="63">
        <v>80</v>
      </c>
      <c r="J6" s="63">
        <f t="shared" si="0"/>
        <v>23.93</v>
      </c>
      <c r="K6" s="63">
        <f t="shared" si="1"/>
        <v>27.53</v>
      </c>
      <c r="L6" s="65">
        <f t="shared" si="2"/>
        <v>6724.33</v>
      </c>
      <c r="M6" s="65">
        <f t="shared" si="2"/>
        <v>936.02</v>
      </c>
      <c r="N6" s="15">
        <f t="shared" si="3"/>
        <v>7660.35</v>
      </c>
      <c r="O6" s="15"/>
      <c r="P6" s="15">
        <v>0</v>
      </c>
      <c r="Q6" s="164"/>
    </row>
    <row r="7" spans="1:17" x14ac:dyDescent="0.35">
      <c r="A7" s="1" t="s">
        <v>5</v>
      </c>
      <c r="B7" s="63">
        <v>16</v>
      </c>
      <c r="C7" s="63">
        <v>4</v>
      </c>
      <c r="D7" s="13">
        <v>21</v>
      </c>
      <c r="E7" s="70">
        <v>283</v>
      </c>
      <c r="F7" s="70">
        <v>68</v>
      </c>
      <c r="G7" s="63">
        <v>29.91</v>
      </c>
      <c r="H7" s="63">
        <v>34.409999999999997</v>
      </c>
      <c r="I7" s="63">
        <v>80</v>
      </c>
      <c r="J7" s="63">
        <f t="shared" si="0"/>
        <v>23.93</v>
      </c>
      <c r="K7" s="63">
        <f t="shared" si="1"/>
        <v>27.53</v>
      </c>
      <c r="L7" s="65">
        <f t="shared" si="2"/>
        <v>6772.19</v>
      </c>
      <c r="M7" s="65">
        <f t="shared" si="2"/>
        <v>1872.04</v>
      </c>
      <c r="N7" s="15">
        <f t="shared" si="3"/>
        <v>8644.23</v>
      </c>
      <c r="O7" s="15"/>
      <c r="P7" s="15">
        <v>0</v>
      </c>
      <c r="Q7" s="164"/>
    </row>
    <row r="8" spans="1:17" x14ac:dyDescent="0.35">
      <c r="A8" s="1" t="s">
        <v>6</v>
      </c>
      <c r="B8" s="63">
        <v>14</v>
      </c>
      <c r="C8" s="63">
        <v>5</v>
      </c>
      <c r="D8" s="13">
        <v>21</v>
      </c>
      <c r="E8" s="70">
        <v>271</v>
      </c>
      <c r="F8" s="70">
        <v>89</v>
      </c>
      <c r="G8" s="63">
        <v>29.91</v>
      </c>
      <c r="H8" s="63">
        <v>34.409999999999997</v>
      </c>
      <c r="I8" s="63">
        <v>80</v>
      </c>
      <c r="J8" s="63">
        <f t="shared" si="0"/>
        <v>23.93</v>
      </c>
      <c r="K8" s="63">
        <f t="shared" si="1"/>
        <v>27.53</v>
      </c>
      <c r="L8" s="65">
        <f t="shared" si="2"/>
        <v>6485.03</v>
      </c>
      <c r="M8" s="65">
        <f t="shared" si="2"/>
        <v>2450.17</v>
      </c>
      <c r="N8" s="15">
        <f t="shared" si="3"/>
        <v>8935.2000000000007</v>
      </c>
      <c r="O8" s="15"/>
      <c r="P8" s="15">
        <v>0</v>
      </c>
      <c r="Q8" s="164"/>
    </row>
    <row r="9" spans="1:17" x14ac:dyDescent="0.35">
      <c r="A9" s="1" t="s">
        <v>7</v>
      </c>
      <c r="B9" s="63">
        <v>14</v>
      </c>
      <c r="C9" s="63">
        <v>5</v>
      </c>
      <c r="D9" s="13">
        <v>19</v>
      </c>
      <c r="E9" s="70">
        <v>241</v>
      </c>
      <c r="F9" s="70">
        <v>87</v>
      </c>
      <c r="G9" s="63">
        <v>29.91</v>
      </c>
      <c r="H9" s="63">
        <v>34.409999999999997</v>
      </c>
      <c r="I9" s="63">
        <v>80</v>
      </c>
      <c r="J9" s="63">
        <f t="shared" si="0"/>
        <v>23.93</v>
      </c>
      <c r="K9" s="63">
        <f t="shared" si="1"/>
        <v>27.53</v>
      </c>
      <c r="L9" s="65">
        <f t="shared" si="2"/>
        <v>5767.13</v>
      </c>
      <c r="M9" s="65">
        <f t="shared" si="2"/>
        <v>2395.11</v>
      </c>
      <c r="N9" s="15">
        <f t="shared" si="3"/>
        <v>8162.24</v>
      </c>
      <c r="O9" s="15"/>
      <c r="P9" s="15">
        <v>0</v>
      </c>
      <c r="Q9" s="164"/>
    </row>
    <row r="10" spans="1:17" x14ac:dyDescent="0.35">
      <c r="A10" s="1" t="s">
        <v>8</v>
      </c>
      <c r="B10" s="63">
        <v>14</v>
      </c>
      <c r="C10" s="63">
        <v>6</v>
      </c>
      <c r="D10" s="13">
        <v>23</v>
      </c>
      <c r="E10" s="70">
        <v>288</v>
      </c>
      <c r="F10" s="70">
        <v>110</v>
      </c>
      <c r="G10" s="63">
        <v>29.91</v>
      </c>
      <c r="H10" s="63">
        <v>34.409999999999997</v>
      </c>
      <c r="I10" s="63">
        <v>80</v>
      </c>
      <c r="J10" s="63">
        <f t="shared" si="0"/>
        <v>23.93</v>
      </c>
      <c r="K10" s="63">
        <f t="shared" si="1"/>
        <v>27.53</v>
      </c>
      <c r="L10" s="65">
        <f t="shared" si="2"/>
        <v>6891.84</v>
      </c>
      <c r="M10" s="65">
        <f t="shared" si="2"/>
        <v>3028.3</v>
      </c>
      <c r="N10" s="15">
        <f t="shared" si="3"/>
        <v>9920.14</v>
      </c>
      <c r="O10" s="15"/>
      <c r="P10" s="15">
        <v>0</v>
      </c>
      <c r="Q10" s="164"/>
    </row>
    <row r="11" spans="1:17" x14ac:dyDescent="0.35">
      <c r="A11" s="1" t="s">
        <v>9</v>
      </c>
      <c r="B11" s="63">
        <v>17</v>
      </c>
      <c r="C11" s="63">
        <v>6</v>
      </c>
      <c r="D11" s="13">
        <v>22</v>
      </c>
      <c r="E11" s="70">
        <v>308</v>
      </c>
      <c r="F11" s="70">
        <v>100</v>
      </c>
      <c r="G11" s="63">
        <v>29.91</v>
      </c>
      <c r="H11" s="63">
        <v>34.409999999999997</v>
      </c>
      <c r="I11" s="63">
        <v>80</v>
      </c>
      <c r="J11" s="63">
        <f t="shared" si="0"/>
        <v>23.93</v>
      </c>
      <c r="K11" s="63">
        <f t="shared" si="1"/>
        <v>27.53</v>
      </c>
      <c r="L11" s="65">
        <f t="shared" si="2"/>
        <v>7370.44</v>
      </c>
      <c r="M11" s="65">
        <f t="shared" si="2"/>
        <v>2753</v>
      </c>
      <c r="N11" s="15">
        <f t="shared" si="3"/>
        <v>10123.439999999999</v>
      </c>
      <c r="O11" s="15">
        <v>564</v>
      </c>
      <c r="P11" s="15">
        <v>0</v>
      </c>
      <c r="Q11" s="165"/>
    </row>
    <row r="12" spans="1:17" x14ac:dyDescent="0.35">
      <c r="A12" s="1" t="s">
        <v>10</v>
      </c>
      <c r="B12" s="63">
        <v>17</v>
      </c>
      <c r="C12" s="63">
        <v>6</v>
      </c>
      <c r="D12" s="22">
        <v>21</v>
      </c>
      <c r="E12" s="70">
        <v>267</v>
      </c>
      <c r="F12" s="70">
        <v>72</v>
      </c>
      <c r="G12" s="63">
        <v>29.91</v>
      </c>
      <c r="H12" s="63">
        <v>34.409999999999997</v>
      </c>
      <c r="I12" s="63">
        <v>80</v>
      </c>
      <c r="J12" s="63">
        <f t="shared" si="0"/>
        <v>23.93</v>
      </c>
      <c r="K12" s="63">
        <f t="shared" si="1"/>
        <v>27.53</v>
      </c>
      <c r="L12" s="65">
        <f t="shared" si="2"/>
        <v>6389.31</v>
      </c>
      <c r="M12" s="65">
        <f t="shared" si="2"/>
        <v>1982.16</v>
      </c>
      <c r="N12" s="15">
        <f t="shared" si="3"/>
        <v>8371.4700000000012</v>
      </c>
      <c r="O12" s="15"/>
      <c r="P12" s="15">
        <f>SUM(N4:N11)-O11</f>
        <v>58190.67</v>
      </c>
      <c r="Q12" s="157" t="s">
        <v>20</v>
      </c>
    </row>
    <row r="13" spans="1:17" x14ac:dyDescent="0.35">
      <c r="A13" s="1" t="s">
        <v>11</v>
      </c>
      <c r="B13" s="63">
        <v>17</v>
      </c>
      <c r="C13" s="63">
        <v>6</v>
      </c>
      <c r="D13" s="22">
        <v>23</v>
      </c>
      <c r="E13" s="70">
        <v>267</v>
      </c>
      <c r="F13" s="70">
        <v>72</v>
      </c>
      <c r="G13" s="63">
        <v>29.91</v>
      </c>
      <c r="H13" s="63">
        <v>34.409999999999997</v>
      </c>
      <c r="I13" s="63">
        <v>80</v>
      </c>
      <c r="J13" s="63">
        <f t="shared" si="0"/>
        <v>23.93</v>
      </c>
      <c r="K13" s="63">
        <f t="shared" si="1"/>
        <v>27.53</v>
      </c>
      <c r="L13" s="65">
        <f t="shared" si="2"/>
        <v>6389.31</v>
      </c>
      <c r="M13" s="65">
        <f t="shared" si="2"/>
        <v>1982.16</v>
      </c>
      <c r="N13" s="15">
        <f t="shared" si="3"/>
        <v>8371.4700000000012</v>
      </c>
      <c r="O13" s="15"/>
      <c r="P13" s="15">
        <f>N12</f>
        <v>8371.4700000000012</v>
      </c>
      <c r="Q13" s="157"/>
    </row>
    <row r="14" spans="1:17" x14ac:dyDescent="0.35">
      <c r="A14" s="1" t="s">
        <v>12</v>
      </c>
      <c r="B14" s="63">
        <v>17</v>
      </c>
      <c r="C14" s="63">
        <v>6</v>
      </c>
      <c r="D14" s="22">
        <v>20</v>
      </c>
      <c r="E14" s="70">
        <v>267</v>
      </c>
      <c r="F14" s="70">
        <v>72</v>
      </c>
      <c r="G14" s="63">
        <v>29.91</v>
      </c>
      <c r="H14" s="63">
        <v>34.409999999999997</v>
      </c>
      <c r="I14" s="63">
        <v>80</v>
      </c>
      <c r="J14" s="63">
        <f t="shared" si="0"/>
        <v>23.93</v>
      </c>
      <c r="K14" s="63">
        <f t="shared" si="1"/>
        <v>27.53</v>
      </c>
      <c r="L14" s="65">
        <f t="shared" si="2"/>
        <v>6389.31</v>
      </c>
      <c r="M14" s="65">
        <f t="shared" si="2"/>
        <v>1982.16</v>
      </c>
      <c r="N14" s="15">
        <f t="shared" si="3"/>
        <v>8371.4700000000012</v>
      </c>
      <c r="O14" s="15"/>
      <c r="P14" s="15">
        <f>N13</f>
        <v>8371.4700000000012</v>
      </c>
      <c r="Q14" s="157"/>
    </row>
    <row r="15" spans="1:17" x14ac:dyDescent="0.35">
      <c r="A15" s="1" t="s">
        <v>13</v>
      </c>
      <c r="B15" s="63">
        <v>17</v>
      </c>
      <c r="C15" s="63">
        <v>6</v>
      </c>
      <c r="D15" s="22">
        <v>18</v>
      </c>
      <c r="E15" s="70">
        <v>267</v>
      </c>
      <c r="F15" s="70">
        <v>72</v>
      </c>
      <c r="G15" s="63">
        <v>29.91</v>
      </c>
      <c r="H15" s="63">
        <v>34.409999999999997</v>
      </c>
      <c r="I15" s="63">
        <v>80</v>
      </c>
      <c r="J15" s="63">
        <f t="shared" si="0"/>
        <v>23.93</v>
      </c>
      <c r="K15" s="63">
        <f t="shared" si="1"/>
        <v>27.53</v>
      </c>
      <c r="L15" s="65">
        <f t="shared" si="2"/>
        <v>6389.31</v>
      </c>
      <c r="M15" s="65">
        <f t="shared" si="2"/>
        <v>1982.16</v>
      </c>
      <c r="N15" s="15">
        <f t="shared" si="3"/>
        <v>8371.4700000000012</v>
      </c>
      <c r="O15" s="15"/>
      <c r="P15" s="15">
        <f>N14</f>
        <v>8371.4700000000012</v>
      </c>
      <c r="Q15" s="158"/>
    </row>
    <row r="16" spans="1:17" x14ac:dyDescent="0.35">
      <c r="A16" s="108" t="s">
        <v>14</v>
      </c>
      <c r="B16" s="78" t="s">
        <v>18</v>
      </c>
      <c r="C16" s="78" t="s">
        <v>18</v>
      </c>
      <c r="D16" s="78">
        <f>SUM(D4:D15)</f>
        <v>251</v>
      </c>
      <c r="E16" s="109">
        <f>SUM(E4:E15)</f>
        <v>2940</v>
      </c>
      <c r="F16" s="109">
        <f>SUM(F4:F15)</f>
        <v>795</v>
      </c>
      <c r="G16" s="78" t="s">
        <v>18</v>
      </c>
      <c r="H16" s="78" t="s">
        <v>18</v>
      </c>
      <c r="I16" s="78" t="s">
        <v>18</v>
      </c>
      <c r="J16" s="78" t="s">
        <v>18</v>
      </c>
      <c r="K16" s="78" t="s">
        <v>18</v>
      </c>
      <c r="L16" s="76">
        <f>SUM(L4:L15)</f>
        <v>70354.2</v>
      </c>
      <c r="M16" s="76">
        <f>SUM(M4:M15)</f>
        <v>21886.35</v>
      </c>
      <c r="N16" s="76">
        <f>SUM(N4:N15)</f>
        <v>92240.55</v>
      </c>
      <c r="O16" s="76">
        <f>SUM(O4:O15)</f>
        <v>564</v>
      </c>
      <c r="P16" s="76">
        <f>SUM(P4:P15)</f>
        <v>83305.08</v>
      </c>
      <c r="Q16" s="108"/>
    </row>
    <row r="17" spans="1:17" x14ac:dyDescent="0.35">
      <c r="A17" s="112" t="s">
        <v>171</v>
      </c>
      <c r="B17" s="79"/>
      <c r="C17" s="79"/>
      <c r="D17" s="113">
        <f>AVERAGE(D5:D11)</f>
        <v>21</v>
      </c>
      <c r="E17" s="113">
        <f>AVERAGE(E5:E11)</f>
        <v>267.42857142857144</v>
      </c>
      <c r="F17" s="113">
        <f>AVERAGE(F5:F11)</f>
        <v>72.428571428571431</v>
      </c>
      <c r="G17" s="79"/>
      <c r="H17" s="79"/>
      <c r="I17" s="79"/>
      <c r="J17" s="79"/>
      <c r="K17" s="79"/>
      <c r="L17" s="114"/>
      <c r="M17" s="114"/>
      <c r="N17" s="114"/>
      <c r="O17" s="114"/>
      <c r="P17" s="114"/>
      <c r="Q17" s="115"/>
    </row>
    <row r="18" spans="1:17" x14ac:dyDescent="0.35">
      <c r="A18" s="107" t="s">
        <v>153</v>
      </c>
      <c r="B18" s="80"/>
      <c r="C18" s="80"/>
      <c r="D18" s="80"/>
      <c r="E18" s="110">
        <f>E17/D17</f>
        <v>12.73469387755102</v>
      </c>
      <c r="F18" s="110">
        <f>F17/D17</f>
        <v>3.4489795918367347</v>
      </c>
      <c r="G18" s="80"/>
      <c r="H18" s="80"/>
      <c r="I18" s="80"/>
      <c r="J18" s="80"/>
      <c r="K18" s="80"/>
      <c r="L18" s="111"/>
      <c r="M18" s="111"/>
      <c r="N18" s="111"/>
      <c r="O18" s="111"/>
      <c r="P18" s="111"/>
      <c r="Q18" s="106"/>
    </row>
    <row r="19" spans="1:17" x14ac:dyDescent="0.35">
      <c r="B19" s="138" t="s">
        <v>0</v>
      </c>
      <c r="C19" s="138"/>
      <c r="D19" s="138"/>
      <c r="E19" s="138"/>
      <c r="F19" s="138"/>
      <c r="G19" s="138"/>
      <c r="H19" s="138"/>
      <c r="I19" s="138"/>
      <c r="J19" s="138"/>
      <c r="K19" s="138"/>
      <c r="L19" s="138"/>
      <c r="M19" s="138"/>
      <c r="N19" s="138"/>
      <c r="O19" s="138"/>
      <c r="P19" s="138"/>
      <c r="Q19" s="138"/>
    </row>
    <row r="20" spans="1:17" ht="101.5" x14ac:dyDescent="0.35">
      <c r="A20" s="7" t="s">
        <v>168</v>
      </c>
      <c r="B20" s="7" t="s">
        <v>48</v>
      </c>
      <c r="C20" s="7" t="s">
        <v>49</v>
      </c>
      <c r="D20" s="7" t="s">
        <v>21</v>
      </c>
      <c r="E20" s="4" t="s">
        <v>48</v>
      </c>
      <c r="F20" s="4" t="s">
        <v>49</v>
      </c>
      <c r="G20" s="7" t="s">
        <v>50</v>
      </c>
      <c r="H20" s="7" t="s">
        <v>51</v>
      </c>
      <c r="I20" s="7" t="s">
        <v>29</v>
      </c>
      <c r="J20" s="7" t="s">
        <v>150</v>
      </c>
      <c r="K20" s="7" t="s">
        <v>151</v>
      </c>
      <c r="L20" s="7" t="s">
        <v>52</v>
      </c>
      <c r="M20" s="7" t="s">
        <v>53</v>
      </c>
      <c r="N20" s="7" t="s">
        <v>46</v>
      </c>
      <c r="O20" s="7" t="s">
        <v>173</v>
      </c>
      <c r="P20" s="4" t="s">
        <v>1</v>
      </c>
      <c r="Q20" s="75" t="s">
        <v>20</v>
      </c>
    </row>
    <row r="21" spans="1:17" x14ac:dyDescent="0.35">
      <c r="A21" s="62" t="s">
        <v>170</v>
      </c>
      <c r="B21" s="63">
        <v>17</v>
      </c>
      <c r="C21" s="63">
        <v>6</v>
      </c>
      <c r="D21" s="63">
        <v>14</v>
      </c>
      <c r="E21" s="70">
        <f>E18*D21</f>
        <v>178.28571428571428</v>
      </c>
      <c r="F21" s="70">
        <f>F18*D21</f>
        <v>48.285714285714285</v>
      </c>
      <c r="G21" s="63">
        <v>29.91</v>
      </c>
      <c r="H21" s="63">
        <v>34.409999999999997</v>
      </c>
      <c r="I21" s="63">
        <v>80</v>
      </c>
      <c r="J21" s="63">
        <f>ROUND(G21*I21 %,2)</f>
        <v>23.93</v>
      </c>
      <c r="K21" s="63">
        <f>ROUND(H21*I21 %,2)</f>
        <v>27.53</v>
      </c>
      <c r="L21" s="65">
        <f>ROUND(E21*J21,2)</f>
        <v>4266.38</v>
      </c>
      <c r="M21" s="65">
        <f>ROUND(F21*K21,2)</f>
        <v>1329.31</v>
      </c>
      <c r="N21" s="65">
        <f>L21+M21</f>
        <v>5595.6900000000005</v>
      </c>
      <c r="O21" s="65"/>
      <c r="P21" s="65">
        <f>N15</f>
        <v>8371.4700000000012</v>
      </c>
      <c r="Q21" s="156" t="s">
        <v>20</v>
      </c>
    </row>
    <row r="22" spans="1:17" x14ac:dyDescent="0.35">
      <c r="A22" s="62" t="s">
        <v>169</v>
      </c>
      <c r="B22" s="63">
        <v>17</v>
      </c>
      <c r="C22" s="63">
        <v>6</v>
      </c>
      <c r="D22" s="63">
        <v>8</v>
      </c>
      <c r="E22" s="70">
        <f>E18*D22</f>
        <v>101.87755102040816</v>
      </c>
      <c r="F22" s="70">
        <f>F18*D22</f>
        <v>27.591836734693878</v>
      </c>
      <c r="G22" s="63">
        <v>29.91</v>
      </c>
      <c r="H22" s="63">
        <v>34.409999999999997</v>
      </c>
      <c r="I22" s="63">
        <v>60</v>
      </c>
      <c r="J22" s="63">
        <f>ROUND(G22*I22 %,2)</f>
        <v>17.95</v>
      </c>
      <c r="K22" s="63">
        <f>ROUND(H22*I22 %,2)</f>
        <v>20.65</v>
      </c>
      <c r="L22" s="65">
        <f>ROUND(E22*J22,2)</f>
        <v>1828.7</v>
      </c>
      <c r="M22" s="65">
        <f>ROUND(F22*K22,2)</f>
        <v>569.77</v>
      </c>
      <c r="N22" s="65">
        <f>L22+M22</f>
        <v>2398.4700000000003</v>
      </c>
      <c r="O22" s="65"/>
      <c r="P22" s="65"/>
      <c r="Q22" s="157"/>
    </row>
    <row r="23" spans="1:17" x14ac:dyDescent="0.35">
      <c r="A23" s="1" t="s">
        <v>3</v>
      </c>
      <c r="B23" s="63">
        <v>17</v>
      </c>
      <c r="C23" s="63">
        <v>6</v>
      </c>
      <c r="D23" s="13">
        <f>'darba dienas'!C4</f>
        <v>20</v>
      </c>
      <c r="E23" s="70">
        <v>267</v>
      </c>
      <c r="F23" s="70">
        <v>72</v>
      </c>
      <c r="G23" s="63">
        <v>29.91</v>
      </c>
      <c r="H23" s="63">
        <v>34.409999999999997</v>
      </c>
      <c r="I23" s="63">
        <v>60</v>
      </c>
      <c r="J23" s="63">
        <f t="shared" ref="J23:J33" si="4">ROUND(G23*I23 %,2)</f>
        <v>17.95</v>
      </c>
      <c r="K23" s="63">
        <f t="shared" ref="K23:K33" si="5">ROUND(H23*I23 %,2)</f>
        <v>20.65</v>
      </c>
      <c r="L23" s="65">
        <f t="shared" ref="L23:M33" si="6">ROUND(E23*J23,2)</f>
        <v>4792.6499999999996</v>
      </c>
      <c r="M23" s="65">
        <f t="shared" si="6"/>
        <v>1486.8</v>
      </c>
      <c r="N23" s="15">
        <f t="shared" ref="N23:N33" si="7">L23+M23</f>
        <v>6279.45</v>
      </c>
      <c r="O23" s="15"/>
      <c r="P23" s="15">
        <f>N21+N22</f>
        <v>7994.1600000000008</v>
      </c>
      <c r="Q23" s="157"/>
    </row>
    <row r="24" spans="1:17" x14ac:dyDescent="0.35">
      <c r="A24" s="1" t="s">
        <v>4</v>
      </c>
      <c r="B24" s="63">
        <v>17</v>
      </c>
      <c r="C24" s="63">
        <v>6</v>
      </c>
      <c r="D24" s="13">
        <f>'darba dienas'!D4</f>
        <v>21</v>
      </c>
      <c r="E24" s="70">
        <v>267</v>
      </c>
      <c r="F24" s="70">
        <v>72</v>
      </c>
      <c r="G24" s="63">
        <v>29.91</v>
      </c>
      <c r="H24" s="63">
        <v>34.409999999999997</v>
      </c>
      <c r="I24" s="63">
        <v>60</v>
      </c>
      <c r="J24" s="63">
        <f t="shared" si="4"/>
        <v>17.95</v>
      </c>
      <c r="K24" s="63">
        <f t="shared" si="5"/>
        <v>20.65</v>
      </c>
      <c r="L24" s="65">
        <f t="shared" si="6"/>
        <v>4792.6499999999996</v>
      </c>
      <c r="M24" s="65">
        <f t="shared" si="6"/>
        <v>1486.8</v>
      </c>
      <c r="N24" s="15">
        <f t="shared" si="7"/>
        <v>6279.45</v>
      </c>
      <c r="O24" s="15"/>
      <c r="P24" s="15">
        <f t="shared" ref="P24:P33" si="8">N23</f>
        <v>6279.45</v>
      </c>
      <c r="Q24" s="157"/>
    </row>
    <row r="25" spans="1:17" x14ac:dyDescent="0.35">
      <c r="A25" s="1" t="s">
        <v>5</v>
      </c>
      <c r="B25" s="63">
        <v>17</v>
      </c>
      <c r="C25" s="63">
        <v>6</v>
      </c>
      <c r="D25" s="13">
        <f>'darba dienas'!E4</f>
        <v>20</v>
      </c>
      <c r="E25" s="70">
        <v>267</v>
      </c>
      <c r="F25" s="70">
        <v>72</v>
      </c>
      <c r="G25" s="63">
        <v>29.91</v>
      </c>
      <c r="H25" s="63">
        <v>34.409999999999997</v>
      </c>
      <c r="I25" s="63">
        <v>60</v>
      </c>
      <c r="J25" s="63">
        <f t="shared" si="4"/>
        <v>17.95</v>
      </c>
      <c r="K25" s="63">
        <f t="shared" si="5"/>
        <v>20.65</v>
      </c>
      <c r="L25" s="65">
        <f t="shared" si="6"/>
        <v>4792.6499999999996</v>
      </c>
      <c r="M25" s="65">
        <f t="shared" si="6"/>
        <v>1486.8</v>
      </c>
      <c r="N25" s="15">
        <f t="shared" si="7"/>
        <v>6279.45</v>
      </c>
      <c r="O25" s="15"/>
      <c r="P25" s="15">
        <f t="shared" si="8"/>
        <v>6279.45</v>
      </c>
      <c r="Q25" s="157"/>
    </row>
    <row r="26" spans="1:17" x14ac:dyDescent="0.35">
      <c r="A26" s="1" t="s">
        <v>6</v>
      </c>
      <c r="B26" s="63">
        <v>17</v>
      </c>
      <c r="C26" s="63">
        <v>6</v>
      </c>
      <c r="D26" s="13">
        <f>'darba dienas'!F4</f>
        <v>20</v>
      </c>
      <c r="E26" s="70">
        <v>267</v>
      </c>
      <c r="F26" s="70">
        <v>72</v>
      </c>
      <c r="G26" s="63">
        <v>29.91</v>
      </c>
      <c r="H26" s="63">
        <v>34.409999999999997</v>
      </c>
      <c r="I26" s="63">
        <v>60</v>
      </c>
      <c r="J26" s="63">
        <f t="shared" si="4"/>
        <v>17.95</v>
      </c>
      <c r="K26" s="63">
        <f t="shared" si="5"/>
        <v>20.65</v>
      </c>
      <c r="L26" s="65">
        <f t="shared" si="6"/>
        <v>4792.6499999999996</v>
      </c>
      <c r="M26" s="65">
        <f t="shared" si="6"/>
        <v>1486.8</v>
      </c>
      <c r="N26" s="15">
        <f t="shared" si="7"/>
        <v>6279.45</v>
      </c>
      <c r="O26" s="15"/>
      <c r="P26" s="15">
        <f t="shared" si="8"/>
        <v>6279.45</v>
      </c>
      <c r="Q26" s="157"/>
    </row>
    <row r="27" spans="1:17" x14ac:dyDescent="0.35">
      <c r="A27" s="1" t="s">
        <v>7</v>
      </c>
      <c r="B27" s="63">
        <v>17</v>
      </c>
      <c r="C27" s="63">
        <v>6</v>
      </c>
      <c r="D27" s="13">
        <f>'darba dienas'!G4</f>
        <v>19</v>
      </c>
      <c r="E27" s="70">
        <v>267</v>
      </c>
      <c r="F27" s="70">
        <v>72</v>
      </c>
      <c r="G27" s="63">
        <v>29.91</v>
      </c>
      <c r="H27" s="63">
        <v>34.409999999999997</v>
      </c>
      <c r="I27" s="63">
        <v>60</v>
      </c>
      <c r="J27" s="63">
        <f t="shared" si="4"/>
        <v>17.95</v>
      </c>
      <c r="K27" s="63">
        <f t="shared" si="5"/>
        <v>20.65</v>
      </c>
      <c r="L27" s="65">
        <f t="shared" si="6"/>
        <v>4792.6499999999996</v>
      </c>
      <c r="M27" s="65">
        <f t="shared" si="6"/>
        <v>1486.8</v>
      </c>
      <c r="N27" s="15">
        <f t="shared" si="7"/>
        <v>6279.45</v>
      </c>
      <c r="O27" s="15"/>
      <c r="P27" s="15">
        <f t="shared" si="8"/>
        <v>6279.45</v>
      </c>
      <c r="Q27" s="157"/>
    </row>
    <row r="28" spans="1:17" x14ac:dyDescent="0.35">
      <c r="A28" s="1" t="s">
        <v>8</v>
      </c>
      <c r="B28" s="63">
        <v>17</v>
      </c>
      <c r="C28" s="63">
        <v>6</v>
      </c>
      <c r="D28" s="13">
        <f>'darba dienas'!H4</f>
        <v>23</v>
      </c>
      <c r="E28" s="70">
        <v>267</v>
      </c>
      <c r="F28" s="70">
        <v>72</v>
      </c>
      <c r="G28" s="63">
        <v>29.91</v>
      </c>
      <c r="H28" s="63">
        <v>34.409999999999997</v>
      </c>
      <c r="I28" s="63">
        <v>60</v>
      </c>
      <c r="J28" s="63">
        <f t="shared" si="4"/>
        <v>17.95</v>
      </c>
      <c r="K28" s="63">
        <f t="shared" si="5"/>
        <v>20.65</v>
      </c>
      <c r="L28" s="65">
        <f t="shared" si="6"/>
        <v>4792.6499999999996</v>
      </c>
      <c r="M28" s="65">
        <f t="shared" si="6"/>
        <v>1486.8</v>
      </c>
      <c r="N28" s="15">
        <f t="shared" si="7"/>
        <v>6279.45</v>
      </c>
      <c r="O28" s="15"/>
      <c r="P28" s="15">
        <f t="shared" si="8"/>
        <v>6279.45</v>
      </c>
      <c r="Q28" s="157"/>
    </row>
    <row r="29" spans="1:17" x14ac:dyDescent="0.35">
      <c r="A29" s="1" t="s">
        <v>9</v>
      </c>
      <c r="B29" s="63">
        <v>17</v>
      </c>
      <c r="C29" s="63">
        <v>6</v>
      </c>
      <c r="D29" s="13">
        <f>'darba dienas'!I4</f>
        <v>21</v>
      </c>
      <c r="E29" s="70">
        <v>267</v>
      </c>
      <c r="F29" s="70">
        <v>72</v>
      </c>
      <c r="G29" s="63">
        <v>29.91</v>
      </c>
      <c r="H29" s="63">
        <v>34.409999999999997</v>
      </c>
      <c r="I29" s="63">
        <v>60</v>
      </c>
      <c r="J29" s="63">
        <f t="shared" si="4"/>
        <v>17.95</v>
      </c>
      <c r="K29" s="63">
        <f t="shared" si="5"/>
        <v>20.65</v>
      </c>
      <c r="L29" s="65">
        <f t="shared" si="6"/>
        <v>4792.6499999999996</v>
      </c>
      <c r="M29" s="65">
        <f t="shared" si="6"/>
        <v>1486.8</v>
      </c>
      <c r="N29" s="15">
        <f t="shared" si="7"/>
        <v>6279.45</v>
      </c>
      <c r="O29" s="15"/>
      <c r="P29" s="15">
        <f t="shared" si="8"/>
        <v>6279.45</v>
      </c>
      <c r="Q29" s="157"/>
    </row>
    <row r="30" spans="1:17" x14ac:dyDescent="0.35">
      <c r="A30" s="1" t="s">
        <v>10</v>
      </c>
      <c r="B30" s="63">
        <v>17</v>
      </c>
      <c r="C30" s="63">
        <v>6</v>
      </c>
      <c r="D30" s="13">
        <f>'darba dienas'!J4</f>
        <v>22</v>
      </c>
      <c r="E30" s="70">
        <v>267</v>
      </c>
      <c r="F30" s="70">
        <v>72</v>
      </c>
      <c r="G30" s="63">
        <v>29.91</v>
      </c>
      <c r="H30" s="63">
        <v>34.409999999999997</v>
      </c>
      <c r="I30" s="63">
        <v>60</v>
      </c>
      <c r="J30" s="63">
        <f t="shared" si="4"/>
        <v>17.95</v>
      </c>
      <c r="K30" s="63">
        <f t="shared" si="5"/>
        <v>20.65</v>
      </c>
      <c r="L30" s="65">
        <f t="shared" si="6"/>
        <v>4792.6499999999996</v>
      </c>
      <c r="M30" s="65">
        <f t="shared" si="6"/>
        <v>1486.8</v>
      </c>
      <c r="N30" s="15">
        <f t="shared" si="7"/>
        <v>6279.45</v>
      </c>
      <c r="O30" s="15"/>
      <c r="P30" s="15">
        <f t="shared" si="8"/>
        <v>6279.45</v>
      </c>
      <c r="Q30" s="157"/>
    </row>
    <row r="31" spans="1:17" x14ac:dyDescent="0.35">
      <c r="A31" s="1" t="s">
        <v>11</v>
      </c>
      <c r="B31" s="63">
        <v>17</v>
      </c>
      <c r="C31" s="63">
        <v>6</v>
      </c>
      <c r="D31" s="13">
        <f>'darba dienas'!K4</f>
        <v>23</v>
      </c>
      <c r="E31" s="70">
        <v>267</v>
      </c>
      <c r="F31" s="70">
        <v>72</v>
      </c>
      <c r="G31" s="63">
        <v>29.91</v>
      </c>
      <c r="H31" s="63">
        <v>34.409999999999997</v>
      </c>
      <c r="I31" s="63">
        <v>60</v>
      </c>
      <c r="J31" s="63">
        <f t="shared" si="4"/>
        <v>17.95</v>
      </c>
      <c r="K31" s="63">
        <f t="shared" si="5"/>
        <v>20.65</v>
      </c>
      <c r="L31" s="65">
        <f t="shared" si="6"/>
        <v>4792.6499999999996</v>
      </c>
      <c r="M31" s="65">
        <f t="shared" si="6"/>
        <v>1486.8</v>
      </c>
      <c r="N31" s="15">
        <f t="shared" si="7"/>
        <v>6279.45</v>
      </c>
      <c r="O31" s="15"/>
      <c r="P31" s="15">
        <f>N30</f>
        <v>6279.45</v>
      </c>
      <c r="Q31" s="157"/>
    </row>
    <row r="32" spans="1:17" x14ac:dyDescent="0.35">
      <c r="A32" s="1" t="s">
        <v>12</v>
      </c>
      <c r="B32" s="63">
        <v>17</v>
      </c>
      <c r="C32" s="63">
        <v>6</v>
      </c>
      <c r="D32" s="13">
        <f>'darba dienas'!L4</f>
        <v>19</v>
      </c>
      <c r="E32" s="70">
        <v>267</v>
      </c>
      <c r="F32" s="70">
        <v>72</v>
      </c>
      <c r="G32" s="63">
        <v>29.91</v>
      </c>
      <c r="H32" s="63">
        <v>34.409999999999997</v>
      </c>
      <c r="I32" s="63">
        <v>60</v>
      </c>
      <c r="J32" s="63">
        <f t="shared" si="4"/>
        <v>17.95</v>
      </c>
      <c r="K32" s="63">
        <f t="shared" si="5"/>
        <v>20.65</v>
      </c>
      <c r="L32" s="65">
        <f t="shared" si="6"/>
        <v>4792.6499999999996</v>
      </c>
      <c r="M32" s="65">
        <f t="shared" si="6"/>
        <v>1486.8</v>
      </c>
      <c r="N32" s="15">
        <f t="shared" si="7"/>
        <v>6279.45</v>
      </c>
      <c r="O32" s="15"/>
      <c r="P32" s="15">
        <f t="shared" si="8"/>
        <v>6279.45</v>
      </c>
      <c r="Q32" s="157"/>
    </row>
    <row r="33" spans="1:17" x14ac:dyDescent="0.35">
      <c r="A33" s="1" t="s">
        <v>13</v>
      </c>
      <c r="B33" s="63">
        <v>17</v>
      </c>
      <c r="C33" s="63">
        <v>6</v>
      </c>
      <c r="D33" s="13">
        <f>'darba dienas'!M4</f>
        <v>19</v>
      </c>
      <c r="E33" s="70">
        <v>267</v>
      </c>
      <c r="F33" s="70">
        <v>72</v>
      </c>
      <c r="G33" s="63">
        <v>29.91</v>
      </c>
      <c r="H33" s="63">
        <v>34.409999999999997</v>
      </c>
      <c r="I33" s="63">
        <v>60</v>
      </c>
      <c r="J33" s="63">
        <f t="shared" si="4"/>
        <v>17.95</v>
      </c>
      <c r="K33" s="63">
        <f t="shared" si="5"/>
        <v>20.65</v>
      </c>
      <c r="L33" s="65">
        <f t="shared" si="6"/>
        <v>4792.6499999999996</v>
      </c>
      <c r="M33" s="65">
        <f t="shared" si="6"/>
        <v>1486.8</v>
      </c>
      <c r="N33" s="15">
        <f t="shared" si="7"/>
        <v>6279.45</v>
      </c>
      <c r="O33" s="15"/>
      <c r="P33" s="15">
        <f t="shared" si="8"/>
        <v>6279.45</v>
      </c>
      <c r="Q33" s="158"/>
    </row>
    <row r="34" spans="1:17" x14ac:dyDescent="0.35">
      <c r="A34" s="1" t="s">
        <v>14</v>
      </c>
      <c r="B34" s="13" t="s">
        <v>18</v>
      </c>
      <c r="C34" s="13" t="s">
        <v>18</v>
      </c>
      <c r="D34" s="13">
        <f>SUM(D21:D33)</f>
        <v>249</v>
      </c>
      <c r="E34" s="66">
        <f>SUM(E21:E33)</f>
        <v>3217.1632653061224</v>
      </c>
      <c r="F34" s="66">
        <f>SUM(F21:F33)</f>
        <v>867.87755102040819</v>
      </c>
      <c r="G34" s="13" t="s">
        <v>18</v>
      </c>
      <c r="H34" s="13" t="s">
        <v>18</v>
      </c>
      <c r="I34" s="13" t="s">
        <v>18</v>
      </c>
      <c r="J34" s="13" t="s">
        <v>18</v>
      </c>
      <c r="K34" s="13" t="s">
        <v>18</v>
      </c>
      <c r="L34" s="15">
        <f>SUM(L21:L33)</f>
        <v>58814.23000000001</v>
      </c>
      <c r="M34" s="15">
        <f>SUM(M21:M33)</f>
        <v>18253.879999999997</v>
      </c>
      <c r="N34" s="15">
        <f>SUM(N21:N33)</f>
        <v>77068.109999999986</v>
      </c>
      <c r="O34" s="15">
        <f>SUM(O21:O33)</f>
        <v>0</v>
      </c>
      <c r="P34" s="15">
        <f>SUM(P21:P33)</f>
        <v>79160.12999999999</v>
      </c>
      <c r="Q34" s="1"/>
    </row>
    <row r="37" spans="1:17" x14ac:dyDescent="0.35">
      <c r="B37" s="138" t="s">
        <v>26</v>
      </c>
      <c r="C37" s="138"/>
      <c r="D37" s="138"/>
      <c r="E37" s="138"/>
      <c r="F37" s="138"/>
      <c r="G37" s="138"/>
      <c r="H37" s="138"/>
      <c r="I37" s="138"/>
      <c r="J37" s="138"/>
      <c r="K37" s="138"/>
      <c r="L37" s="138"/>
      <c r="M37" s="138"/>
      <c r="N37" s="138"/>
      <c r="O37" s="138"/>
      <c r="P37" s="138"/>
      <c r="Q37" s="138"/>
    </row>
    <row r="38" spans="1:17" ht="101.5" x14ac:dyDescent="0.35">
      <c r="A38" s="7" t="s">
        <v>168</v>
      </c>
      <c r="B38" s="7" t="s">
        <v>48</v>
      </c>
      <c r="C38" s="7" t="s">
        <v>49</v>
      </c>
      <c r="D38" s="7" t="s">
        <v>21</v>
      </c>
      <c r="E38" s="4" t="s">
        <v>48</v>
      </c>
      <c r="F38" s="4" t="s">
        <v>49</v>
      </c>
      <c r="G38" s="7" t="s">
        <v>50</v>
      </c>
      <c r="H38" s="7" t="s">
        <v>51</v>
      </c>
      <c r="I38" s="7" t="s">
        <v>30</v>
      </c>
      <c r="J38" s="7" t="s">
        <v>150</v>
      </c>
      <c r="K38" s="7" t="s">
        <v>151</v>
      </c>
      <c r="L38" s="7" t="s">
        <v>52</v>
      </c>
      <c r="M38" s="7" t="s">
        <v>53</v>
      </c>
      <c r="N38" s="7" t="s">
        <v>46</v>
      </c>
      <c r="O38" s="7" t="s">
        <v>173</v>
      </c>
      <c r="P38" s="4" t="s">
        <v>1</v>
      </c>
      <c r="Q38" s="75" t="s">
        <v>20</v>
      </c>
    </row>
    <row r="39" spans="1:17" x14ac:dyDescent="0.35">
      <c r="A39" s="62" t="s">
        <v>170</v>
      </c>
      <c r="B39" s="63">
        <v>17</v>
      </c>
      <c r="C39" s="63">
        <v>6</v>
      </c>
      <c r="D39" s="63">
        <v>14</v>
      </c>
      <c r="E39" s="70">
        <f>E18*D39</f>
        <v>178.28571428571428</v>
      </c>
      <c r="F39" s="70">
        <f>F18*D39</f>
        <v>48.285714285714285</v>
      </c>
      <c r="G39" s="63">
        <v>29.91</v>
      </c>
      <c r="H39" s="63">
        <v>34.409999999999997</v>
      </c>
      <c r="I39" s="63">
        <v>60</v>
      </c>
      <c r="J39" s="63">
        <f>ROUND(G39*I39 %,2)</f>
        <v>17.95</v>
      </c>
      <c r="K39" s="63">
        <f>ROUND(H39*I39 %,2)</f>
        <v>20.65</v>
      </c>
      <c r="L39" s="65">
        <f>ROUND(E39*J39,2)</f>
        <v>3200.23</v>
      </c>
      <c r="M39" s="65">
        <f>ROUND(F39*K39,2)</f>
        <v>997.1</v>
      </c>
      <c r="N39" s="65">
        <f>L39+M39</f>
        <v>4197.33</v>
      </c>
      <c r="O39" s="65"/>
      <c r="P39" s="65">
        <f>N33</f>
        <v>6279.45</v>
      </c>
      <c r="Q39" s="156" t="s">
        <v>20</v>
      </c>
    </row>
    <row r="40" spans="1:17" x14ac:dyDescent="0.35">
      <c r="A40" s="62" t="s">
        <v>169</v>
      </c>
      <c r="B40" s="63">
        <v>17</v>
      </c>
      <c r="C40" s="63">
        <v>6</v>
      </c>
      <c r="D40" s="63">
        <v>7</v>
      </c>
      <c r="E40" s="70">
        <f>E18*D40</f>
        <v>89.142857142857139</v>
      </c>
      <c r="F40" s="70">
        <f>F18*D40</f>
        <v>24.142857142857142</v>
      </c>
      <c r="G40" s="63">
        <v>29.91</v>
      </c>
      <c r="H40" s="63">
        <v>34.409999999999997</v>
      </c>
      <c r="I40" s="63">
        <v>40</v>
      </c>
      <c r="J40" s="63">
        <f>ROUND(G40*I40 %,2)</f>
        <v>11.96</v>
      </c>
      <c r="K40" s="63">
        <f>ROUND(H40*I40 %,2)</f>
        <v>13.76</v>
      </c>
      <c r="L40" s="65">
        <f>ROUND(E40*J40,2)</f>
        <v>1066.1500000000001</v>
      </c>
      <c r="M40" s="65">
        <f>ROUND(F40*K40,2)</f>
        <v>332.21</v>
      </c>
      <c r="N40" s="65">
        <f>L40+M40</f>
        <v>1398.3600000000001</v>
      </c>
      <c r="O40" s="65"/>
      <c r="P40" s="65"/>
      <c r="Q40" s="157"/>
    </row>
    <row r="41" spans="1:17" x14ac:dyDescent="0.35">
      <c r="A41" s="1" t="s">
        <v>3</v>
      </c>
      <c r="B41" s="63">
        <v>17</v>
      </c>
      <c r="C41" s="63">
        <v>6</v>
      </c>
      <c r="D41" s="13">
        <f>'darba dienas'!C5</f>
        <v>20</v>
      </c>
      <c r="E41" s="70">
        <v>267</v>
      </c>
      <c r="F41" s="70">
        <v>72</v>
      </c>
      <c r="G41" s="63">
        <v>29.91</v>
      </c>
      <c r="H41" s="63">
        <v>34.409999999999997</v>
      </c>
      <c r="I41" s="63">
        <v>40</v>
      </c>
      <c r="J41" s="63">
        <f t="shared" ref="J41:J51" si="9">ROUND(G41*I41 %,2)</f>
        <v>11.96</v>
      </c>
      <c r="K41" s="63">
        <f t="shared" ref="K41:K51" si="10">ROUND(H41*I41 %,2)</f>
        <v>13.76</v>
      </c>
      <c r="L41" s="65">
        <f t="shared" ref="L41:M45" si="11">ROUND(E41*J41,2)</f>
        <v>3193.32</v>
      </c>
      <c r="M41" s="65">
        <f t="shared" si="11"/>
        <v>990.72</v>
      </c>
      <c r="N41" s="15">
        <f t="shared" ref="N41:N45" si="12">L41+M41</f>
        <v>4184.04</v>
      </c>
      <c r="O41" s="15"/>
      <c r="P41" s="15">
        <f>N39+N40</f>
        <v>5595.6900000000005</v>
      </c>
      <c r="Q41" s="157"/>
    </row>
    <row r="42" spans="1:17" x14ac:dyDescent="0.35">
      <c r="A42" s="1" t="s">
        <v>4</v>
      </c>
      <c r="B42" s="63">
        <v>17</v>
      </c>
      <c r="C42" s="63">
        <v>6</v>
      </c>
      <c r="D42" s="13">
        <f>'darba dienas'!D5</f>
        <v>22</v>
      </c>
      <c r="E42" s="70">
        <v>267</v>
      </c>
      <c r="F42" s="70">
        <v>72</v>
      </c>
      <c r="G42" s="63">
        <v>29.91</v>
      </c>
      <c r="H42" s="63">
        <v>34.409999999999997</v>
      </c>
      <c r="I42" s="63">
        <v>40</v>
      </c>
      <c r="J42" s="63">
        <f t="shared" si="9"/>
        <v>11.96</v>
      </c>
      <c r="K42" s="63">
        <f t="shared" si="10"/>
        <v>13.76</v>
      </c>
      <c r="L42" s="65">
        <f t="shared" si="11"/>
        <v>3193.32</v>
      </c>
      <c r="M42" s="65">
        <f t="shared" si="11"/>
        <v>990.72</v>
      </c>
      <c r="N42" s="15">
        <f t="shared" si="12"/>
        <v>4184.04</v>
      </c>
      <c r="O42" s="15"/>
      <c r="P42" s="15">
        <f t="shared" ref="P42:P51" si="13">N41</f>
        <v>4184.04</v>
      </c>
      <c r="Q42" s="157"/>
    </row>
    <row r="43" spans="1:17" x14ac:dyDescent="0.35">
      <c r="A43" s="1" t="s">
        <v>5</v>
      </c>
      <c r="B43" s="63">
        <v>17</v>
      </c>
      <c r="C43" s="63">
        <v>6</v>
      </c>
      <c r="D43" s="13">
        <f>'darba dienas'!E5</f>
        <v>21</v>
      </c>
      <c r="E43" s="70">
        <v>267</v>
      </c>
      <c r="F43" s="70">
        <v>72</v>
      </c>
      <c r="G43" s="63">
        <v>29.91</v>
      </c>
      <c r="H43" s="63">
        <v>34.409999999999997</v>
      </c>
      <c r="I43" s="63">
        <v>40</v>
      </c>
      <c r="J43" s="63">
        <f t="shared" si="9"/>
        <v>11.96</v>
      </c>
      <c r="K43" s="63">
        <f t="shared" si="10"/>
        <v>13.76</v>
      </c>
      <c r="L43" s="65">
        <f t="shared" si="11"/>
        <v>3193.32</v>
      </c>
      <c r="M43" s="65">
        <f t="shared" si="11"/>
        <v>990.72</v>
      </c>
      <c r="N43" s="15">
        <f t="shared" si="12"/>
        <v>4184.04</v>
      </c>
      <c r="O43" s="15"/>
      <c r="P43" s="15">
        <f t="shared" si="13"/>
        <v>4184.04</v>
      </c>
      <c r="Q43" s="157"/>
    </row>
    <row r="44" spans="1:17" x14ac:dyDescent="0.35">
      <c r="A44" s="1" t="s">
        <v>6</v>
      </c>
      <c r="B44" s="63">
        <v>17</v>
      </c>
      <c r="C44" s="63">
        <v>6</v>
      </c>
      <c r="D44" s="13">
        <f>'darba dienas'!F5</f>
        <v>19</v>
      </c>
      <c r="E44" s="70">
        <v>267</v>
      </c>
      <c r="F44" s="70">
        <v>72</v>
      </c>
      <c r="G44" s="63">
        <v>29.91</v>
      </c>
      <c r="H44" s="63">
        <v>34.409999999999997</v>
      </c>
      <c r="I44" s="63">
        <v>40</v>
      </c>
      <c r="J44" s="63">
        <f t="shared" si="9"/>
        <v>11.96</v>
      </c>
      <c r="K44" s="63">
        <f t="shared" si="10"/>
        <v>13.76</v>
      </c>
      <c r="L44" s="65">
        <f t="shared" si="11"/>
        <v>3193.32</v>
      </c>
      <c r="M44" s="65">
        <f t="shared" si="11"/>
        <v>990.72</v>
      </c>
      <c r="N44" s="15">
        <f t="shared" si="12"/>
        <v>4184.04</v>
      </c>
      <c r="O44" s="15"/>
      <c r="P44" s="15">
        <f t="shared" si="13"/>
        <v>4184.04</v>
      </c>
      <c r="Q44" s="157"/>
    </row>
    <row r="45" spans="1:17" x14ac:dyDescent="0.35">
      <c r="A45" s="1" t="s">
        <v>7</v>
      </c>
      <c r="B45" s="63">
        <v>17</v>
      </c>
      <c r="C45" s="63">
        <v>6</v>
      </c>
      <c r="D45" s="13">
        <f>'darba dienas'!G5</f>
        <v>20</v>
      </c>
      <c r="E45" s="70">
        <v>267</v>
      </c>
      <c r="F45" s="70">
        <v>72</v>
      </c>
      <c r="G45" s="63">
        <v>29.91</v>
      </c>
      <c r="H45" s="63">
        <v>34.409999999999997</v>
      </c>
      <c r="I45" s="63">
        <v>40</v>
      </c>
      <c r="J45" s="63">
        <f t="shared" si="9"/>
        <v>11.96</v>
      </c>
      <c r="K45" s="63">
        <f t="shared" si="10"/>
        <v>13.76</v>
      </c>
      <c r="L45" s="65">
        <f t="shared" si="11"/>
        <v>3193.32</v>
      </c>
      <c r="M45" s="65">
        <f t="shared" si="11"/>
        <v>990.72</v>
      </c>
      <c r="N45" s="15">
        <f t="shared" si="12"/>
        <v>4184.04</v>
      </c>
      <c r="O45" s="15"/>
      <c r="P45" s="15">
        <f t="shared" si="13"/>
        <v>4184.04</v>
      </c>
      <c r="Q45" s="157"/>
    </row>
    <row r="46" spans="1:17" x14ac:dyDescent="0.35">
      <c r="A46" s="1" t="s">
        <v>8</v>
      </c>
      <c r="B46" s="63">
        <v>17</v>
      </c>
      <c r="C46" s="63">
        <v>6</v>
      </c>
      <c r="D46" s="13">
        <f>'darba dienas'!H5</f>
        <v>23</v>
      </c>
      <c r="E46" s="70">
        <v>267</v>
      </c>
      <c r="F46" s="70">
        <v>72</v>
      </c>
      <c r="G46" s="63">
        <v>29.91</v>
      </c>
      <c r="H46" s="63">
        <v>34.409999999999997</v>
      </c>
      <c r="I46" s="63">
        <v>40</v>
      </c>
      <c r="J46" s="63">
        <f t="shared" si="9"/>
        <v>11.96</v>
      </c>
      <c r="K46" s="63">
        <f t="shared" si="10"/>
        <v>13.76</v>
      </c>
      <c r="L46" s="65">
        <f t="shared" ref="L46:L51" si="14">ROUND(E46*J46,2)</f>
        <v>3193.32</v>
      </c>
      <c r="M46" s="65">
        <f t="shared" ref="M46:M51" si="15">ROUND(F46*K46,2)</f>
        <v>990.72</v>
      </c>
      <c r="N46" s="15">
        <f t="shared" ref="N46:N51" si="16">L46+M46</f>
        <v>4184.04</v>
      </c>
      <c r="O46" s="15"/>
      <c r="P46" s="15">
        <f t="shared" si="13"/>
        <v>4184.04</v>
      </c>
      <c r="Q46" s="157"/>
    </row>
    <row r="47" spans="1:17" x14ac:dyDescent="0.35">
      <c r="A47" s="1" t="s">
        <v>9</v>
      </c>
      <c r="B47" s="63">
        <v>17</v>
      </c>
      <c r="C47" s="63">
        <v>6</v>
      </c>
      <c r="D47" s="13">
        <f>'darba dienas'!I5</f>
        <v>21</v>
      </c>
      <c r="E47" s="70">
        <v>267</v>
      </c>
      <c r="F47" s="70">
        <v>72</v>
      </c>
      <c r="G47" s="63">
        <v>29.91</v>
      </c>
      <c r="H47" s="63">
        <v>34.409999999999997</v>
      </c>
      <c r="I47" s="63">
        <v>40</v>
      </c>
      <c r="J47" s="63">
        <f t="shared" si="9"/>
        <v>11.96</v>
      </c>
      <c r="K47" s="63">
        <f t="shared" si="10"/>
        <v>13.76</v>
      </c>
      <c r="L47" s="65">
        <f t="shared" si="14"/>
        <v>3193.32</v>
      </c>
      <c r="M47" s="65">
        <f t="shared" si="15"/>
        <v>990.72</v>
      </c>
      <c r="N47" s="15">
        <f t="shared" si="16"/>
        <v>4184.04</v>
      </c>
      <c r="O47" s="15"/>
      <c r="P47" s="15">
        <f t="shared" si="13"/>
        <v>4184.04</v>
      </c>
      <c r="Q47" s="157"/>
    </row>
    <row r="48" spans="1:17" x14ac:dyDescent="0.35">
      <c r="A48" s="1" t="s">
        <v>10</v>
      </c>
      <c r="B48" s="63">
        <v>17</v>
      </c>
      <c r="C48" s="63">
        <v>6</v>
      </c>
      <c r="D48" s="13">
        <f>'darba dienas'!J5</f>
        <v>22</v>
      </c>
      <c r="E48" s="70">
        <v>267</v>
      </c>
      <c r="F48" s="70">
        <v>72</v>
      </c>
      <c r="G48" s="63">
        <v>29.91</v>
      </c>
      <c r="H48" s="63">
        <v>34.409999999999997</v>
      </c>
      <c r="I48" s="63">
        <v>40</v>
      </c>
      <c r="J48" s="63">
        <f t="shared" si="9"/>
        <v>11.96</v>
      </c>
      <c r="K48" s="63">
        <f t="shared" si="10"/>
        <v>13.76</v>
      </c>
      <c r="L48" s="65">
        <f t="shared" si="14"/>
        <v>3193.32</v>
      </c>
      <c r="M48" s="65">
        <f t="shared" si="15"/>
        <v>990.72</v>
      </c>
      <c r="N48" s="15">
        <f t="shared" si="16"/>
        <v>4184.04</v>
      </c>
      <c r="O48" s="15"/>
      <c r="P48" s="15">
        <f t="shared" si="13"/>
        <v>4184.04</v>
      </c>
      <c r="Q48" s="157"/>
    </row>
    <row r="49" spans="1:17" x14ac:dyDescent="0.35">
      <c r="A49" s="1" t="s">
        <v>11</v>
      </c>
      <c r="B49" s="63">
        <v>17</v>
      </c>
      <c r="C49" s="63">
        <v>6</v>
      </c>
      <c r="D49" s="13">
        <f>'darba dienas'!K5</f>
        <v>22</v>
      </c>
      <c r="E49" s="70">
        <v>267</v>
      </c>
      <c r="F49" s="70">
        <v>72</v>
      </c>
      <c r="G49" s="63">
        <v>29.91</v>
      </c>
      <c r="H49" s="63">
        <v>34.409999999999997</v>
      </c>
      <c r="I49" s="63">
        <v>40</v>
      </c>
      <c r="J49" s="63">
        <f t="shared" si="9"/>
        <v>11.96</v>
      </c>
      <c r="K49" s="63">
        <f t="shared" si="10"/>
        <v>13.76</v>
      </c>
      <c r="L49" s="65">
        <f t="shared" si="14"/>
        <v>3193.32</v>
      </c>
      <c r="M49" s="65">
        <f t="shared" si="15"/>
        <v>990.72</v>
      </c>
      <c r="N49" s="15">
        <f t="shared" si="16"/>
        <v>4184.04</v>
      </c>
      <c r="O49" s="15"/>
      <c r="P49" s="15">
        <f>N48</f>
        <v>4184.04</v>
      </c>
      <c r="Q49" s="157"/>
    </row>
    <row r="50" spans="1:17" x14ac:dyDescent="0.35">
      <c r="A50" s="1" t="s">
        <v>12</v>
      </c>
      <c r="B50" s="63">
        <v>17</v>
      </c>
      <c r="C50" s="63">
        <v>6</v>
      </c>
      <c r="D50" s="13">
        <f>'darba dienas'!L5</f>
        <v>20</v>
      </c>
      <c r="E50" s="70">
        <v>267</v>
      </c>
      <c r="F50" s="70">
        <v>72</v>
      </c>
      <c r="G50" s="63">
        <v>29.91</v>
      </c>
      <c r="H50" s="63">
        <v>34.409999999999997</v>
      </c>
      <c r="I50" s="63">
        <v>40</v>
      </c>
      <c r="J50" s="63">
        <f t="shared" si="9"/>
        <v>11.96</v>
      </c>
      <c r="K50" s="63">
        <f t="shared" si="10"/>
        <v>13.76</v>
      </c>
      <c r="L50" s="65">
        <f t="shared" si="14"/>
        <v>3193.32</v>
      </c>
      <c r="M50" s="65">
        <f t="shared" si="15"/>
        <v>990.72</v>
      </c>
      <c r="N50" s="15">
        <f t="shared" si="16"/>
        <v>4184.04</v>
      </c>
      <c r="O50" s="15"/>
      <c r="P50" s="15">
        <f t="shared" si="13"/>
        <v>4184.04</v>
      </c>
      <c r="Q50" s="157"/>
    </row>
    <row r="51" spans="1:17" x14ac:dyDescent="0.35">
      <c r="A51" s="1" t="s">
        <v>13</v>
      </c>
      <c r="B51" s="63">
        <v>17</v>
      </c>
      <c r="C51" s="63">
        <v>6</v>
      </c>
      <c r="D51" s="13">
        <f>'darba dienas'!M5</f>
        <v>20</v>
      </c>
      <c r="E51" s="70">
        <v>267</v>
      </c>
      <c r="F51" s="70">
        <v>72</v>
      </c>
      <c r="G51" s="63">
        <v>29.91</v>
      </c>
      <c r="H51" s="63">
        <v>34.409999999999997</v>
      </c>
      <c r="I51" s="63">
        <v>40</v>
      </c>
      <c r="J51" s="63">
        <f t="shared" si="9"/>
        <v>11.96</v>
      </c>
      <c r="K51" s="63">
        <f t="shared" si="10"/>
        <v>13.76</v>
      </c>
      <c r="L51" s="65">
        <f t="shared" si="14"/>
        <v>3193.32</v>
      </c>
      <c r="M51" s="65">
        <f t="shared" si="15"/>
        <v>990.72</v>
      </c>
      <c r="N51" s="15">
        <f t="shared" si="16"/>
        <v>4184.04</v>
      </c>
      <c r="O51" s="15"/>
      <c r="P51" s="15">
        <f t="shared" si="13"/>
        <v>4184.04</v>
      </c>
      <c r="Q51" s="158"/>
    </row>
    <row r="52" spans="1:17" x14ac:dyDescent="0.35">
      <c r="A52" s="1" t="s">
        <v>14</v>
      </c>
      <c r="B52" s="13" t="s">
        <v>18</v>
      </c>
      <c r="C52" s="13" t="s">
        <v>18</v>
      </c>
      <c r="D52" s="13">
        <f>SUM(D39:D51)</f>
        <v>251</v>
      </c>
      <c r="E52" s="66">
        <f>SUM(E39:E51)</f>
        <v>3204.4285714285716</v>
      </c>
      <c r="F52" s="66">
        <f>SUM(F39:F51)</f>
        <v>864.42857142857144</v>
      </c>
      <c r="G52" s="13" t="s">
        <v>18</v>
      </c>
      <c r="H52" s="13" t="s">
        <v>18</v>
      </c>
      <c r="I52" s="13" t="s">
        <v>18</v>
      </c>
      <c r="J52" s="13" t="s">
        <v>18</v>
      </c>
      <c r="K52" s="13" t="s">
        <v>18</v>
      </c>
      <c r="L52" s="15">
        <f>SUM(L39:L51)</f>
        <v>39392.9</v>
      </c>
      <c r="M52" s="15">
        <f>SUM(M39:M51)</f>
        <v>12227.229999999998</v>
      </c>
      <c r="N52" s="15">
        <f>SUM(N39:N51)</f>
        <v>51620.130000000005</v>
      </c>
      <c r="O52" s="15">
        <f>SUM(O39:O51)</f>
        <v>0</v>
      </c>
      <c r="P52" s="15">
        <f>SUM(P39:P51)</f>
        <v>53715.540000000008</v>
      </c>
      <c r="Q52" s="1"/>
    </row>
    <row r="54" spans="1:17" x14ac:dyDescent="0.35">
      <c r="B54" s="155" t="s">
        <v>32</v>
      </c>
      <c r="C54" s="155"/>
      <c r="D54" s="155"/>
      <c r="E54" s="155"/>
      <c r="F54" s="155"/>
      <c r="G54" s="155"/>
      <c r="H54" s="155"/>
      <c r="I54" s="155"/>
      <c r="J54" s="155"/>
      <c r="K54" s="155"/>
      <c r="L54" s="155"/>
      <c r="M54" s="155"/>
      <c r="N54" s="155"/>
      <c r="O54" s="155"/>
      <c r="P54" s="155"/>
      <c r="Q54" s="155"/>
    </row>
    <row r="55" spans="1:17" ht="101.5" x14ac:dyDescent="0.35">
      <c r="A55" s="7" t="s">
        <v>168</v>
      </c>
      <c r="B55" s="7" t="s">
        <v>48</v>
      </c>
      <c r="C55" s="7" t="s">
        <v>49</v>
      </c>
      <c r="D55" s="7" t="s">
        <v>21</v>
      </c>
      <c r="E55" s="4" t="s">
        <v>48</v>
      </c>
      <c r="F55" s="4" t="s">
        <v>49</v>
      </c>
      <c r="G55" s="7" t="s">
        <v>50</v>
      </c>
      <c r="H55" s="7" t="s">
        <v>51</v>
      </c>
      <c r="I55" s="7" t="s">
        <v>42</v>
      </c>
      <c r="J55" s="7" t="s">
        <v>150</v>
      </c>
      <c r="K55" s="7" t="s">
        <v>151</v>
      </c>
      <c r="L55" s="7" t="s">
        <v>52</v>
      </c>
      <c r="M55" s="7" t="s">
        <v>53</v>
      </c>
      <c r="N55" s="7" t="s">
        <v>46</v>
      </c>
      <c r="O55" s="7" t="s">
        <v>173</v>
      </c>
      <c r="P55" s="4" t="s">
        <v>1</v>
      </c>
      <c r="Q55" s="75" t="s">
        <v>20</v>
      </c>
    </row>
    <row r="56" spans="1:17" x14ac:dyDescent="0.35">
      <c r="A56" s="62" t="s">
        <v>170</v>
      </c>
      <c r="B56" s="63">
        <v>17</v>
      </c>
      <c r="C56" s="63">
        <v>6</v>
      </c>
      <c r="D56" s="63">
        <v>14</v>
      </c>
      <c r="E56" s="70">
        <f>$E$18*D56</f>
        <v>178.28571428571428</v>
      </c>
      <c r="F56" s="70">
        <f>$F$18*D56</f>
        <v>48.285714285714285</v>
      </c>
      <c r="G56" s="63">
        <v>29.91</v>
      </c>
      <c r="H56" s="63">
        <v>34.409999999999997</v>
      </c>
      <c r="I56" s="63">
        <v>40</v>
      </c>
      <c r="J56" s="63">
        <f>ROUND(G56*I56 %,2)</f>
        <v>11.96</v>
      </c>
      <c r="K56" s="63">
        <f>ROUND(H56*I56 %,2)</f>
        <v>13.76</v>
      </c>
      <c r="L56" s="65">
        <f>ROUND(E56*J56,2)</f>
        <v>2132.3000000000002</v>
      </c>
      <c r="M56" s="65">
        <f>ROUND(F56*K56,2)</f>
        <v>664.41</v>
      </c>
      <c r="N56" s="65">
        <f>L56+M56</f>
        <v>2796.71</v>
      </c>
      <c r="O56" s="65"/>
      <c r="P56" s="65">
        <f>N51</f>
        <v>4184.04</v>
      </c>
      <c r="Q56" s="156" t="s">
        <v>20</v>
      </c>
    </row>
    <row r="57" spans="1:17" x14ac:dyDescent="0.35">
      <c r="A57" s="62" t="s">
        <v>169</v>
      </c>
      <c r="B57" s="63">
        <v>17</v>
      </c>
      <c r="C57" s="63">
        <v>6</v>
      </c>
      <c r="D57" s="63">
        <v>6</v>
      </c>
      <c r="E57" s="70">
        <f>$E$18*D57</f>
        <v>76.408163265306115</v>
      </c>
      <c r="F57" s="70">
        <f>$F$18*D57</f>
        <v>20.693877551020407</v>
      </c>
      <c r="G57" s="63">
        <v>29.91</v>
      </c>
      <c r="H57" s="63">
        <v>34.409999999999997</v>
      </c>
      <c r="I57" s="63">
        <v>20</v>
      </c>
      <c r="J57" s="63">
        <f>ROUND(G57*I57 %,2)</f>
        <v>5.98</v>
      </c>
      <c r="K57" s="63">
        <f>ROUND(H57*I57 %,2)</f>
        <v>6.88</v>
      </c>
      <c r="L57" s="65">
        <f>ROUND(E57*J57,2)</f>
        <v>456.92</v>
      </c>
      <c r="M57" s="65">
        <f>ROUND(F57*K57,2)</f>
        <v>142.37</v>
      </c>
      <c r="N57" s="65">
        <f>L57+M57</f>
        <v>599.29</v>
      </c>
      <c r="O57" s="65"/>
      <c r="P57" s="65"/>
      <c r="Q57" s="157"/>
    </row>
    <row r="58" spans="1:17" x14ac:dyDescent="0.35">
      <c r="A58" s="1" t="s">
        <v>3</v>
      </c>
      <c r="B58" s="63">
        <v>17</v>
      </c>
      <c r="C58" s="63">
        <v>6</v>
      </c>
      <c r="D58" s="13">
        <f>'darba dienas'!C6</f>
        <v>20</v>
      </c>
      <c r="E58" s="70">
        <v>267</v>
      </c>
      <c r="F58" s="70">
        <v>72</v>
      </c>
      <c r="G58" s="63">
        <v>29.91</v>
      </c>
      <c r="H58" s="63">
        <v>34.409999999999997</v>
      </c>
      <c r="I58" s="63">
        <v>20</v>
      </c>
      <c r="J58" s="63">
        <f t="shared" ref="J58:J68" si="17">ROUND(G58*I58 %,2)</f>
        <v>5.98</v>
      </c>
      <c r="K58" s="63">
        <f t="shared" ref="K58:K68" si="18">ROUND(H58*I58 %,2)</f>
        <v>6.88</v>
      </c>
      <c r="L58" s="65">
        <f t="shared" ref="L58:L68" si="19">ROUND(E58*J58,2)</f>
        <v>1596.66</v>
      </c>
      <c r="M58" s="65">
        <f t="shared" ref="M58:M68" si="20">ROUND(F58*K58,2)</f>
        <v>495.36</v>
      </c>
      <c r="N58" s="15">
        <f t="shared" ref="N58:N68" si="21">L58+M58</f>
        <v>2092.02</v>
      </c>
      <c r="O58" s="15"/>
      <c r="P58" s="15">
        <f>N56+N57</f>
        <v>3396</v>
      </c>
      <c r="Q58" s="157"/>
    </row>
    <row r="59" spans="1:17" x14ac:dyDescent="0.35">
      <c r="A59" s="1" t="s">
        <v>4</v>
      </c>
      <c r="B59" s="63">
        <v>17</v>
      </c>
      <c r="C59" s="63">
        <v>6</v>
      </c>
      <c r="D59" s="13">
        <f>'darba dienas'!D6</f>
        <v>21</v>
      </c>
      <c r="E59" s="70">
        <v>267</v>
      </c>
      <c r="F59" s="70">
        <v>72</v>
      </c>
      <c r="G59" s="63">
        <v>29.91</v>
      </c>
      <c r="H59" s="63">
        <v>34.409999999999997</v>
      </c>
      <c r="I59" s="63">
        <v>20</v>
      </c>
      <c r="J59" s="63">
        <f t="shared" si="17"/>
        <v>5.98</v>
      </c>
      <c r="K59" s="63">
        <f t="shared" si="18"/>
        <v>6.88</v>
      </c>
      <c r="L59" s="65">
        <f t="shared" si="19"/>
        <v>1596.66</v>
      </c>
      <c r="M59" s="65">
        <f t="shared" si="20"/>
        <v>495.36</v>
      </c>
      <c r="N59" s="15">
        <f t="shared" si="21"/>
        <v>2092.02</v>
      </c>
      <c r="O59" s="15"/>
      <c r="P59" s="15">
        <f t="shared" ref="P59:P65" si="22">N58</f>
        <v>2092.02</v>
      </c>
      <c r="Q59" s="157"/>
    </row>
    <row r="60" spans="1:17" x14ac:dyDescent="0.35">
      <c r="A60" s="1" t="s">
        <v>5</v>
      </c>
      <c r="B60" s="63">
        <v>17</v>
      </c>
      <c r="C60" s="63">
        <v>6</v>
      </c>
      <c r="D60" s="13">
        <f>'darba dienas'!E6</f>
        <v>22</v>
      </c>
      <c r="E60" s="70">
        <v>267</v>
      </c>
      <c r="F60" s="70">
        <v>72</v>
      </c>
      <c r="G60" s="63">
        <v>29.91</v>
      </c>
      <c r="H60" s="63">
        <v>34.409999999999997</v>
      </c>
      <c r="I60" s="63">
        <v>20</v>
      </c>
      <c r="J60" s="63">
        <f t="shared" si="17"/>
        <v>5.98</v>
      </c>
      <c r="K60" s="63">
        <f t="shared" si="18"/>
        <v>6.88</v>
      </c>
      <c r="L60" s="65">
        <f t="shared" si="19"/>
        <v>1596.66</v>
      </c>
      <c r="M60" s="65">
        <f t="shared" si="20"/>
        <v>495.36</v>
      </c>
      <c r="N60" s="15">
        <f t="shared" si="21"/>
        <v>2092.02</v>
      </c>
      <c r="O60" s="15"/>
      <c r="P60" s="15">
        <f t="shared" si="22"/>
        <v>2092.02</v>
      </c>
      <c r="Q60" s="157"/>
    </row>
    <row r="61" spans="1:17" x14ac:dyDescent="0.35">
      <c r="A61" s="1" t="s">
        <v>6</v>
      </c>
      <c r="B61" s="63">
        <v>17</v>
      </c>
      <c r="C61" s="63">
        <v>6</v>
      </c>
      <c r="D61" s="13">
        <f>'darba dienas'!F6</f>
        <v>20</v>
      </c>
      <c r="E61" s="70">
        <v>267</v>
      </c>
      <c r="F61" s="70">
        <v>72</v>
      </c>
      <c r="G61" s="63">
        <v>29.91</v>
      </c>
      <c r="H61" s="63">
        <v>34.409999999999997</v>
      </c>
      <c r="I61" s="63">
        <v>20</v>
      </c>
      <c r="J61" s="63">
        <f t="shared" si="17"/>
        <v>5.98</v>
      </c>
      <c r="K61" s="63">
        <f t="shared" si="18"/>
        <v>6.88</v>
      </c>
      <c r="L61" s="65">
        <f t="shared" si="19"/>
        <v>1596.66</v>
      </c>
      <c r="M61" s="65">
        <f t="shared" si="20"/>
        <v>495.36</v>
      </c>
      <c r="N61" s="15">
        <f t="shared" si="21"/>
        <v>2092.02</v>
      </c>
      <c r="O61" s="15"/>
      <c r="P61" s="15">
        <f t="shared" si="22"/>
        <v>2092.02</v>
      </c>
      <c r="Q61" s="157"/>
    </row>
    <row r="62" spans="1:17" x14ac:dyDescent="0.35">
      <c r="A62" s="1" t="s">
        <v>7</v>
      </c>
      <c r="B62" s="63">
        <v>17</v>
      </c>
      <c r="C62" s="63">
        <v>6</v>
      </c>
      <c r="D62" s="13">
        <f>'darba dienas'!G6</f>
        <v>20</v>
      </c>
      <c r="E62" s="70">
        <v>267</v>
      </c>
      <c r="F62" s="70">
        <v>72</v>
      </c>
      <c r="G62" s="63">
        <v>29.91</v>
      </c>
      <c r="H62" s="63">
        <v>34.409999999999997</v>
      </c>
      <c r="I62" s="63">
        <v>20</v>
      </c>
      <c r="J62" s="63">
        <f t="shared" si="17"/>
        <v>5.98</v>
      </c>
      <c r="K62" s="63">
        <f t="shared" si="18"/>
        <v>6.88</v>
      </c>
      <c r="L62" s="65">
        <f t="shared" si="19"/>
        <v>1596.66</v>
      </c>
      <c r="M62" s="65">
        <f t="shared" si="20"/>
        <v>495.36</v>
      </c>
      <c r="N62" s="15">
        <f t="shared" si="21"/>
        <v>2092.02</v>
      </c>
      <c r="O62" s="15"/>
      <c r="P62" s="15">
        <f t="shared" si="22"/>
        <v>2092.02</v>
      </c>
      <c r="Q62" s="157"/>
    </row>
    <row r="63" spans="1:17" x14ac:dyDescent="0.35">
      <c r="A63" s="1" t="s">
        <v>8</v>
      </c>
      <c r="B63" s="63">
        <v>17</v>
      </c>
      <c r="C63" s="63">
        <v>6</v>
      </c>
      <c r="D63" s="13">
        <f>'darba dienas'!H6</f>
        <v>22</v>
      </c>
      <c r="E63" s="70">
        <v>267</v>
      </c>
      <c r="F63" s="70">
        <v>72</v>
      </c>
      <c r="G63" s="63">
        <v>29.91</v>
      </c>
      <c r="H63" s="63">
        <v>34.409999999999997</v>
      </c>
      <c r="I63" s="63">
        <v>20</v>
      </c>
      <c r="J63" s="63">
        <f t="shared" si="17"/>
        <v>5.98</v>
      </c>
      <c r="K63" s="63">
        <f t="shared" si="18"/>
        <v>6.88</v>
      </c>
      <c r="L63" s="65">
        <f t="shared" si="19"/>
        <v>1596.66</v>
      </c>
      <c r="M63" s="65">
        <f t="shared" si="20"/>
        <v>495.36</v>
      </c>
      <c r="N63" s="15">
        <f t="shared" si="21"/>
        <v>2092.02</v>
      </c>
      <c r="O63" s="15"/>
      <c r="P63" s="15">
        <f t="shared" si="22"/>
        <v>2092.02</v>
      </c>
      <c r="Q63" s="157"/>
    </row>
    <row r="64" spans="1:17" x14ac:dyDescent="0.35">
      <c r="A64" s="1" t="s">
        <v>9</v>
      </c>
      <c r="B64" s="63">
        <v>17</v>
      </c>
      <c r="C64" s="63">
        <v>6</v>
      </c>
      <c r="D64" s="13">
        <f>'darba dienas'!I6</f>
        <v>22</v>
      </c>
      <c r="E64" s="70">
        <v>267</v>
      </c>
      <c r="F64" s="70">
        <v>72</v>
      </c>
      <c r="G64" s="63">
        <v>29.91</v>
      </c>
      <c r="H64" s="63">
        <v>34.409999999999997</v>
      </c>
      <c r="I64" s="63">
        <v>20</v>
      </c>
      <c r="J64" s="63">
        <f t="shared" si="17"/>
        <v>5.98</v>
      </c>
      <c r="K64" s="63">
        <f t="shared" si="18"/>
        <v>6.88</v>
      </c>
      <c r="L64" s="65">
        <f t="shared" si="19"/>
        <v>1596.66</v>
      </c>
      <c r="M64" s="65">
        <f t="shared" si="20"/>
        <v>495.36</v>
      </c>
      <c r="N64" s="15">
        <f t="shared" si="21"/>
        <v>2092.02</v>
      </c>
      <c r="O64" s="15"/>
      <c r="P64" s="15">
        <f t="shared" si="22"/>
        <v>2092.02</v>
      </c>
      <c r="Q64" s="157"/>
    </row>
    <row r="65" spans="1:17" x14ac:dyDescent="0.35">
      <c r="A65" s="1" t="s">
        <v>10</v>
      </c>
      <c r="B65" s="63">
        <v>17</v>
      </c>
      <c r="C65" s="63">
        <v>6</v>
      </c>
      <c r="D65" s="13">
        <f>'darba dienas'!J6</f>
        <v>22</v>
      </c>
      <c r="E65" s="70">
        <v>267</v>
      </c>
      <c r="F65" s="70">
        <v>72</v>
      </c>
      <c r="G65" s="63">
        <v>29.91</v>
      </c>
      <c r="H65" s="63">
        <v>34.409999999999997</v>
      </c>
      <c r="I65" s="63">
        <v>20</v>
      </c>
      <c r="J65" s="63">
        <f t="shared" si="17"/>
        <v>5.98</v>
      </c>
      <c r="K65" s="63">
        <f t="shared" si="18"/>
        <v>6.88</v>
      </c>
      <c r="L65" s="65">
        <f t="shared" si="19"/>
        <v>1596.66</v>
      </c>
      <c r="M65" s="65">
        <f t="shared" si="20"/>
        <v>495.36</v>
      </c>
      <c r="N65" s="15">
        <f t="shared" si="21"/>
        <v>2092.02</v>
      </c>
      <c r="O65" s="15"/>
      <c r="P65" s="15">
        <f t="shared" si="22"/>
        <v>2092.02</v>
      </c>
      <c r="Q65" s="157"/>
    </row>
    <row r="66" spans="1:17" x14ac:dyDescent="0.35">
      <c r="A66" s="1" t="s">
        <v>11</v>
      </c>
      <c r="B66" s="63">
        <v>17</v>
      </c>
      <c r="C66" s="63">
        <v>6</v>
      </c>
      <c r="D66" s="13">
        <f>'darba dienas'!K6</f>
        <v>21</v>
      </c>
      <c r="E66" s="70">
        <v>267</v>
      </c>
      <c r="F66" s="70">
        <v>72</v>
      </c>
      <c r="G66" s="63">
        <v>29.91</v>
      </c>
      <c r="H66" s="63">
        <v>34.409999999999997</v>
      </c>
      <c r="I66" s="63">
        <v>20</v>
      </c>
      <c r="J66" s="63">
        <f t="shared" si="17"/>
        <v>5.98</v>
      </c>
      <c r="K66" s="63">
        <f t="shared" si="18"/>
        <v>6.88</v>
      </c>
      <c r="L66" s="65">
        <f t="shared" si="19"/>
        <v>1596.66</v>
      </c>
      <c r="M66" s="65">
        <f t="shared" si="20"/>
        <v>495.36</v>
      </c>
      <c r="N66" s="15">
        <f t="shared" si="21"/>
        <v>2092.02</v>
      </c>
      <c r="O66" s="15"/>
      <c r="P66" s="15">
        <f>N65</f>
        <v>2092.02</v>
      </c>
      <c r="Q66" s="157"/>
    </row>
    <row r="67" spans="1:17" x14ac:dyDescent="0.35">
      <c r="A67" s="1" t="s">
        <v>12</v>
      </c>
      <c r="B67" s="63">
        <v>17</v>
      </c>
      <c r="C67" s="63">
        <v>6</v>
      </c>
      <c r="D67" s="13">
        <f>'darba dienas'!L6</f>
        <v>21</v>
      </c>
      <c r="E67" s="70">
        <v>267</v>
      </c>
      <c r="F67" s="70">
        <v>72</v>
      </c>
      <c r="G67" s="63">
        <v>29.91</v>
      </c>
      <c r="H67" s="63">
        <v>34.409999999999997</v>
      </c>
      <c r="I67" s="63">
        <v>20</v>
      </c>
      <c r="J67" s="63">
        <f t="shared" si="17"/>
        <v>5.98</v>
      </c>
      <c r="K67" s="63">
        <f t="shared" si="18"/>
        <v>6.88</v>
      </c>
      <c r="L67" s="65">
        <f t="shared" si="19"/>
        <v>1596.66</v>
      </c>
      <c r="M67" s="65">
        <f t="shared" si="20"/>
        <v>495.36</v>
      </c>
      <c r="N67" s="15">
        <f t="shared" si="21"/>
        <v>2092.02</v>
      </c>
      <c r="O67" s="15"/>
      <c r="P67" s="15">
        <f t="shared" ref="P67:P68" si="23">N66</f>
        <v>2092.02</v>
      </c>
      <c r="Q67" s="157"/>
    </row>
    <row r="68" spans="1:17" x14ac:dyDescent="0.35">
      <c r="A68" s="1" t="s">
        <v>13</v>
      </c>
      <c r="B68" s="63">
        <v>17</v>
      </c>
      <c r="C68" s="63">
        <v>6</v>
      </c>
      <c r="D68" s="13">
        <f>'darba dienas'!M6</f>
        <v>21</v>
      </c>
      <c r="E68" s="70">
        <v>267</v>
      </c>
      <c r="F68" s="70">
        <v>72</v>
      </c>
      <c r="G68" s="63">
        <v>29.91</v>
      </c>
      <c r="H68" s="63">
        <v>34.409999999999997</v>
      </c>
      <c r="I68" s="63">
        <v>20</v>
      </c>
      <c r="J68" s="63">
        <f t="shared" si="17"/>
        <v>5.98</v>
      </c>
      <c r="K68" s="63">
        <f t="shared" si="18"/>
        <v>6.88</v>
      </c>
      <c r="L68" s="65">
        <f t="shared" si="19"/>
        <v>1596.66</v>
      </c>
      <c r="M68" s="65">
        <f t="shared" si="20"/>
        <v>495.36</v>
      </c>
      <c r="N68" s="15">
        <f t="shared" si="21"/>
        <v>2092.02</v>
      </c>
      <c r="O68" s="15"/>
      <c r="P68" s="15">
        <f t="shared" si="23"/>
        <v>2092.02</v>
      </c>
      <c r="Q68" s="158"/>
    </row>
    <row r="69" spans="1:17" x14ac:dyDescent="0.35">
      <c r="A69" s="1" t="s">
        <v>14</v>
      </c>
      <c r="B69" s="13" t="s">
        <v>18</v>
      </c>
      <c r="C69" s="13" t="s">
        <v>18</v>
      </c>
      <c r="D69" s="13">
        <f>SUM(D56:D68)</f>
        <v>252</v>
      </c>
      <c r="E69" s="66">
        <f>SUM(E56:E68)</f>
        <v>3191.6938775510203</v>
      </c>
      <c r="F69" s="66">
        <f>SUM(F56:F68)</f>
        <v>860.9795918367347</v>
      </c>
      <c r="G69" s="13" t="s">
        <v>18</v>
      </c>
      <c r="H69" s="13" t="s">
        <v>18</v>
      </c>
      <c r="I69" s="13" t="s">
        <v>18</v>
      </c>
      <c r="J69" s="13" t="s">
        <v>18</v>
      </c>
      <c r="K69" s="13" t="s">
        <v>18</v>
      </c>
      <c r="L69" s="15">
        <f>SUM(L56:L68)</f>
        <v>20152.48</v>
      </c>
      <c r="M69" s="15">
        <f>SUM(M56:M68)</f>
        <v>6255.7399999999989</v>
      </c>
      <c r="N69" s="15">
        <f>SUM(N56:N68)</f>
        <v>26408.220000000005</v>
      </c>
      <c r="O69" s="15"/>
      <c r="P69" s="15">
        <f>SUM(P56:P68)</f>
        <v>28500.240000000002</v>
      </c>
      <c r="Q69" s="1"/>
    </row>
    <row r="70" spans="1:17" x14ac:dyDescent="0.35">
      <c r="B70" s="155" t="s">
        <v>43</v>
      </c>
      <c r="C70" s="155"/>
      <c r="D70" s="155"/>
      <c r="E70" s="155"/>
      <c r="F70" s="155"/>
      <c r="G70" s="155"/>
      <c r="H70" s="155"/>
      <c r="I70" s="155"/>
      <c r="J70" s="155"/>
      <c r="K70" s="155"/>
      <c r="L70" s="155"/>
      <c r="M70" s="155"/>
      <c r="N70" s="155"/>
      <c r="O70" s="155"/>
      <c r="P70" s="155"/>
      <c r="Q70" s="155"/>
    </row>
    <row r="71" spans="1:17" ht="101.5" x14ac:dyDescent="0.35">
      <c r="A71" s="7" t="s">
        <v>168</v>
      </c>
      <c r="B71" s="7" t="s">
        <v>48</v>
      </c>
      <c r="C71" s="7" t="s">
        <v>49</v>
      </c>
      <c r="D71" s="7" t="s">
        <v>21</v>
      </c>
      <c r="E71" s="4" t="s">
        <v>48</v>
      </c>
      <c r="F71" s="4" t="s">
        <v>49</v>
      </c>
      <c r="G71" s="7" t="s">
        <v>50</v>
      </c>
      <c r="H71" s="7" t="s">
        <v>51</v>
      </c>
      <c r="I71" s="7" t="s">
        <v>44</v>
      </c>
      <c r="J71" s="7" t="s">
        <v>150</v>
      </c>
      <c r="K71" s="7" t="s">
        <v>151</v>
      </c>
      <c r="L71" s="7" t="s">
        <v>52</v>
      </c>
      <c r="M71" s="7" t="s">
        <v>53</v>
      </c>
      <c r="N71" s="7" t="s">
        <v>46</v>
      </c>
      <c r="O71" s="7" t="s">
        <v>173</v>
      </c>
      <c r="P71" s="4" t="s">
        <v>1</v>
      </c>
      <c r="Q71" s="75" t="s">
        <v>20</v>
      </c>
    </row>
    <row r="72" spans="1:17" x14ac:dyDescent="0.35">
      <c r="A72" s="62" t="s">
        <v>170</v>
      </c>
      <c r="B72" s="63">
        <v>17</v>
      </c>
      <c r="C72" s="63">
        <v>6</v>
      </c>
      <c r="D72" s="63">
        <v>15</v>
      </c>
      <c r="E72" s="70">
        <f>E18*D72</f>
        <v>191.0204081632653</v>
      </c>
      <c r="F72" s="70">
        <f>F18*D72</f>
        <v>51.734693877551024</v>
      </c>
      <c r="G72" s="63">
        <v>29.91</v>
      </c>
      <c r="H72" s="63">
        <v>34.409999999999997</v>
      </c>
      <c r="I72" s="63">
        <v>20</v>
      </c>
      <c r="J72" s="63">
        <f>ROUND(G72*I72 %,2)</f>
        <v>5.98</v>
      </c>
      <c r="K72" s="63">
        <f>ROUND(H72*I72 %,2)</f>
        <v>6.88</v>
      </c>
      <c r="L72" s="65">
        <f>ROUND(E72*J72,2)</f>
        <v>1142.3</v>
      </c>
      <c r="M72" s="65">
        <f>ROUND(F72*K72,2)</f>
        <v>355.93</v>
      </c>
      <c r="N72" s="65">
        <f>L72+M72</f>
        <v>1498.23</v>
      </c>
      <c r="O72" s="65"/>
      <c r="P72" s="65">
        <f>N68</f>
        <v>2092.02</v>
      </c>
      <c r="Q72" s="156" t="s">
        <v>20</v>
      </c>
    </row>
    <row r="73" spans="1:17" x14ac:dyDescent="0.35">
      <c r="A73" s="62" t="s">
        <v>169</v>
      </c>
      <c r="B73" s="63"/>
      <c r="C73" s="63"/>
      <c r="D73" s="63">
        <v>0</v>
      </c>
      <c r="E73" s="70"/>
      <c r="F73" s="70"/>
      <c r="G73" s="63">
        <v>29.91</v>
      </c>
      <c r="H73" s="63">
        <v>34.409999999999997</v>
      </c>
      <c r="I73" s="63">
        <v>0</v>
      </c>
      <c r="J73" s="63">
        <f>ROUND(G73*I73 %,2)</f>
        <v>0</v>
      </c>
      <c r="K73" s="63">
        <f>ROUND(H73*I73 %,2)</f>
        <v>0</v>
      </c>
      <c r="L73" s="65"/>
      <c r="M73" s="65"/>
      <c r="N73" s="65"/>
      <c r="O73" s="65"/>
      <c r="P73" s="65"/>
      <c r="Q73" s="157"/>
    </row>
    <row r="74" spans="1:17" x14ac:dyDescent="0.35">
      <c r="A74" s="1" t="s">
        <v>3</v>
      </c>
      <c r="B74" s="63"/>
      <c r="C74" s="63"/>
      <c r="D74" s="13">
        <f>'darba dienas'!C37</f>
        <v>0</v>
      </c>
      <c r="E74" s="70"/>
      <c r="F74" s="70"/>
      <c r="G74" s="63">
        <v>29.91</v>
      </c>
      <c r="H74" s="63">
        <v>34.409999999999997</v>
      </c>
      <c r="I74" s="63">
        <v>0</v>
      </c>
      <c r="J74" s="63">
        <f t="shared" ref="J74" si="24">ROUND(G74*I74 %,2)</f>
        <v>0</v>
      </c>
      <c r="K74" s="63">
        <f t="shared" ref="K74" si="25">ROUND(H74*I74 %,2)</f>
        <v>0</v>
      </c>
      <c r="L74" s="65">
        <f t="shared" ref="L74" si="26">ROUND(E74*J74,2)</f>
        <v>0</v>
      </c>
      <c r="M74" s="65">
        <f t="shared" ref="M74" si="27">ROUND(F74*K74,2)</f>
        <v>0</v>
      </c>
      <c r="N74" s="15">
        <f t="shared" ref="N74" si="28">L74+M74</f>
        <v>0</v>
      </c>
      <c r="O74" s="15"/>
      <c r="P74" s="15">
        <f>N72</f>
        <v>1498.23</v>
      </c>
      <c r="Q74" s="157"/>
    </row>
    <row r="75" spans="1:17" x14ac:dyDescent="0.35">
      <c r="A75" s="1" t="s">
        <v>14</v>
      </c>
      <c r="B75" s="13" t="s">
        <v>18</v>
      </c>
      <c r="C75" s="13" t="s">
        <v>18</v>
      </c>
      <c r="D75" s="13">
        <f>SUM(D72:D74)</f>
        <v>15</v>
      </c>
      <c r="E75" s="66">
        <f>SUM(E72:E74)</f>
        <v>191.0204081632653</v>
      </c>
      <c r="F75" s="66">
        <f>SUM(F72:F74)</f>
        <v>51.734693877551024</v>
      </c>
      <c r="G75" s="13" t="s">
        <v>18</v>
      </c>
      <c r="H75" s="13" t="s">
        <v>18</v>
      </c>
      <c r="I75" s="13" t="s">
        <v>18</v>
      </c>
      <c r="J75" s="13" t="s">
        <v>18</v>
      </c>
      <c r="K75" s="13" t="s">
        <v>18</v>
      </c>
      <c r="L75" s="15">
        <f>SUM(L72:L74)</f>
        <v>1142.3</v>
      </c>
      <c r="M75" s="15">
        <f>SUM(M72:M74)</f>
        <v>355.93</v>
      </c>
      <c r="N75" s="15">
        <f>SUM(N72:N74)</f>
        <v>1498.23</v>
      </c>
      <c r="O75" s="15"/>
      <c r="P75" s="15">
        <f>SUM(P72:P74)</f>
        <v>3590.25</v>
      </c>
      <c r="Q75" s="1"/>
    </row>
    <row r="77" spans="1:17" x14ac:dyDescent="0.35">
      <c r="A77" t="s">
        <v>172</v>
      </c>
    </row>
    <row r="78" spans="1:17" x14ac:dyDescent="0.35">
      <c r="A78" t="s">
        <v>174</v>
      </c>
    </row>
  </sheetData>
  <mergeCells count="11">
    <mergeCell ref="B70:Q70"/>
    <mergeCell ref="Q72:Q74"/>
    <mergeCell ref="Q39:Q51"/>
    <mergeCell ref="B54:Q54"/>
    <mergeCell ref="Q56:Q68"/>
    <mergeCell ref="B37:Q37"/>
    <mergeCell ref="Q4:Q11"/>
    <mergeCell ref="B2:Q2"/>
    <mergeCell ref="Q12:Q15"/>
    <mergeCell ref="B19:Q19"/>
    <mergeCell ref="Q21:Q3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906FF-DF40-494E-A009-029E3A96CDA0}">
  <dimension ref="A2:P31"/>
  <sheetViews>
    <sheetView topLeftCell="A13" workbookViewId="0">
      <selection activeCell="E16" sqref="E16:F16"/>
    </sheetView>
  </sheetViews>
  <sheetFormatPr defaultRowHeight="14.5" x14ac:dyDescent="0.35"/>
  <cols>
    <col min="1" max="1" width="19.26953125" customWidth="1"/>
    <col min="2" max="2" width="12" customWidth="1"/>
    <col min="3" max="3" width="13.453125" customWidth="1"/>
    <col min="4" max="5" width="12" customWidth="1"/>
    <col min="6" max="6" width="12.81640625" customWidth="1"/>
    <col min="7" max="7" width="10.81640625" customWidth="1"/>
    <col min="8" max="8" width="15" customWidth="1"/>
    <col min="9" max="10" width="12" customWidth="1"/>
    <col min="11" max="11" width="13.90625" customWidth="1"/>
    <col min="12" max="14" width="12" customWidth="1"/>
    <col min="15" max="15" width="10.81640625" customWidth="1"/>
    <col min="16" max="16" width="10.36328125" customWidth="1"/>
  </cols>
  <sheetData>
    <row r="2" spans="1:16" x14ac:dyDescent="0.35">
      <c r="B2" s="138" t="s">
        <v>25</v>
      </c>
      <c r="C2" s="138"/>
      <c r="D2" s="138"/>
      <c r="E2" s="138"/>
      <c r="F2" s="138"/>
      <c r="G2" s="138"/>
      <c r="H2" s="138"/>
      <c r="I2" s="138"/>
      <c r="J2" s="138"/>
      <c r="K2" s="138"/>
      <c r="L2" s="138"/>
      <c r="M2" s="138"/>
      <c r="N2" s="138"/>
      <c r="O2" s="138"/>
      <c r="P2" s="138"/>
    </row>
    <row r="3" spans="1:16" ht="87" x14ac:dyDescent="0.35">
      <c r="A3" s="7" t="s">
        <v>175</v>
      </c>
      <c r="B3" s="7" t="s">
        <v>48</v>
      </c>
      <c r="C3" s="7" t="s">
        <v>49</v>
      </c>
      <c r="D3" s="7" t="s">
        <v>21</v>
      </c>
      <c r="E3" s="4" t="s">
        <v>166</v>
      </c>
      <c r="F3" s="4" t="s">
        <v>167</v>
      </c>
      <c r="G3" s="7" t="s">
        <v>50</v>
      </c>
      <c r="H3" s="7" t="s">
        <v>51</v>
      </c>
      <c r="I3" s="7" t="s">
        <v>24</v>
      </c>
      <c r="J3" s="7" t="s">
        <v>150</v>
      </c>
      <c r="K3" s="7" t="s">
        <v>151</v>
      </c>
      <c r="L3" s="7" t="s">
        <v>52</v>
      </c>
      <c r="M3" s="7" t="s">
        <v>53</v>
      </c>
      <c r="N3" s="7" t="s">
        <v>46</v>
      </c>
      <c r="O3" s="4" t="s">
        <v>1</v>
      </c>
      <c r="P3" s="7" t="s">
        <v>161</v>
      </c>
    </row>
    <row r="4" spans="1:16" s="23" customFormat="1" x14ac:dyDescent="0.35">
      <c r="A4" s="62" t="s">
        <v>54</v>
      </c>
      <c r="B4" s="63">
        <v>0</v>
      </c>
      <c r="C4" s="63">
        <v>0</v>
      </c>
      <c r="D4" s="63">
        <v>22</v>
      </c>
      <c r="E4" s="70">
        <v>0</v>
      </c>
      <c r="F4" s="70">
        <v>0</v>
      </c>
      <c r="G4" s="63">
        <v>10.55</v>
      </c>
      <c r="H4" s="63">
        <v>15.29</v>
      </c>
      <c r="I4" s="63">
        <v>40</v>
      </c>
      <c r="J4" s="63">
        <f>ROUND(G4*I4 %,2)</f>
        <v>4.22</v>
      </c>
      <c r="K4" s="63">
        <f>ROUND(H4*I4 %,2)</f>
        <v>6.12</v>
      </c>
      <c r="L4" s="65">
        <f>ROUND(E4*J4,2)</f>
        <v>0</v>
      </c>
      <c r="M4" s="65">
        <f>ROUND(F4*K4,2)</f>
        <v>0</v>
      </c>
      <c r="N4" s="65">
        <f>L4+M4</f>
        <v>0</v>
      </c>
      <c r="O4" s="65">
        <v>0</v>
      </c>
      <c r="P4" s="163" t="s">
        <v>19</v>
      </c>
    </row>
    <row r="5" spans="1:16" x14ac:dyDescent="0.35">
      <c r="A5" s="1" t="s">
        <v>3</v>
      </c>
      <c r="B5" s="63">
        <v>11</v>
      </c>
      <c r="C5" s="63">
        <v>6</v>
      </c>
      <c r="D5" s="13">
        <v>21</v>
      </c>
      <c r="E5" s="70">
        <v>78</v>
      </c>
      <c r="F5" s="70">
        <v>99</v>
      </c>
      <c r="G5" s="63">
        <v>10.55</v>
      </c>
      <c r="H5" s="63">
        <v>15.29</v>
      </c>
      <c r="I5" s="63">
        <v>40</v>
      </c>
      <c r="J5" s="63">
        <f t="shared" ref="J5:J15" si="0">ROUND(G5*I5 %,2)</f>
        <v>4.22</v>
      </c>
      <c r="K5" s="63">
        <f t="shared" ref="K5:K15" si="1">ROUND(H5*I5 %,2)</f>
        <v>6.12</v>
      </c>
      <c r="L5" s="65">
        <f t="shared" ref="L5:M15" si="2">ROUND(E5*J5,2)</f>
        <v>329.16</v>
      </c>
      <c r="M5" s="65">
        <f t="shared" si="2"/>
        <v>605.88</v>
      </c>
      <c r="N5" s="15">
        <f t="shared" ref="N5:N15" si="3">L5+M5</f>
        <v>935.04</v>
      </c>
      <c r="O5" s="15">
        <v>0</v>
      </c>
      <c r="P5" s="164"/>
    </row>
    <row r="6" spans="1:16" x14ac:dyDescent="0.35">
      <c r="A6" s="1" t="s">
        <v>4</v>
      </c>
      <c r="B6" s="63">
        <v>9</v>
      </c>
      <c r="C6" s="63">
        <v>6</v>
      </c>
      <c r="D6" s="13">
        <v>20</v>
      </c>
      <c r="E6" s="70">
        <v>78</v>
      </c>
      <c r="F6" s="70">
        <v>91</v>
      </c>
      <c r="G6" s="63">
        <v>10.55</v>
      </c>
      <c r="H6" s="63">
        <v>15.29</v>
      </c>
      <c r="I6" s="63">
        <v>40</v>
      </c>
      <c r="J6" s="63">
        <f t="shared" si="0"/>
        <v>4.22</v>
      </c>
      <c r="K6" s="63">
        <f t="shared" si="1"/>
        <v>6.12</v>
      </c>
      <c r="L6" s="65">
        <f t="shared" si="2"/>
        <v>329.16</v>
      </c>
      <c r="M6" s="65">
        <f t="shared" si="2"/>
        <v>556.91999999999996</v>
      </c>
      <c r="N6" s="15">
        <f t="shared" si="3"/>
        <v>886.07999999999993</v>
      </c>
      <c r="O6" s="15">
        <v>0</v>
      </c>
      <c r="P6" s="164"/>
    </row>
    <row r="7" spans="1:16" x14ac:dyDescent="0.35">
      <c r="A7" s="1" t="s">
        <v>5</v>
      </c>
      <c r="B7" s="63">
        <v>9</v>
      </c>
      <c r="C7" s="63">
        <v>6</v>
      </c>
      <c r="D7" s="13">
        <v>21</v>
      </c>
      <c r="E7" s="70">
        <v>92</v>
      </c>
      <c r="F7" s="70">
        <v>80</v>
      </c>
      <c r="G7" s="63">
        <v>15.68</v>
      </c>
      <c r="H7" s="63">
        <v>17.45</v>
      </c>
      <c r="I7" s="63">
        <v>40</v>
      </c>
      <c r="J7" s="63">
        <f t="shared" si="0"/>
        <v>6.27</v>
      </c>
      <c r="K7" s="63">
        <f t="shared" si="1"/>
        <v>6.98</v>
      </c>
      <c r="L7" s="65">
        <f t="shared" si="2"/>
        <v>576.84</v>
      </c>
      <c r="M7" s="65">
        <f t="shared" si="2"/>
        <v>558.4</v>
      </c>
      <c r="N7" s="15">
        <f t="shared" si="3"/>
        <v>1135.24</v>
      </c>
      <c r="O7" s="15">
        <v>0</v>
      </c>
      <c r="P7" s="164"/>
    </row>
    <row r="8" spans="1:16" x14ac:dyDescent="0.35">
      <c r="A8" s="1" t="s">
        <v>6</v>
      </c>
      <c r="B8" s="63">
        <v>9</v>
      </c>
      <c r="C8" s="63">
        <v>6</v>
      </c>
      <c r="D8" s="13">
        <v>21</v>
      </c>
      <c r="E8" s="70">
        <v>78</v>
      </c>
      <c r="F8" s="70">
        <v>79</v>
      </c>
      <c r="G8" s="63">
        <v>15.68</v>
      </c>
      <c r="H8" s="63">
        <v>17.45</v>
      </c>
      <c r="I8" s="63">
        <v>40</v>
      </c>
      <c r="J8" s="63">
        <f t="shared" si="0"/>
        <v>6.27</v>
      </c>
      <c r="K8" s="63">
        <f t="shared" si="1"/>
        <v>6.98</v>
      </c>
      <c r="L8" s="65">
        <f t="shared" si="2"/>
        <v>489.06</v>
      </c>
      <c r="M8" s="65">
        <f t="shared" si="2"/>
        <v>551.41999999999996</v>
      </c>
      <c r="N8" s="15">
        <f t="shared" si="3"/>
        <v>1040.48</v>
      </c>
      <c r="O8" s="15">
        <v>0</v>
      </c>
      <c r="P8" s="164"/>
    </row>
    <row r="9" spans="1:16" x14ac:dyDescent="0.35">
      <c r="A9" s="1" t="s">
        <v>7</v>
      </c>
      <c r="B9" s="63">
        <v>8</v>
      </c>
      <c r="C9" s="63">
        <v>6</v>
      </c>
      <c r="D9" s="13">
        <v>19</v>
      </c>
      <c r="E9" s="70">
        <v>79</v>
      </c>
      <c r="F9" s="70">
        <v>71</v>
      </c>
      <c r="G9" s="63">
        <v>15.68</v>
      </c>
      <c r="H9" s="63">
        <v>17.45</v>
      </c>
      <c r="I9" s="63">
        <v>40</v>
      </c>
      <c r="J9" s="63">
        <f t="shared" si="0"/>
        <v>6.27</v>
      </c>
      <c r="K9" s="63">
        <f t="shared" si="1"/>
        <v>6.98</v>
      </c>
      <c r="L9" s="65">
        <f t="shared" si="2"/>
        <v>495.33</v>
      </c>
      <c r="M9" s="65">
        <f t="shared" si="2"/>
        <v>495.58</v>
      </c>
      <c r="N9" s="15">
        <f t="shared" si="3"/>
        <v>990.91</v>
      </c>
      <c r="O9" s="15">
        <v>0</v>
      </c>
      <c r="P9" s="164"/>
    </row>
    <row r="10" spans="1:16" x14ac:dyDescent="0.35">
      <c r="A10" s="1" t="s">
        <v>8</v>
      </c>
      <c r="B10" s="63">
        <v>8</v>
      </c>
      <c r="C10" s="63">
        <v>6</v>
      </c>
      <c r="D10" s="13">
        <v>23</v>
      </c>
      <c r="E10" s="70">
        <v>77</v>
      </c>
      <c r="F10" s="70">
        <v>86</v>
      </c>
      <c r="G10" s="63">
        <v>15.68</v>
      </c>
      <c r="H10" s="63">
        <v>17.45</v>
      </c>
      <c r="I10" s="63">
        <v>20</v>
      </c>
      <c r="J10" s="63">
        <f t="shared" si="0"/>
        <v>3.14</v>
      </c>
      <c r="K10" s="63">
        <f t="shared" si="1"/>
        <v>3.49</v>
      </c>
      <c r="L10" s="65">
        <f t="shared" si="2"/>
        <v>241.78</v>
      </c>
      <c r="M10" s="65">
        <f t="shared" si="2"/>
        <v>300.14</v>
      </c>
      <c r="N10" s="15">
        <f t="shared" si="3"/>
        <v>541.91999999999996</v>
      </c>
      <c r="O10" s="15">
        <v>0</v>
      </c>
      <c r="P10" s="164"/>
    </row>
    <row r="11" spans="1:16" x14ac:dyDescent="0.35">
      <c r="A11" s="1" t="s">
        <v>9</v>
      </c>
      <c r="B11" s="63">
        <v>8</v>
      </c>
      <c r="C11" s="63">
        <v>6</v>
      </c>
      <c r="D11" s="13">
        <v>22</v>
      </c>
      <c r="E11" s="70">
        <v>64</v>
      </c>
      <c r="F11" s="70">
        <v>80</v>
      </c>
      <c r="G11" s="63">
        <v>15.68</v>
      </c>
      <c r="H11" s="63">
        <v>17.45</v>
      </c>
      <c r="I11" s="63">
        <v>20</v>
      </c>
      <c r="J11" s="63">
        <f t="shared" si="0"/>
        <v>3.14</v>
      </c>
      <c r="K11" s="63">
        <f t="shared" si="1"/>
        <v>3.49</v>
      </c>
      <c r="L11" s="65">
        <f t="shared" si="2"/>
        <v>200.96</v>
      </c>
      <c r="M11" s="65">
        <f t="shared" si="2"/>
        <v>279.2</v>
      </c>
      <c r="N11" s="15">
        <f t="shared" si="3"/>
        <v>480.15999999999997</v>
      </c>
      <c r="O11" s="15">
        <v>0</v>
      </c>
      <c r="P11" s="165"/>
    </row>
    <row r="12" spans="1:16" x14ac:dyDescent="0.35">
      <c r="A12" s="1" t="s">
        <v>10</v>
      </c>
      <c r="B12" s="63">
        <v>8</v>
      </c>
      <c r="C12" s="63">
        <v>6</v>
      </c>
      <c r="D12" s="22">
        <v>21</v>
      </c>
      <c r="E12" s="70">
        <v>79</v>
      </c>
      <c r="F12" s="70">
        <v>83</v>
      </c>
      <c r="G12" s="63">
        <v>15.68</v>
      </c>
      <c r="H12" s="63">
        <v>17.45</v>
      </c>
      <c r="I12" s="63">
        <v>20</v>
      </c>
      <c r="J12" s="63">
        <f t="shared" si="0"/>
        <v>3.14</v>
      </c>
      <c r="K12" s="63">
        <f t="shared" si="1"/>
        <v>3.49</v>
      </c>
      <c r="L12" s="65">
        <f t="shared" si="2"/>
        <v>248.06</v>
      </c>
      <c r="M12" s="65">
        <f t="shared" si="2"/>
        <v>289.67</v>
      </c>
      <c r="N12" s="15">
        <f t="shared" si="3"/>
        <v>537.73</v>
      </c>
      <c r="O12" s="15">
        <f>SUM(N4:N11)</f>
        <v>6009.83</v>
      </c>
      <c r="P12" s="157" t="s">
        <v>20</v>
      </c>
    </row>
    <row r="13" spans="1:16" x14ac:dyDescent="0.35">
      <c r="A13" s="1" t="s">
        <v>11</v>
      </c>
      <c r="B13" s="63">
        <v>8</v>
      </c>
      <c r="C13" s="63">
        <v>6</v>
      </c>
      <c r="D13" s="22">
        <v>23</v>
      </c>
      <c r="E13" s="70">
        <v>79</v>
      </c>
      <c r="F13" s="70">
        <v>83</v>
      </c>
      <c r="G13" s="63">
        <v>15.68</v>
      </c>
      <c r="H13" s="63">
        <v>17.45</v>
      </c>
      <c r="I13" s="63">
        <v>20</v>
      </c>
      <c r="J13" s="63">
        <f t="shared" si="0"/>
        <v>3.14</v>
      </c>
      <c r="K13" s="63">
        <f t="shared" si="1"/>
        <v>3.49</v>
      </c>
      <c r="L13" s="65">
        <f t="shared" si="2"/>
        <v>248.06</v>
      </c>
      <c r="M13" s="65">
        <f t="shared" si="2"/>
        <v>289.67</v>
      </c>
      <c r="N13" s="15">
        <f t="shared" si="3"/>
        <v>537.73</v>
      </c>
      <c r="O13" s="15">
        <f>N12</f>
        <v>537.73</v>
      </c>
      <c r="P13" s="157"/>
    </row>
    <row r="14" spans="1:16" x14ac:dyDescent="0.35">
      <c r="A14" s="1" t="s">
        <v>12</v>
      </c>
      <c r="B14" s="63">
        <v>8</v>
      </c>
      <c r="C14" s="63">
        <v>6</v>
      </c>
      <c r="D14" s="22">
        <v>20</v>
      </c>
      <c r="E14" s="70">
        <v>79</v>
      </c>
      <c r="F14" s="70">
        <v>83</v>
      </c>
      <c r="G14" s="63">
        <v>15.68</v>
      </c>
      <c r="H14" s="63">
        <v>17.45</v>
      </c>
      <c r="I14" s="63">
        <v>20</v>
      </c>
      <c r="J14" s="63">
        <f t="shared" si="0"/>
        <v>3.14</v>
      </c>
      <c r="K14" s="63">
        <f t="shared" si="1"/>
        <v>3.49</v>
      </c>
      <c r="L14" s="65">
        <f t="shared" si="2"/>
        <v>248.06</v>
      </c>
      <c r="M14" s="65">
        <f t="shared" si="2"/>
        <v>289.67</v>
      </c>
      <c r="N14" s="15">
        <f t="shared" si="3"/>
        <v>537.73</v>
      </c>
      <c r="O14" s="15">
        <f>N13</f>
        <v>537.73</v>
      </c>
      <c r="P14" s="157"/>
    </row>
    <row r="15" spans="1:16" x14ac:dyDescent="0.35">
      <c r="A15" s="1" t="s">
        <v>13</v>
      </c>
      <c r="B15" s="63">
        <v>8</v>
      </c>
      <c r="C15" s="63">
        <v>6</v>
      </c>
      <c r="D15" s="22">
        <v>18</v>
      </c>
      <c r="E15" s="70">
        <v>79</v>
      </c>
      <c r="F15" s="70">
        <v>83</v>
      </c>
      <c r="G15" s="63">
        <v>15.68</v>
      </c>
      <c r="H15" s="63">
        <v>17.45</v>
      </c>
      <c r="I15" s="63">
        <v>20</v>
      </c>
      <c r="J15" s="63">
        <f t="shared" si="0"/>
        <v>3.14</v>
      </c>
      <c r="K15" s="63">
        <f t="shared" si="1"/>
        <v>3.49</v>
      </c>
      <c r="L15" s="65">
        <f t="shared" si="2"/>
        <v>248.06</v>
      </c>
      <c r="M15" s="65">
        <f t="shared" si="2"/>
        <v>289.67</v>
      </c>
      <c r="N15" s="15">
        <f t="shared" si="3"/>
        <v>537.73</v>
      </c>
      <c r="O15" s="15">
        <f>N14</f>
        <v>537.73</v>
      </c>
      <c r="P15" s="158"/>
    </row>
    <row r="16" spans="1:16" x14ac:dyDescent="0.35">
      <c r="A16" s="1" t="s">
        <v>14</v>
      </c>
      <c r="B16" s="22" t="s">
        <v>18</v>
      </c>
      <c r="C16" s="22" t="s">
        <v>18</v>
      </c>
      <c r="D16" s="22">
        <f>SUM(D4:D15)</f>
        <v>251</v>
      </c>
      <c r="E16" s="66">
        <f>SUM(E4:E15)</f>
        <v>862</v>
      </c>
      <c r="F16" s="66">
        <f>SUM(F4:F15)</f>
        <v>918</v>
      </c>
      <c r="G16" s="22" t="s">
        <v>18</v>
      </c>
      <c r="H16" s="22" t="s">
        <v>18</v>
      </c>
      <c r="I16" s="22" t="s">
        <v>18</v>
      </c>
      <c r="J16" s="22" t="s">
        <v>18</v>
      </c>
      <c r="K16" s="22" t="s">
        <v>18</v>
      </c>
      <c r="L16" s="5">
        <f>SUM(L4:L15)</f>
        <v>3654.53</v>
      </c>
      <c r="M16" s="5">
        <f>SUM(M4:M15)</f>
        <v>4506.2199999999993</v>
      </c>
      <c r="N16" s="5">
        <f>SUM(N4:N15)</f>
        <v>8160.7499999999982</v>
      </c>
      <c r="O16" s="5">
        <f>SUM(O4:O15)</f>
        <v>7623.0199999999986</v>
      </c>
      <c r="P16" s="1"/>
    </row>
    <row r="17" spans="1:16" x14ac:dyDescent="0.35">
      <c r="B17" s="138" t="s">
        <v>0</v>
      </c>
      <c r="C17" s="138"/>
      <c r="D17" s="138"/>
      <c r="E17" s="138"/>
      <c r="F17" s="138"/>
      <c r="G17" s="138"/>
      <c r="H17" s="138"/>
      <c r="I17" s="138"/>
      <c r="J17" s="138"/>
      <c r="K17" s="138"/>
      <c r="L17" s="138"/>
      <c r="M17" s="138"/>
      <c r="N17" s="138"/>
      <c r="O17" s="138"/>
      <c r="P17" s="138"/>
    </row>
    <row r="18" spans="1:16" ht="87" x14ac:dyDescent="0.35">
      <c r="A18" s="7" t="s">
        <v>175</v>
      </c>
      <c r="B18" s="7" t="s">
        <v>48</v>
      </c>
      <c r="C18" s="7" t="s">
        <v>49</v>
      </c>
      <c r="D18" s="7" t="s">
        <v>21</v>
      </c>
      <c r="E18" s="4" t="s">
        <v>48</v>
      </c>
      <c r="F18" s="4" t="s">
        <v>49</v>
      </c>
      <c r="G18" s="7" t="s">
        <v>50</v>
      </c>
      <c r="H18" s="7" t="s">
        <v>51</v>
      </c>
      <c r="I18" s="7" t="s">
        <v>29</v>
      </c>
      <c r="J18" s="7" t="s">
        <v>150</v>
      </c>
      <c r="K18" s="7" t="s">
        <v>151</v>
      </c>
      <c r="L18" s="7" t="s">
        <v>52</v>
      </c>
      <c r="M18" s="7" t="s">
        <v>53</v>
      </c>
      <c r="N18" s="7" t="s">
        <v>46</v>
      </c>
      <c r="O18" s="4" t="s">
        <v>1</v>
      </c>
      <c r="P18" s="75" t="s">
        <v>20</v>
      </c>
    </row>
    <row r="19" spans="1:16" x14ac:dyDescent="0.35">
      <c r="A19" s="62" t="s">
        <v>176</v>
      </c>
      <c r="B19" s="63">
        <v>17</v>
      </c>
      <c r="C19" s="63">
        <v>6</v>
      </c>
      <c r="D19" s="63">
        <f>'darba dienas'!B4</f>
        <v>22</v>
      </c>
      <c r="E19" s="70">
        <v>79</v>
      </c>
      <c r="F19" s="70">
        <v>83</v>
      </c>
      <c r="G19" s="63">
        <v>15.68</v>
      </c>
      <c r="H19" s="63">
        <v>17.45</v>
      </c>
      <c r="I19" s="63">
        <v>20</v>
      </c>
      <c r="J19" s="63">
        <f>ROUND(G19*I19 %,2)</f>
        <v>3.14</v>
      </c>
      <c r="K19" s="63">
        <f>ROUND(H19*I19 %,2)</f>
        <v>3.49</v>
      </c>
      <c r="L19" s="65">
        <f>ROUND(E19*J19,2)</f>
        <v>248.06</v>
      </c>
      <c r="M19" s="65">
        <f>ROUND(F19*K19,2)</f>
        <v>289.67</v>
      </c>
      <c r="N19" s="65">
        <f>L19+M19</f>
        <v>537.73</v>
      </c>
      <c r="O19" s="65">
        <f>N15</f>
        <v>537.73</v>
      </c>
      <c r="P19" s="156" t="s">
        <v>20</v>
      </c>
    </row>
    <row r="20" spans="1:16" x14ac:dyDescent="0.35">
      <c r="A20" s="1" t="s">
        <v>3</v>
      </c>
      <c r="B20" s="63">
        <v>17</v>
      </c>
      <c r="C20" s="63">
        <v>6</v>
      </c>
      <c r="D20" s="13">
        <f>'darba dienas'!C4</f>
        <v>20</v>
      </c>
      <c r="E20" s="70">
        <v>79</v>
      </c>
      <c r="F20" s="70">
        <v>83</v>
      </c>
      <c r="G20" s="63">
        <v>15.68</v>
      </c>
      <c r="H20" s="63">
        <v>17.45</v>
      </c>
      <c r="I20" s="63">
        <v>20</v>
      </c>
      <c r="J20" s="63">
        <f t="shared" ref="J20:J30" si="4">ROUND(G20*I20 %,2)</f>
        <v>3.14</v>
      </c>
      <c r="K20" s="63">
        <f t="shared" ref="K20:K30" si="5">ROUND(H20*I20 %,2)</f>
        <v>3.49</v>
      </c>
      <c r="L20" s="65">
        <f t="shared" ref="L20:M30" si="6">ROUND(E20*J20,2)</f>
        <v>248.06</v>
      </c>
      <c r="M20" s="65">
        <f t="shared" si="6"/>
        <v>289.67</v>
      </c>
      <c r="N20" s="15">
        <f t="shared" ref="N20:N30" si="7">L20+M20</f>
        <v>537.73</v>
      </c>
      <c r="O20" s="15">
        <f>N19</f>
        <v>537.73</v>
      </c>
      <c r="P20" s="157"/>
    </row>
    <row r="21" spans="1:16" x14ac:dyDescent="0.35">
      <c r="A21" s="1" t="s">
        <v>4</v>
      </c>
      <c r="B21" s="63">
        <v>17</v>
      </c>
      <c r="C21" s="63">
        <v>6</v>
      </c>
      <c r="D21" s="13">
        <f>'darba dienas'!D4</f>
        <v>21</v>
      </c>
      <c r="E21" s="70">
        <v>79</v>
      </c>
      <c r="F21" s="70">
        <v>83</v>
      </c>
      <c r="G21" s="63">
        <v>15.68</v>
      </c>
      <c r="H21" s="63">
        <v>17.45</v>
      </c>
      <c r="I21" s="63">
        <v>20</v>
      </c>
      <c r="J21" s="63">
        <f t="shared" si="4"/>
        <v>3.14</v>
      </c>
      <c r="K21" s="63">
        <f t="shared" si="5"/>
        <v>3.49</v>
      </c>
      <c r="L21" s="65">
        <f t="shared" si="6"/>
        <v>248.06</v>
      </c>
      <c r="M21" s="65">
        <f t="shared" si="6"/>
        <v>289.67</v>
      </c>
      <c r="N21" s="15">
        <f t="shared" si="7"/>
        <v>537.73</v>
      </c>
      <c r="O21" s="15">
        <f t="shared" ref="O21:O30" si="8">N20</f>
        <v>537.73</v>
      </c>
      <c r="P21" s="157"/>
    </row>
    <row r="22" spans="1:16" x14ac:dyDescent="0.35">
      <c r="A22" s="1" t="s">
        <v>5</v>
      </c>
      <c r="B22" s="63">
        <v>17</v>
      </c>
      <c r="C22" s="63">
        <v>6</v>
      </c>
      <c r="D22" s="13">
        <f>'darba dienas'!E4</f>
        <v>20</v>
      </c>
      <c r="E22" s="70">
        <v>79</v>
      </c>
      <c r="F22" s="70">
        <v>83</v>
      </c>
      <c r="G22" s="63">
        <v>15.68</v>
      </c>
      <c r="H22" s="63">
        <v>17.45</v>
      </c>
      <c r="I22" s="63">
        <v>20</v>
      </c>
      <c r="J22" s="63">
        <f t="shared" si="4"/>
        <v>3.14</v>
      </c>
      <c r="K22" s="63">
        <f t="shared" si="5"/>
        <v>3.49</v>
      </c>
      <c r="L22" s="65">
        <f t="shared" si="6"/>
        <v>248.06</v>
      </c>
      <c r="M22" s="65">
        <f t="shared" si="6"/>
        <v>289.67</v>
      </c>
      <c r="N22" s="15">
        <f t="shared" si="7"/>
        <v>537.73</v>
      </c>
      <c r="O22" s="15">
        <f t="shared" si="8"/>
        <v>537.73</v>
      </c>
      <c r="P22" s="157"/>
    </row>
    <row r="23" spans="1:16" x14ac:dyDescent="0.35">
      <c r="A23" s="1" t="s">
        <v>6</v>
      </c>
      <c r="B23" s="63">
        <v>17</v>
      </c>
      <c r="C23" s="63">
        <v>6</v>
      </c>
      <c r="D23" s="13">
        <f>'darba dienas'!F4</f>
        <v>20</v>
      </c>
      <c r="E23" s="70">
        <v>79</v>
      </c>
      <c r="F23" s="70">
        <v>83</v>
      </c>
      <c r="G23" s="63">
        <v>15.68</v>
      </c>
      <c r="H23" s="63">
        <v>17.45</v>
      </c>
      <c r="I23" s="63">
        <v>20</v>
      </c>
      <c r="J23" s="63">
        <f t="shared" si="4"/>
        <v>3.14</v>
      </c>
      <c r="K23" s="63">
        <f t="shared" si="5"/>
        <v>3.49</v>
      </c>
      <c r="L23" s="65">
        <f t="shared" si="6"/>
        <v>248.06</v>
      </c>
      <c r="M23" s="65">
        <f t="shared" si="6"/>
        <v>289.67</v>
      </c>
      <c r="N23" s="15">
        <f t="shared" si="7"/>
        <v>537.73</v>
      </c>
      <c r="O23" s="15">
        <f t="shared" si="8"/>
        <v>537.73</v>
      </c>
      <c r="P23" s="157"/>
    </row>
    <row r="24" spans="1:16" x14ac:dyDescent="0.35">
      <c r="A24" s="1" t="s">
        <v>7</v>
      </c>
      <c r="B24" s="63">
        <v>17</v>
      </c>
      <c r="C24" s="63">
        <v>6</v>
      </c>
      <c r="D24" s="13">
        <f>'darba dienas'!G4</f>
        <v>19</v>
      </c>
      <c r="E24" s="70">
        <v>79</v>
      </c>
      <c r="F24" s="70">
        <v>83</v>
      </c>
      <c r="G24" s="63">
        <v>15.68</v>
      </c>
      <c r="H24" s="63">
        <v>17.45</v>
      </c>
      <c r="I24" s="63">
        <v>20</v>
      </c>
      <c r="J24" s="63">
        <f t="shared" si="4"/>
        <v>3.14</v>
      </c>
      <c r="K24" s="63">
        <f t="shared" si="5"/>
        <v>3.49</v>
      </c>
      <c r="L24" s="65">
        <f t="shared" si="6"/>
        <v>248.06</v>
      </c>
      <c r="M24" s="65">
        <f t="shared" si="6"/>
        <v>289.67</v>
      </c>
      <c r="N24" s="15">
        <f t="shared" si="7"/>
        <v>537.73</v>
      </c>
      <c r="O24" s="15">
        <f t="shared" si="8"/>
        <v>537.73</v>
      </c>
      <c r="P24" s="157"/>
    </row>
    <row r="25" spans="1:16" x14ac:dyDescent="0.35">
      <c r="A25" s="1" t="s">
        <v>8</v>
      </c>
      <c r="B25" s="63"/>
      <c r="C25" s="63"/>
      <c r="D25" s="13"/>
      <c r="E25" s="70"/>
      <c r="F25" s="70"/>
      <c r="G25" s="63"/>
      <c r="H25" s="63"/>
      <c r="I25" s="63"/>
      <c r="J25" s="63">
        <f t="shared" si="4"/>
        <v>0</v>
      </c>
      <c r="K25" s="63">
        <f t="shared" si="5"/>
        <v>0</v>
      </c>
      <c r="L25" s="65">
        <f t="shared" si="6"/>
        <v>0</v>
      </c>
      <c r="M25" s="65">
        <f t="shared" si="6"/>
        <v>0</v>
      </c>
      <c r="N25" s="15">
        <f t="shared" si="7"/>
        <v>0</v>
      </c>
      <c r="O25" s="15">
        <f t="shared" si="8"/>
        <v>537.73</v>
      </c>
      <c r="P25" s="157"/>
    </row>
    <row r="26" spans="1:16" x14ac:dyDescent="0.35">
      <c r="A26" s="1" t="s">
        <v>9</v>
      </c>
      <c r="B26" s="63"/>
      <c r="C26" s="63"/>
      <c r="D26" s="13"/>
      <c r="E26" s="70"/>
      <c r="F26" s="70"/>
      <c r="G26" s="63"/>
      <c r="H26" s="63"/>
      <c r="I26" s="63"/>
      <c r="J26" s="63">
        <f t="shared" si="4"/>
        <v>0</v>
      </c>
      <c r="K26" s="63">
        <f t="shared" si="5"/>
        <v>0</v>
      </c>
      <c r="L26" s="65">
        <f t="shared" si="6"/>
        <v>0</v>
      </c>
      <c r="M26" s="65">
        <f t="shared" si="6"/>
        <v>0</v>
      </c>
      <c r="N26" s="15">
        <f t="shared" si="7"/>
        <v>0</v>
      </c>
      <c r="O26" s="15">
        <f t="shared" si="8"/>
        <v>0</v>
      </c>
      <c r="P26" s="157"/>
    </row>
    <row r="27" spans="1:16" x14ac:dyDescent="0.35">
      <c r="A27" s="1" t="s">
        <v>10</v>
      </c>
      <c r="B27" s="63"/>
      <c r="C27" s="63"/>
      <c r="D27" s="13"/>
      <c r="E27" s="70"/>
      <c r="F27" s="70"/>
      <c r="G27" s="63"/>
      <c r="H27" s="63"/>
      <c r="I27" s="63"/>
      <c r="J27" s="63">
        <f t="shared" si="4"/>
        <v>0</v>
      </c>
      <c r="K27" s="63">
        <f t="shared" si="5"/>
        <v>0</v>
      </c>
      <c r="L27" s="65">
        <f t="shared" si="6"/>
        <v>0</v>
      </c>
      <c r="M27" s="65">
        <f t="shared" si="6"/>
        <v>0</v>
      </c>
      <c r="N27" s="15">
        <f t="shared" si="7"/>
        <v>0</v>
      </c>
      <c r="O27" s="15">
        <f t="shared" si="8"/>
        <v>0</v>
      </c>
      <c r="P27" s="157"/>
    </row>
    <row r="28" spans="1:16" x14ac:dyDescent="0.35">
      <c r="A28" s="1" t="s">
        <v>11</v>
      </c>
      <c r="B28" s="63"/>
      <c r="C28" s="63"/>
      <c r="D28" s="13"/>
      <c r="E28" s="70"/>
      <c r="F28" s="70"/>
      <c r="G28" s="63"/>
      <c r="H28" s="63"/>
      <c r="I28" s="63"/>
      <c r="J28" s="63">
        <f t="shared" si="4"/>
        <v>0</v>
      </c>
      <c r="K28" s="63">
        <f t="shared" si="5"/>
        <v>0</v>
      </c>
      <c r="L28" s="65">
        <f t="shared" si="6"/>
        <v>0</v>
      </c>
      <c r="M28" s="65">
        <f t="shared" si="6"/>
        <v>0</v>
      </c>
      <c r="N28" s="15">
        <f t="shared" si="7"/>
        <v>0</v>
      </c>
      <c r="O28" s="15">
        <f>N27</f>
        <v>0</v>
      </c>
      <c r="P28" s="157"/>
    </row>
    <row r="29" spans="1:16" x14ac:dyDescent="0.35">
      <c r="A29" s="1" t="s">
        <v>12</v>
      </c>
      <c r="B29" s="63"/>
      <c r="C29" s="63"/>
      <c r="D29" s="13"/>
      <c r="E29" s="70"/>
      <c r="F29" s="70"/>
      <c r="G29" s="63"/>
      <c r="H29" s="63"/>
      <c r="I29" s="63"/>
      <c r="J29" s="63">
        <f t="shared" si="4"/>
        <v>0</v>
      </c>
      <c r="K29" s="63">
        <f t="shared" si="5"/>
        <v>0</v>
      </c>
      <c r="L29" s="65">
        <f t="shared" si="6"/>
        <v>0</v>
      </c>
      <c r="M29" s="65">
        <f t="shared" si="6"/>
        <v>0</v>
      </c>
      <c r="N29" s="15">
        <f t="shared" si="7"/>
        <v>0</v>
      </c>
      <c r="O29" s="15">
        <f t="shared" si="8"/>
        <v>0</v>
      </c>
      <c r="P29" s="157"/>
    </row>
    <row r="30" spans="1:16" x14ac:dyDescent="0.35">
      <c r="A30" s="1" t="s">
        <v>13</v>
      </c>
      <c r="B30" s="63"/>
      <c r="C30" s="63"/>
      <c r="D30" s="13"/>
      <c r="E30" s="70"/>
      <c r="F30" s="70"/>
      <c r="G30" s="63"/>
      <c r="H30" s="63"/>
      <c r="I30" s="63"/>
      <c r="J30" s="63">
        <f t="shared" si="4"/>
        <v>0</v>
      </c>
      <c r="K30" s="63">
        <f t="shared" si="5"/>
        <v>0</v>
      </c>
      <c r="L30" s="65">
        <f t="shared" si="6"/>
        <v>0</v>
      </c>
      <c r="M30" s="65">
        <f t="shared" si="6"/>
        <v>0</v>
      </c>
      <c r="N30" s="15">
        <f t="shared" si="7"/>
        <v>0</v>
      </c>
      <c r="O30" s="15">
        <f t="shared" si="8"/>
        <v>0</v>
      </c>
      <c r="P30" s="158"/>
    </row>
    <row r="31" spans="1:16" x14ac:dyDescent="0.35">
      <c r="A31" s="1" t="s">
        <v>14</v>
      </c>
      <c r="B31" s="13" t="s">
        <v>18</v>
      </c>
      <c r="C31" s="13" t="s">
        <v>18</v>
      </c>
      <c r="D31" s="13">
        <f>SUM(D19:D30)</f>
        <v>122</v>
      </c>
      <c r="E31" s="66">
        <f>SUM(E19:E30)</f>
        <v>474</v>
      </c>
      <c r="F31" s="66">
        <f>SUM(F19:F30)</f>
        <v>498</v>
      </c>
      <c r="G31" s="13" t="s">
        <v>18</v>
      </c>
      <c r="H31" s="13" t="s">
        <v>18</v>
      </c>
      <c r="I31" s="13" t="s">
        <v>18</v>
      </c>
      <c r="J31" s="13" t="s">
        <v>18</v>
      </c>
      <c r="K31" s="13" t="s">
        <v>18</v>
      </c>
      <c r="L31" s="15">
        <f>SUM(L19:L30)</f>
        <v>1488.36</v>
      </c>
      <c r="M31" s="15">
        <f>SUM(M19:M30)</f>
        <v>1738.0200000000002</v>
      </c>
      <c r="N31" s="15">
        <f>SUM(N19:N30)</f>
        <v>3226.38</v>
      </c>
      <c r="O31" s="15">
        <f>SUM(O19:O30)</f>
        <v>3764.11</v>
      </c>
      <c r="P31" s="1"/>
    </row>
  </sheetData>
  <mergeCells count="5">
    <mergeCell ref="B2:P2"/>
    <mergeCell ref="P4:P11"/>
    <mergeCell ref="P12:P15"/>
    <mergeCell ref="B17:P17"/>
    <mergeCell ref="P19:P3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9DF63-673D-46DA-96A6-000CD5F97FCF}">
  <dimension ref="A1:N17"/>
  <sheetViews>
    <sheetView workbookViewId="0">
      <selection activeCell="J5" sqref="J5:J12"/>
    </sheetView>
  </sheetViews>
  <sheetFormatPr defaultRowHeight="14.5" x14ac:dyDescent="0.35"/>
  <cols>
    <col min="1" max="1" width="19.26953125" customWidth="1"/>
    <col min="2" max="2" width="12" customWidth="1"/>
    <col min="3" max="3" width="13.453125" customWidth="1"/>
    <col min="4" max="5" width="12" customWidth="1"/>
    <col min="6" max="6" width="12.81640625" customWidth="1"/>
    <col min="7" max="7" width="10.81640625" customWidth="1"/>
    <col min="8" max="8" width="14.90625" customWidth="1"/>
    <col min="9" max="10" width="12" customWidth="1"/>
    <col min="11" max="11" width="13.90625" customWidth="1"/>
    <col min="12" max="14" width="12" customWidth="1"/>
  </cols>
  <sheetData>
    <row r="1" spans="1:14" x14ac:dyDescent="0.35">
      <c r="A1" s="116"/>
      <c r="B1" s="106"/>
      <c r="C1" s="106"/>
      <c r="D1" s="106"/>
      <c r="E1" s="106"/>
      <c r="F1" s="106"/>
      <c r="G1" s="106"/>
      <c r="H1" s="106"/>
      <c r="I1" s="106"/>
      <c r="J1" s="106"/>
      <c r="K1" s="106"/>
      <c r="L1" s="106"/>
      <c r="M1" s="106"/>
      <c r="N1" s="106"/>
    </row>
    <row r="3" spans="1:14" x14ac:dyDescent="0.35">
      <c r="A3" s="89"/>
      <c r="B3" s="138" t="s">
        <v>25</v>
      </c>
      <c r="C3" s="138"/>
      <c r="D3" s="138"/>
      <c r="E3" s="138"/>
      <c r="F3" s="138"/>
      <c r="G3" s="138"/>
      <c r="H3" s="138"/>
      <c r="I3" s="138"/>
      <c r="J3" s="138"/>
    </row>
    <row r="4" spans="1:14" ht="72.5" x14ac:dyDescent="0.35">
      <c r="A4" s="4" t="s">
        <v>177</v>
      </c>
      <c r="B4" s="4" t="s">
        <v>15</v>
      </c>
      <c r="C4" s="4" t="s">
        <v>21</v>
      </c>
      <c r="D4" s="4" t="s">
        <v>23</v>
      </c>
      <c r="E4" s="4" t="s">
        <v>16</v>
      </c>
      <c r="F4" s="4" t="s">
        <v>24</v>
      </c>
      <c r="G4" s="4" t="s">
        <v>155</v>
      </c>
      <c r="H4" s="4" t="s">
        <v>17</v>
      </c>
      <c r="I4" s="4" t="s">
        <v>1</v>
      </c>
      <c r="J4" s="4" t="s">
        <v>159</v>
      </c>
    </row>
    <row r="5" spans="1:14" x14ac:dyDescent="0.35">
      <c r="A5" s="90" t="s">
        <v>2</v>
      </c>
      <c r="B5" s="13">
        <v>0</v>
      </c>
      <c r="C5" s="13">
        <v>22</v>
      </c>
      <c r="D5" s="13">
        <v>0</v>
      </c>
      <c r="E5" s="13">
        <v>0</v>
      </c>
      <c r="F5" s="13">
        <v>0</v>
      </c>
      <c r="G5" s="13">
        <v>0</v>
      </c>
      <c r="H5" s="15">
        <v>0</v>
      </c>
      <c r="I5" s="15">
        <v>0</v>
      </c>
      <c r="J5" s="139" t="s">
        <v>160</v>
      </c>
    </row>
    <row r="6" spans="1:14" x14ac:dyDescent="0.35">
      <c r="A6" s="90" t="s">
        <v>3</v>
      </c>
      <c r="B6" s="13">
        <v>12</v>
      </c>
      <c r="C6" s="13">
        <v>21</v>
      </c>
      <c r="D6" s="13">
        <v>212</v>
      </c>
      <c r="E6" s="13">
        <v>18.329999999999998</v>
      </c>
      <c r="F6" s="13">
        <v>20</v>
      </c>
      <c r="G6" s="13">
        <f t="shared" ref="G6:G16" si="0">ROUND(E6*F6 %,2)</f>
        <v>3.67</v>
      </c>
      <c r="H6" s="15">
        <f t="shared" ref="H6:H12" si="1">D6*G6</f>
        <v>778.04</v>
      </c>
      <c r="I6" s="15">
        <v>0</v>
      </c>
      <c r="J6" s="140"/>
    </row>
    <row r="7" spans="1:14" x14ac:dyDescent="0.35">
      <c r="A7" s="90" t="s">
        <v>4</v>
      </c>
      <c r="B7" s="13">
        <v>13</v>
      </c>
      <c r="C7" s="13">
        <v>20</v>
      </c>
      <c r="D7" s="13">
        <v>216</v>
      </c>
      <c r="E7" s="13">
        <v>18.329999999999998</v>
      </c>
      <c r="F7" s="13">
        <v>20</v>
      </c>
      <c r="G7" s="13">
        <f t="shared" si="0"/>
        <v>3.67</v>
      </c>
      <c r="H7" s="15">
        <f t="shared" si="1"/>
        <v>792.72</v>
      </c>
      <c r="I7" s="15">
        <v>0</v>
      </c>
      <c r="J7" s="140"/>
    </row>
    <row r="8" spans="1:14" x14ac:dyDescent="0.35">
      <c r="A8" s="90" t="s">
        <v>5</v>
      </c>
      <c r="B8" s="13">
        <v>13</v>
      </c>
      <c r="C8" s="13">
        <v>21</v>
      </c>
      <c r="D8" s="13">
        <v>220</v>
      </c>
      <c r="E8" s="13">
        <v>18.329999999999998</v>
      </c>
      <c r="F8" s="13">
        <v>20</v>
      </c>
      <c r="G8" s="13">
        <f t="shared" si="0"/>
        <v>3.67</v>
      </c>
      <c r="H8" s="15">
        <f t="shared" si="1"/>
        <v>807.4</v>
      </c>
      <c r="I8" s="15">
        <v>0</v>
      </c>
      <c r="J8" s="140"/>
    </row>
    <row r="9" spans="1:14" x14ac:dyDescent="0.35">
      <c r="A9" s="90" t="s">
        <v>6</v>
      </c>
      <c r="B9" s="13">
        <v>13</v>
      </c>
      <c r="C9" s="13">
        <v>21</v>
      </c>
      <c r="D9" s="13">
        <v>226</v>
      </c>
      <c r="E9" s="13">
        <v>18.329999999999998</v>
      </c>
      <c r="F9" s="13">
        <v>20</v>
      </c>
      <c r="G9" s="13">
        <f t="shared" si="0"/>
        <v>3.67</v>
      </c>
      <c r="H9" s="15">
        <f t="shared" si="1"/>
        <v>829.42</v>
      </c>
      <c r="I9" s="15">
        <v>0</v>
      </c>
      <c r="J9" s="140"/>
    </row>
    <row r="10" spans="1:14" x14ac:dyDescent="0.35">
      <c r="A10" s="90" t="s">
        <v>7</v>
      </c>
      <c r="B10" s="13">
        <v>13</v>
      </c>
      <c r="C10" s="13">
        <v>19</v>
      </c>
      <c r="D10" s="13">
        <v>188</v>
      </c>
      <c r="E10" s="13">
        <v>18.329999999999998</v>
      </c>
      <c r="F10" s="13">
        <v>20</v>
      </c>
      <c r="G10" s="13">
        <f t="shared" si="0"/>
        <v>3.67</v>
      </c>
      <c r="H10" s="15">
        <f t="shared" si="1"/>
        <v>689.96</v>
      </c>
      <c r="I10" s="15">
        <v>0</v>
      </c>
      <c r="J10" s="140"/>
    </row>
    <row r="11" spans="1:14" x14ac:dyDescent="0.35">
      <c r="A11" s="90" t="s">
        <v>178</v>
      </c>
      <c r="B11" s="13">
        <v>12</v>
      </c>
      <c r="C11" s="13">
        <v>15</v>
      </c>
      <c r="D11" s="13">
        <v>137</v>
      </c>
      <c r="E11" s="13">
        <v>18.329999999999998</v>
      </c>
      <c r="F11" s="13">
        <v>20</v>
      </c>
      <c r="G11" s="13">
        <f t="shared" si="0"/>
        <v>3.67</v>
      </c>
      <c r="H11" s="15">
        <f t="shared" si="1"/>
        <v>502.78999999999996</v>
      </c>
      <c r="I11" s="15">
        <v>0</v>
      </c>
      <c r="J11" s="140"/>
    </row>
    <row r="12" spans="1:14" x14ac:dyDescent="0.35">
      <c r="A12" s="90" t="s">
        <v>105</v>
      </c>
      <c r="B12" s="13"/>
      <c r="C12" s="13"/>
      <c r="D12" s="13"/>
      <c r="E12" s="13"/>
      <c r="F12" s="13"/>
      <c r="G12" s="13">
        <f t="shared" si="0"/>
        <v>0</v>
      </c>
      <c r="H12" s="15">
        <f t="shared" si="1"/>
        <v>0</v>
      </c>
      <c r="I12" s="15">
        <v>0</v>
      </c>
      <c r="J12" s="140"/>
    </row>
    <row r="13" spans="1:14" x14ac:dyDescent="0.35">
      <c r="A13" s="90" t="s">
        <v>37</v>
      </c>
      <c r="B13" s="13"/>
      <c r="C13" s="13"/>
      <c r="D13" s="13"/>
      <c r="E13" s="13"/>
      <c r="F13" s="13"/>
      <c r="G13" s="13">
        <f t="shared" si="0"/>
        <v>0</v>
      </c>
      <c r="H13" s="15">
        <f t="shared" ref="H13:H16" si="2">D13*G13</f>
        <v>0</v>
      </c>
      <c r="I13" s="15">
        <f>SUM(H5:H12)</f>
        <v>4400.33</v>
      </c>
      <c r="J13" s="98"/>
    </row>
    <row r="14" spans="1:14" x14ac:dyDescent="0.35">
      <c r="A14" s="90" t="s">
        <v>11</v>
      </c>
      <c r="B14" s="13"/>
      <c r="C14" s="13"/>
      <c r="D14" s="13"/>
      <c r="E14" s="13"/>
      <c r="F14" s="13"/>
      <c r="G14" s="13">
        <f t="shared" si="0"/>
        <v>0</v>
      </c>
      <c r="H14" s="15">
        <f t="shared" si="2"/>
        <v>0</v>
      </c>
      <c r="I14" s="15">
        <f>H13</f>
        <v>0</v>
      </c>
      <c r="J14" s="98"/>
    </row>
    <row r="15" spans="1:14" x14ac:dyDescent="0.35">
      <c r="A15" s="90" t="s">
        <v>34</v>
      </c>
      <c r="B15" s="13"/>
      <c r="C15" s="13"/>
      <c r="D15" s="13"/>
      <c r="E15" s="13"/>
      <c r="F15" s="13"/>
      <c r="G15" s="13">
        <f t="shared" si="0"/>
        <v>0</v>
      </c>
      <c r="H15" s="15">
        <f t="shared" si="2"/>
        <v>0</v>
      </c>
      <c r="I15" s="77">
        <f>H14</f>
        <v>0</v>
      </c>
      <c r="J15" s="98"/>
    </row>
    <row r="16" spans="1:14" x14ac:dyDescent="0.35">
      <c r="A16" s="90" t="s">
        <v>13</v>
      </c>
      <c r="B16" s="13"/>
      <c r="C16" s="13"/>
      <c r="D16" s="13"/>
      <c r="E16" s="13"/>
      <c r="F16" s="13"/>
      <c r="G16" s="13">
        <f t="shared" si="0"/>
        <v>0</v>
      </c>
      <c r="H16" s="15">
        <f t="shared" si="2"/>
        <v>0</v>
      </c>
      <c r="I16" s="15">
        <f>H15</f>
        <v>0</v>
      </c>
      <c r="J16" s="99"/>
    </row>
    <row r="17" spans="1:10" x14ac:dyDescent="0.35">
      <c r="A17" s="90" t="s">
        <v>14</v>
      </c>
      <c r="B17" s="13" t="s">
        <v>18</v>
      </c>
      <c r="C17" s="13">
        <f>SUM(C5:C16)</f>
        <v>139</v>
      </c>
      <c r="D17" s="13">
        <f>SUM(D5:D16)</f>
        <v>1199</v>
      </c>
      <c r="E17" s="13" t="s">
        <v>18</v>
      </c>
      <c r="F17" s="13" t="s">
        <v>18</v>
      </c>
      <c r="G17" s="13" t="s">
        <v>18</v>
      </c>
      <c r="H17" s="15">
        <f>SUM(H5:H16)</f>
        <v>4400.33</v>
      </c>
      <c r="I17" s="15">
        <f>SUM(I5:I16)</f>
        <v>4400.33</v>
      </c>
      <c r="J17" s="90"/>
    </row>
  </sheetData>
  <mergeCells count="2">
    <mergeCell ref="B3:J3"/>
    <mergeCell ref="J5:J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BBD09-0371-4AFB-82AD-63B174A8055F}">
  <dimension ref="A3:P49"/>
  <sheetViews>
    <sheetView topLeftCell="A19" workbookViewId="0">
      <selection activeCell="E17" sqref="E17:F17"/>
    </sheetView>
  </sheetViews>
  <sheetFormatPr defaultRowHeight="14.5" x14ac:dyDescent="0.35"/>
  <cols>
    <col min="1" max="1" width="19.26953125" customWidth="1"/>
    <col min="2" max="2" width="12" customWidth="1"/>
    <col min="3" max="3" width="13.453125" customWidth="1"/>
    <col min="4" max="5" width="12" customWidth="1"/>
    <col min="6" max="6" width="14.08984375" customWidth="1"/>
    <col min="7" max="7" width="10.81640625" customWidth="1"/>
    <col min="8" max="8" width="15.7265625" customWidth="1"/>
    <col min="9" max="10" width="12" customWidth="1"/>
    <col min="11" max="11" width="13.90625" customWidth="1"/>
    <col min="12" max="14" width="12" customWidth="1"/>
    <col min="15" max="15" width="10.54296875" customWidth="1"/>
  </cols>
  <sheetData>
    <row r="3" spans="1:16" x14ac:dyDescent="0.35">
      <c r="B3" s="138" t="s">
        <v>25</v>
      </c>
      <c r="C3" s="138"/>
      <c r="D3" s="138"/>
      <c r="E3" s="138"/>
      <c r="F3" s="138"/>
      <c r="G3" s="138"/>
      <c r="H3" s="138"/>
      <c r="I3" s="138"/>
      <c r="J3" s="138"/>
      <c r="K3" s="138"/>
      <c r="L3" s="138"/>
      <c r="M3" s="138"/>
      <c r="N3" s="138"/>
      <c r="O3" s="138"/>
      <c r="P3" s="138"/>
    </row>
    <row r="4" spans="1:16" ht="87" x14ac:dyDescent="0.35">
      <c r="A4" s="7" t="s">
        <v>179</v>
      </c>
      <c r="B4" s="7" t="s">
        <v>48</v>
      </c>
      <c r="C4" s="7" t="s">
        <v>49</v>
      </c>
      <c r="D4" s="7" t="s">
        <v>21</v>
      </c>
      <c r="E4" s="4" t="s">
        <v>166</v>
      </c>
      <c r="F4" s="4" t="s">
        <v>167</v>
      </c>
      <c r="G4" s="7" t="s">
        <v>50</v>
      </c>
      <c r="H4" s="7" t="s">
        <v>51</v>
      </c>
      <c r="I4" s="7" t="s">
        <v>24</v>
      </c>
      <c r="J4" s="7" t="s">
        <v>150</v>
      </c>
      <c r="K4" s="7" t="s">
        <v>151</v>
      </c>
      <c r="L4" s="7" t="s">
        <v>52</v>
      </c>
      <c r="M4" s="7" t="s">
        <v>53</v>
      </c>
      <c r="N4" s="7" t="s">
        <v>46</v>
      </c>
      <c r="O4" s="4" t="s">
        <v>1</v>
      </c>
      <c r="P4" s="87" t="s">
        <v>20</v>
      </c>
    </row>
    <row r="5" spans="1:16" x14ac:dyDescent="0.35">
      <c r="A5" s="62" t="s">
        <v>47</v>
      </c>
      <c r="B5" s="63"/>
      <c r="C5" s="63"/>
      <c r="D5" s="63">
        <v>22</v>
      </c>
      <c r="E5" s="70"/>
      <c r="F5" s="70"/>
      <c r="G5" s="63">
        <v>26.87</v>
      </c>
      <c r="H5" s="63">
        <v>34.46</v>
      </c>
      <c r="I5" s="63"/>
      <c r="J5" s="63">
        <f>ROUND(G5*I5 %,2)</f>
        <v>0</v>
      </c>
      <c r="K5" s="63">
        <f>ROUND(H5*I5 %,2)</f>
        <v>0</v>
      </c>
      <c r="L5" s="65">
        <f>ROUND(E5*J5,2)</f>
        <v>0</v>
      </c>
      <c r="M5" s="65">
        <f>ROUND(F5*K5,2)</f>
        <v>0</v>
      </c>
      <c r="N5" s="65">
        <f>L5+M5</f>
        <v>0</v>
      </c>
      <c r="O5" s="65">
        <v>0</v>
      </c>
      <c r="P5" s="156" t="s">
        <v>20</v>
      </c>
    </row>
    <row r="6" spans="1:16" x14ac:dyDescent="0.35">
      <c r="A6" s="1" t="s">
        <v>3</v>
      </c>
      <c r="B6" s="13">
        <v>4</v>
      </c>
      <c r="C6" s="13">
        <v>1</v>
      </c>
      <c r="D6" s="13">
        <v>21</v>
      </c>
      <c r="E6" s="66">
        <f>B6*D6</f>
        <v>84</v>
      </c>
      <c r="F6" s="66">
        <f>C6*D6</f>
        <v>21</v>
      </c>
      <c r="G6" s="63">
        <v>26.87</v>
      </c>
      <c r="H6" s="63">
        <v>34.46</v>
      </c>
      <c r="I6" s="63">
        <v>60</v>
      </c>
      <c r="J6" s="63">
        <f>ROUND(G6*I6 %,2)</f>
        <v>16.12</v>
      </c>
      <c r="K6" s="63">
        <f>ROUND(H6*I6 %,2)</f>
        <v>20.68</v>
      </c>
      <c r="L6" s="65">
        <f t="shared" ref="L6:M16" si="0">ROUND(E6*J6,2)</f>
        <v>1354.08</v>
      </c>
      <c r="M6" s="65">
        <f t="shared" si="0"/>
        <v>434.28</v>
      </c>
      <c r="N6" s="15">
        <f t="shared" ref="N6:N16" si="1">L6+M6</f>
        <v>1788.36</v>
      </c>
      <c r="O6" s="15">
        <v>0</v>
      </c>
      <c r="P6" s="157"/>
    </row>
    <row r="7" spans="1:16" x14ac:dyDescent="0.35">
      <c r="A7" s="1" t="s">
        <v>4</v>
      </c>
      <c r="B7" s="13">
        <v>4</v>
      </c>
      <c r="C7" s="13">
        <v>1</v>
      </c>
      <c r="D7" s="13">
        <v>20</v>
      </c>
      <c r="E7" s="66">
        <f t="shared" ref="E7:E16" si="2">B7*D7</f>
        <v>80</v>
      </c>
      <c r="F7" s="66">
        <f t="shared" ref="F7:F16" si="3">C7*D7</f>
        <v>20</v>
      </c>
      <c r="G7" s="63">
        <v>26.87</v>
      </c>
      <c r="H7" s="63">
        <v>34.46</v>
      </c>
      <c r="I7" s="63">
        <v>40</v>
      </c>
      <c r="J7" s="63">
        <f t="shared" ref="J7:J16" si="4">ROUND(G7*I7 %,2)</f>
        <v>10.75</v>
      </c>
      <c r="K7" s="63">
        <f t="shared" ref="K7:K16" si="5">ROUND(H7*I7 %,2)</f>
        <v>13.78</v>
      </c>
      <c r="L7" s="65">
        <f t="shared" si="0"/>
        <v>860</v>
      </c>
      <c r="M7" s="65">
        <f t="shared" si="0"/>
        <v>275.60000000000002</v>
      </c>
      <c r="N7" s="15">
        <f t="shared" si="1"/>
        <v>1135.5999999999999</v>
      </c>
      <c r="O7" s="15">
        <v>0</v>
      </c>
      <c r="P7" s="157"/>
    </row>
    <row r="8" spans="1:16" x14ac:dyDescent="0.35">
      <c r="A8" s="1" t="s">
        <v>5</v>
      </c>
      <c r="B8" s="13">
        <v>4</v>
      </c>
      <c r="C8" s="13">
        <v>1</v>
      </c>
      <c r="D8" s="13">
        <v>21</v>
      </c>
      <c r="E8" s="66">
        <f t="shared" si="2"/>
        <v>84</v>
      </c>
      <c r="F8" s="66">
        <f t="shared" si="3"/>
        <v>21</v>
      </c>
      <c r="G8" s="63">
        <v>26.87</v>
      </c>
      <c r="H8" s="63">
        <v>34.46</v>
      </c>
      <c r="I8" s="63">
        <v>40</v>
      </c>
      <c r="J8" s="63">
        <f t="shared" si="4"/>
        <v>10.75</v>
      </c>
      <c r="K8" s="63">
        <f t="shared" si="5"/>
        <v>13.78</v>
      </c>
      <c r="L8" s="65">
        <f t="shared" si="0"/>
        <v>903</v>
      </c>
      <c r="M8" s="65">
        <f t="shared" si="0"/>
        <v>289.38</v>
      </c>
      <c r="N8" s="15">
        <f t="shared" si="1"/>
        <v>1192.3800000000001</v>
      </c>
      <c r="O8" s="15">
        <v>0</v>
      </c>
      <c r="P8" s="157"/>
    </row>
    <row r="9" spans="1:16" x14ac:dyDescent="0.35">
      <c r="A9" s="1" t="s">
        <v>6</v>
      </c>
      <c r="B9" s="13">
        <v>4</v>
      </c>
      <c r="C9" s="13">
        <v>1</v>
      </c>
      <c r="D9" s="13">
        <v>21</v>
      </c>
      <c r="E9" s="66">
        <f t="shared" si="2"/>
        <v>84</v>
      </c>
      <c r="F9" s="66">
        <f t="shared" si="3"/>
        <v>21</v>
      </c>
      <c r="G9" s="63">
        <v>26.87</v>
      </c>
      <c r="H9" s="63">
        <v>34.46</v>
      </c>
      <c r="I9" s="63">
        <v>40</v>
      </c>
      <c r="J9" s="63">
        <f t="shared" si="4"/>
        <v>10.75</v>
      </c>
      <c r="K9" s="63">
        <f t="shared" si="5"/>
        <v>13.78</v>
      </c>
      <c r="L9" s="65">
        <f t="shared" si="0"/>
        <v>903</v>
      </c>
      <c r="M9" s="65">
        <f t="shared" si="0"/>
        <v>289.38</v>
      </c>
      <c r="N9" s="15">
        <f t="shared" si="1"/>
        <v>1192.3800000000001</v>
      </c>
      <c r="O9" s="15">
        <v>0</v>
      </c>
      <c r="P9" s="157"/>
    </row>
    <row r="10" spans="1:16" x14ac:dyDescent="0.35">
      <c r="A10" s="1" t="s">
        <v>7</v>
      </c>
      <c r="B10" s="13">
        <v>4</v>
      </c>
      <c r="C10" s="13">
        <v>1</v>
      </c>
      <c r="D10" s="13">
        <v>19</v>
      </c>
      <c r="E10" s="66">
        <f t="shared" si="2"/>
        <v>76</v>
      </c>
      <c r="F10" s="66">
        <f t="shared" si="3"/>
        <v>19</v>
      </c>
      <c r="G10" s="63">
        <v>26.87</v>
      </c>
      <c r="H10" s="63">
        <v>34.46</v>
      </c>
      <c r="I10" s="63">
        <v>40</v>
      </c>
      <c r="J10" s="63">
        <f t="shared" si="4"/>
        <v>10.75</v>
      </c>
      <c r="K10" s="63">
        <f t="shared" si="5"/>
        <v>13.78</v>
      </c>
      <c r="L10" s="65">
        <f t="shared" si="0"/>
        <v>817</v>
      </c>
      <c r="M10" s="65">
        <f t="shared" si="0"/>
        <v>261.82</v>
      </c>
      <c r="N10" s="15">
        <f t="shared" si="1"/>
        <v>1078.82</v>
      </c>
      <c r="O10" s="15">
        <v>0</v>
      </c>
      <c r="P10" s="157"/>
    </row>
    <row r="11" spans="1:16" x14ac:dyDescent="0.35">
      <c r="A11" s="1" t="s">
        <v>8</v>
      </c>
      <c r="B11" s="13">
        <v>4</v>
      </c>
      <c r="C11" s="13">
        <v>1</v>
      </c>
      <c r="D11" s="13">
        <v>23</v>
      </c>
      <c r="E11" s="66">
        <f t="shared" si="2"/>
        <v>92</v>
      </c>
      <c r="F11" s="66">
        <f t="shared" si="3"/>
        <v>23</v>
      </c>
      <c r="G11" s="63">
        <v>26.87</v>
      </c>
      <c r="H11" s="63">
        <v>34.46</v>
      </c>
      <c r="I11" s="63">
        <v>40</v>
      </c>
      <c r="J11" s="63">
        <f t="shared" si="4"/>
        <v>10.75</v>
      </c>
      <c r="K11" s="63">
        <f t="shared" si="5"/>
        <v>13.78</v>
      </c>
      <c r="L11" s="65">
        <f t="shared" si="0"/>
        <v>989</v>
      </c>
      <c r="M11" s="65">
        <f t="shared" si="0"/>
        <v>316.94</v>
      </c>
      <c r="N11" s="15">
        <f t="shared" si="1"/>
        <v>1305.94</v>
      </c>
      <c r="O11" s="15">
        <v>0</v>
      </c>
      <c r="P11" s="157"/>
    </row>
    <row r="12" spans="1:16" x14ac:dyDescent="0.35">
      <c r="A12" s="1" t="s">
        <v>9</v>
      </c>
      <c r="B12" s="13">
        <v>4</v>
      </c>
      <c r="C12" s="13">
        <v>1</v>
      </c>
      <c r="D12" s="13">
        <v>22</v>
      </c>
      <c r="E12" s="66">
        <f t="shared" si="2"/>
        <v>88</v>
      </c>
      <c r="F12" s="66">
        <f t="shared" si="3"/>
        <v>22</v>
      </c>
      <c r="G12" s="63">
        <v>26.87</v>
      </c>
      <c r="H12" s="63">
        <v>34.46</v>
      </c>
      <c r="I12" s="63">
        <v>40</v>
      </c>
      <c r="J12" s="63">
        <f t="shared" si="4"/>
        <v>10.75</v>
      </c>
      <c r="K12" s="63">
        <f t="shared" si="5"/>
        <v>13.78</v>
      </c>
      <c r="L12" s="65">
        <f t="shared" si="0"/>
        <v>946</v>
      </c>
      <c r="M12" s="65">
        <f t="shared" si="0"/>
        <v>303.16000000000003</v>
      </c>
      <c r="N12" s="15">
        <f t="shared" si="1"/>
        <v>1249.1600000000001</v>
      </c>
      <c r="O12" s="15">
        <v>0</v>
      </c>
      <c r="P12" s="157"/>
    </row>
    <row r="13" spans="1:16" x14ac:dyDescent="0.35">
      <c r="A13" s="1" t="s">
        <v>10</v>
      </c>
      <c r="B13" s="13">
        <v>4</v>
      </c>
      <c r="C13" s="13">
        <v>1</v>
      </c>
      <c r="D13" s="22">
        <v>21</v>
      </c>
      <c r="E13" s="66">
        <f t="shared" si="2"/>
        <v>84</v>
      </c>
      <c r="F13" s="66">
        <f t="shared" si="3"/>
        <v>21</v>
      </c>
      <c r="G13" s="63">
        <v>26.87</v>
      </c>
      <c r="H13" s="63">
        <v>34.46</v>
      </c>
      <c r="I13" s="22">
        <v>40</v>
      </c>
      <c r="J13" s="63">
        <f t="shared" si="4"/>
        <v>10.75</v>
      </c>
      <c r="K13" s="63">
        <f t="shared" si="5"/>
        <v>13.78</v>
      </c>
      <c r="L13" s="65">
        <f t="shared" si="0"/>
        <v>903</v>
      </c>
      <c r="M13" s="65">
        <f t="shared" si="0"/>
        <v>289.38</v>
      </c>
      <c r="N13" s="15">
        <f t="shared" si="1"/>
        <v>1192.3800000000001</v>
      </c>
      <c r="O13" s="15">
        <v>0</v>
      </c>
      <c r="P13" s="157"/>
    </row>
    <row r="14" spans="1:16" x14ac:dyDescent="0.35">
      <c r="A14" s="1" t="s">
        <v>11</v>
      </c>
      <c r="B14" s="13">
        <v>4</v>
      </c>
      <c r="C14" s="13">
        <v>1</v>
      </c>
      <c r="D14" s="22">
        <v>23</v>
      </c>
      <c r="E14" s="66">
        <f t="shared" si="2"/>
        <v>92</v>
      </c>
      <c r="F14" s="66">
        <f t="shared" si="3"/>
        <v>23</v>
      </c>
      <c r="G14" s="63">
        <v>26.87</v>
      </c>
      <c r="H14" s="63">
        <v>34.46</v>
      </c>
      <c r="I14" s="22">
        <v>40</v>
      </c>
      <c r="J14" s="63">
        <f t="shared" si="4"/>
        <v>10.75</v>
      </c>
      <c r="K14" s="63">
        <f t="shared" si="5"/>
        <v>13.78</v>
      </c>
      <c r="L14" s="65">
        <f t="shared" si="0"/>
        <v>989</v>
      </c>
      <c r="M14" s="65">
        <f t="shared" si="0"/>
        <v>316.94</v>
      </c>
      <c r="N14" s="15">
        <f t="shared" si="1"/>
        <v>1305.94</v>
      </c>
      <c r="O14" s="15">
        <f>SUM(N5:N13)</f>
        <v>10135.02</v>
      </c>
      <c r="P14" s="157"/>
    </row>
    <row r="15" spans="1:16" x14ac:dyDescent="0.35">
      <c r="A15" s="1" t="s">
        <v>12</v>
      </c>
      <c r="B15" s="13">
        <v>4</v>
      </c>
      <c r="C15" s="13">
        <v>1</v>
      </c>
      <c r="D15" s="22">
        <v>20</v>
      </c>
      <c r="E15" s="66">
        <f t="shared" si="2"/>
        <v>80</v>
      </c>
      <c r="F15" s="66">
        <f t="shared" si="3"/>
        <v>20</v>
      </c>
      <c r="G15" s="63">
        <v>26.87</v>
      </c>
      <c r="H15" s="63">
        <v>34.46</v>
      </c>
      <c r="I15" s="22">
        <v>40</v>
      </c>
      <c r="J15" s="63">
        <f t="shared" si="4"/>
        <v>10.75</v>
      </c>
      <c r="K15" s="63">
        <f t="shared" si="5"/>
        <v>13.78</v>
      </c>
      <c r="L15" s="65">
        <f t="shared" si="0"/>
        <v>860</v>
      </c>
      <c r="M15" s="65">
        <f t="shared" si="0"/>
        <v>275.60000000000002</v>
      </c>
      <c r="N15" s="15">
        <f t="shared" si="1"/>
        <v>1135.5999999999999</v>
      </c>
      <c r="O15" s="15">
        <f>N14</f>
        <v>1305.94</v>
      </c>
      <c r="P15" s="157"/>
    </row>
    <row r="16" spans="1:16" x14ac:dyDescent="0.35">
      <c r="A16" s="1" t="s">
        <v>13</v>
      </c>
      <c r="B16" s="13">
        <v>4</v>
      </c>
      <c r="C16" s="13">
        <v>1</v>
      </c>
      <c r="D16" s="22">
        <v>18</v>
      </c>
      <c r="E16" s="66">
        <f t="shared" si="2"/>
        <v>72</v>
      </c>
      <c r="F16" s="66">
        <f t="shared" si="3"/>
        <v>18</v>
      </c>
      <c r="G16" s="63">
        <v>26.87</v>
      </c>
      <c r="H16" s="63">
        <v>34.46</v>
      </c>
      <c r="I16" s="22">
        <v>40</v>
      </c>
      <c r="J16" s="63">
        <f t="shared" si="4"/>
        <v>10.75</v>
      </c>
      <c r="K16" s="63">
        <f t="shared" si="5"/>
        <v>13.78</v>
      </c>
      <c r="L16" s="65">
        <f t="shared" si="0"/>
        <v>774</v>
      </c>
      <c r="M16" s="65">
        <f t="shared" si="0"/>
        <v>248.04</v>
      </c>
      <c r="N16" s="15">
        <f t="shared" si="1"/>
        <v>1022.04</v>
      </c>
      <c r="O16" s="15">
        <f>N15</f>
        <v>1135.5999999999999</v>
      </c>
      <c r="P16" s="158"/>
    </row>
    <row r="17" spans="1:16" x14ac:dyDescent="0.35">
      <c r="A17" s="1" t="s">
        <v>14</v>
      </c>
      <c r="B17" s="22" t="s">
        <v>18</v>
      </c>
      <c r="C17" s="22" t="s">
        <v>18</v>
      </c>
      <c r="D17" s="22">
        <f>SUM(D5:D16)</f>
        <v>251</v>
      </c>
      <c r="E17" s="66">
        <f>SUM(E5:E16)</f>
        <v>916</v>
      </c>
      <c r="F17" s="66">
        <f>SUM(F5:F16)</f>
        <v>229</v>
      </c>
      <c r="G17" s="22" t="s">
        <v>18</v>
      </c>
      <c r="H17" s="22" t="s">
        <v>18</v>
      </c>
      <c r="I17" s="22" t="s">
        <v>18</v>
      </c>
      <c r="J17" s="22" t="s">
        <v>18</v>
      </c>
      <c r="K17" s="22" t="s">
        <v>18</v>
      </c>
      <c r="L17" s="5">
        <f>SUM(L5:L16)</f>
        <v>10298.08</v>
      </c>
      <c r="M17" s="5">
        <f>SUM(M5:M16)</f>
        <v>3300.52</v>
      </c>
      <c r="N17" s="5">
        <f>SUM(N5:N16)</f>
        <v>13598.600000000002</v>
      </c>
      <c r="O17" s="5">
        <f>SUM(O5:O16)</f>
        <v>12576.560000000001</v>
      </c>
      <c r="P17" s="1"/>
    </row>
    <row r="19" spans="1:16" x14ac:dyDescent="0.35">
      <c r="B19" s="166" t="s">
        <v>0</v>
      </c>
      <c r="C19" s="155"/>
      <c r="D19" s="155"/>
      <c r="E19" s="155"/>
      <c r="F19" s="155"/>
      <c r="G19" s="155"/>
      <c r="H19" s="155"/>
      <c r="I19" s="155"/>
      <c r="J19" s="155"/>
      <c r="K19" s="155"/>
      <c r="L19" s="155"/>
      <c r="M19" s="155"/>
      <c r="N19" s="155"/>
      <c r="O19" s="155"/>
      <c r="P19" s="155"/>
    </row>
    <row r="20" spans="1:16" ht="87" x14ac:dyDescent="0.35">
      <c r="A20" s="7" t="s">
        <v>179</v>
      </c>
      <c r="B20" s="7" t="s">
        <v>48</v>
      </c>
      <c r="C20" s="7" t="s">
        <v>49</v>
      </c>
      <c r="D20" s="7" t="s">
        <v>21</v>
      </c>
      <c r="E20" s="4" t="s">
        <v>166</v>
      </c>
      <c r="F20" s="4" t="s">
        <v>167</v>
      </c>
      <c r="G20" s="7" t="s">
        <v>50</v>
      </c>
      <c r="H20" s="7" t="s">
        <v>51</v>
      </c>
      <c r="I20" s="7" t="s">
        <v>29</v>
      </c>
      <c r="J20" s="7" t="s">
        <v>150</v>
      </c>
      <c r="K20" s="7" t="s">
        <v>151</v>
      </c>
      <c r="L20" s="7" t="s">
        <v>52</v>
      </c>
      <c r="M20" s="7" t="s">
        <v>53</v>
      </c>
      <c r="N20" s="7" t="s">
        <v>46</v>
      </c>
      <c r="O20" s="4" t="s">
        <v>1</v>
      </c>
      <c r="P20" s="75" t="s">
        <v>20</v>
      </c>
    </row>
    <row r="21" spans="1:16" x14ac:dyDescent="0.35">
      <c r="A21" s="62" t="s">
        <v>47</v>
      </c>
      <c r="B21" s="63">
        <v>4</v>
      </c>
      <c r="C21" s="63">
        <v>1</v>
      </c>
      <c r="D21" s="63">
        <f>'darba dienas'!B4</f>
        <v>22</v>
      </c>
      <c r="E21" s="66">
        <f t="shared" ref="E21" si="6">B21*D21</f>
        <v>88</v>
      </c>
      <c r="F21" s="66">
        <f t="shared" ref="F21" si="7">C21*D21</f>
        <v>22</v>
      </c>
      <c r="G21" s="63">
        <v>26.87</v>
      </c>
      <c r="H21" s="63">
        <v>34.46</v>
      </c>
      <c r="I21" s="63">
        <v>40</v>
      </c>
      <c r="J21" s="63">
        <f>ROUND(G21*I21 %,2)</f>
        <v>10.75</v>
      </c>
      <c r="K21" s="63">
        <f>ROUND(H21*I21 %,2)</f>
        <v>13.78</v>
      </c>
      <c r="L21" s="65">
        <f>ROUND(E21*J21,2)</f>
        <v>946</v>
      </c>
      <c r="M21" s="65">
        <f>ROUND(F21*K21,2)</f>
        <v>303.16000000000003</v>
      </c>
      <c r="N21" s="65">
        <f>L21+M21</f>
        <v>1249.1600000000001</v>
      </c>
      <c r="O21" s="65">
        <f>N16</f>
        <v>1022.04</v>
      </c>
      <c r="P21" s="156" t="s">
        <v>20</v>
      </c>
    </row>
    <row r="22" spans="1:16" x14ac:dyDescent="0.35">
      <c r="A22" s="1" t="s">
        <v>3</v>
      </c>
      <c r="B22" s="63">
        <v>4</v>
      </c>
      <c r="C22" s="63">
        <v>1</v>
      </c>
      <c r="D22" s="13">
        <f>'darba dienas'!C4</f>
        <v>20</v>
      </c>
      <c r="E22" s="66">
        <f t="shared" ref="E22:E32" si="8">B22*D22</f>
        <v>80</v>
      </c>
      <c r="F22" s="66">
        <f t="shared" ref="F22:F32" si="9">C22*D22</f>
        <v>20</v>
      </c>
      <c r="G22" s="63">
        <v>26.87</v>
      </c>
      <c r="H22" s="63">
        <v>34.46</v>
      </c>
      <c r="I22" s="63">
        <v>40</v>
      </c>
      <c r="J22" s="63">
        <f t="shared" ref="J22:J32" si="10">ROUND(G22*I22 %,2)</f>
        <v>10.75</v>
      </c>
      <c r="K22" s="63">
        <f t="shared" ref="K22:K32" si="11">ROUND(H22*I22 %,2)</f>
        <v>13.78</v>
      </c>
      <c r="L22" s="65">
        <f t="shared" ref="L22:L32" si="12">ROUND(E22*J22,2)</f>
        <v>860</v>
      </c>
      <c r="M22" s="65">
        <f t="shared" ref="M22:M32" si="13">ROUND(F22*K22,2)</f>
        <v>275.60000000000002</v>
      </c>
      <c r="N22" s="15">
        <f t="shared" ref="N22:N32" si="14">L22+M22</f>
        <v>1135.5999999999999</v>
      </c>
      <c r="O22" s="15">
        <f>N21</f>
        <v>1249.1600000000001</v>
      </c>
      <c r="P22" s="157"/>
    </row>
    <row r="23" spans="1:16" x14ac:dyDescent="0.35">
      <c r="A23" s="1" t="s">
        <v>4</v>
      </c>
      <c r="B23" s="63">
        <v>4</v>
      </c>
      <c r="C23" s="63">
        <v>1</v>
      </c>
      <c r="D23" s="13">
        <f>'darba dienas'!D4</f>
        <v>21</v>
      </c>
      <c r="E23" s="66">
        <f t="shared" si="8"/>
        <v>84</v>
      </c>
      <c r="F23" s="66">
        <f t="shared" si="9"/>
        <v>21</v>
      </c>
      <c r="G23" s="63">
        <v>26.87</v>
      </c>
      <c r="H23" s="63">
        <v>34.46</v>
      </c>
      <c r="I23" s="63">
        <v>20</v>
      </c>
      <c r="J23" s="63">
        <f t="shared" si="10"/>
        <v>5.37</v>
      </c>
      <c r="K23" s="63">
        <f t="shared" si="11"/>
        <v>6.89</v>
      </c>
      <c r="L23" s="65">
        <f t="shared" si="12"/>
        <v>451.08</v>
      </c>
      <c r="M23" s="65">
        <f t="shared" si="13"/>
        <v>144.69</v>
      </c>
      <c r="N23" s="15">
        <f t="shared" si="14"/>
        <v>595.77</v>
      </c>
      <c r="O23" s="15">
        <f t="shared" ref="O23:O32" si="15">N22</f>
        <v>1135.5999999999999</v>
      </c>
      <c r="P23" s="157"/>
    </row>
    <row r="24" spans="1:16" x14ac:dyDescent="0.35">
      <c r="A24" s="1" t="s">
        <v>5</v>
      </c>
      <c r="B24" s="63">
        <v>4</v>
      </c>
      <c r="C24" s="63">
        <v>1</v>
      </c>
      <c r="D24" s="13">
        <f>'darba dienas'!E4</f>
        <v>20</v>
      </c>
      <c r="E24" s="66">
        <f t="shared" si="8"/>
        <v>80</v>
      </c>
      <c r="F24" s="66">
        <f t="shared" si="9"/>
        <v>20</v>
      </c>
      <c r="G24" s="63">
        <v>26.87</v>
      </c>
      <c r="H24" s="63">
        <v>34.46</v>
      </c>
      <c r="I24" s="63">
        <v>20</v>
      </c>
      <c r="J24" s="63">
        <f t="shared" si="10"/>
        <v>5.37</v>
      </c>
      <c r="K24" s="63">
        <f t="shared" si="11"/>
        <v>6.89</v>
      </c>
      <c r="L24" s="65">
        <f t="shared" si="12"/>
        <v>429.6</v>
      </c>
      <c r="M24" s="65">
        <f t="shared" si="13"/>
        <v>137.80000000000001</v>
      </c>
      <c r="N24" s="15">
        <f t="shared" si="14"/>
        <v>567.40000000000009</v>
      </c>
      <c r="O24" s="15">
        <f t="shared" si="15"/>
        <v>595.77</v>
      </c>
      <c r="P24" s="157"/>
    </row>
    <row r="25" spans="1:16" x14ac:dyDescent="0.35">
      <c r="A25" s="1" t="s">
        <v>6</v>
      </c>
      <c r="B25" s="63">
        <v>4</v>
      </c>
      <c r="C25" s="63">
        <v>1</v>
      </c>
      <c r="D25" s="13">
        <f>'darba dienas'!F4</f>
        <v>20</v>
      </c>
      <c r="E25" s="66">
        <f t="shared" si="8"/>
        <v>80</v>
      </c>
      <c r="F25" s="66">
        <f t="shared" si="9"/>
        <v>20</v>
      </c>
      <c r="G25" s="63">
        <v>26.87</v>
      </c>
      <c r="H25" s="63">
        <v>34.46</v>
      </c>
      <c r="I25" s="63">
        <v>20</v>
      </c>
      <c r="J25" s="63">
        <f t="shared" si="10"/>
        <v>5.37</v>
      </c>
      <c r="K25" s="63">
        <f t="shared" si="11"/>
        <v>6.89</v>
      </c>
      <c r="L25" s="65">
        <f t="shared" si="12"/>
        <v>429.6</v>
      </c>
      <c r="M25" s="65">
        <f t="shared" si="13"/>
        <v>137.80000000000001</v>
      </c>
      <c r="N25" s="15">
        <f t="shared" si="14"/>
        <v>567.40000000000009</v>
      </c>
      <c r="O25" s="15">
        <f t="shared" si="15"/>
        <v>567.40000000000009</v>
      </c>
      <c r="P25" s="157"/>
    </row>
    <row r="26" spans="1:16" x14ac:dyDescent="0.35">
      <c r="A26" s="1" t="s">
        <v>7</v>
      </c>
      <c r="B26" s="63">
        <v>4</v>
      </c>
      <c r="C26" s="63">
        <v>1</v>
      </c>
      <c r="D26" s="13">
        <f>'darba dienas'!G4</f>
        <v>19</v>
      </c>
      <c r="E26" s="66">
        <f t="shared" si="8"/>
        <v>76</v>
      </c>
      <c r="F26" s="66">
        <f t="shared" si="9"/>
        <v>19</v>
      </c>
      <c r="G26" s="63">
        <v>26.87</v>
      </c>
      <c r="H26" s="63">
        <v>34.46</v>
      </c>
      <c r="I26" s="63">
        <v>20</v>
      </c>
      <c r="J26" s="63">
        <f t="shared" si="10"/>
        <v>5.37</v>
      </c>
      <c r="K26" s="63">
        <f t="shared" si="11"/>
        <v>6.89</v>
      </c>
      <c r="L26" s="65">
        <f t="shared" si="12"/>
        <v>408.12</v>
      </c>
      <c r="M26" s="65">
        <f t="shared" si="13"/>
        <v>130.91</v>
      </c>
      <c r="N26" s="15">
        <f t="shared" si="14"/>
        <v>539.03</v>
      </c>
      <c r="O26" s="15">
        <f t="shared" si="15"/>
        <v>567.40000000000009</v>
      </c>
      <c r="P26" s="157"/>
    </row>
    <row r="27" spans="1:16" x14ac:dyDescent="0.35">
      <c r="A27" s="1" t="s">
        <v>8</v>
      </c>
      <c r="B27" s="63">
        <v>4</v>
      </c>
      <c r="C27" s="63">
        <v>1</v>
      </c>
      <c r="D27" s="13">
        <f>'darba dienas'!H4</f>
        <v>23</v>
      </c>
      <c r="E27" s="66">
        <f t="shared" si="8"/>
        <v>92</v>
      </c>
      <c r="F27" s="66">
        <f t="shared" si="9"/>
        <v>23</v>
      </c>
      <c r="G27" s="63">
        <v>26.87</v>
      </c>
      <c r="H27" s="63">
        <v>34.46</v>
      </c>
      <c r="I27" s="63">
        <v>20</v>
      </c>
      <c r="J27" s="63">
        <f t="shared" si="10"/>
        <v>5.37</v>
      </c>
      <c r="K27" s="63">
        <f t="shared" si="11"/>
        <v>6.89</v>
      </c>
      <c r="L27" s="65">
        <f t="shared" si="12"/>
        <v>494.04</v>
      </c>
      <c r="M27" s="65">
        <f t="shared" si="13"/>
        <v>158.47</v>
      </c>
      <c r="N27" s="15">
        <f t="shared" si="14"/>
        <v>652.51</v>
      </c>
      <c r="O27" s="15">
        <f t="shared" si="15"/>
        <v>539.03</v>
      </c>
      <c r="P27" s="157"/>
    </row>
    <row r="28" spans="1:16" x14ac:dyDescent="0.35">
      <c r="A28" s="1" t="s">
        <v>9</v>
      </c>
      <c r="B28" s="63">
        <v>4</v>
      </c>
      <c r="C28" s="63">
        <v>1</v>
      </c>
      <c r="D28" s="13">
        <f>'darba dienas'!I4</f>
        <v>21</v>
      </c>
      <c r="E28" s="66">
        <f t="shared" si="8"/>
        <v>84</v>
      </c>
      <c r="F28" s="66">
        <f t="shared" si="9"/>
        <v>21</v>
      </c>
      <c r="G28" s="63">
        <v>26.87</v>
      </c>
      <c r="H28" s="63">
        <v>34.46</v>
      </c>
      <c r="I28" s="63">
        <v>20</v>
      </c>
      <c r="J28" s="63">
        <f t="shared" si="10"/>
        <v>5.37</v>
      </c>
      <c r="K28" s="63">
        <f t="shared" si="11"/>
        <v>6.89</v>
      </c>
      <c r="L28" s="65">
        <f t="shared" si="12"/>
        <v>451.08</v>
      </c>
      <c r="M28" s="65">
        <f t="shared" si="13"/>
        <v>144.69</v>
      </c>
      <c r="N28" s="15">
        <f t="shared" si="14"/>
        <v>595.77</v>
      </c>
      <c r="O28" s="15">
        <f t="shared" si="15"/>
        <v>652.51</v>
      </c>
      <c r="P28" s="157"/>
    </row>
    <row r="29" spans="1:16" x14ac:dyDescent="0.35">
      <c r="A29" s="1" t="s">
        <v>10</v>
      </c>
      <c r="B29" s="63">
        <v>4</v>
      </c>
      <c r="C29" s="63">
        <v>1</v>
      </c>
      <c r="D29" s="22">
        <f>'darba dienas'!J4</f>
        <v>22</v>
      </c>
      <c r="E29" s="66">
        <f t="shared" si="8"/>
        <v>88</v>
      </c>
      <c r="F29" s="66">
        <f t="shared" si="9"/>
        <v>22</v>
      </c>
      <c r="G29" s="63">
        <v>26.87</v>
      </c>
      <c r="H29" s="63">
        <v>34.46</v>
      </c>
      <c r="I29" s="63">
        <v>20</v>
      </c>
      <c r="J29" s="63">
        <f t="shared" si="10"/>
        <v>5.37</v>
      </c>
      <c r="K29" s="63">
        <f t="shared" si="11"/>
        <v>6.89</v>
      </c>
      <c r="L29" s="65">
        <f t="shared" si="12"/>
        <v>472.56</v>
      </c>
      <c r="M29" s="65">
        <f t="shared" si="13"/>
        <v>151.58000000000001</v>
      </c>
      <c r="N29" s="15">
        <f t="shared" si="14"/>
        <v>624.14</v>
      </c>
      <c r="O29" s="15">
        <f t="shared" si="15"/>
        <v>595.77</v>
      </c>
      <c r="P29" s="157"/>
    </row>
    <row r="30" spans="1:16" x14ac:dyDescent="0.35">
      <c r="A30" s="1" t="s">
        <v>11</v>
      </c>
      <c r="B30" s="63">
        <v>4</v>
      </c>
      <c r="C30" s="63">
        <v>1</v>
      </c>
      <c r="D30" s="22">
        <v>23</v>
      </c>
      <c r="E30" s="66">
        <f t="shared" si="8"/>
        <v>92</v>
      </c>
      <c r="F30" s="66">
        <f t="shared" si="9"/>
        <v>23</v>
      </c>
      <c r="G30" s="63">
        <v>26.87</v>
      </c>
      <c r="H30" s="63">
        <v>34.46</v>
      </c>
      <c r="I30" s="63">
        <v>20</v>
      </c>
      <c r="J30" s="63">
        <f t="shared" si="10"/>
        <v>5.37</v>
      </c>
      <c r="K30" s="63">
        <f t="shared" si="11"/>
        <v>6.89</v>
      </c>
      <c r="L30" s="65">
        <f t="shared" si="12"/>
        <v>494.04</v>
      </c>
      <c r="M30" s="65">
        <f t="shared" si="13"/>
        <v>158.47</v>
      </c>
      <c r="N30" s="15">
        <f t="shared" si="14"/>
        <v>652.51</v>
      </c>
      <c r="O30" s="15">
        <f t="shared" si="15"/>
        <v>624.14</v>
      </c>
      <c r="P30" s="157"/>
    </row>
    <row r="31" spans="1:16" x14ac:dyDescent="0.35">
      <c r="A31" s="1" t="s">
        <v>12</v>
      </c>
      <c r="B31" s="63">
        <v>4</v>
      </c>
      <c r="C31" s="63">
        <v>1</v>
      </c>
      <c r="D31" s="22">
        <v>20</v>
      </c>
      <c r="E31" s="66">
        <f t="shared" si="8"/>
        <v>80</v>
      </c>
      <c r="F31" s="66">
        <f t="shared" si="9"/>
        <v>20</v>
      </c>
      <c r="G31" s="63">
        <v>26.87</v>
      </c>
      <c r="H31" s="63">
        <v>34.46</v>
      </c>
      <c r="I31" s="22">
        <v>20</v>
      </c>
      <c r="J31" s="63">
        <f t="shared" si="10"/>
        <v>5.37</v>
      </c>
      <c r="K31" s="63">
        <f t="shared" si="11"/>
        <v>6.89</v>
      </c>
      <c r="L31" s="65">
        <f t="shared" si="12"/>
        <v>429.6</v>
      </c>
      <c r="M31" s="65">
        <f t="shared" si="13"/>
        <v>137.80000000000001</v>
      </c>
      <c r="N31" s="15">
        <f t="shared" si="14"/>
        <v>567.40000000000009</v>
      </c>
      <c r="O31" s="15">
        <f t="shared" si="15"/>
        <v>652.51</v>
      </c>
      <c r="P31" s="157"/>
    </row>
    <row r="32" spans="1:16" x14ac:dyDescent="0.35">
      <c r="A32" s="1" t="s">
        <v>13</v>
      </c>
      <c r="B32" s="63">
        <v>4</v>
      </c>
      <c r="C32" s="63">
        <v>1</v>
      </c>
      <c r="D32" s="22">
        <v>18</v>
      </c>
      <c r="E32" s="66">
        <f t="shared" si="8"/>
        <v>72</v>
      </c>
      <c r="F32" s="66">
        <f t="shared" si="9"/>
        <v>18</v>
      </c>
      <c r="G32" s="63">
        <v>26.87</v>
      </c>
      <c r="H32" s="63">
        <v>34.46</v>
      </c>
      <c r="I32" s="22">
        <v>20</v>
      </c>
      <c r="J32" s="63">
        <f t="shared" si="10"/>
        <v>5.37</v>
      </c>
      <c r="K32" s="63">
        <f t="shared" si="11"/>
        <v>6.89</v>
      </c>
      <c r="L32" s="65">
        <f t="shared" si="12"/>
        <v>386.64</v>
      </c>
      <c r="M32" s="65">
        <f t="shared" si="13"/>
        <v>124.02</v>
      </c>
      <c r="N32" s="15">
        <f t="shared" si="14"/>
        <v>510.65999999999997</v>
      </c>
      <c r="O32" s="15">
        <f t="shared" si="15"/>
        <v>567.40000000000009</v>
      </c>
      <c r="P32" s="158"/>
    </row>
    <row r="33" spans="1:16" x14ac:dyDescent="0.35">
      <c r="A33" s="1" t="s">
        <v>14</v>
      </c>
      <c r="B33" s="22" t="s">
        <v>18</v>
      </c>
      <c r="C33" s="22" t="s">
        <v>18</v>
      </c>
      <c r="D33" s="22">
        <f>SUM(D21:D32)</f>
        <v>249</v>
      </c>
      <c r="E33" s="66">
        <f>SUM(E21:E32)</f>
        <v>996</v>
      </c>
      <c r="F33" s="66">
        <f>SUM(F21:F32)</f>
        <v>249</v>
      </c>
      <c r="G33" s="22" t="s">
        <v>18</v>
      </c>
      <c r="H33" s="22" t="s">
        <v>18</v>
      </c>
      <c r="I33" s="22" t="s">
        <v>18</v>
      </c>
      <c r="J33" s="22" t="s">
        <v>18</v>
      </c>
      <c r="K33" s="22" t="s">
        <v>18</v>
      </c>
      <c r="L33" s="5">
        <f>SUM(L21:L32)</f>
        <v>6252.3600000000006</v>
      </c>
      <c r="M33" s="5">
        <f>SUM(M21:M32)</f>
        <v>2004.99</v>
      </c>
      <c r="N33" s="5">
        <f>SUM(N21:N32)</f>
        <v>8257.35</v>
      </c>
      <c r="O33" s="5">
        <f>SUM(O21:O32)</f>
        <v>8768.7299999999977</v>
      </c>
      <c r="P33" s="1"/>
    </row>
    <row r="35" spans="1:16" x14ac:dyDescent="0.35">
      <c r="B35" s="166" t="s">
        <v>26</v>
      </c>
      <c r="C35" s="155"/>
      <c r="D35" s="155"/>
      <c r="E35" s="155"/>
      <c r="F35" s="155"/>
      <c r="G35" s="155"/>
      <c r="H35" s="155"/>
      <c r="I35" s="155"/>
      <c r="J35" s="155"/>
      <c r="K35" s="155"/>
      <c r="L35" s="155"/>
      <c r="M35" s="155"/>
      <c r="N35" s="155"/>
      <c r="O35" s="155"/>
      <c r="P35" s="155"/>
    </row>
    <row r="36" spans="1:16" ht="87" x14ac:dyDescent="0.35">
      <c r="A36" s="7" t="s">
        <v>179</v>
      </c>
      <c r="B36" s="7" t="s">
        <v>48</v>
      </c>
      <c r="C36" s="7" t="s">
        <v>49</v>
      </c>
      <c r="D36" s="7" t="s">
        <v>21</v>
      </c>
      <c r="E36" s="4" t="s">
        <v>166</v>
      </c>
      <c r="F36" s="4" t="s">
        <v>167</v>
      </c>
      <c r="G36" s="7" t="s">
        <v>50</v>
      </c>
      <c r="H36" s="7" t="s">
        <v>51</v>
      </c>
      <c r="I36" s="7" t="s">
        <v>30</v>
      </c>
      <c r="J36" s="7" t="s">
        <v>150</v>
      </c>
      <c r="K36" s="7" t="s">
        <v>151</v>
      </c>
      <c r="L36" s="7" t="s">
        <v>52</v>
      </c>
      <c r="M36" s="7" t="s">
        <v>53</v>
      </c>
      <c r="N36" s="7" t="s">
        <v>46</v>
      </c>
      <c r="O36" s="4" t="s">
        <v>1</v>
      </c>
      <c r="P36" s="75" t="s">
        <v>20</v>
      </c>
    </row>
    <row r="37" spans="1:16" x14ac:dyDescent="0.35">
      <c r="A37" s="62" t="s">
        <v>47</v>
      </c>
      <c r="B37" s="63">
        <v>4</v>
      </c>
      <c r="C37" s="63">
        <v>1</v>
      </c>
      <c r="D37" s="63">
        <f>'darba dienas'!B5</f>
        <v>21</v>
      </c>
      <c r="E37" s="66">
        <f t="shared" ref="E37" si="16">B37*D37</f>
        <v>84</v>
      </c>
      <c r="F37" s="66">
        <f t="shared" ref="F37" si="17">C37*D37</f>
        <v>21</v>
      </c>
      <c r="G37" s="63">
        <v>26.87</v>
      </c>
      <c r="H37" s="63">
        <v>34.46</v>
      </c>
      <c r="I37" s="63">
        <v>20</v>
      </c>
      <c r="J37" s="63">
        <f>ROUND(G37*I37 %,2)</f>
        <v>5.37</v>
      </c>
      <c r="K37" s="63">
        <f>ROUND(H37*I37 %,2)</f>
        <v>6.89</v>
      </c>
      <c r="L37" s="65">
        <f>ROUND(E37*J37,2)</f>
        <v>451.08</v>
      </c>
      <c r="M37" s="65">
        <f>ROUND(F37*K37,2)</f>
        <v>144.69</v>
      </c>
      <c r="N37" s="65">
        <f>L37+M37</f>
        <v>595.77</v>
      </c>
      <c r="O37" s="65">
        <f>N32</f>
        <v>510.65999999999997</v>
      </c>
      <c r="P37" s="156" t="s">
        <v>20</v>
      </c>
    </row>
    <row r="38" spans="1:16" x14ac:dyDescent="0.35">
      <c r="A38" s="1" t="s">
        <v>3</v>
      </c>
      <c r="B38" s="13">
        <v>4</v>
      </c>
      <c r="C38" s="13">
        <v>1</v>
      </c>
      <c r="D38" s="13">
        <f>'darba dienas'!C5</f>
        <v>20</v>
      </c>
      <c r="E38" s="66">
        <f t="shared" ref="E38" si="18">B38*D38</f>
        <v>80</v>
      </c>
      <c r="F38" s="66">
        <f t="shared" ref="F38" si="19">C38*D38</f>
        <v>20</v>
      </c>
      <c r="G38" s="63">
        <v>26.87</v>
      </c>
      <c r="H38" s="63">
        <v>34.46</v>
      </c>
      <c r="I38" s="63">
        <v>20</v>
      </c>
      <c r="J38" s="63">
        <f t="shared" ref="J38:J48" si="20">ROUND(G38*I38 %,2)</f>
        <v>5.37</v>
      </c>
      <c r="K38" s="63">
        <f t="shared" ref="K38:K48" si="21">ROUND(H38*I38 %,2)</f>
        <v>6.89</v>
      </c>
      <c r="L38" s="65">
        <f t="shared" ref="L38:L48" si="22">ROUND(E38*J38,2)</f>
        <v>429.6</v>
      </c>
      <c r="M38" s="65">
        <f t="shared" ref="M38:M48" si="23">ROUND(F38*K38,2)</f>
        <v>137.80000000000001</v>
      </c>
      <c r="N38" s="15">
        <f t="shared" ref="N38:N48" si="24">L38+M38</f>
        <v>567.40000000000009</v>
      </c>
      <c r="O38" s="15">
        <f>N37</f>
        <v>595.77</v>
      </c>
      <c r="P38" s="157"/>
    </row>
    <row r="39" spans="1:16" x14ac:dyDescent="0.35">
      <c r="A39" s="1" t="s">
        <v>4</v>
      </c>
      <c r="B39" s="13"/>
      <c r="C39" s="13"/>
      <c r="D39" s="13">
        <f>'darba dienas'!D5</f>
        <v>22</v>
      </c>
      <c r="E39" s="66">
        <f t="shared" ref="E39:E48" si="25">B39*D39</f>
        <v>0</v>
      </c>
      <c r="F39" s="66">
        <f t="shared" ref="F39:F48" si="26">C39*D39</f>
        <v>0</v>
      </c>
      <c r="G39" s="63"/>
      <c r="H39" s="63"/>
      <c r="I39" s="63"/>
      <c r="J39" s="63">
        <f t="shared" si="20"/>
        <v>0</v>
      </c>
      <c r="K39" s="63">
        <f t="shared" si="21"/>
        <v>0</v>
      </c>
      <c r="L39" s="65">
        <f t="shared" si="22"/>
        <v>0</v>
      </c>
      <c r="M39" s="65">
        <f t="shared" si="23"/>
        <v>0</v>
      </c>
      <c r="N39" s="15">
        <f t="shared" si="24"/>
        <v>0</v>
      </c>
      <c r="O39" s="15">
        <f>N38</f>
        <v>567.40000000000009</v>
      </c>
      <c r="P39" s="157"/>
    </row>
    <row r="40" spans="1:16" x14ac:dyDescent="0.35">
      <c r="A40" s="1" t="s">
        <v>5</v>
      </c>
      <c r="B40" s="13"/>
      <c r="C40" s="13"/>
      <c r="D40" s="13">
        <f>'darba dienas'!E5</f>
        <v>21</v>
      </c>
      <c r="E40" s="66">
        <f t="shared" si="25"/>
        <v>0</v>
      </c>
      <c r="F40" s="66">
        <f t="shared" si="26"/>
        <v>0</v>
      </c>
      <c r="G40" s="63"/>
      <c r="H40" s="63"/>
      <c r="I40" s="63"/>
      <c r="J40" s="63">
        <f t="shared" si="20"/>
        <v>0</v>
      </c>
      <c r="K40" s="63">
        <f t="shared" si="21"/>
        <v>0</v>
      </c>
      <c r="L40" s="65">
        <f t="shared" si="22"/>
        <v>0</v>
      </c>
      <c r="M40" s="65">
        <f t="shared" si="23"/>
        <v>0</v>
      </c>
      <c r="N40" s="15">
        <f t="shared" si="24"/>
        <v>0</v>
      </c>
      <c r="O40" s="15">
        <v>0</v>
      </c>
      <c r="P40" s="157"/>
    </row>
    <row r="41" spans="1:16" x14ac:dyDescent="0.35">
      <c r="A41" s="1" t="s">
        <v>6</v>
      </c>
      <c r="B41" s="13"/>
      <c r="C41" s="13"/>
      <c r="D41" s="13">
        <f>'darba dienas'!F5</f>
        <v>19</v>
      </c>
      <c r="E41" s="66">
        <f t="shared" si="25"/>
        <v>0</v>
      </c>
      <c r="F41" s="66">
        <f t="shared" si="26"/>
        <v>0</v>
      </c>
      <c r="G41" s="63"/>
      <c r="H41" s="63"/>
      <c r="I41" s="63"/>
      <c r="J41" s="63">
        <f t="shared" si="20"/>
        <v>0</v>
      </c>
      <c r="K41" s="63">
        <f t="shared" si="21"/>
        <v>0</v>
      </c>
      <c r="L41" s="65">
        <f t="shared" si="22"/>
        <v>0</v>
      </c>
      <c r="M41" s="65">
        <f t="shared" si="23"/>
        <v>0</v>
      </c>
      <c r="N41" s="15">
        <f t="shared" si="24"/>
        <v>0</v>
      </c>
      <c r="O41" s="15">
        <v>0</v>
      </c>
      <c r="P41" s="157"/>
    </row>
    <row r="42" spans="1:16" x14ac:dyDescent="0.35">
      <c r="A42" s="1" t="s">
        <v>7</v>
      </c>
      <c r="B42" s="13"/>
      <c r="C42" s="13"/>
      <c r="D42" s="13">
        <f>'darba dienas'!G5</f>
        <v>20</v>
      </c>
      <c r="E42" s="66">
        <f t="shared" si="25"/>
        <v>0</v>
      </c>
      <c r="F42" s="66">
        <f t="shared" si="26"/>
        <v>0</v>
      </c>
      <c r="G42" s="63"/>
      <c r="H42" s="63"/>
      <c r="I42" s="63"/>
      <c r="J42" s="63">
        <f t="shared" si="20"/>
        <v>0</v>
      </c>
      <c r="K42" s="63">
        <f t="shared" si="21"/>
        <v>0</v>
      </c>
      <c r="L42" s="65">
        <f t="shared" si="22"/>
        <v>0</v>
      </c>
      <c r="M42" s="65">
        <f t="shared" si="23"/>
        <v>0</v>
      </c>
      <c r="N42" s="15">
        <f t="shared" si="24"/>
        <v>0</v>
      </c>
      <c r="O42" s="15">
        <v>0</v>
      </c>
      <c r="P42" s="157"/>
    </row>
    <row r="43" spans="1:16" x14ac:dyDescent="0.35">
      <c r="A43" s="1" t="s">
        <v>8</v>
      </c>
      <c r="B43" s="13"/>
      <c r="C43" s="13"/>
      <c r="D43" s="13">
        <f>'darba dienas'!H5</f>
        <v>23</v>
      </c>
      <c r="E43" s="66">
        <f t="shared" si="25"/>
        <v>0</v>
      </c>
      <c r="F43" s="66">
        <f t="shared" si="26"/>
        <v>0</v>
      </c>
      <c r="G43" s="63"/>
      <c r="H43" s="63"/>
      <c r="I43" s="63"/>
      <c r="J43" s="63">
        <f t="shared" si="20"/>
        <v>0</v>
      </c>
      <c r="K43" s="63">
        <f t="shared" si="21"/>
        <v>0</v>
      </c>
      <c r="L43" s="65">
        <f t="shared" si="22"/>
        <v>0</v>
      </c>
      <c r="M43" s="65">
        <f t="shared" si="23"/>
        <v>0</v>
      </c>
      <c r="N43" s="15">
        <f t="shared" si="24"/>
        <v>0</v>
      </c>
      <c r="O43" s="15">
        <v>0</v>
      </c>
      <c r="P43" s="157"/>
    </row>
    <row r="44" spans="1:16" x14ac:dyDescent="0.35">
      <c r="A44" s="1" t="s">
        <v>9</v>
      </c>
      <c r="B44" s="13"/>
      <c r="C44" s="13"/>
      <c r="D44" s="13">
        <f>'darba dienas'!I5</f>
        <v>21</v>
      </c>
      <c r="E44" s="66">
        <f t="shared" si="25"/>
        <v>0</v>
      </c>
      <c r="F44" s="66">
        <f t="shared" si="26"/>
        <v>0</v>
      </c>
      <c r="G44" s="63"/>
      <c r="H44" s="63"/>
      <c r="I44" s="63"/>
      <c r="J44" s="63">
        <f t="shared" si="20"/>
        <v>0</v>
      </c>
      <c r="K44" s="63">
        <f t="shared" si="21"/>
        <v>0</v>
      </c>
      <c r="L44" s="65">
        <f t="shared" si="22"/>
        <v>0</v>
      </c>
      <c r="M44" s="65">
        <f t="shared" si="23"/>
        <v>0</v>
      </c>
      <c r="N44" s="15">
        <f t="shared" si="24"/>
        <v>0</v>
      </c>
      <c r="O44" s="15">
        <v>0</v>
      </c>
      <c r="P44" s="157"/>
    </row>
    <row r="45" spans="1:16" x14ac:dyDescent="0.35">
      <c r="A45" s="1" t="s">
        <v>10</v>
      </c>
      <c r="B45" s="13"/>
      <c r="C45" s="13"/>
      <c r="D45" s="22">
        <f>'darba dienas'!J5</f>
        <v>22</v>
      </c>
      <c r="E45" s="66">
        <f t="shared" si="25"/>
        <v>0</v>
      </c>
      <c r="F45" s="66">
        <f t="shared" si="26"/>
        <v>0</v>
      </c>
      <c r="G45" s="64"/>
      <c r="H45" s="64"/>
      <c r="I45" s="22"/>
      <c r="J45" s="63">
        <f t="shared" si="20"/>
        <v>0</v>
      </c>
      <c r="K45" s="63">
        <f t="shared" si="21"/>
        <v>0</v>
      </c>
      <c r="L45" s="65">
        <f t="shared" si="22"/>
        <v>0</v>
      </c>
      <c r="M45" s="65">
        <f t="shared" si="23"/>
        <v>0</v>
      </c>
      <c r="N45" s="15">
        <f t="shared" si="24"/>
        <v>0</v>
      </c>
      <c r="O45" s="15">
        <v>0</v>
      </c>
      <c r="P45" s="157"/>
    </row>
    <row r="46" spans="1:16" x14ac:dyDescent="0.35">
      <c r="A46" s="1" t="s">
        <v>11</v>
      </c>
      <c r="B46" s="13"/>
      <c r="C46" s="13"/>
      <c r="D46" s="22">
        <f>'darba dienas'!K5</f>
        <v>22</v>
      </c>
      <c r="E46" s="66">
        <f t="shared" si="25"/>
        <v>0</v>
      </c>
      <c r="F46" s="66">
        <f t="shared" si="26"/>
        <v>0</v>
      </c>
      <c r="G46" s="64"/>
      <c r="H46" s="64"/>
      <c r="I46" s="22"/>
      <c r="J46" s="63">
        <f t="shared" si="20"/>
        <v>0</v>
      </c>
      <c r="K46" s="63">
        <f t="shared" si="21"/>
        <v>0</v>
      </c>
      <c r="L46" s="65">
        <f t="shared" si="22"/>
        <v>0</v>
      </c>
      <c r="M46" s="65">
        <f t="shared" si="23"/>
        <v>0</v>
      </c>
      <c r="N46" s="15">
        <f t="shared" si="24"/>
        <v>0</v>
      </c>
      <c r="O46" s="15">
        <f>N45</f>
        <v>0</v>
      </c>
      <c r="P46" s="157"/>
    </row>
    <row r="47" spans="1:16" x14ac:dyDescent="0.35">
      <c r="A47" s="1" t="s">
        <v>12</v>
      </c>
      <c r="B47" s="13"/>
      <c r="C47" s="13"/>
      <c r="D47" s="22">
        <f>'darba dienas'!L5</f>
        <v>20</v>
      </c>
      <c r="E47" s="66">
        <f t="shared" si="25"/>
        <v>0</v>
      </c>
      <c r="F47" s="66">
        <f t="shared" si="26"/>
        <v>0</v>
      </c>
      <c r="G47" s="64"/>
      <c r="H47" s="64"/>
      <c r="I47" s="22"/>
      <c r="J47" s="63">
        <f t="shared" si="20"/>
        <v>0</v>
      </c>
      <c r="K47" s="63">
        <f t="shared" si="21"/>
        <v>0</v>
      </c>
      <c r="L47" s="65">
        <f t="shared" si="22"/>
        <v>0</v>
      </c>
      <c r="M47" s="65">
        <f t="shared" si="23"/>
        <v>0</v>
      </c>
      <c r="N47" s="15">
        <f t="shared" si="24"/>
        <v>0</v>
      </c>
      <c r="O47" s="15">
        <f>N46</f>
        <v>0</v>
      </c>
      <c r="P47" s="157"/>
    </row>
    <row r="48" spans="1:16" x14ac:dyDescent="0.35">
      <c r="A48" s="1" t="s">
        <v>13</v>
      </c>
      <c r="B48" s="13"/>
      <c r="C48" s="13"/>
      <c r="D48" s="22">
        <f>'darba dienas'!M5</f>
        <v>20</v>
      </c>
      <c r="E48" s="66">
        <f t="shared" si="25"/>
        <v>0</v>
      </c>
      <c r="F48" s="66">
        <f t="shared" si="26"/>
        <v>0</v>
      </c>
      <c r="G48" s="64"/>
      <c r="H48" s="64"/>
      <c r="I48" s="22"/>
      <c r="J48" s="63">
        <f t="shared" si="20"/>
        <v>0</v>
      </c>
      <c r="K48" s="63">
        <f t="shared" si="21"/>
        <v>0</v>
      </c>
      <c r="L48" s="65">
        <f t="shared" si="22"/>
        <v>0</v>
      </c>
      <c r="M48" s="65">
        <f t="shared" si="23"/>
        <v>0</v>
      </c>
      <c r="N48" s="15">
        <f t="shared" si="24"/>
        <v>0</v>
      </c>
      <c r="O48" s="15">
        <f>N47</f>
        <v>0</v>
      </c>
      <c r="P48" s="158"/>
    </row>
    <row r="49" spans="1:16" x14ac:dyDescent="0.35">
      <c r="A49" s="1" t="s">
        <v>14</v>
      </c>
      <c r="B49" s="22" t="s">
        <v>18</v>
      </c>
      <c r="C49" s="22" t="s">
        <v>18</v>
      </c>
      <c r="D49" s="22">
        <f>SUM(D37:D48)</f>
        <v>251</v>
      </c>
      <c r="E49" s="66">
        <f>SUM(E37:E48)</f>
        <v>164</v>
      </c>
      <c r="F49" s="66">
        <f>SUM(F37:F48)</f>
        <v>41</v>
      </c>
      <c r="G49" s="22" t="s">
        <v>18</v>
      </c>
      <c r="H49" s="22" t="s">
        <v>18</v>
      </c>
      <c r="I49" s="22" t="s">
        <v>18</v>
      </c>
      <c r="J49" s="22" t="s">
        <v>18</v>
      </c>
      <c r="K49" s="22" t="s">
        <v>18</v>
      </c>
      <c r="L49" s="5">
        <f>SUM(L37:L48)</f>
        <v>880.68000000000006</v>
      </c>
      <c r="M49" s="5">
        <f>SUM(M37:M48)</f>
        <v>282.49</v>
      </c>
      <c r="N49" s="5">
        <f>SUM(N37:N48)</f>
        <v>1163.17</v>
      </c>
      <c r="O49" s="5">
        <f>SUM(O37:O48)</f>
        <v>1673.83</v>
      </c>
      <c r="P49" s="1"/>
    </row>
  </sheetData>
  <mergeCells count="6">
    <mergeCell ref="B35:P35"/>
    <mergeCell ref="P5:P16"/>
    <mergeCell ref="P21:P32"/>
    <mergeCell ref="P37:P48"/>
    <mergeCell ref="B3:P3"/>
    <mergeCell ref="B19:P1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E49C8-26D5-438A-A26B-D4B2BA368469}">
  <dimension ref="A4:P50"/>
  <sheetViews>
    <sheetView topLeftCell="A31" workbookViewId="0">
      <selection activeCell="E18" sqref="E18:F18"/>
    </sheetView>
  </sheetViews>
  <sheetFormatPr defaultRowHeight="14.5" x14ac:dyDescent="0.35"/>
  <cols>
    <col min="1" max="1" width="19.26953125" customWidth="1"/>
    <col min="2" max="2" width="12" customWidth="1"/>
    <col min="3" max="3" width="13.453125" customWidth="1"/>
    <col min="4" max="5" width="12" customWidth="1"/>
    <col min="6" max="6" width="14.1796875" customWidth="1"/>
    <col min="7" max="7" width="10.81640625" customWidth="1"/>
    <col min="8" max="8" width="14.453125" customWidth="1"/>
    <col min="9" max="10" width="12" customWidth="1"/>
    <col min="11" max="11" width="13.90625" customWidth="1"/>
    <col min="12" max="12" width="13.6328125" customWidth="1"/>
    <col min="13" max="13" width="14.54296875" customWidth="1"/>
    <col min="14" max="14" width="12" customWidth="1"/>
  </cols>
  <sheetData>
    <row r="4" spans="1:16" x14ac:dyDescent="0.35">
      <c r="B4" s="138" t="s">
        <v>25</v>
      </c>
      <c r="C4" s="138"/>
      <c r="D4" s="138"/>
      <c r="E4" s="138"/>
      <c r="F4" s="138"/>
      <c r="G4" s="138"/>
      <c r="H4" s="138"/>
      <c r="I4" s="138"/>
      <c r="J4" s="138"/>
      <c r="K4" s="138"/>
      <c r="L4" s="138"/>
      <c r="M4" s="138"/>
      <c r="N4" s="138"/>
      <c r="O4" s="138"/>
      <c r="P4" s="138"/>
    </row>
    <row r="5" spans="1:16" ht="87" x14ac:dyDescent="0.35">
      <c r="A5" s="7" t="s">
        <v>180</v>
      </c>
      <c r="B5" s="7" t="s">
        <v>48</v>
      </c>
      <c r="C5" s="7" t="s">
        <v>49</v>
      </c>
      <c r="D5" s="7" t="s">
        <v>21</v>
      </c>
      <c r="E5" s="4" t="s">
        <v>166</v>
      </c>
      <c r="F5" s="4" t="s">
        <v>167</v>
      </c>
      <c r="G5" s="7" t="s">
        <v>50</v>
      </c>
      <c r="H5" s="7" t="s">
        <v>51</v>
      </c>
      <c r="I5" s="7" t="s">
        <v>24</v>
      </c>
      <c r="J5" s="7" t="s">
        <v>150</v>
      </c>
      <c r="K5" s="7" t="s">
        <v>151</v>
      </c>
      <c r="L5" s="7" t="s">
        <v>52</v>
      </c>
      <c r="M5" s="7" t="s">
        <v>53</v>
      </c>
      <c r="N5" s="7" t="s">
        <v>46</v>
      </c>
      <c r="O5" s="4" t="s">
        <v>1</v>
      </c>
      <c r="P5" s="75" t="s">
        <v>20</v>
      </c>
    </row>
    <row r="6" spans="1:16" x14ac:dyDescent="0.35">
      <c r="A6" s="62" t="s">
        <v>47</v>
      </c>
      <c r="B6" s="63"/>
      <c r="C6" s="63"/>
      <c r="D6" s="63">
        <v>22</v>
      </c>
      <c r="E6" s="70"/>
      <c r="F6" s="70"/>
      <c r="G6" s="63">
        <v>22.8</v>
      </c>
      <c r="H6" s="63">
        <v>32.020000000000003</v>
      </c>
      <c r="I6" s="63"/>
      <c r="J6" s="63">
        <f>ROUND(G6*I6 %,2)</f>
        <v>0</v>
      </c>
      <c r="K6" s="63">
        <f>ROUND(H6*I6 %,2)</f>
        <v>0</v>
      </c>
      <c r="L6" s="65">
        <f>ROUND(E6*J6,2)</f>
        <v>0</v>
      </c>
      <c r="M6" s="65">
        <f>ROUND(F6*K6,2)</f>
        <v>0</v>
      </c>
      <c r="N6" s="65">
        <f>L6+M6</f>
        <v>0</v>
      </c>
      <c r="O6" s="65">
        <v>0</v>
      </c>
      <c r="P6" s="156" t="s">
        <v>20</v>
      </c>
    </row>
    <row r="7" spans="1:16" x14ac:dyDescent="0.35">
      <c r="A7" s="1" t="s">
        <v>3</v>
      </c>
      <c r="B7" s="13">
        <v>8</v>
      </c>
      <c r="C7" s="13">
        <v>3</v>
      </c>
      <c r="D7" s="13">
        <v>21</v>
      </c>
      <c r="E7" s="66">
        <f>B7*D7</f>
        <v>168</v>
      </c>
      <c r="F7" s="66">
        <f>C7*D7</f>
        <v>63</v>
      </c>
      <c r="G7" s="63">
        <v>22.8</v>
      </c>
      <c r="H7" s="63">
        <v>32.020000000000003</v>
      </c>
      <c r="I7" s="63">
        <v>60</v>
      </c>
      <c r="J7" s="63">
        <f>ROUND(G7*I7 %,2)</f>
        <v>13.68</v>
      </c>
      <c r="K7" s="63">
        <f>ROUND(H7*I7 %,2)</f>
        <v>19.21</v>
      </c>
      <c r="L7" s="65">
        <f>ROUND(E7*J7,2)</f>
        <v>2298.2399999999998</v>
      </c>
      <c r="M7" s="65">
        <f>ROUND(F7*K7,2)</f>
        <v>1210.23</v>
      </c>
      <c r="N7" s="15">
        <f t="shared" ref="N7:N17" si="0">L7+M7</f>
        <v>3508.47</v>
      </c>
      <c r="O7" s="15">
        <v>0</v>
      </c>
      <c r="P7" s="157"/>
    </row>
    <row r="8" spans="1:16" x14ac:dyDescent="0.35">
      <c r="A8" s="1" t="s">
        <v>4</v>
      </c>
      <c r="B8" s="13">
        <v>8</v>
      </c>
      <c r="C8" s="13">
        <v>3</v>
      </c>
      <c r="D8" s="13">
        <v>20</v>
      </c>
      <c r="E8" s="66">
        <f t="shared" ref="E8:E17" si="1">B8*D8</f>
        <v>160</v>
      </c>
      <c r="F8" s="66">
        <f t="shared" ref="F8:F17" si="2">C8*D8</f>
        <v>60</v>
      </c>
      <c r="G8" s="63">
        <v>22.8</v>
      </c>
      <c r="H8" s="63">
        <v>32.020000000000003</v>
      </c>
      <c r="I8" s="63">
        <v>60</v>
      </c>
      <c r="J8" s="63">
        <f t="shared" ref="J8:J17" si="3">ROUND(G8*I8 %,2)</f>
        <v>13.68</v>
      </c>
      <c r="K8" s="63">
        <f t="shared" ref="K8:K17" si="4">ROUND(H8*I8 %,2)</f>
        <v>19.21</v>
      </c>
      <c r="L8" s="65">
        <f t="shared" ref="L8:M17" si="5">ROUND(E8*J8,2)</f>
        <v>2188.8000000000002</v>
      </c>
      <c r="M8" s="65">
        <f t="shared" si="5"/>
        <v>1152.5999999999999</v>
      </c>
      <c r="N8" s="15">
        <f t="shared" si="0"/>
        <v>3341.4</v>
      </c>
      <c r="O8" s="15">
        <v>0</v>
      </c>
      <c r="P8" s="157"/>
    </row>
    <row r="9" spans="1:16" x14ac:dyDescent="0.35">
      <c r="A9" s="1" t="s">
        <v>5</v>
      </c>
      <c r="B9" s="13">
        <v>8</v>
      </c>
      <c r="C9" s="13">
        <v>3</v>
      </c>
      <c r="D9" s="13">
        <v>21</v>
      </c>
      <c r="E9" s="66">
        <f t="shared" si="1"/>
        <v>168</v>
      </c>
      <c r="F9" s="66">
        <f t="shared" si="2"/>
        <v>63</v>
      </c>
      <c r="G9" s="63">
        <v>22.8</v>
      </c>
      <c r="H9" s="63">
        <v>32.020000000000003</v>
      </c>
      <c r="I9" s="63">
        <v>60</v>
      </c>
      <c r="J9" s="63">
        <f t="shared" si="3"/>
        <v>13.68</v>
      </c>
      <c r="K9" s="63">
        <f t="shared" si="4"/>
        <v>19.21</v>
      </c>
      <c r="L9" s="65">
        <f t="shared" si="5"/>
        <v>2298.2399999999998</v>
      </c>
      <c r="M9" s="65">
        <f t="shared" si="5"/>
        <v>1210.23</v>
      </c>
      <c r="N9" s="15">
        <f t="shared" si="0"/>
        <v>3508.47</v>
      </c>
      <c r="O9" s="15">
        <v>0</v>
      </c>
      <c r="P9" s="157"/>
    </row>
    <row r="10" spans="1:16" x14ac:dyDescent="0.35">
      <c r="A10" s="1" t="s">
        <v>6</v>
      </c>
      <c r="B10" s="13">
        <v>8</v>
      </c>
      <c r="C10" s="13">
        <v>3</v>
      </c>
      <c r="D10" s="13">
        <v>21</v>
      </c>
      <c r="E10" s="66">
        <f t="shared" si="1"/>
        <v>168</v>
      </c>
      <c r="F10" s="66">
        <f t="shared" si="2"/>
        <v>63</v>
      </c>
      <c r="G10" s="63">
        <v>22.8</v>
      </c>
      <c r="H10" s="63">
        <v>32.020000000000003</v>
      </c>
      <c r="I10" s="63">
        <v>60</v>
      </c>
      <c r="J10" s="63">
        <f t="shared" si="3"/>
        <v>13.68</v>
      </c>
      <c r="K10" s="63">
        <f t="shared" si="4"/>
        <v>19.21</v>
      </c>
      <c r="L10" s="65">
        <f t="shared" si="5"/>
        <v>2298.2399999999998</v>
      </c>
      <c r="M10" s="65">
        <f t="shared" si="5"/>
        <v>1210.23</v>
      </c>
      <c r="N10" s="15">
        <f t="shared" si="0"/>
        <v>3508.47</v>
      </c>
      <c r="O10" s="15">
        <v>0</v>
      </c>
      <c r="P10" s="157"/>
    </row>
    <row r="11" spans="1:16" x14ac:dyDescent="0.35">
      <c r="A11" s="1" t="s">
        <v>7</v>
      </c>
      <c r="B11" s="13">
        <v>8</v>
      </c>
      <c r="C11" s="13">
        <v>3</v>
      </c>
      <c r="D11" s="13">
        <v>19</v>
      </c>
      <c r="E11" s="66">
        <f t="shared" si="1"/>
        <v>152</v>
      </c>
      <c r="F11" s="66">
        <f t="shared" si="2"/>
        <v>57</v>
      </c>
      <c r="G11" s="63">
        <v>22.8</v>
      </c>
      <c r="H11" s="63">
        <v>32.020000000000003</v>
      </c>
      <c r="I11" s="63">
        <v>60</v>
      </c>
      <c r="J11" s="63">
        <f t="shared" si="3"/>
        <v>13.68</v>
      </c>
      <c r="K11" s="63">
        <f t="shared" si="4"/>
        <v>19.21</v>
      </c>
      <c r="L11" s="65">
        <f t="shared" si="5"/>
        <v>2079.36</v>
      </c>
      <c r="M11" s="65">
        <f t="shared" si="5"/>
        <v>1094.97</v>
      </c>
      <c r="N11" s="15">
        <f t="shared" si="0"/>
        <v>3174.33</v>
      </c>
      <c r="O11" s="15">
        <v>0</v>
      </c>
      <c r="P11" s="157"/>
    </row>
    <row r="12" spans="1:16" x14ac:dyDescent="0.35">
      <c r="A12" s="1" t="s">
        <v>8</v>
      </c>
      <c r="B12" s="13">
        <v>8</v>
      </c>
      <c r="C12" s="13">
        <v>3</v>
      </c>
      <c r="D12" s="13">
        <v>23</v>
      </c>
      <c r="E12" s="66">
        <f t="shared" si="1"/>
        <v>184</v>
      </c>
      <c r="F12" s="66">
        <f t="shared" si="2"/>
        <v>69</v>
      </c>
      <c r="G12" s="63">
        <v>22.8</v>
      </c>
      <c r="H12" s="63">
        <v>32.020000000000003</v>
      </c>
      <c r="I12" s="63">
        <v>60</v>
      </c>
      <c r="J12" s="63">
        <f t="shared" si="3"/>
        <v>13.68</v>
      </c>
      <c r="K12" s="63">
        <f t="shared" si="4"/>
        <v>19.21</v>
      </c>
      <c r="L12" s="65">
        <f t="shared" si="5"/>
        <v>2517.12</v>
      </c>
      <c r="M12" s="65">
        <f t="shared" si="5"/>
        <v>1325.49</v>
      </c>
      <c r="N12" s="15">
        <f t="shared" si="0"/>
        <v>3842.6099999999997</v>
      </c>
      <c r="O12" s="15">
        <v>0</v>
      </c>
      <c r="P12" s="157"/>
    </row>
    <row r="13" spans="1:16" x14ac:dyDescent="0.35">
      <c r="A13" s="1" t="s">
        <v>9</v>
      </c>
      <c r="B13" s="13">
        <v>8</v>
      </c>
      <c r="C13" s="13">
        <v>3</v>
      </c>
      <c r="D13" s="13">
        <v>22</v>
      </c>
      <c r="E13" s="66">
        <f t="shared" si="1"/>
        <v>176</v>
      </c>
      <c r="F13" s="66">
        <f t="shared" si="2"/>
        <v>66</v>
      </c>
      <c r="G13" s="63">
        <v>22.8</v>
      </c>
      <c r="H13" s="63">
        <v>32.020000000000003</v>
      </c>
      <c r="I13" s="63">
        <v>60</v>
      </c>
      <c r="J13" s="63">
        <f t="shared" si="3"/>
        <v>13.68</v>
      </c>
      <c r="K13" s="63">
        <f t="shared" si="4"/>
        <v>19.21</v>
      </c>
      <c r="L13" s="65">
        <f t="shared" si="5"/>
        <v>2407.6799999999998</v>
      </c>
      <c r="M13" s="65">
        <f t="shared" si="5"/>
        <v>1267.8599999999999</v>
      </c>
      <c r="N13" s="15">
        <f t="shared" si="0"/>
        <v>3675.54</v>
      </c>
      <c r="O13" s="15">
        <v>0</v>
      </c>
      <c r="P13" s="157"/>
    </row>
    <row r="14" spans="1:16" x14ac:dyDescent="0.35">
      <c r="A14" s="1" t="s">
        <v>10</v>
      </c>
      <c r="B14" s="13">
        <v>8</v>
      </c>
      <c r="C14" s="13">
        <v>3</v>
      </c>
      <c r="D14" s="22">
        <v>21</v>
      </c>
      <c r="E14" s="66">
        <f t="shared" si="1"/>
        <v>168</v>
      </c>
      <c r="F14" s="66">
        <f t="shared" si="2"/>
        <v>63</v>
      </c>
      <c r="G14" s="63">
        <v>22.8</v>
      </c>
      <c r="H14" s="63">
        <v>32.020000000000003</v>
      </c>
      <c r="I14" s="63">
        <v>60</v>
      </c>
      <c r="J14" s="63">
        <f t="shared" si="3"/>
        <v>13.68</v>
      </c>
      <c r="K14" s="63">
        <f t="shared" si="4"/>
        <v>19.21</v>
      </c>
      <c r="L14" s="65">
        <f t="shared" si="5"/>
        <v>2298.2399999999998</v>
      </c>
      <c r="M14" s="65">
        <f t="shared" si="5"/>
        <v>1210.23</v>
      </c>
      <c r="N14" s="15">
        <f t="shared" si="0"/>
        <v>3508.47</v>
      </c>
      <c r="O14" s="15">
        <v>0</v>
      </c>
      <c r="P14" s="157"/>
    </row>
    <row r="15" spans="1:16" x14ac:dyDescent="0.35">
      <c r="A15" s="1" t="s">
        <v>11</v>
      </c>
      <c r="B15" s="13">
        <v>8</v>
      </c>
      <c r="C15" s="13">
        <v>3</v>
      </c>
      <c r="D15" s="22">
        <v>23</v>
      </c>
      <c r="E15" s="66">
        <f t="shared" si="1"/>
        <v>184</v>
      </c>
      <c r="F15" s="66">
        <f t="shared" si="2"/>
        <v>69</v>
      </c>
      <c r="G15" s="63">
        <v>22.8</v>
      </c>
      <c r="H15" s="63">
        <v>32.020000000000003</v>
      </c>
      <c r="I15" s="63">
        <v>60</v>
      </c>
      <c r="J15" s="63">
        <f t="shared" si="3"/>
        <v>13.68</v>
      </c>
      <c r="K15" s="63">
        <f t="shared" si="4"/>
        <v>19.21</v>
      </c>
      <c r="L15" s="65">
        <f t="shared" si="5"/>
        <v>2517.12</v>
      </c>
      <c r="M15" s="65">
        <f t="shared" si="5"/>
        <v>1325.49</v>
      </c>
      <c r="N15" s="15">
        <f t="shared" si="0"/>
        <v>3842.6099999999997</v>
      </c>
      <c r="O15" s="15">
        <f>SUM(N6:N14)</f>
        <v>28067.760000000002</v>
      </c>
      <c r="P15" s="157"/>
    </row>
    <row r="16" spans="1:16" x14ac:dyDescent="0.35">
      <c r="A16" s="1" t="s">
        <v>12</v>
      </c>
      <c r="B16" s="13">
        <v>8</v>
      </c>
      <c r="C16" s="13">
        <v>3</v>
      </c>
      <c r="D16" s="22">
        <v>20</v>
      </c>
      <c r="E16" s="66">
        <f t="shared" si="1"/>
        <v>160</v>
      </c>
      <c r="F16" s="66">
        <f t="shared" si="2"/>
        <v>60</v>
      </c>
      <c r="G16" s="63">
        <v>22.8</v>
      </c>
      <c r="H16" s="63">
        <v>32.020000000000003</v>
      </c>
      <c r="I16" s="22">
        <v>40</v>
      </c>
      <c r="J16" s="63">
        <f t="shared" si="3"/>
        <v>9.1199999999999992</v>
      </c>
      <c r="K16" s="63">
        <f t="shared" si="4"/>
        <v>12.81</v>
      </c>
      <c r="L16" s="65">
        <f t="shared" si="5"/>
        <v>1459.2</v>
      </c>
      <c r="M16" s="65">
        <f t="shared" si="5"/>
        <v>768.6</v>
      </c>
      <c r="N16" s="15">
        <f t="shared" si="0"/>
        <v>2227.8000000000002</v>
      </c>
      <c r="O16" s="15">
        <f>N15</f>
        <v>3842.6099999999997</v>
      </c>
      <c r="P16" s="157"/>
    </row>
    <row r="17" spans="1:16" x14ac:dyDescent="0.35">
      <c r="A17" s="1" t="s">
        <v>13</v>
      </c>
      <c r="B17" s="13">
        <v>8</v>
      </c>
      <c r="C17" s="13">
        <v>3</v>
      </c>
      <c r="D17" s="22">
        <v>18</v>
      </c>
      <c r="E17" s="66">
        <f t="shared" si="1"/>
        <v>144</v>
      </c>
      <c r="F17" s="66">
        <f t="shared" si="2"/>
        <v>54</v>
      </c>
      <c r="G17" s="63">
        <v>22.8</v>
      </c>
      <c r="H17" s="63">
        <v>32.020000000000003</v>
      </c>
      <c r="I17" s="22">
        <v>40</v>
      </c>
      <c r="J17" s="63">
        <f t="shared" si="3"/>
        <v>9.1199999999999992</v>
      </c>
      <c r="K17" s="63">
        <f t="shared" si="4"/>
        <v>12.81</v>
      </c>
      <c r="L17" s="65">
        <f t="shared" si="5"/>
        <v>1313.28</v>
      </c>
      <c r="M17" s="65">
        <f t="shared" si="5"/>
        <v>691.74</v>
      </c>
      <c r="N17" s="15">
        <f t="shared" si="0"/>
        <v>2005.02</v>
      </c>
      <c r="O17" s="15">
        <f>N16</f>
        <v>2227.8000000000002</v>
      </c>
      <c r="P17" s="158"/>
    </row>
    <row r="18" spans="1:16" x14ac:dyDescent="0.35">
      <c r="A18" s="1" t="s">
        <v>14</v>
      </c>
      <c r="B18" s="22" t="s">
        <v>18</v>
      </c>
      <c r="C18" s="22" t="s">
        <v>18</v>
      </c>
      <c r="D18" s="22">
        <f>SUM(D6:D17)</f>
        <v>251</v>
      </c>
      <c r="E18" s="66">
        <f>SUM(E6:E17)</f>
        <v>1832</v>
      </c>
      <c r="F18" s="66">
        <f>SUM(F6:F17)</f>
        <v>687</v>
      </c>
      <c r="G18" s="22" t="s">
        <v>18</v>
      </c>
      <c r="H18" s="22" t="s">
        <v>18</v>
      </c>
      <c r="I18" s="22" t="s">
        <v>18</v>
      </c>
      <c r="J18" s="22" t="s">
        <v>18</v>
      </c>
      <c r="K18" s="22" t="s">
        <v>18</v>
      </c>
      <c r="L18" s="5">
        <f>SUM(L6:L17)</f>
        <v>23675.519999999997</v>
      </c>
      <c r="M18" s="5">
        <f>SUM(M6:M17)</f>
        <v>12467.67</v>
      </c>
      <c r="N18" s="5">
        <f>SUM(N6:N17)</f>
        <v>36143.19</v>
      </c>
      <c r="O18" s="5">
        <f>SUM(O6:O17)</f>
        <v>34138.170000000006</v>
      </c>
      <c r="P18" s="1"/>
    </row>
    <row r="20" spans="1:16" x14ac:dyDescent="0.35">
      <c r="B20" s="166" t="s">
        <v>0</v>
      </c>
      <c r="C20" s="155"/>
      <c r="D20" s="155"/>
      <c r="E20" s="155"/>
      <c r="F20" s="155"/>
      <c r="G20" s="155"/>
      <c r="H20" s="155"/>
      <c r="I20" s="155"/>
      <c r="J20" s="155"/>
      <c r="K20" s="155"/>
      <c r="L20" s="155"/>
      <c r="M20" s="155"/>
      <c r="N20" s="155"/>
      <c r="O20" s="155"/>
      <c r="P20" s="155"/>
    </row>
    <row r="21" spans="1:16" ht="87" x14ac:dyDescent="0.35">
      <c r="A21" s="7" t="s">
        <v>180</v>
      </c>
      <c r="B21" s="7" t="s">
        <v>48</v>
      </c>
      <c r="C21" s="7" t="s">
        <v>49</v>
      </c>
      <c r="D21" s="7" t="s">
        <v>21</v>
      </c>
      <c r="E21" s="4" t="s">
        <v>166</v>
      </c>
      <c r="F21" s="4" t="s">
        <v>167</v>
      </c>
      <c r="G21" s="7" t="s">
        <v>50</v>
      </c>
      <c r="H21" s="7" t="s">
        <v>51</v>
      </c>
      <c r="I21" s="7" t="s">
        <v>29</v>
      </c>
      <c r="J21" s="7" t="s">
        <v>150</v>
      </c>
      <c r="K21" s="7" t="s">
        <v>151</v>
      </c>
      <c r="L21" s="7" t="s">
        <v>52</v>
      </c>
      <c r="M21" s="7" t="s">
        <v>53</v>
      </c>
      <c r="N21" s="7" t="s">
        <v>46</v>
      </c>
      <c r="O21" s="4" t="s">
        <v>1</v>
      </c>
      <c r="P21" s="75" t="s">
        <v>20</v>
      </c>
    </row>
    <row r="22" spans="1:16" x14ac:dyDescent="0.35">
      <c r="A22" s="62" t="s">
        <v>47</v>
      </c>
      <c r="B22" s="63">
        <v>9.5</v>
      </c>
      <c r="C22" s="63">
        <v>3</v>
      </c>
      <c r="D22" s="63">
        <f>'darba dienas'!B4</f>
        <v>22</v>
      </c>
      <c r="E22" s="66">
        <f t="shared" ref="E22" si="6">B22*D22</f>
        <v>209</v>
      </c>
      <c r="F22" s="66">
        <f t="shared" ref="F22" si="7">C22*D22</f>
        <v>66</v>
      </c>
      <c r="G22" s="117">
        <v>22.8</v>
      </c>
      <c r="H22" s="117">
        <v>32.020000000000003</v>
      </c>
      <c r="I22" s="63">
        <v>40</v>
      </c>
      <c r="J22" s="63">
        <f>ROUND(G22*I22 %,2)</f>
        <v>9.1199999999999992</v>
      </c>
      <c r="K22" s="63">
        <f>ROUND(H22*I22 %,2)</f>
        <v>12.81</v>
      </c>
      <c r="L22" s="65">
        <f>ROUND(E22*J22,2)</f>
        <v>1906.08</v>
      </c>
      <c r="M22" s="65">
        <f>ROUND(F22*K22,2)</f>
        <v>845.46</v>
      </c>
      <c r="N22" s="65">
        <f>L22+M22</f>
        <v>2751.54</v>
      </c>
      <c r="O22" s="65">
        <f>N17</f>
        <v>2005.02</v>
      </c>
      <c r="P22" s="156" t="s">
        <v>20</v>
      </c>
    </row>
    <row r="23" spans="1:16" x14ac:dyDescent="0.35">
      <c r="A23" s="1" t="s">
        <v>3</v>
      </c>
      <c r="B23" s="63">
        <v>9.5</v>
      </c>
      <c r="C23" s="63">
        <v>3</v>
      </c>
      <c r="D23" s="13">
        <f>'darba dienas'!C4</f>
        <v>20</v>
      </c>
      <c r="E23" s="66">
        <f t="shared" ref="E23:E33" si="8">B23*D23</f>
        <v>190</v>
      </c>
      <c r="F23" s="66">
        <f t="shared" ref="F23:F33" si="9">C23*D23</f>
        <v>60</v>
      </c>
      <c r="G23" s="117">
        <v>22.8</v>
      </c>
      <c r="H23" s="117">
        <v>32.020000000000003</v>
      </c>
      <c r="I23" s="63">
        <v>40</v>
      </c>
      <c r="J23" s="63">
        <f t="shared" ref="J23:J33" si="10">ROUND(G23*I23 %,2)</f>
        <v>9.1199999999999992</v>
      </c>
      <c r="K23" s="63">
        <f t="shared" ref="K23:K33" si="11">ROUND(H23*I23 %,2)</f>
        <v>12.81</v>
      </c>
      <c r="L23" s="65">
        <f t="shared" ref="L23:M33" si="12">ROUND(E23*J23,2)</f>
        <v>1732.8</v>
      </c>
      <c r="M23" s="65">
        <f t="shared" si="12"/>
        <v>768.6</v>
      </c>
      <c r="N23" s="15">
        <f t="shared" ref="N23:N33" si="13">L23+M23</f>
        <v>2501.4</v>
      </c>
      <c r="O23" s="15">
        <f>N22</f>
        <v>2751.54</v>
      </c>
      <c r="P23" s="157"/>
    </row>
    <row r="24" spans="1:16" x14ac:dyDescent="0.35">
      <c r="A24" s="1" t="s">
        <v>4</v>
      </c>
      <c r="B24" s="63">
        <v>9.5</v>
      </c>
      <c r="C24" s="63">
        <v>3</v>
      </c>
      <c r="D24" s="13">
        <f>'darba dienas'!D4</f>
        <v>21</v>
      </c>
      <c r="E24" s="66">
        <f t="shared" si="8"/>
        <v>199.5</v>
      </c>
      <c r="F24" s="66">
        <f t="shared" si="9"/>
        <v>63</v>
      </c>
      <c r="G24" s="117">
        <v>22.8</v>
      </c>
      <c r="H24" s="117">
        <v>32.020000000000003</v>
      </c>
      <c r="I24" s="63">
        <v>40</v>
      </c>
      <c r="J24" s="63">
        <f t="shared" si="10"/>
        <v>9.1199999999999992</v>
      </c>
      <c r="K24" s="63">
        <f t="shared" si="11"/>
        <v>12.81</v>
      </c>
      <c r="L24" s="65">
        <f t="shared" si="12"/>
        <v>1819.44</v>
      </c>
      <c r="M24" s="65">
        <f t="shared" si="12"/>
        <v>807.03</v>
      </c>
      <c r="N24" s="15">
        <f t="shared" si="13"/>
        <v>2626.4700000000003</v>
      </c>
      <c r="O24" s="15">
        <f t="shared" ref="O24:O33" si="14">N23</f>
        <v>2501.4</v>
      </c>
      <c r="P24" s="157"/>
    </row>
    <row r="25" spans="1:16" x14ac:dyDescent="0.35">
      <c r="A25" s="1" t="s">
        <v>5</v>
      </c>
      <c r="B25" s="63">
        <v>9.5</v>
      </c>
      <c r="C25" s="63">
        <v>3</v>
      </c>
      <c r="D25" s="13">
        <f>'darba dienas'!E4</f>
        <v>20</v>
      </c>
      <c r="E25" s="66">
        <f t="shared" si="8"/>
        <v>190</v>
      </c>
      <c r="F25" s="66">
        <f t="shared" si="9"/>
        <v>60</v>
      </c>
      <c r="G25" s="117">
        <v>22.8</v>
      </c>
      <c r="H25" s="117">
        <v>32.020000000000003</v>
      </c>
      <c r="I25" s="63">
        <v>40</v>
      </c>
      <c r="J25" s="63">
        <f t="shared" si="10"/>
        <v>9.1199999999999992</v>
      </c>
      <c r="K25" s="63">
        <f t="shared" si="11"/>
        <v>12.81</v>
      </c>
      <c r="L25" s="65">
        <f t="shared" si="12"/>
        <v>1732.8</v>
      </c>
      <c r="M25" s="65">
        <f t="shared" si="12"/>
        <v>768.6</v>
      </c>
      <c r="N25" s="15">
        <f t="shared" si="13"/>
        <v>2501.4</v>
      </c>
      <c r="O25" s="15">
        <f t="shared" si="14"/>
        <v>2626.4700000000003</v>
      </c>
      <c r="P25" s="157"/>
    </row>
    <row r="26" spans="1:16" x14ac:dyDescent="0.35">
      <c r="A26" s="1" t="s">
        <v>6</v>
      </c>
      <c r="B26" s="63">
        <v>9.5</v>
      </c>
      <c r="C26" s="63">
        <v>3</v>
      </c>
      <c r="D26" s="13">
        <f>'darba dienas'!F4</f>
        <v>20</v>
      </c>
      <c r="E26" s="66">
        <f t="shared" si="8"/>
        <v>190</v>
      </c>
      <c r="F26" s="66">
        <f t="shared" si="9"/>
        <v>60</v>
      </c>
      <c r="G26" s="117">
        <v>22.8</v>
      </c>
      <c r="H26" s="117">
        <v>32.020000000000003</v>
      </c>
      <c r="I26" s="63">
        <v>40</v>
      </c>
      <c r="J26" s="63">
        <f t="shared" si="10"/>
        <v>9.1199999999999992</v>
      </c>
      <c r="K26" s="63">
        <f t="shared" si="11"/>
        <v>12.81</v>
      </c>
      <c r="L26" s="65">
        <f t="shared" si="12"/>
        <v>1732.8</v>
      </c>
      <c r="M26" s="65">
        <f t="shared" si="12"/>
        <v>768.6</v>
      </c>
      <c r="N26" s="15">
        <f t="shared" si="13"/>
        <v>2501.4</v>
      </c>
      <c r="O26" s="15">
        <f t="shared" si="14"/>
        <v>2501.4</v>
      </c>
      <c r="P26" s="157"/>
    </row>
    <row r="27" spans="1:16" x14ac:dyDescent="0.35">
      <c r="A27" s="1" t="s">
        <v>7</v>
      </c>
      <c r="B27" s="63">
        <v>9.5</v>
      </c>
      <c r="C27" s="63">
        <v>3</v>
      </c>
      <c r="D27" s="13">
        <f>'darba dienas'!G4</f>
        <v>19</v>
      </c>
      <c r="E27" s="66">
        <f t="shared" si="8"/>
        <v>180.5</v>
      </c>
      <c r="F27" s="66">
        <f t="shared" si="9"/>
        <v>57</v>
      </c>
      <c r="G27" s="117">
        <v>22.8</v>
      </c>
      <c r="H27" s="117">
        <v>32.020000000000003</v>
      </c>
      <c r="I27" s="63">
        <v>40</v>
      </c>
      <c r="J27" s="63">
        <f t="shared" si="10"/>
        <v>9.1199999999999992</v>
      </c>
      <c r="K27" s="63">
        <f t="shared" si="11"/>
        <v>12.81</v>
      </c>
      <c r="L27" s="65">
        <f t="shared" si="12"/>
        <v>1646.16</v>
      </c>
      <c r="M27" s="65">
        <f t="shared" si="12"/>
        <v>730.17</v>
      </c>
      <c r="N27" s="15">
        <f t="shared" si="13"/>
        <v>2376.33</v>
      </c>
      <c r="O27" s="15">
        <f t="shared" si="14"/>
        <v>2501.4</v>
      </c>
      <c r="P27" s="157"/>
    </row>
    <row r="28" spans="1:16" x14ac:dyDescent="0.35">
      <c r="A28" s="1" t="s">
        <v>8</v>
      </c>
      <c r="B28" s="63">
        <v>9.5</v>
      </c>
      <c r="C28" s="63">
        <v>3</v>
      </c>
      <c r="D28" s="13">
        <f>'darba dienas'!H4</f>
        <v>23</v>
      </c>
      <c r="E28" s="66">
        <f t="shared" si="8"/>
        <v>218.5</v>
      </c>
      <c r="F28" s="66">
        <f t="shared" si="9"/>
        <v>69</v>
      </c>
      <c r="G28" s="117">
        <v>22.8</v>
      </c>
      <c r="H28" s="117">
        <v>32.020000000000003</v>
      </c>
      <c r="I28" s="63">
        <v>40</v>
      </c>
      <c r="J28" s="63">
        <f t="shared" si="10"/>
        <v>9.1199999999999992</v>
      </c>
      <c r="K28" s="63">
        <f t="shared" si="11"/>
        <v>12.81</v>
      </c>
      <c r="L28" s="65">
        <f t="shared" si="12"/>
        <v>1992.72</v>
      </c>
      <c r="M28" s="65">
        <f t="shared" si="12"/>
        <v>883.89</v>
      </c>
      <c r="N28" s="15">
        <f t="shared" si="13"/>
        <v>2876.61</v>
      </c>
      <c r="O28" s="15">
        <f t="shared" si="14"/>
        <v>2376.33</v>
      </c>
      <c r="P28" s="157"/>
    </row>
    <row r="29" spans="1:16" x14ac:dyDescent="0.35">
      <c r="A29" s="1" t="s">
        <v>9</v>
      </c>
      <c r="B29" s="63">
        <v>9.5</v>
      </c>
      <c r="C29" s="63">
        <v>3</v>
      </c>
      <c r="D29" s="13">
        <f>'darba dienas'!I4</f>
        <v>21</v>
      </c>
      <c r="E29" s="66">
        <f t="shared" si="8"/>
        <v>199.5</v>
      </c>
      <c r="F29" s="66">
        <f t="shared" si="9"/>
        <v>63</v>
      </c>
      <c r="G29" s="117">
        <v>22.8</v>
      </c>
      <c r="H29" s="117">
        <v>32.020000000000003</v>
      </c>
      <c r="I29" s="63">
        <v>40</v>
      </c>
      <c r="J29" s="63">
        <f t="shared" si="10"/>
        <v>9.1199999999999992</v>
      </c>
      <c r="K29" s="63">
        <f t="shared" si="11"/>
        <v>12.81</v>
      </c>
      <c r="L29" s="65">
        <f t="shared" si="12"/>
        <v>1819.44</v>
      </c>
      <c r="M29" s="65">
        <f t="shared" si="12"/>
        <v>807.03</v>
      </c>
      <c r="N29" s="15">
        <f t="shared" si="13"/>
        <v>2626.4700000000003</v>
      </c>
      <c r="O29" s="15">
        <f t="shared" si="14"/>
        <v>2876.61</v>
      </c>
      <c r="P29" s="157"/>
    </row>
    <row r="30" spans="1:16" x14ac:dyDescent="0.35">
      <c r="A30" s="1" t="s">
        <v>10</v>
      </c>
      <c r="B30" s="63">
        <v>9.5</v>
      </c>
      <c r="C30" s="63">
        <v>3</v>
      </c>
      <c r="D30" s="22">
        <f>'darba dienas'!J4</f>
        <v>22</v>
      </c>
      <c r="E30" s="66">
        <f t="shared" si="8"/>
        <v>209</v>
      </c>
      <c r="F30" s="66">
        <f t="shared" si="9"/>
        <v>66</v>
      </c>
      <c r="G30" s="117">
        <v>22.8</v>
      </c>
      <c r="H30" s="117">
        <v>32.020000000000003</v>
      </c>
      <c r="I30" s="63">
        <v>40</v>
      </c>
      <c r="J30" s="63">
        <f t="shared" si="10"/>
        <v>9.1199999999999992</v>
      </c>
      <c r="K30" s="63">
        <f t="shared" si="11"/>
        <v>12.81</v>
      </c>
      <c r="L30" s="65">
        <f t="shared" si="12"/>
        <v>1906.08</v>
      </c>
      <c r="M30" s="65">
        <f t="shared" si="12"/>
        <v>845.46</v>
      </c>
      <c r="N30" s="15">
        <f t="shared" si="13"/>
        <v>2751.54</v>
      </c>
      <c r="O30" s="15">
        <f t="shared" si="14"/>
        <v>2626.4700000000003</v>
      </c>
      <c r="P30" s="157"/>
    </row>
    <row r="31" spans="1:16" x14ac:dyDescent="0.35">
      <c r="A31" s="1" t="s">
        <v>11</v>
      </c>
      <c r="B31" s="63">
        <v>9.5</v>
      </c>
      <c r="C31" s="63">
        <v>3</v>
      </c>
      <c r="D31" s="22">
        <f>'darba dienas'!K4</f>
        <v>23</v>
      </c>
      <c r="E31" s="66">
        <f t="shared" si="8"/>
        <v>218.5</v>
      </c>
      <c r="F31" s="66">
        <f t="shared" si="9"/>
        <v>69</v>
      </c>
      <c r="G31" s="117">
        <v>22.8</v>
      </c>
      <c r="H31" s="117">
        <v>32.020000000000003</v>
      </c>
      <c r="I31" s="63">
        <v>40</v>
      </c>
      <c r="J31" s="63">
        <f t="shared" si="10"/>
        <v>9.1199999999999992</v>
      </c>
      <c r="K31" s="63">
        <f t="shared" si="11"/>
        <v>12.81</v>
      </c>
      <c r="L31" s="65">
        <f t="shared" si="12"/>
        <v>1992.72</v>
      </c>
      <c r="M31" s="65">
        <f t="shared" si="12"/>
        <v>883.89</v>
      </c>
      <c r="N31" s="15">
        <f t="shared" si="13"/>
        <v>2876.61</v>
      </c>
      <c r="O31" s="15">
        <f t="shared" si="14"/>
        <v>2751.54</v>
      </c>
      <c r="P31" s="157"/>
    </row>
    <row r="32" spans="1:16" x14ac:dyDescent="0.35">
      <c r="A32" s="1" t="s">
        <v>12</v>
      </c>
      <c r="B32" s="63">
        <v>9.5</v>
      </c>
      <c r="C32" s="63">
        <v>3</v>
      </c>
      <c r="D32" s="22">
        <f>'darba dienas'!L4</f>
        <v>19</v>
      </c>
      <c r="E32" s="66">
        <f t="shared" si="8"/>
        <v>180.5</v>
      </c>
      <c r="F32" s="66">
        <f t="shared" si="9"/>
        <v>57</v>
      </c>
      <c r="G32" s="117">
        <v>22.8</v>
      </c>
      <c r="H32" s="117">
        <v>32.020000000000003</v>
      </c>
      <c r="I32" s="22">
        <v>20</v>
      </c>
      <c r="J32" s="63">
        <f t="shared" si="10"/>
        <v>4.5599999999999996</v>
      </c>
      <c r="K32" s="63">
        <f t="shared" si="11"/>
        <v>6.4</v>
      </c>
      <c r="L32" s="65">
        <f t="shared" si="12"/>
        <v>823.08</v>
      </c>
      <c r="M32" s="65">
        <f t="shared" si="12"/>
        <v>364.8</v>
      </c>
      <c r="N32" s="15">
        <f t="shared" si="13"/>
        <v>1187.8800000000001</v>
      </c>
      <c r="O32" s="15">
        <f t="shared" si="14"/>
        <v>2876.61</v>
      </c>
      <c r="P32" s="157"/>
    </row>
    <row r="33" spans="1:16" x14ac:dyDescent="0.35">
      <c r="A33" s="1" t="s">
        <v>13</v>
      </c>
      <c r="B33" s="63">
        <v>9.5</v>
      </c>
      <c r="C33" s="63">
        <v>3</v>
      </c>
      <c r="D33" s="22">
        <f>'darba dienas'!M4</f>
        <v>19</v>
      </c>
      <c r="E33" s="66">
        <f t="shared" si="8"/>
        <v>180.5</v>
      </c>
      <c r="F33" s="66">
        <f t="shared" si="9"/>
        <v>57</v>
      </c>
      <c r="G33" s="117">
        <v>22.8</v>
      </c>
      <c r="H33" s="117">
        <v>32.020000000000003</v>
      </c>
      <c r="I33" s="22">
        <v>20</v>
      </c>
      <c r="J33" s="63">
        <f t="shared" si="10"/>
        <v>4.5599999999999996</v>
      </c>
      <c r="K33" s="63">
        <f t="shared" si="11"/>
        <v>6.4</v>
      </c>
      <c r="L33" s="65">
        <f t="shared" si="12"/>
        <v>823.08</v>
      </c>
      <c r="M33" s="65">
        <f t="shared" si="12"/>
        <v>364.8</v>
      </c>
      <c r="N33" s="15">
        <f t="shared" si="13"/>
        <v>1187.8800000000001</v>
      </c>
      <c r="O33" s="15">
        <f t="shared" si="14"/>
        <v>1187.8800000000001</v>
      </c>
      <c r="P33" s="158"/>
    </row>
    <row r="34" spans="1:16" x14ac:dyDescent="0.35">
      <c r="A34" s="1" t="s">
        <v>14</v>
      </c>
      <c r="B34" s="22" t="s">
        <v>18</v>
      </c>
      <c r="C34" s="22" t="s">
        <v>18</v>
      </c>
      <c r="D34" s="22">
        <f>SUM(D22:D33)</f>
        <v>249</v>
      </c>
      <c r="E34" s="66">
        <f>SUM(E22:E33)</f>
        <v>2365.5</v>
      </c>
      <c r="F34" s="66">
        <f>SUM(F22:F33)</f>
        <v>747</v>
      </c>
      <c r="G34" s="22" t="s">
        <v>18</v>
      </c>
      <c r="H34" s="22" t="s">
        <v>18</v>
      </c>
      <c r="I34" s="22" t="s">
        <v>18</v>
      </c>
      <c r="J34" s="22" t="s">
        <v>18</v>
      </c>
      <c r="K34" s="22" t="s">
        <v>18</v>
      </c>
      <c r="L34" s="5">
        <f>SUM(L22:L33)</f>
        <v>19927.200000000004</v>
      </c>
      <c r="M34" s="5">
        <f>SUM(M22:M33)</f>
        <v>8838.33</v>
      </c>
      <c r="N34" s="5">
        <f>SUM(N22:N33)</f>
        <v>28765.530000000006</v>
      </c>
      <c r="O34" s="5">
        <f>SUM(O22:O33)</f>
        <v>29582.670000000002</v>
      </c>
      <c r="P34" s="1"/>
    </row>
    <row r="36" spans="1:16" x14ac:dyDescent="0.35">
      <c r="B36" s="166" t="s">
        <v>26</v>
      </c>
      <c r="C36" s="155"/>
      <c r="D36" s="155"/>
      <c r="E36" s="155"/>
      <c r="F36" s="155"/>
      <c r="G36" s="155"/>
      <c r="H36" s="155"/>
      <c r="I36" s="155"/>
      <c r="J36" s="155"/>
      <c r="K36" s="155"/>
      <c r="L36" s="155"/>
      <c r="M36" s="155"/>
      <c r="N36" s="155"/>
      <c r="O36" s="155"/>
      <c r="P36" s="155"/>
    </row>
    <row r="37" spans="1:16" ht="87" x14ac:dyDescent="0.35">
      <c r="A37" s="7" t="s">
        <v>180</v>
      </c>
      <c r="B37" s="7" t="s">
        <v>48</v>
      </c>
      <c r="C37" s="7" t="s">
        <v>49</v>
      </c>
      <c r="D37" s="7" t="s">
        <v>21</v>
      </c>
      <c r="E37" s="4" t="s">
        <v>166</v>
      </c>
      <c r="F37" s="4" t="s">
        <v>167</v>
      </c>
      <c r="G37" s="7" t="s">
        <v>50</v>
      </c>
      <c r="H37" s="7" t="s">
        <v>51</v>
      </c>
      <c r="I37" s="7" t="s">
        <v>30</v>
      </c>
      <c r="J37" s="7" t="s">
        <v>150</v>
      </c>
      <c r="K37" s="7" t="s">
        <v>151</v>
      </c>
      <c r="L37" s="7" t="s">
        <v>52</v>
      </c>
      <c r="M37" s="7" t="s">
        <v>53</v>
      </c>
      <c r="N37" s="7" t="s">
        <v>46</v>
      </c>
      <c r="O37" s="4" t="s">
        <v>1</v>
      </c>
      <c r="P37" s="75" t="s">
        <v>20</v>
      </c>
    </row>
    <row r="38" spans="1:16" x14ac:dyDescent="0.35">
      <c r="A38" s="62" t="s">
        <v>47</v>
      </c>
      <c r="B38" s="63">
        <v>9.5</v>
      </c>
      <c r="C38" s="63">
        <v>3</v>
      </c>
      <c r="D38" s="63">
        <f>'darba dienas'!B5</f>
        <v>21</v>
      </c>
      <c r="E38" s="66">
        <f t="shared" ref="E38:E49" si="15">B38*D38</f>
        <v>199.5</v>
      </c>
      <c r="F38" s="66">
        <f t="shared" ref="F38:F49" si="16">C38*D38</f>
        <v>63</v>
      </c>
      <c r="G38" s="117">
        <v>22.8</v>
      </c>
      <c r="H38" s="117">
        <v>32.020000000000003</v>
      </c>
      <c r="I38" s="63">
        <v>20</v>
      </c>
      <c r="J38" s="63">
        <f>ROUND(G38*I38 %,2)</f>
        <v>4.5599999999999996</v>
      </c>
      <c r="K38" s="63">
        <f>ROUND(H38*I38 %,2)</f>
        <v>6.4</v>
      </c>
      <c r="L38" s="65">
        <f>ROUND(E38*J38,2)</f>
        <v>909.72</v>
      </c>
      <c r="M38" s="65">
        <f>ROUND(F38*K38,2)</f>
        <v>403.2</v>
      </c>
      <c r="N38" s="65">
        <f>L38+M38</f>
        <v>1312.92</v>
      </c>
      <c r="O38" s="65">
        <f>N33</f>
        <v>1187.8800000000001</v>
      </c>
      <c r="P38" s="156" t="s">
        <v>20</v>
      </c>
    </row>
    <row r="39" spans="1:16" x14ac:dyDescent="0.35">
      <c r="A39" s="1" t="s">
        <v>3</v>
      </c>
      <c r="B39" s="63">
        <v>9.5</v>
      </c>
      <c r="C39" s="63">
        <v>3</v>
      </c>
      <c r="D39" s="13">
        <f>'darba dienas'!C5</f>
        <v>20</v>
      </c>
      <c r="E39" s="66">
        <f t="shared" si="15"/>
        <v>190</v>
      </c>
      <c r="F39" s="66">
        <f t="shared" si="16"/>
        <v>60</v>
      </c>
      <c r="G39" s="117">
        <v>22.8</v>
      </c>
      <c r="H39" s="117">
        <v>32.020000000000003</v>
      </c>
      <c r="I39" s="63">
        <v>20</v>
      </c>
      <c r="J39" s="63">
        <f t="shared" ref="J39:J49" si="17">ROUND(G39*I39 %,2)</f>
        <v>4.5599999999999996</v>
      </c>
      <c r="K39" s="63">
        <f t="shared" ref="K39:K49" si="18">ROUND(H39*I39 %,2)</f>
        <v>6.4</v>
      </c>
      <c r="L39" s="65">
        <f t="shared" ref="L39:M49" si="19">ROUND(E39*J39,2)</f>
        <v>866.4</v>
      </c>
      <c r="M39" s="65">
        <f t="shared" si="19"/>
        <v>384</v>
      </c>
      <c r="N39" s="15">
        <f t="shared" ref="N39:N49" si="20">L39+M39</f>
        <v>1250.4000000000001</v>
      </c>
      <c r="O39" s="15">
        <f>N38</f>
        <v>1312.92</v>
      </c>
      <c r="P39" s="157"/>
    </row>
    <row r="40" spans="1:16" x14ac:dyDescent="0.35">
      <c r="A40" s="1" t="s">
        <v>4</v>
      </c>
      <c r="B40" s="63">
        <v>9.5</v>
      </c>
      <c r="C40" s="63">
        <v>3</v>
      </c>
      <c r="D40" s="13">
        <f>'darba dienas'!D5</f>
        <v>22</v>
      </c>
      <c r="E40" s="66">
        <f t="shared" si="15"/>
        <v>209</v>
      </c>
      <c r="F40" s="66">
        <f t="shared" si="16"/>
        <v>66</v>
      </c>
      <c r="G40" s="117">
        <v>22.8</v>
      </c>
      <c r="H40" s="117">
        <v>32.020000000000003</v>
      </c>
      <c r="I40" s="63">
        <v>20</v>
      </c>
      <c r="J40" s="63">
        <f t="shared" si="17"/>
        <v>4.5599999999999996</v>
      </c>
      <c r="K40" s="63">
        <f t="shared" si="18"/>
        <v>6.4</v>
      </c>
      <c r="L40" s="65">
        <f t="shared" si="19"/>
        <v>953.04</v>
      </c>
      <c r="M40" s="65">
        <f t="shared" si="19"/>
        <v>422.4</v>
      </c>
      <c r="N40" s="15">
        <f t="shared" si="20"/>
        <v>1375.44</v>
      </c>
      <c r="O40" s="15">
        <f>N39</f>
        <v>1250.4000000000001</v>
      </c>
      <c r="P40" s="157"/>
    </row>
    <row r="41" spans="1:16" x14ac:dyDescent="0.35">
      <c r="A41" s="1" t="s">
        <v>5</v>
      </c>
      <c r="B41" s="63">
        <v>9.5</v>
      </c>
      <c r="C41" s="63">
        <v>3</v>
      </c>
      <c r="D41" s="13">
        <f>'darba dienas'!E5</f>
        <v>21</v>
      </c>
      <c r="E41" s="66">
        <f t="shared" si="15"/>
        <v>199.5</v>
      </c>
      <c r="F41" s="66">
        <f t="shared" si="16"/>
        <v>63</v>
      </c>
      <c r="G41" s="117">
        <v>22.8</v>
      </c>
      <c r="H41" s="117">
        <v>32.020000000000003</v>
      </c>
      <c r="I41" s="63">
        <v>20</v>
      </c>
      <c r="J41" s="63">
        <f t="shared" si="17"/>
        <v>4.5599999999999996</v>
      </c>
      <c r="K41" s="63">
        <f t="shared" si="18"/>
        <v>6.4</v>
      </c>
      <c r="L41" s="65">
        <f t="shared" si="19"/>
        <v>909.72</v>
      </c>
      <c r="M41" s="65">
        <f t="shared" si="19"/>
        <v>403.2</v>
      </c>
      <c r="N41" s="15">
        <f t="shared" si="20"/>
        <v>1312.92</v>
      </c>
      <c r="O41" s="15">
        <v>0</v>
      </c>
      <c r="P41" s="157"/>
    </row>
    <row r="42" spans="1:16" x14ac:dyDescent="0.35">
      <c r="A42" s="1" t="s">
        <v>6</v>
      </c>
      <c r="B42" s="63">
        <v>9.5</v>
      </c>
      <c r="C42" s="63">
        <v>3</v>
      </c>
      <c r="D42" s="13">
        <f>'darba dienas'!F5</f>
        <v>19</v>
      </c>
      <c r="E42" s="66">
        <f t="shared" si="15"/>
        <v>180.5</v>
      </c>
      <c r="F42" s="66">
        <f t="shared" si="16"/>
        <v>57</v>
      </c>
      <c r="G42" s="117">
        <v>22.8</v>
      </c>
      <c r="H42" s="117">
        <v>32.020000000000003</v>
      </c>
      <c r="I42" s="63">
        <v>20</v>
      </c>
      <c r="J42" s="63">
        <f t="shared" si="17"/>
        <v>4.5599999999999996</v>
      </c>
      <c r="K42" s="63">
        <f t="shared" si="18"/>
        <v>6.4</v>
      </c>
      <c r="L42" s="65">
        <f t="shared" si="19"/>
        <v>823.08</v>
      </c>
      <c r="M42" s="65">
        <f t="shared" si="19"/>
        <v>364.8</v>
      </c>
      <c r="N42" s="15">
        <f t="shared" si="20"/>
        <v>1187.8800000000001</v>
      </c>
      <c r="O42" s="15">
        <v>0</v>
      </c>
      <c r="P42" s="157"/>
    </row>
    <row r="43" spans="1:16" x14ac:dyDescent="0.35">
      <c r="A43" s="1" t="s">
        <v>7</v>
      </c>
      <c r="B43" s="63">
        <v>9.5</v>
      </c>
      <c r="C43" s="63">
        <v>3</v>
      </c>
      <c r="D43" s="13">
        <f>'darba dienas'!G5</f>
        <v>20</v>
      </c>
      <c r="E43" s="66">
        <f t="shared" si="15"/>
        <v>190</v>
      </c>
      <c r="F43" s="66">
        <f t="shared" si="16"/>
        <v>60</v>
      </c>
      <c r="G43" s="117">
        <v>22.8</v>
      </c>
      <c r="H43" s="117">
        <v>32.020000000000003</v>
      </c>
      <c r="I43" s="63">
        <v>20</v>
      </c>
      <c r="J43" s="63">
        <f t="shared" si="17"/>
        <v>4.5599999999999996</v>
      </c>
      <c r="K43" s="63">
        <f t="shared" si="18"/>
        <v>6.4</v>
      </c>
      <c r="L43" s="65">
        <f t="shared" si="19"/>
        <v>866.4</v>
      </c>
      <c r="M43" s="65">
        <f t="shared" si="19"/>
        <v>384</v>
      </c>
      <c r="N43" s="15">
        <f t="shared" si="20"/>
        <v>1250.4000000000001</v>
      </c>
      <c r="O43" s="15">
        <v>0</v>
      </c>
      <c r="P43" s="157"/>
    </row>
    <row r="44" spans="1:16" x14ac:dyDescent="0.35">
      <c r="A44" s="1" t="s">
        <v>8</v>
      </c>
      <c r="B44" s="63">
        <v>9.5</v>
      </c>
      <c r="C44" s="63">
        <v>3</v>
      </c>
      <c r="D44" s="13">
        <f>'darba dienas'!H5</f>
        <v>23</v>
      </c>
      <c r="E44" s="66">
        <f t="shared" si="15"/>
        <v>218.5</v>
      </c>
      <c r="F44" s="66">
        <f t="shared" si="16"/>
        <v>69</v>
      </c>
      <c r="G44" s="117">
        <v>22.8</v>
      </c>
      <c r="H44" s="117">
        <v>32.020000000000003</v>
      </c>
      <c r="I44" s="63">
        <v>20</v>
      </c>
      <c r="J44" s="63">
        <f t="shared" si="17"/>
        <v>4.5599999999999996</v>
      </c>
      <c r="K44" s="63">
        <f t="shared" si="18"/>
        <v>6.4</v>
      </c>
      <c r="L44" s="65">
        <f t="shared" si="19"/>
        <v>996.36</v>
      </c>
      <c r="M44" s="65">
        <f t="shared" si="19"/>
        <v>441.6</v>
      </c>
      <c r="N44" s="15">
        <f t="shared" si="20"/>
        <v>1437.96</v>
      </c>
      <c r="O44" s="15">
        <v>0</v>
      </c>
      <c r="P44" s="157"/>
    </row>
    <row r="45" spans="1:16" x14ac:dyDescent="0.35">
      <c r="A45" s="1" t="s">
        <v>9</v>
      </c>
      <c r="B45" s="63">
        <v>9.5</v>
      </c>
      <c r="C45" s="63">
        <v>3</v>
      </c>
      <c r="D45" s="13">
        <f>'darba dienas'!I5</f>
        <v>21</v>
      </c>
      <c r="E45" s="66">
        <f t="shared" si="15"/>
        <v>199.5</v>
      </c>
      <c r="F45" s="66">
        <f t="shared" si="16"/>
        <v>63</v>
      </c>
      <c r="G45" s="117">
        <v>22.8</v>
      </c>
      <c r="H45" s="117">
        <v>32.020000000000003</v>
      </c>
      <c r="I45" s="63">
        <v>20</v>
      </c>
      <c r="J45" s="63">
        <f t="shared" si="17"/>
        <v>4.5599999999999996</v>
      </c>
      <c r="K45" s="63">
        <f t="shared" si="18"/>
        <v>6.4</v>
      </c>
      <c r="L45" s="65">
        <f t="shared" si="19"/>
        <v>909.72</v>
      </c>
      <c r="M45" s="65">
        <f t="shared" si="19"/>
        <v>403.2</v>
      </c>
      <c r="N45" s="15">
        <f t="shared" si="20"/>
        <v>1312.92</v>
      </c>
      <c r="O45" s="15">
        <v>0</v>
      </c>
      <c r="P45" s="157"/>
    </row>
    <row r="46" spans="1:16" x14ac:dyDescent="0.35">
      <c r="A46" s="1" t="s">
        <v>10</v>
      </c>
      <c r="B46" s="63">
        <v>9.5</v>
      </c>
      <c r="C46" s="63">
        <v>3</v>
      </c>
      <c r="D46" s="22">
        <f>'darba dienas'!J5</f>
        <v>22</v>
      </c>
      <c r="E46" s="66">
        <f t="shared" si="15"/>
        <v>209</v>
      </c>
      <c r="F46" s="66">
        <f t="shared" si="16"/>
        <v>66</v>
      </c>
      <c r="G46" s="117">
        <v>22.8</v>
      </c>
      <c r="H46" s="117">
        <v>32.020000000000003</v>
      </c>
      <c r="I46" s="63">
        <v>20</v>
      </c>
      <c r="J46" s="63">
        <f t="shared" si="17"/>
        <v>4.5599999999999996</v>
      </c>
      <c r="K46" s="63">
        <f t="shared" si="18"/>
        <v>6.4</v>
      </c>
      <c r="L46" s="65">
        <f t="shared" si="19"/>
        <v>953.04</v>
      </c>
      <c r="M46" s="65">
        <f t="shared" si="19"/>
        <v>422.4</v>
      </c>
      <c r="N46" s="15">
        <f t="shared" si="20"/>
        <v>1375.44</v>
      </c>
      <c r="O46" s="15">
        <v>0</v>
      </c>
      <c r="P46" s="157"/>
    </row>
    <row r="47" spans="1:16" x14ac:dyDescent="0.35">
      <c r="A47" s="1" t="s">
        <v>11</v>
      </c>
      <c r="B47" s="63">
        <v>9.5</v>
      </c>
      <c r="C47" s="63">
        <v>3</v>
      </c>
      <c r="D47" s="22">
        <f>'darba dienas'!K5</f>
        <v>22</v>
      </c>
      <c r="E47" s="66">
        <f t="shared" si="15"/>
        <v>209</v>
      </c>
      <c r="F47" s="66">
        <f t="shared" si="16"/>
        <v>66</v>
      </c>
      <c r="G47" s="117">
        <v>22.8</v>
      </c>
      <c r="H47" s="117">
        <v>32.020000000000003</v>
      </c>
      <c r="I47" s="63">
        <v>20</v>
      </c>
      <c r="J47" s="63">
        <f t="shared" si="17"/>
        <v>4.5599999999999996</v>
      </c>
      <c r="K47" s="63">
        <f t="shared" si="18"/>
        <v>6.4</v>
      </c>
      <c r="L47" s="65">
        <f t="shared" si="19"/>
        <v>953.04</v>
      </c>
      <c r="M47" s="65">
        <f t="shared" si="19"/>
        <v>422.4</v>
      </c>
      <c r="N47" s="15">
        <f t="shared" si="20"/>
        <v>1375.44</v>
      </c>
      <c r="O47" s="15">
        <f>N46</f>
        <v>1375.44</v>
      </c>
      <c r="P47" s="157"/>
    </row>
    <row r="48" spans="1:16" x14ac:dyDescent="0.35">
      <c r="A48" s="1" t="s">
        <v>12</v>
      </c>
      <c r="B48" s="13"/>
      <c r="C48" s="13"/>
      <c r="D48" s="22">
        <f>'darba dienas'!L54</f>
        <v>0</v>
      </c>
      <c r="E48" s="66">
        <f t="shared" si="15"/>
        <v>0</v>
      </c>
      <c r="F48" s="66">
        <f t="shared" si="16"/>
        <v>0</v>
      </c>
      <c r="G48" s="64"/>
      <c r="H48" s="64"/>
      <c r="I48" s="22"/>
      <c r="J48" s="63">
        <f t="shared" si="17"/>
        <v>0</v>
      </c>
      <c r="K48" s="63">
        <f t="shared" si="18"/>
        <v>0</v>
      </c>
      <c r="L48" s="65">
        <f t="shared" si="19"/>
        <v>0</v>
      </c>
      <c r="M48" s="65">
        <f t="shared" si="19"/>
        <v>0</v>
      </c>
      <c r="N48" s="15">
        <f t="shared" si="20"/>
        <v>0</v>
      </c>
      <c r="O48" s="15">
        <f>N47</f>
        <v>1375.44</v>
      </c>
      <c r="P48" s="157"/>
    </row>
    <row r="49" spans="1:16" x14ac:dyDescent="0.35">
      <c r="A49" s="1" t="s">
        <v>13</v>
      </c>
      <c r="B49" s="13"/>
      <c r="C49" s="13"/>
      <c r="D49" s="22">
        <f>'darba dienas'!M54</f>
        <v>0</v>
      </c>
      <c r="E49" s="66">
        <f t="shared" si="15"/>
        <v>0</v>
      </c>
      <c r="F49" s="66">
        <f t="shared" si="16"/>
        <v>0</v>
      </c>
      <c r="G49" s="64"/>
      <c r="H49" s="64"/>
      <c r="I49" s="22"/>
      <c r="J49" s="63">
        <f t="shared" si="17"/>
        <v>0</v>
      </c>
      <c r="K49" s="63">
        <f t="shared" si="18"/>
        <v>0</v>
      </c>
      <c r="L49" s="65">
        <f t="shared" si="19"/>
        <v>0</v>
      </c>
      <c r="M49" s="65">
        <f t="shared" si="19"/>
        <v>0</v>
      </c>
      <c r="N49" s="15">
        <f t="shared" si="20"/>
        <v>0</v>
      </c>
      <c r="O49" s="15">
        <f>N48</f>
        <v>0</v>
      </c>
      <c r="P49" s="158"/>
    </row>
    <row r="50" spans="1:16" x14ac:dyDescent="0.35">
      <c r="A50" s="1" t="s">
        <v>14</v>
      </c>
      <c r="B50" s="22" t="s">
        <v>18</v>
      </c>
      <c r="C50" s="22" t="s">
        <v>18</v>
      </c>
      <c r="D50" s="22">
        <f>SUM(D38:D49)</f>
        <v>211</v>
      </c>
      <c r="E50" s="66">
        <f>SUM(E38:E49)</f>
        <v>2004.5</v>
      </c>
      <c r="F50" s="66">
        <f>SUM(F38:F49)</f>
        <v>633</v>
      </c>
      <c r="G50" s="22" t="s">
        <v>18</v>
      </c>
      <c r="H50" s="22" t="s">
        <v>18</v>
      </c>
      <c r="I50" s="22" t="s">
        <v>18</v>
      </c>
      <c r="J50" s="22" t="s">
        <v>18</v>
      </c>
      <c r="K50" s="22" t="s">
        <v>18</v>
      </c>
      <c r="L50" s="5">
        <f>SUM(L38:L49)</f>
        <v>9140.52</v>
      </c>
      <c r="M50" s="5">
        <f>SUM(M38:M49)</f>
        <v>4051.2</v>
      </c>
      <c r="N50" s="5">
        <f>SUM(N38:N49)</f>
        <v>13191.720000000003</v>
      </c>
      <c r="O50" s="5">
        <f>SUM(O38:O49)</f>
        <v>6502.08</v>
      </c>
      <c r="P50" s="1"/>
    </row>
  </sheetData>
  <mergeCells count="6">
    <mergeCell ref="P38:P49"/>
    <mergeCell ref="B4:P4"/>
    <mergeCell ref="P6:P17"/>
    <mergeCell ref="B20:P20"/>
    <mergeCell ref="P22:P33"/>
    <mergeCell ref="B36:P36"/>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3EB42-B1CC-449B-B8A0-4E94EB424A6C}">
  <dimension ref="A3:P81"/>
  <sheetViews>
    <sheetView workbookViewId="0">
      <selection activeCell="A18" sqref="A18"/>
    </sheetView>
  </sheetViews>
  <sheetFormatPr defaultRowHeight="14.5" x14ac:dyDescent="0.35"/>
  <cols>
    <col min="1" max="1" width="19.26953125" customWidth="1"/>
    <col min="2" max="2" width="12" customWidth="1"/>
    <col min="3" max="3" width="13.453125" customWidth="1"/>
    <col min="4" max="5" width="12" customWidth="1"/>
    <col min="6" max="6" width="12.81640625" customWidth="1"/>
    <col min="7" max="7" width="10.81640625" customWidth="1"/>
    <col min="8" max="8" width="15" customWidth="1"/>
    <col min="9" max="10" width="12" customWidth="1"/>
    <col min="11" max="11" width="13.90625" customWidth="1"/>
    <col min="12" max="14" width="12" customWidth="1"/>
  </cols>
  <sheetData>
    <row r="3" spans="1:16" x14ac:dyDescent="0.35">
      <c r="B3" s="138" t="s">
        <v>25</v>
      </c>
      <c r="C3" s="138"/>
      <c r="D3" s="138"/>
      <c r="E3" s="138"/>
      <c r="F3" s="138"/>
      <c r="G3" s="138"/>
      <c r="H3" s="138"/>
      <c r="I3" s="138"/>
      <c r="J3" s="138"/>
      <c r="K3" s="138"/>
      <c r="L3" s="138"/>
      <c r="M3" s="138"/>
      <c r="N3" s="138"/>
      <c r="O3" s="138"/>
      <c r="P3" s="138"/>
    </row>
    <row r="4" spans="1:16" ht="87" x14ac:dyDescent="0.35">
      <c r="A4" s="7" t="s">
        <v>181</v>
      </c>
      <c r="B4" s="7" t="s">
        <v>48</v>
      </c>
      <c r="C4" s="7" t="s">
        <v>49</v>
      </c>
      <c r="D4" s="7" t="s">
        <v>21</v>
      </c>
      <c r="E4" s="4" t="s">
        <v>166</v>
      </c>
      <c r="F4" s="4" t="s">
        <v>167</v>
      </c>
      <c r="G4" s="7" t="s">
        <v>50</v>
      </c>
      <c r="H4" s="7" t="s">
        <v>51</v>
      </c>
      <c r="I4" s="7" t="s">
        <v>24</v>
      </c>
      <c r="J4" s="7" t="s">
        <v>150</v>
      </c>
      <c r="K4" s="7" t="s">
        <v>151</v>
      </c>
      <c r="L4" s="7" t="s">
        <v>52</v>
      </c>
      <c r="M4" s="7" t="s">
        <v>53</v>
      </c>
      <c r="N4" s="7" t="s">
        <v>46</v>
      </c>
      <c r="O4" s="4" t="s">
        <v>1</v>
      </c>
      <c r="P4" s="75" t="s">
        <v>20</v>
      </c>
    </row>
    <row r="5" spans="1:16" x14ac:dyDescent="0.35">
      <c r="A5" s="62" t="s">
        <v>47</v>
      </c>
      <c r="B5" s="63"/>
      <c r="C5" s="63"/>
      <c r="D5" s="63">
        <v>22</v>
      </c>
      <c r="E5" s="70"/>
      <c r="F5" s="70"/>
      <c r="G5" s="63">
        <v>19.96</v>
      </c>
      <c r="H5" s="63">
        <v>24.87</v>
      </c>
      <c r="I5" s="63"/>
      <c r="J5" s="63">
        <f>ROUND(G5*I5 %,2)</f>
        <v>0</v>
      </c>
      <c r="K5" s="63">
        <f>ROUND(H5*I5 %,2)</f>
        <v>0</v>
      </c>
      <c r="L5" s="65">
        <f>ROUND(E5*J5,2)</f>
        <v>0</v>
      </c>
      <c r="M5" s="65">
        <f>ROUND(F5*K5,2)</f>
        <v>0</v>
      </c>
      <c r="N5" s="65">
        <f>L5+M5</f>
        <v>0</v>
      </c>
      <c r="O5" s="65">
        <v>0</v>
      </c>
      <c r="P5" s="156" t="s">
        <v>20</v>
      </c>
    </row>
    <row r="6" spans="1:16" x14ac:dyDescent="0.35">
      <c r="A6" s="1" t="s">
        <v>3</v>
      </c>
      <c r="B6" s="13">
        <v>8</v>
      </c>
      <c r="C6" s="13">
        <v>2</v>
      </c>
      <c r="D6" s="13">
        <v>21</v>
      </c>
      <c r="E6" s="66">
        <f>B6*D6</f>
        <v>168</v>
      </c>
      <c r="F6" s="66">
        <f>C6*D6</f>
        <v>42</v>
      </c>
      <c r="G6" s="63">
        <v>19.96</v>
      </c>
      <c r="H6" s="63">
        <v>24.87</v>
      </c>
      <c r="I6" s="63">
        <v>80</v>
      </c>
      <c r="J6" s="65">
        <f>ROUND(G6*I6 %,2)</f>
        <v>15.97</v>
      </c>
      <c r="K6" s="65">
        <f>ROUND(H6*I6 %,2)</f>
        <v>19.899999999999999</v>
      </c>
      <c r="L6" s="65">
        <f>ROUND(E6*J6,2)</f>
        <v>2682.96</v>
      </c>
      <c r="M6" s="65">
        <f>ROUND(F6*K6,2)</f>
        <v>835.8</v>
      </c>
      <c r="N6" s="15">
        <f t="shared" ref="N6:N16" si="0">L6+M6</f>
        <v>3518.76</v>
      </c>
      <c r="O6" s="15">
        <v>0</v>
      </c>
      <c r="P6" s="157"/>
    </row>
    <row r="7" spans="1:16" x14ac:dyDescent="0.35">
      <c r="A7" s="1" t="s">
        <v>4</v>
      </c>
      <c r="B7" s="13">
        <v>8</v>
      </c>
      <c r="C7" s="13">
        <v>2</v>
      </c>
      <c r="D7" s="13">
        <v>20</v>
      </c>
      <c r="E7" s="66">
        <f t="shared" ref="E7:E16" si="1">B7*D7</f>
        <v>160</v>
      </c>
      <c r="F7" s="66">
        <f t="shared" ref="F7:F16" si="2">C7*D7</f>
        <v>40</v>
      </c>
      <c r="G7" s="63">
        <v>19.96</v>
      </c>
      <c r="H7" s="63">
        <v>24.87</v>
      </c>
      <c r="I7" s="63">
        <v>80</v>
      </c>
      <c r="J7" s="65">
        <f t="shared" ref="J7:J16" si="3">ROUND(G7*I7 %,2)</f>
        <v>15.97</v>
      </c>
      <c r="K7" s="65">
        <f t="shared" ref="K7:K16" si="4">ROUND(H7*I7 %,2)</f>
        <v>19.899999999999999</v>
      </c>
      <c r="L7" s="65">
        <f t="shared" ref="L7:M16" si="5">ROUND(E7*J7,2)</f>
        <v>2555.1999999999998</v>
      </c>
      <c r="M7" s="65">
        <f t="shared" si="5"/>
        <v>796</v>
      </c>
      <c r="N7" s="15">
        <f t="shared" si="0"/>
        <v>3351.2</v>
      </c>
      <c r="O7" s="15">
        <v>0</v>
      </c>
      <c r="P7" s="157"/>
    </row>
    <row r="8" spans="1:16" x14ac:dyDescent="0.35">
      <c r="A8" s="1" t="s">
        <v>5</v>
      </c>
      <c r="B8" s="13">
        <v>8</v>
      </c>
      <c r="C8" s="13">
        <v>2</v>
      </c>
      <c r="D8" s="13">
        <v>21</v>
      </c>
      <c r="E8" s="66">
        <f t="shared" si="1"/>
        <v>168</v>
      </c>
      <c r="F8" s="66">
        <f t="shared" si="2"/>
        <v>42</v>
      </c>
      <c r="G8" s="63">
        <v>19.96</v>
      </c>
      <c r="H8" s="63">
        <v>24.87</v>
      </c>
      <c r="I8" s="63">
        <v>80</v>
      </c>
      <c r="J8" s="65">
        <f t="shared" si="3"/>
        <v>15.97</v>
      </c>
      <c r="K8" s="65">
        <f t="shared" si="4"/>
        <v>19.899999999999999</v>
      </c>
      <c r="L8" s="65">
        <f t="shared" si="5"/>
        <v>2682.96</v>
      </c>
      <c r="M8" s="65">
        <f t="shared" si="5"/>
        <v>835.8</v>
      </c>
      <c r="N8" s="15">
        <f t="shared" si="0"/>
        <v>3518.76</v>
      </c>
      <c r="O8" s="15">
        <v>0</v>
      </c>
      <c r="P8" s="157"/>
    </row>
    <row r="9" spans="1:16" x14ac:dyDescent="0.35">
      <c r="A9" s="1" t="s">
        <v>6</v>
      </c>
      <c r="B9" s="13">
        <v>8</v>
      </c>
      <c r="C9" s="13">
        <v>2</v>
      </c>
      <c r="D9" s="13">
        <v>21</v>
      </c>
      <c r="E9" s="66">
        <f t="shared" si="1"/>
        <v>168</v>
      </c>
      <c r="F9" s="66">
        <f t="shared" si="2"/>
        <v>42</v>
      </c>
      <c r="G9" s="63">
        <v>19.96</v>
      </c>
      <c r="H9" s="63">
        <v>24.87</v>
      </c>
      <c r="I9" s="63">
        <v>80</v>
      </c>
      <c r="J9" s="65">
        <f t="shared" si="3"/>
        <v>15.97</v>
      </c>
      <c r="K9" s="65">
        <f t="shared" si="4"/>
        <v>19.899999999999999</v>
      </c>
      <c r="L9" s="65">
        <f t="shared" si="5"/>
        <v>2682.96</v>
      </c>
      <c r="M9" s="65">
        <f t="shared" si="5"/>
        <v>835.8</v>
      </c>
      <c r="N9" s="15">
        <f t="shared" si="0"/>
        <v>3518.76</v>
      </c>
      <c r="O9" s="15">
        <v>0</v>
      </c>
      <c r="P9" s="157"/>
    </row>
    <row r="10" spans="1:16" x14ac:dyDescent="0.35">
      <c r="A10" s="1" t="s">
        <v>7</v>
      </c>
      <c r="B10" s="13">
        <v>8</v>
      </c>
      <c r="C10" s="13">
        <v>2</v>
      </c>
      <c r="D10" s="13">
        <v>19</v>
      </c>
      <c r="E10" s="66">
        <f t="shared" si="1"/>
        <v>152</v>
      </c>
      <c r="F10" s="66">
        <f t="shared" si="2"/>
        <v>38</v>
      </c>
      <c r="G10" s="63">
        <v>19.96</v>
      </c>
      <c r="H10" s="63">
        <v>24.87</v>
      </c>
      <c r="I10" s="63">
        <v>80</v>
      </c>
      <c r="J10" s="65">
        <f t="shared" si="3"/>
        <v>15.97</v>
      </c>
      <c r="K10" s="65">
        <f t="shared" si="4"/>
        <v>19.899999999999999</v>
      </c>
      <c r="L10" s="65">
        <f t="shared" si="5"/>
        <v>2427.44</v>
      </c>
      <c r="M10" s="65">
        <f t="shared" si="5"/>
        <v>756.2</v>
      </c>
      <c r="N10" s="15">
        <f t="shared" si="0"/>
        <v>3183.6400000000003</v>
      </c>
      <c r="O10" s="15">
        <v>0</v>
      </c>
      <c r="P10" s="157"/>
    </row>
    <row r="11" spans="1:16" x14ac:dyDescent="0.35">
      <c r="A11" s="1" t="s">
        <v>8</v>
      </c>
      <c r="B11" s="13">
        <v>8</v>
      </c>
      <c r="C11" s="13">
        <v>2</v>
      </c>
      <c r="D11" s="13">
        <v>23</v>
      </c>
      <c r="E11" s="66">
        <f t="shared" si="1"/>
        <v>184</v>
      </c>
      <c r="F11" s="66">
        <f t="shared" si="2"/>
        <v>46</v>
      </c>
      <c r="G11" s="63">
        <v>19.96</v>
      </c>
      <c r="H11" s="63">
        <v>24.87</v>
      </c>
      <c r="I11" s="63">
        <v>80</v>
      </c>
      <c r="J11" s="65">
        <f t="shared" si="3"/>
        <v>15.97</v>
      </c>
      <c r="K11" s="65">
        <f t="shared" si="4"/>
        <v>19.899999999999999</v>
      </c>
      <c r="L11" s="65">
        <f t="shared" si="5"/>
        <v>2938.48</v>
      </c>
      <c r="M11" s="65">
        <f t="shared" si="5"/>
        <v>915.4</v>
      </c>
      <c r="N11" s="15">
        <f t="shared" si="0"/>
        <v>3853.88</v>
      </c>
      <c r="O11" s="15">
        <v>0</v>
      </c>
      <c r="P11" s="157"/>
    </row>
    <row r="12" spans="1:16" x14ac:dyDescent="0.35">
      <c r="A12" s="1" t="s">
        <v>9</v>
      </c>
      <c r="B12" s="13">
        <v>8</v>
      </c>
      <c r="C12" s="13">
        <v>2</v>
      </c>
      <c r="D12" s="13">
        <v>22</v>
      </c>
      <c r="E12" s="66">
        <f t="shared" si="1"/>
        <v>176</v>
      </c>
      <c r="F12" s="66">
        <f t="shared" si="2"/>
        <v>44</v>
      </c>
      <c r="G12" s="63">
        <v>19.96</v>
      </c>
      <c r="H12" s="63">
        <v>24.87</v>
      </c>
      <c r="I12" s="63">
        <v>80</v>
      </c>
      <c r="J12" s="65">
        <f t="shared" si="3"/>
        <v>15.97</v>
      </c>
      <c r="K12" s="65">
        <f t="shared" si="4"/>
        <v>19.899999999999999</v>
      </c>
      <c r="L12" s="65">
        <f t="shared" si="5"/>
        <v>2810.72</v>
      </c>
      <c r="M12" s="65">
        <f t="shared" si="5"/>
        <v>875.6</v>
      </c>
      <c r="N12" s="15">
        <f t="shared" si="0"/>
        <v>3686.3199999999997</v>
      </c>
      <c r="O12" s="15">
        <v>0</v>
      </c>
      <c r="P12" s="157"/>
    </row>
    <row r="13" spans="1:16" x14ac:dyDescent="0.35">
      <c r="A13" s="1" t="s">
        <v>10</v>
      </c>
      <c r="B13" s="13">
        <v>8</v>
      </c>
      <c r="C13" s="13">
        <v>2</v>
      </c>
      <c r="D13" s="22">
        <v>21</v>
      </c>
      <c r="E13" s="66">
        <f t="shared" si="1"/>
        <v>168</v>
      </c>
      <c r="F13" s="66">
        <f t="shared" si="2"/>
        <v>42</v>
      </c>
      <c r="G13" s="63">
        <v>19.96</v>
      </c>
      <c r="H13" s="63">
        <v>24.87</v>
      </c>
      <c r="I13" s="63">
        <v>80</v>
      </c>
      <c r="J13" s="65">
        <f t="shared" si="3"/>
        <v>15.97</v>
      </c>
      <c r="K13" s="65">
        <f t="shared" si="4"/>
        <v>19.899999999999999</v>
      </c>
      <c r="L13" s="65">
        <f t="shared" si="5"/>
        <v>2682.96</v>
      </c>
      <c r="M13" s="65">
        <f t="shared" si="5"/>
        <v>835.8</v>
      </c>
      <c r="N13" s="15">
        <f t="shared" si="0"/>
        <v>3518.76</v>
      </c>
      <c r="O13" s="15">
        <v>0</v>
      </c>
      <c r="P13" s="157"/>
    </row>
    <row r="14" spans="1:16" x14ac:dyDescent="0.35">
      <c r="A14" s="1" t="s">
        <v>11</v>
      </c>
      <c r="B14" s="13">
        <v>8</v>
      </c>
      <c r="C14" s="13">
        <v>2</v>
      </c>
      <c r="D14" s="22">
        <v>23</v>
      </c>
      <c r="E14" s="66">
        <f t="shared" si="1"/>
        <v>184</v>
      </c>
      <c r="F14" s="66">
        <f t="shared" si="2"/>
        <v>46</v>
      </c>
      <c r="G14" s="63">
        <v>19.96</v>
      </c>
      <c r="H14" s="63">
        <v>24.87</v>
      </c>
      <c r="I14" s="63">
        <v>80</v>
      </c>
      <c r="J14" s="65">
        <f t="shared" si="3"/>
        <v>15.97</v>
      </c>
      <c r="K14" s="65">
        <f t="shared" si="4"/>
        <v>19.899999999999999</v>
      </c>
      <c r="L14" s="65">
        <f t="shared" si="5"/>
        <v>2938.48</v>
      </c>
      <c r="M14" s="65">
        <f t="shared" si="5"/>
        <v>915.4</v>
      </c>
      <c r="N14" s="15">
        <f t="shared" si="0"/>
        <v>3853.88</v>
      </c>
      <c r="O14" s="15">
        <f>SUM(N5:N13)</f>
        <v>28150.080000000002</v>
      </c>
      <c r="P14" s="157"/>
    </row>
    <row r="15" spans="1:16" x14ac:dyDescent="0.35">
      <c r="A15" s="1" t="s">
        <v>12</v>
      </c>
      <c r="B15" s="13">
        <v>8</v>
      </c>
      <c r="C15" s="13">
        <v>2</v>
      </c>
      <c r="D15" s="22">
        <v>20</v>
      </c>
      <c r="E15" s="66">
        <f t="shared" si="1"/>
        <v>160</v>
      </c>
      <c r="F15" s="66">
        <f t="shared" si="2"/>
        <v>40</v>
      </c>
      <c r="G15" s="63">
        <v>19.96</v>
      </c>
      <c r="H15" s="63">
        <v>24.87</v>
      </c>
      <c r="I15" s="63">
        <v>80</v>
      </c>
      <c r="J15" s="65">
        <f t="shared" si="3"/>
        <v>15.97</v>
      </c>
      <c r="K15" s="65">
        <f t="shared" si="4"/>
        <v>19.899999999999999</v>
      </c>
      <c r="L15" s="65">
        <f t="shared" si="5"/>
        <v>2555.1999999999998</v>
      </c>
      <c r="M15" s="65">
        <f t="shared" si="5"/>
        <v>796</v>
      </c>
      <c r="N15" s="15">
        <f t="shared" si="0"/>
        <v>3351.2</v>
      </c>
      <c r="O15" s="15">
        <f>N14</f>
        <v>3853.88</v>
      </c>
      <c r="P15" s="157"/>
    </row>
    <row r="16" spans="1:16" x14ac:dyDescent="0.35">
      <c r="A16" s="1" t="s">
        <v>13</v>
      </c>
      <c r="B16" s="13">
        <v>8</v>
      </c>
      <c r="C16" s="13">
        <v>2</v>
      </c>
      <c r="D16" s="22">
        <v>18</v>
      </c>
      <c r="E16" s="66">
        <f t="shared" si="1"/>
        <v>144</v>
      </c>
      <c r="F16" s="66">
        <f t="shared" si="2"/>
        <v>36</v>
      </c>
      <c r="G16" s="63">
        <v>19.96</v>
      </c>
      <c r="H16" s="63">
        <v>24.87</v>
      </c>
      <c r="I16" s="63">
        <v>80</v>
      </c>
      <c r="J16" s="65">
        <f t="shared" si="3"/>
        <v>15.97</v>
      </c>
      <c r="K16" s="65">
        <f t="shared" si="4"/>
        <v>19.899999999999999</v>
      </c>
      <c r="L16" s="65">
        <f t="shared" si="5"/>
        <v>2299.6799999999998</v>
      </c>
      <c r="M16" s="65">
        <f t="shared" si="5"/>
        <v>716.4</v>
      </c>
      <c r="N16" s="15">
        <f t="shared" si="0"/>
        <v>3016.08</v>
      </c>
      <c r="O16" s="15">
        <f>N15</f>
        <v>3351.2</v>
      </c>
      <c r="P16" s="158"/>
    </row>
    <row r="17" spans="1:16" x14ac:dyDescent="0.35">
      <c r="A17" s="1" t="s">
        <v>14</v>
      </c>
      <c r="B17" s="22" t="s">
        <v>18</v>
      </c>
      <c r="C17" s="22" t="s">
        <v>18</v>
      </c>
      <c r="D17" s="22">
        <f>SUM(D5:D16)</f>
        <v>251</v>
      </c>
      <c r="E17" s="66">
        <f>SUM(E5:E16)</f>
        <v>1832</v>
      </c>
      <c r="F17" s="66">
        <f>SUM(F5:F16)</f>
        <v>458</v>
      </c>
      <c r="G17" s="22" t="s">
        <v>18</v>
      </c>
      <c r="H17" s="22" t="s">
        <v>18</v>
      </c>
      <c r="I17" s="22" t="s">
        <v>18</v>
      </c>
      <c r="J17" s="22" t="s">
        <v>18</v>
      </c>
      <c r="K17" s="22" t="s">
        <v>18</v>
      </c>
      <c r="L17" s="5">
        <f>SUM(L5:L16)</f>
        <v>29257.040000000001</v>
      </c>
      <c r="M17" s="5">
        <f>SUM(M5:M16)</f>
        <v>9114.1999999999989</v>
      </c>
      <c r="N17" s="5">
        <f>SUM(N5:N16)</f>
        <v>38371.240000000005</v>
      </c>
      <c r="O17" s="5">
        <f>SUM(O5:O16)</f>
        <v>35355.160000000003</v>
      </c>
      <c r="P17" s="1"/>
    </row>
    <row r="18" spans="1:16" x14ac:dyDescent="0.35">
      <c r="A18" s="10"/>
    </row>
    <row r="19" spans="1:16" x14ac:dyDescent="0.35">
      <c r="B19" s="166" t="s">
        <v>0</v>
      </c>
      <c r="C19" s="155"/>
      <c r="D19" s="155"/>
      <c r="E19" s="155"/>
      <c r="F19" s="155"/>
      <c r="G19" s="155"/>
      <c r="H19" s="155"/>
      <c r="I19" s="155"/>
      <c r="J19" s="155"/>
      <c r="K19" s="155"/>
      <c r="L19" s="155"/>
      <c r="M19" s="155"/>
      <c r="N19" s="155"/>
      <c r="O19" s="155"/>
      <c r="P19" s="155"/>
    </row>
    <row r="20" spans="1:16" ht="87" x14ac:dyDescent="0.35">
      <c r="A20" s="7" t="s">
        <v>181</v>
      </c>
      <c r="B20" s="7" t="s">
        <v>48</v>
      </c>
      <c r="C20" s="7" t="s">
        <v>49</v>
      </c>
      <c r="D20" s="7" t="s">
        <v>21</v>
      </c>
      <c r="E20" s="4" t="s">
        <v>166</v>
      </c>
      <c r="F20" s="4" t="s">
        <v>167</v>
      </c>
      <c r="G20" s="7" t="s">
        <v>50</v>
      </c>
      <c r="H20" s="7" t="s">
        <v>51</v>
      </c>
      <c r="I20" s="7" t="s">
        <v>29</v>
      </c>
      <c r="J20" s="7" t="s">
        <v>150</v>
      </c>
      <c r="K20" s="7" t="s">
        <v>151</v>
      </c>
      <c r="L20" s="7" t="s">
        <v>52</v>
      </c>
      <c r="M20" s="7" t="s">
        <v>53</v>
      </c>
      <c r="N20" s="7" t="s">
        <v>46</v>
      </c>
      <c r="O20" s="4" t="s">
        <v>1</v>
      </c>
      <c r="P20" s="75" t="s">
        <v>20</v>
      </c>
    </row>
    <row r="21" spans="1:16" x14ac:dyDescent="0.35">
      <c r="A21" s="62" t="s">
        <v>47</v>
      </c>
      <c r="B21" s="63">
        <v>9</v>
      </c>
      <c r="C21" s="63">
        <v>3</v>
      </c>
      <c r="D21" s="63">
        <f>'darba dienas'!B4</f>
        <v>22</v>
      </c>
      <c r="E21" s="66">
        <f>B21*D21</f>
        <v>198</v>
      </c>
      <c r="F21" s="66">
        <f>C21*D21</f>
        <v>66</v>
      </c>
      <c r="G21" s="117">
        <v>19.96</v>
      </c>
      <c r="H21" s="117">
        <v>24.87</v>
      </c>
      <c r="I21" s="63">
        <v>60</v>
      </c>
      <c r="J21" s="63">
        <f>ROUND(G21*I21 %,2)</f>
        <v>11.98</v>
      </c>
      <c r="K21" s="63">
        <f>ROUND(H21*I21 %,2)</f>
        <v>14.92</v>
      </c>
      <c r="L21" s="65">
        <f>ROUND(E21*J21,2)</f>
        <v>2372.04</v>
      </c>
      <c r="M21" s="65">
        <f>ROUND(F21*K21,2)</f>
        <v>984.72</v>
      </c>
      <c r="N21" s="65">
        <f>L21+M21</f>
        <v>3356.76</v>
      </c>
      <c r="O21" s="65">
        <f>N16</f>
        <v>3016.08</v>
      </c>
      <c r="P21" s="156" t="s">
        <v>20</v>
      </c>
    </row>
    <row r="22" spans="1:16" x14ac:dyDescent="0.35">
      <c r="A22" s="1" t="s">
        <v>3</v>
      </c>
      <c r="B22" s="63">
        <v>9</v>
      </c>
      <c r="C22" s="63">
        <v>3</v>
      </c>
      <c r="D22" s="13">
        <f>'darba dienas'!C4</f>
        <v>20</v>
      </c>
      <c r="E22" s="66">
        <f t="shared" ref="E22:E32" si="6">B22*D22</f>
        <v>180</v>
      </c>
      <c r="F22" s="66">
        <f t="shared" ref="F22:F32" si="7">C22*D22</f>
        <v>60</v>
      </c>
      <c r="G22" s="117">
        <v>19.96</v>
      </c>
      <c r="H22" s="117">
        <v>24.87</v>
      </c>
      <c r="I22" s="63">
        <v>60</v>
      </c>
      <c r="J22" s="63">
        <f t="shared" ref="J22:J32" si="8">ROUND(G22*I22 %,2)</f>
        <v>11.98</v>
      </c>
      <c r="K22" s="63">
        <f t="shared" ref="K22:K32" si="9">ROUND(H22*I22 %,2)</f>
        <v>14.92</v>
      </c>
      <c r="L22" s="65">
        <f t="shared" ref="L22:M32" si="10">ROUND(E22*J22,2)</f>
        <v>2156.4</v>
      </c>
      <c r="M22" s="65">
        <f t="shared" si="10"/>
        <v>895.2</v>
      </c>
      <c r="N22" s="15">
        <f t="shared" ref="N22:N32" si="11">L22+M22</f>
        <v>3051.6000000000004</v>
      </c>
      <c r="O22" s="15">
        <f>N21</f>
        <v>3356.76</v>
      </c>
      <c r="P22" s="157"/>
    </row>
    <row r="23" spans="1:16" x14ac:dyDescent="0.35">
      <c r="A23" s="1" t="s">
        <v>4</v>
      </c>
      <c r="B23" s="63">
        <v>9</v>
      </c>
      <c r="C23" s="63">
        <v>3</v>
      </c>
      <c r="D23" s="13">
        <f>'darba dienas'!D4</f>
        <v>21</v>
      </c>
      <c r="E23" s="66">
        <f t="shared" si="6"/>
        <v>189</v>
      </c>
      <c r="F23" s="66">
        <f t="shared" si="7"/>
        <v>63</v>
      </c>
      <c r="G23" s="117">
        <v>19.96</v>
      </c>
      <c r="H23" s="117">
        <v>24.87</v>
      </c>
      <c r="I23" s="63">
        <v>60</v>
      </c>
      <c r="J23" s="63">
        <f t="shared" si="8"/>
        <v>11.98</v>
      </c>
      <c r="K23" s="63">
        <f t="shared" si="9"/>
        <v>14.92</v>
      </c>
      <c r="L23" s="65">
        <f t="shared" si="10"/>
        <v>2264.2199999999998</v>
      </c>
      <c r="M23" s="65">
        <f t="shared" si="10"/>
        <v>939.96</v>
      </c>
      <c r="N23" s="15">
        <f t="shared" si="11"/>
        <v>3204.18</v>
      </c>
      <c r="O23" s="15">
        <f t="shared" ref="O23:O31" si="12">N22</f>
        <v>3051.6000000000004</v>
      </c>
      <c r="P23" s="157"/>
    </row>
    <row r="24" spans="1:16" x14ac:dyDescent="0.35">
      <c r="A24" s="1" t="s">
        <v>5</v>
      </c>
      <c r="B24" s="63">
        <v>9</v>
      </c>
      <c r="C24" s="63">
        <v>3</v>
      </c>
      <c r="D24" s="13">
        <f>'darba dienas'!E4</f>
        <v>20</v>
      </c>
      <c r="E24" s="66">
        <f t="shared" si="6"/>
        <v>180</v>
      </c>
      <c r="F24" s="66">
        <f t="shared" si="7"/>
        <v>60</v>
      </c>
      <c r="G24" s="117">
        <v>19.96</v>
      </c>
      <c r="H24" s="117">
        <v>24.87</v>
      </c>
      <c r="I24" s="63">
        <v>60</v>
      </c>
      <c r="J24" s="63">
        <f t="shared" si="8"/>
        <v>11.98</v>
      </c>
      <c r="K24" s="63">
        <f t="shared" si="9"/>
        <v>14.92</v>
      </c>
      <c r="L24" s="65">
        <f t="shared" si="10"/>
        <v>2156.4</v>
      </c>
      <c r="M24" s="65">
        <f t="shared" si="10"/>
        <v>895.2</v>
      </c>
      <c r="N24" s="15">
        <f t="shared" si="11"/>
        <v>3051.6000000000004</v>
      </c>
      <c r="O24" s="15">
        <f t="shared" si="12"/>
        <v>3204.18</v>
      </c>
      <c r="P24" s="157"/>
    </row>
    <row r="25" spans="1:16" x14ac:dyDescent="0.35">
      <c r="A25" s="1" t="s">
        <v>6</v>
      </c>
      <c r="B25" s="63">
        <v>9</v>
      </c>
      <c r="C25" s="63">
        <v>3</v>
      </c>
      <c r="D25" s="13">
        <f>'darba dienas'!F4</f>
        <v>20</v>
      </c>
      <c r="E25" s="66">
        <f t="shared" si="6"/>
        <v>180</v>
      </c>
      <c r="F25" s="66">
        <f t="shared" si="7"/>
        <v>60</v>
      </c>
      <c r="G25" s="117">
        <v>19.96</v>
      </c>
      <c r="H25" s="117">
        <v>24.87</v>
      </c>
      <c r="I25" s="63">
        <v>60</v>
      </c>
      <c r="J25" s="63">
        <f t="shared" si="8"/>
        <v>11.98</v>
      </c>
      <c r="K25" s="63">
        <f t="shared" si="9"/>
        <v>14.92</v>
      </c>
      <c r="L25" s="65">
        <f t="shared" si="10"/>
        <v>2156.4</v>
      </c>
      <c r="M25" s="65">
        <f t="shared" si="10"/>
        <v>895.2</v>
      </c>
      <c r="N25" s="15">
        <f t="shared" si="11"/>
        <v>3051.6000000000004</v>
      </c>
      <c r="O25" s="15">
        <f t="shared" si="12"/>
        <v>3051.6000000000004</v>
      </c>
      <c r="P25" s="157"/>
    </row>
    <row r="26" spans="1:16" x14ac:dyDescent="0.35">
      <c r="A26" s="1" t="s">
        <v>7</v>
      </c>
      <c r="B26" s="63">
        <v>9</v>
      </c>
      <c r="C26" s="63">
        <v>3</v>
      </c>
      <c r="D26" s="13">
        <f>'darba dienas'!G4</f>
        <v>19</v>
      </c>
      <c r="E26" s="66">
        <f t="shared" si="6"/>
        <v>171</v>
      </c>
      <c r="F26" s="66">
        <f t="shared" si="7"/>
        <v>57</v>
      </c>
      <c r="G26" s="117">
        <v>19.96</v>
      </c>
      <c r="H26" s="117">
        <v>24.87</v>
      </c>
      <c r="I26" s="63">
        <v>60</v>
      </c>
      <c r="J26" s="63">
        <f t="shared" si="8"/>
        <v>11.98</v>
      </c>
      <c r="K26" s="63">
        <f t="shared" si="9"/>
        <v>14.92</v>
      </c>
      <c r="L26" s="65">
        <f t="shared" si="10"/>
        <v>2048.58</v>
      </c>
      <c r="M26" s="65">
        <f t="shared" si="10"/>
        <v>850.44</v>
      </c>
      <c r="N26" s="15">
        <f t="shared" si="11"/>
        <v>2899.02</v>
      </c>
      <c r="O26" s="15">
        <f t="shared" si="12"/>
        <v>3051.6000000000004</v>
      </c>
      <c r="P26" s="157"/>
    </row>
    <row r="27" spans="1:16" x14ac:dyDescent="0.35">
      <c r="A27" s="1" t="s">
        <v>8</v>
      </c>
      <c r="B27" s="63">
        <v>9</v>
      </c>
      <c r="C27" s="63">
        <v>3</v>
      </c>
      <c r="D27" s="13">
        <f>'darba dienas'!H4</f>
        <v>23</v>
      </c>
      <c r="E27" s="66">
        <f t="shared" si="6"/>
        <v>207</v>
      </c>
      <c r="F27" s="66">
        <f t="shared" si="7"/>
        <v>69</v>
      </c>
      <c r="G27" s="117">
        <v>19.96</v>
      </c>
      <c r="H27" s="117">
        <v>24.87</v>
      </c>
      <c r="I27" s="63">
        <v>60</v>
      </c>
      <c r="J27" s="63">
        <f t="shared" si="8"/>
        <v>11.98</v>
      </c>
      <c r="K27" s="63">
        <f t="shared" si="9"/>
        <v>14.92</v>
      </c>
      <c r="L27" s="65">
        <f t="shared" si="10"/>
        <v>2479.86</v>
      </c>
      <c r="M27" s="65">
        <f t="shared" si="10"/>
        <v>1029.48</v>
      </c>
      <c r="N27" s="15">
        <f t="shared" si="11"/>
        <v>3509.34</v>
      </c>
      <c r="O27" s="15">
        <f t="shared" si="12"/>
        <v>2899.02</v>
      </c>
      <c r="P27" s="157"/>
    </row>
    <row r="28" spans="1:16" x14ac:dyDescent="0.35">
      <c r="A28" s="1" t="s">
        <v>9</v>
      </c>
      <c r="B28" s="63">
        <v>9</v>
      </c>
      <c r="C28" s="63">
        <v>3</v>
      </c>
      <c r="D28" s="13">
        <f>'darba dienas'!I4</f>
        <v>21</v>
      </c>
      <c r="E28" s="66">
        <f t="shared" si="6"/>
        <v>189</v>
      </c>
      <c r="F28" s="66">
        <f t="shared" si="7"/>
        <v>63</v>
      </c>
      <c r="G28" s="117">
        <v>19.96</v>
      </c>
      <c r="H28" s="117">
        <v>24.87</v>
      </c>
      <c r="I28" s="63">
        <v>60</v>
      </c>
      <c r="J28" s="63">
        <f t="shared" si="8"/>
        <v>11.98</v>
      </c>
      <c r="K28" s="63">
        <f t="shared" si="9"/>
        <v>14.92</v>
      </c>
      <c r="L28" s="65">
        <f t="shared" si="10"/>
        <v>2264.2199999999998</v>
      </c>
      <c r="M28" s="65">
        <f t="shared" si="10"/>
        <v>939.96</v>
      </c>
      <c r="N28" s="15">
        <f t="shared" si="11"/>
        <v>3204.18</v>
      </c>
      <c r="O28" s="15">
        <f t="shared" si="12"/>
        <v>3509.34</v>
      </c>
      <c r="P28" s="157"/>
    </row>
    <row r="29" spans="1:16" x14ac:dyDescent="0.35">
      <c r="A29" s="1" t="s">
        <v>10</v>
      </c>
      <c r="B29" s="63">
        <v>9</v>
      </c>
      <c r="C29" s="63">
        <v>3</v>
      </c>
      <c r="D29" s="22">
        <f>'darba dienas'!J4</f>
        <v>22</v>
      </c>
      <c r="E29" s="66">
        <f t="shared" si="6"/>
        <v>198</v>
      </c>
      <c r="F29" s="66">
        <f t="shared" si="7"/>
        <v>66</v>
      </c>
      <c r="G29" s="117">
        <v>19.96</v>
      </c>
      <c r="H29" s="117">
        <v>24.87</v>
      </c>
      <c r="I29" s="63">
        <v>60</v>
      </c>
      <c r="J29" s="63">
        <f t="shared" si="8"/>
        <v>11.98</v>
      </c>
      <c r="K29" s="63">
        <f t="shared" si="9"/>
        <v>14.92</v>
      </c>
      <c r="L29" s="65">
        <f t="shared" si="10"/>
        <v>2372.04</v>
      </c>
      <c r="M29" s="65">
        <f t="shared" si="10"/>
        <v>984.72</v>
      </c>
      <c r="N29" s="15">
        <f t="shared" si="11"/>
        <v>3356.76</v>
      </c>
      <c r="O29" s="15">
        <f t="shared" si="12"/>
        <v>3204.18</v>
      </c>
      <c r="P29" s="157"/>
    </row>
    <row r="30" spans="1:16" x14ac:dyDescent="0.35">
      <c r="A30" s="1" t="s">
        <v>11</v>
      </c>
      <c r="B30" s="63">
        <v>9</v>
      </c>
      <c r="C30" s="63">
        <v>3</v>
      </c>
      <c r="D30" s="22">
        <f>'darba dienas'!K4</f>
        <v>23</v>
      </c>
      <c r="E30" s="66">
        <f t="shared" si="6"/>
        <v>207</v>
      </c>
      <c r="F30" s="66">
        <f t="shared" si="7"/>
        <v>69</v>
      </c>
      <c r="G30" s="117">
        <v>19.96</v>
      </c>
      <c r="H30" s="117">
        <v>24.87</v>
      </c>
      <c r="I30" s="63">
        <v>60</v>
      </c>
      <c r="J30" s="63">
        <f t="shared" si="8"/>
        <v>11.98</v>
      </c>
      <c r="K30" s="63">
        <f t="shared" si="9"/>
        <v>14.92</v>
      </c>
      <c r="L30" s="65">
        <f t="shared" si="10"/>
        <v>2479.86</v>
      </c>
      <c r="M30" s="65">
        <f t="shared" si="10"/>
        <v>1029.48</v>
      </c>
      <c r="N30" s="15">
        <f t="shared" si="11"/>
        <v>3509.34</v>
      </c>
      <c r="O30" s="15">
        <f>N29</f>
        <v>3356.76</v>
      </c>
      <c r="P30" s="157"/>
    </row>
    <row r="31" spans="1:16" x14ac:dyDescent="0.35">
      <c r="A31" s="1" t="s">
        <v>12</v>
      </c>
      <c r="B31" s="63">
        <v>9</v>
      </c>
      <c r="C31" s="63">
        <v>3</v>
      </c>
      <c r="D31" s="22">
        <f>'darba dienas'!L4</f>
        <v>19</v>
      </c>
      <c r="E31" s="66">
        <f t="shared" si="6"/>
        <v>171</v>
      </c>
      <c r="F31" s="66">
        <f t="shared" si="7"/>
        <v>57</v>
      </c>
      <c r="G31" s="117">
        <v>19.96</v>
      </c>
      <c r="H31" s="117">
        <v>24.87</v>
      </c>
      <c r="I31" s="63">
        <v>60</v>
      </c>
      <c r="J31" s="63">
        <f t="shared" si="8"/>
        <v>11.98</v>
      </c>
      <c r="K31" s="63">
        <f t="shared" si="9"/>
        <v>14.92</v>
      </c>
      <c r="L31" s="65">
        <f t="shared" si="10"/>
        <v>2048.58</v>
      </c>
      <c r="M31" s="65">
        <f t="shared" si="10"/>
        <v>850.44</v>
      </c>
      <c r="N31" s="15">
        <f t="shared" si="11"/>
        <v>2899.02</v>
      </c>
      <c r="O31" s="15">
        <f t="shared" si="12"/>
        <v>3509.34</v>
      </c>
      <c r="P31" s="157"/>
    </row>
    <row r="32" spans="1:16" x14ac:dyDescent="0.35">
      <c r="A32" s="1" t="s">
        <v>13</v>
      </c>
      <c r="B32" s="63">
        <v>9</v>
      </c>
      <c r="C32" s="63">
        <v>3</v>
      </c>
      <c r="D32" s="22">
        <f>'darba dienas'!M4</f>
        <v>19</v>
      </c>
      <c r="E32" s="66">
        <f t="shared" si="6"/>
        <v>171</v>
      </c>
      <c r="F32" s="66">
        <f t="shared" si="7"/>
        <v>57</v>
      </c>
      <c r="G32" s="117">
        <v>19.96</v>
      </c>
      <c r="H32" s="117">
        <v>24.87</v>
      </c>
      <c r="I32" s="63">
        <v>60</v>
      </c>
      <c r="J32" s="63">
        <f t="shared" si="8"/>
        <v>11.98</v>
      </c>
      <c r="K32" s="63">
        <f t="shared" si="9"/>
        <v>14.92</v>
      </c>
      <c r="L32" s="65">
        <f t="shared" si="10"/>
        <v>2048.58</v>
      </c>
      <c r="M32" s="65">
        <f t="shared" si="10"/>
        <v>850.44</v>
      </c>
      <c r="N32" s="15">
        <f t="shared" si="11"/>
        <v>2899.02</v>
      </c>
      <c r="O32" s="15">
        <f>N31</f>
        <v>2899.02</v>
      </c>
      <c r="P32" s="158"/>
    </row>
    <row r="33" spans="1:16" x14ac:dyDescent="0.35">
      <c r="A33" s="1" t="s">
        <v>14</v>
      </c>
      <c r="B33" s="22" t="s">
        <v>18</v>
      </c>
      <c r="C33" s="22" t="s">
        <v>18</v>
      </c>
      <c r="D33" s="22">
        <f>SUM(D21:D32)</f>
        <v>249</v>
      </c>
      <c r="E33" s="66">
        <f>SUM(E21:E32)</f>
        <v>2241</v>
      </c>
      <c r="F33" s="66">
        <f>SUM(F21:F32)</f>
        <v>747</v>
      </c>
      <c r="G33" s="22" t="s">
        <v>18</v>
      </c>
      <c r="H33" s="22" t="s">
        <v>18</v>
      </c>
      <c r="I33" s="22" t="s">
        <v>18</v>
      </c>
      <c r="J33" s="22" t="s">
        <v>18</v>
      </c>
      <c r="K33" s="22" t="s">
        <v>18</v>
      </c>
      <c r="L33" s="5">
        <f>SUM(L21:L32)</f>
        <v>26847.18</v>
      </c>
      <c r="M33" s="5">
        <f>SUM(M21:M32)</f>
        <v>11145.24</v>
      </c>
      <c r="N33" s="5">
        <f>SUM(N21:N32)</f>
        <v>37992.42</v>
      </c>
      <c r="O33" s="5">
        <f>SUM(O21:O32)</f>
        <v>38109.480000000003</v>
      </c>
      <c r="P33" s="1"/>
    </row>
    <row r="35" spans="1:16" x14ac:dyDescent="0.35">
      <c r="B35" s="166" t="s">
        <v>26</v>
      </c>
      <c r="C35" s="155"/>
      <c r="D35" s="155"/>
      <c r="E35" s="155"/>
      <c r="F35" s="155"/>
      <c r="G35" s="155"/>
      <c r="H35" s="155"/>
      <c r="I35" s="155"/>
      <c r="J35" s="155"/>
      <c r="K35" s="155"/>
      <c r="L35" s="155"/>
      <c r="M35" s="155"/>
      <c r="N35" s="155"/>
      <c r="O35" s="155"/>
      <c r="P35" s="155"/>
    </row>
    <row r="36" spans="1:16" ht="87" x14ac:dyDescent="0.35">
      <c r="A36" s="7" t="s">
        <v>181</v>
      </c>
      <c r="B36" s="7" t="s">
        <v>48</v>
      </c>
      <c r="C36" s="7" t="s">
        <v>49</v>
      </c>
      <c r="D36" s="7" t="s">
        <v>21</v>
      </c>
      <c r="E36" s="4" t="s">
        <v>166</v>
      </c>
      <c r="F36" s="4" t="s">
        <v>167</v>
      </c>
      <c r="G36" s="7" t="s">
        <v>50</v>
      </c>
      <c r="H36" s="7" t="s">
        <v>51</v>
      </c>
      <c r="I36" s="7" t="s">
        <v>30</v>
      </c>
      <c r="J36" s="7" t="s">
        <v>150</v>
      </c>
      <c r="K36" s="7" t="s">
        <v>151</v>
      </c>
      <c r="L36" s="7" t="s">
        <v>52</v>
      </c>
      <c r="M36" s="7" t="s">
        <v>53</v>
      </c>
      <c r="N36" s="7" t="s">
        <v>46</v>
      </c>
      <c r="O36" s="4" t="s">
        <v>1</v>
      </c>
      <c r="P36" s="75" t="s">
        <v>20</v>
      </c>
    </row>
    <row r="37" spans="1:16" x14ac:dyDescent="0.35">
      <c r="A37" s="62" t="s">
        <v>47</v>
      </c>
      <c r="B37" s="63">
        <v>9</v>
      </c>
      <c r="C37" s="63">
        <v>3</v>
      </c>
      <c r="D37" s="63">
        <f>'darba dienas'!B5</f>
        <v>21</v>
      </c>
      <c r="E37" s="66">
        <f t="shared" ref="E37:E48" si="13">B37*D37</f>
        <v>189</v>
      </c>
      <c r="F37" s="66">
        <f t="shared" ref="F37:F48" si="14">C37*D37</f>
        <v>63</v>
      </c>
      <c r="G37" s="117">
        <v>19.96</v>
      </c>
      <c r="H37" s="117">
        <v>24.87</v>
      </c>
      <c r="I37" s="63">
        <v>40</v>
      </c>
      <c r="J37" s="63">
        <f>ROUND(G37*I37 %,2)</f>
        <v>7.98</v>
      </c>
      <c r="K37" s="63">
        <f>ROUND(H37*I37 %,2)</f>
        <v>9.9499999999999993</v>
      </c>
      <c r="L37" s="65">
        <f>ROUND(E37*J37,2)</f>
        <v>1508.22</v>
      </c>
      <c r="M37" s="65">
        <f>ROUND(F37*K37,2)</f>
        <v>626.85</v>
      </c>
      <c r="N37" s="65">
        <f>L37+M37</f>
        <v>2135.0700000000002</v>
      </c>
      <c r="O37" s="65">
        <f>N32</f>
        <v>2899.02</v>
      </c>
      <c r="P37" s="156" t="s">
        <v>20</v>
      </c>
    </row>
    <row r="38" spans="1:16" x14ac:dyDescent="0.35">
      <c r="A38" s="1" t="s">
        <v>3</v>
      </c>
      <c r="B38" s="63">
        <v>9</v>
      </c>
      <c r="C38" s="63">
        <v>3</v>
      </c>
      <c r="D38" s="13">
        <f>'darba dienas'!C5</f>
        <v>20</v>
      </c>
      <c r="E38" s="66">
        <f t="shared" si="13"/>
        <v>180</v>
      </c>
      <c r="F38" s="66">
        <f t="shared" si="14"/>
        <v>60</v>
      </c>
      <c r="G38" s="117">
        <v>19.96</v>
      </c>
      <c r="H38" s="117">
        <v>24.87</v>
      </c>
      <c r="I38" s="63">
        <v>40</v>
      </c>
      <c r="J38" s="63">
        <f t="shared" ref="J38:J48" si="15">ROUND(G38*I38 %,2)</f>
        <v>7.98</v>
      </c>
      <c r="K38" s="63">
        <f t="shared" ref="K38:K48" si="16">ROUND(H38*I38 %,2)</f>
        <v>9.9499999999999993</v>
      </c>
      <c r="L38" s="65">
        <f t="shared" ref="L38:M48" si="17">ROUND(E38*J38,2)</f>
        <v>1436.4</v>
      </c>
      <c r="M38" s="65">
        <f t="shared" si="17"/>
        <v>597</v>
      </c>
      <c r="N38" s="15">
        <f t="shared" ref="N38:N48" si="18">L38+M38</f>
        <v>2033.4</v>
      </c>
      <c r="O38" s="15">
        <f>N37</f>
        <v>2135.0700000000002</v>
      </c>
      <c r="P38" s="157"/>
    </row>
    <row r="39" spans="1:16" x14ac:dyDescent="0.35">
      <c r="A39" s="1" t="s">
        <v>4</v>
      </c>
      <c r="B39" s="63">
        <v>9</v>
      </c>
      <c r="C39" s="63">
        <v>3</v>
      </c>
      <c r="D39" s="13">
        <f>'darba dienas'!D5</f>
        <v>22</v>
      </c>
      <c r="E39" s="66">
        <f t="shared" si="13"/>
        <v>198</v>
      </c>
      <c r="F39" s="66">
        <f t="shared" si="14"/>
        <v>66</v>
      </c>
      <c r="G39" s="117">
        <v>19.96</v>
      </c>
      <c r="H39" s="117">
        <v>24.87</v>
      </c>
      <c r="I39" s="63">
        <v>40</v>
      </c>
      <c r="J39" s="63">
        <f t="shared" si="15"/>
        <v>7.98</v>
      </c>
      <c r="K39" s="63">
        <f t="shared" si="16"/>
        <v>9.9499999999999993</v>
      </c>
      <c r="L39" s="65">
        <f t="shared" si="17"/>
        <v>1580.04</v>
      </c>
      <c r="M39" s="65">
        <f t="shared" si="17"/>
        <v>656.7</v>
      </c>
      <c r="N39" s="15">
        <f t="shared" si="18"/>
        <v>2236.7399999999998</v>
      </c>
      <c r="O39" s="15">
        <f>N38</f>
        <v>2033.4</v>
      </c>
      <c r="P39" s="157"/>
    </row>
    <row r="40" spans="1:16" x14ac:dyDescent="0.35">
      <c r="A40" s="1" t="s">
        <v>5</v>
      </c>
      <c r="B40" s="63">
        <v>9</v>
      </c>
      <c r="C40" s="63">
        <v>3</v>
      </c>
      <c r="D40" s="13">
        <f>'darba dienas'!E5</f>
        <v>21</v>
      </c>
      <c r="E40" s="66">
        <f t="shared" si="13"/>
        <v>189</v>
      </c>
      <c r="F40" s="66">
        <f t="shared" si="14"/>
        <v>63</v>
      </c>
      <c r="G40" s="117">
        <v>19.96</v>
      </c>
      <c r="H40" s="117">
        <v>24.87</v>
      </c>
      <c r="I40" s="63">
        <v>40</v>
      </c>
      <c r="J40" s="63">
        <f t="shared" si="15"/>
        <v>7.98</v>
      </c>
      <c r="K40" s="63">
        <f t="shared" si="16"/>
        <v>9.9499999999999993</v>
      </c>
      <c r="L40" s="65">
        <f t="shared" si="17"/>
        <v>1508.22</v>
      </c>
      <c r="M40" s="65">
        <f t="shared" si="17"/>
        <v>626.85</v>
      </c>
      <c r="N40" s="15">
        <f t="shared" si="18"/>
        <v>2135.0700000000002</v>
      </c>
      <c r="O40" s="15">
        <f t="shared" ref="O40:O45" si="19">N39</f>
        <v>2236.7399999999998</v>
      </c>
      <c r="P40" s="157"/>
    </row>
    <row r="41" spans="1:16" x14ac:dyDescent="0.35">
      <c r="A41" s="1" t="s">
        <v>6</v>
      </c>
      <c r="B41" s="63">
        <v>9</v>
      </c>
      <c r="C41" s="63">
        <v>3</v>
      </c>
      <c r="D41" s="13">
        <f>'darba dienas'!F5</f>
        <v>19</v>
      </c>
      <c r="E41" s="66">
        <f t="shared" si="13"/>
        <v>171</v>
      </c>
      <c r="F41" s="66">
        <f t="shared" si="14"/>
        <v>57</v>
      </c>
      <c r="G41" s="117">
        <v>19.96</v>
      </c>
      <c r="H41" s="117">
        <v>24.87</v>
      </c>
      <c r="I41" s="63">
        <v>40</v>
      </c>
      <c r="J41" s="63">
        <f t="shared" si="15"/>
        <v>7.98</v>
      </c>
      <c r="K41" s="63">
        <f t="shared" si="16"/>
        <v>9.9499999999999993</v>
      </c>
      <c r="L41" s="65">
        <f t="shared" si="17"/>
        <v>1364.58</v>
      </c>
      <c r="M41" s="65">
        <f t="shared" si="17"/>
        <v>567.15</v>
      </c>
      <c r="N41" s="15">
        <f t="shared" si="18"/>
        <v>1931.73</v>
      </c>
      <c r="O41" s="15">
        <f t="shared" si="19"/>
        <v>2135.0700000000002</v>
      </c>
      <c r="P41" s="157"/>
    </row>
    <row r="42" spans="1:16" x14ac:dyDescent="0.35">
      <c r="A42" s="1" t="s">
        <v>7</v>
      </c>
      <c r="B42" s="63">
        <v>9</v>
      </c>
      <c r="C42" s="63">
        <v>3</v>
      </c>
      <c r="D42" s="13">
        <f>'darba dienas'!G5</f>
        <v>20</v>
      </c>
      <c r="E42" s="66">
        <f t="shared" si="13"/>
        <v>180</v>
      </c>
      <c r="F42" s="66">
        <f t="shared" si="14"/>
        <v>60</v>
      </c>
      <c r="G42" s="117">
        <v>19.96</v>
      </c>
      <c r="H42" s="117">
        <v>24.87</v>
      </c>
      <c r="I42" s="63">
        <v>40</v>
      </c>
      <c r="J42" s="63">
        <f t="shared" si="15"/>
        <v>7.98</v>
      </c>
      <c r="K42" s="63">
        <f t="shared" si="16"/>
        <v>9.9499999999999993</v>
      </c>
      <c r="L42" s="65">
        <f t="shared" si="17"/>
        <v>1436.4</v>
      </c>
      <c r="M42" s="65">
        <f t="shared" si="17"/>
        <v>597</v>
      </c>
      <c r="N42" s="15">
        <f t="shared" si="18"/>
        <v>2033.4</v>
      </c>
      <c r="O42" s="15">
        <f t="shared" si="19"/>
        <v>1931.73</v>
      </c>
      <c r="P42" s="157"/>
    </row>
    <row r="43" spans="1:16" x14ac:dyDescent="0.35">
      <c r="A43" s="1" t="s">
        <v>8</v>
      </c>
      <c r="B43" s="63">
        <v>9</v>
      </c>
      <c r="C43" s="63">
        <v>3</v>
      </c>
      <c r="D43" s="13">
        <f>'darba dienas'!H5</f>
        <v>23</v>
      </c>
      <c r="E43" s="66">
        <f t="shared" si="13"/>
        <v>207</v>
      </c>
      <c r="F43" s="66">
        <f t="shared" si="14"/>
        <v>69</v>
      </c>
      <c r="G43" s="117">
        <v>19.96</v>
      </c>
      <c r="H43" s="117">
        <v>24.87</v>
      </c>
      <c r="I43" s="63">
        <v>40</v>
      </c>
      <c r="J43" s="63">
        <f t="shared" si="15"/>
        <v>7.98</v>
      </c>
      <c r="K43" s="63">
        <f t="shared" si="16"/>
        <v>9.9499999999999993</v>
      </c>
      <c r="L43" s="65">
        <f t="shared" si="17"/>
        <v>1651.86</v>
      </c>
      <c r="M43" s="65">
        <f t="shared" si="17"/>
        <v>686.55</v>
      </c>
      <c r="N43" s="15">
        <f t="shared" si="18"/>
        <v>2338.41</v>
      </c>
      <c r="O43" s="15">
        <f t="shared" si="19"/>
        <v>2033.4</v>
      </c>
      <c r="P43" s="157"/>
    </row>
    <row r="44" spans="1:16" x14ac:dyDescent="0.35">
      <c r="A44" s="1" t="s">
        <v>9</v>
      </c>
      <c r="B44" s="63">
        <v>9</v>
      </c>
      <c r="C44" s="63">
        <v>3</v>
      </c>
      <c r="D44" s="13">
        <f>'darba dienas'!I5</f>
        <v>21</v>
      </c>
      <c r="E44" s="66">
        <f t="shared" si="13"/>
        <v>189</v>
      </c>
      <c r="F44" s="66">
        <f t="shared" si="14"/>
        <v>63</v>
      </c>
      <c r="G44" s="117">
        <v>19.96</v>
      </c>
      <c r="H44" s="117">
        <v>24.87</v>
      </c>
      <c r="I44" s="63">
        <v>40</v>
      </c>
      <c r="J44" s="63">
        <f t="shared" si="15"/>
        <v>7.98</v>
      </c>
      <c r="K44" s="63">
        <f t="shared" si="16"/>
        <v>9.9499999999999993</v>
      </c>
      <c r="L44" s="65">
        <f t="shared" si="17"/>
        <v>1508.22</v>
      </c>
      <c r="M44" s="65">
        <f t="shared" si="17"/>
        <v>626.85</v>
      </c>
      <c r="N44" s="15">
        <f t="shared" si="18"/>
        <v>2135.0700000000002</v>
      </c>
      <c r="O44" s="15">
        <f t="shared" si="19"/>
        <v>2338.41</v>
      </c>
      <c r="P44" s="157"/>
    </row>
    <row r="45" spans="1:16" x14ac:dyDescent="0.35">
      <c r="A45" s="1" t="s">
        <v>10</v>
      </c>
      <c r="B45" s="63">
        <v>9</v>
      </c>
      <c r="C45" s="63">
        <v>3</v>
      </c>
      <c r="D45" s="22">
        <f>'darba dienas'!J5</f>
        <v>22</v>
      </c>
      <c r="E45" s="66">
        <f t="shared" si="13"/>
        <v>198</v>
      </c>
      <c r="F45" s="66">
        <f t="shared" si="14"/>
        <v>66</v>
      </c>
      <c r="G45" s="117">
        <v>19.96</v>
      </c>
      <c r="H45" s="117">
        <v>24.87</v>
      </c>
      <c r="I45" s="63">
        <v>40</v>
      </c>
      <c r="J45" s="63">
        <f t="shared" si="15"/>
        <v>7.98</v>
      </c>
      <c r="K45" s="63">
        <f t="shared" si="16"/>
        <v>9.9499999999999993</v>
      </c>
      <c r="L45" s="65">
        <f t="shared" si="17"/>
        <v>1580.04</v>
      </c>
      <c r="M45" s="65">
        <f t="shared" si="17"/>
        <v>656.7</v>
      </c>
      <c r="N45" s="15">
        <f t="shared" si="18"/>
        <v>2236.7399999999998</v>
      </c>
      <c r="O45" s="15">
        <f t="shared" si="19"/>
        <v>2135.0700000000002</v>
      </c>
      <c r="P45" s="157"/>
    </row>
    <row r="46" spans="1:16" x14ac:dyDescent="0.35">
      <c r="A46" s="1" t="s">
        <v>11</v>
      </c>
      <c r="B46" s="63">
        <v>9</v>
      </c>
      <c r="C46" s="63">
        <v>3</v>
      </c>
      <c r="D46" s="22">
        <f>'darba dienas'!K5</f>
        <v>22</v>
      </c>
      <c r="E46" s="66">
        <f t="shared" si="13"/>
        <v>198</v>
      </c>
      <c r="F46" s="66">
        <f t="shared" si="14"/>
        <v>66</v>
      </c>
      <c r="G46" s="117">
        <v>19.96</v>
      </c>
      <c r="H46" s="117">
        <v>24.87</v>
      </c>
      <c r="I46" s="63">
        <v>40</v>
      </c>
      <c r="J46" s="63">
        <f t="shared" si="15"/>
        <v>7.98</v>
      </c>
      <c r="K46" s="63">
        <f t="shared" si="16"/>
        <v>9.9499999999999993</v>
      </c>
      <c r="L46" s="65">
        <f t="shared" si="17"/>
        <v>1580.04</v>
      </c>
      <c r="M46" s="65">
        <f t="shared" si="17"/>
        <v>656.7</v>
      </c>
      <c r="N46" s="15">
        <f t="shared" si="18"/>
        <v>2236.7399999999998</v>
      </c>
      <c r="O46" s="15">
        <f>N45</f>
        <v>2236.7399999999998</v>
      </c>
      <c r="P46" s="157"/>
    </row>
    <row r="47" spans="1:16" x14ac:dyDescent="0.35">
      <c r="A47" s="1" t="s">
        <v>12</v>
      </c>
      <c r="B47" s="63">
        <v>9</v>
      </c>
      <c r="C47" s="63">
        <v>3</v>
      </c>
      <c r="D47" s="22">
        <f>'darba dienas'!L5</f>
        <v>20</v>
      </c>
      <c r="E47" s="66">
        <f t="shared" si="13"/>
        <v>180</v>
      </c>
      <c r="F47" s="66">
        <f t="shared" si="14"/>
        <v>60</v>
      </c>
      <c r="G47" s="64">
        <v>19.96</v>
      </c>
      <c r="H47" s="64">
        <v>24.87</v>
      </c>
      <c r="I47" s="63">
        <v>40</v>
      </c>
      <c r="J47" s="63">
        <f t="shared" si="15"/>
        <v>7.98</v>
      </c>
      <c r="K47" s="63">
        <f t="shared" si="16"/>
        <v>9.9499999999999993</v>
      </c>
      <c r="L47" s="65">
        <f t="shared" si="17"/>
        <v>1436.4</v>
      </c>
      <c r="M47" s="65">
        <f t="shared" si="17"/>
        <v>597</v>
      </c>
      <c r="N47" s="15">
        <f t="shared" si="18"/>
        <v>2033.4</v>
      </c>
      <c r="O47" s="15">
        <f>N46</f>
        <v>2236.7399999999998</v>
      </c>
      <c r="P47" s="157"/>
    </row>
    <row r="48" spans="1:16" x14ac:dyDescent="0.35">
      <c r="A48" s="1" t="s">
        <v>13</v>
      </c>
      <c r="B48" s="63">
        <v>9</v>
      </c>
      <c r="C48" s="63">
        <v>3</v>
      </c>
      <c r="D48" s="22">
        <f>'darba dienas'!M5</f>
        <v>20</v>
      </c>
      <c r="E48" s="66">
        <f t="shared" si="13"/>
        <v>180</v>
      </c>
      <c r="F48" s="66">
        <f t="shared" si="14"/>
        <v>60</v>
      </c>
      <c r="G48" s="64">
        <v>19.96</v>
      </c>
      <c r="H48" s="64">
        <v>24.87</v>
      </c>
      <c r="I48" s="63">
        <v>40</v>
      </c>
      <c r="J48" s="63">
        <f t="shared" si="15"/>
        <v>7.98</v>
      </c>
      <c r="K48" s="63">
        <f t="shared" si="16"/>
        <v>9.9499999999999993</v>
      </c>
      <c r="L48" s="65">
        <f t="shared" si="17"/>
        <v>1436.4</v>
      </c>
      <c r="M48" s="65">
        <f t="shared" si="17"/>
        <v>597</v>
      </c>
      <c r="N48" s="15">
        <f t="shared" si="18"/>
        <v>2033.4</v>
      </c>
      <c r="O48" s="15">
        <f>N47</f>
        <v>2033.4</v>
      </c>
      <c r="P48" s="158"/>
    </row>
    <row r="49" spans="1:16" x14ac:dyDescent="0.35">
      <c r="A49" s="1" t="s">
        <v>14</v>
      </c>
      <c r="B49" s="22" t="s">
        <v>18</v>
      </c>
      <c r="C49" s="22" t="s">
        <v>18</v>
      </c>
      <c r="D49" s="22">
        <f>SUM(D37:D48)</f>
        <v>251</v>
      </c>
      <c r="E49" s="66">
        <f>SUM(E37:E48)</f>
        <v>2259</v>
      </c>
      <c r="F49" s="66">
        <f>SUM(F37:F48)</f>
        <v>753</v>
      </c>
      <c r="G49" s="22" t="s">
        <v>18</v>
      </c>
      <c r="H49" s="22" t="s">
        <v>18</v>
      </c>
      <c r="I49" s="22" t="s">
        <v>18</v>
      </c>
      <c r="J49" s="22" t="s">
        <v>18</v>
      </c>
      <c r="K49" s="22" t="s">
        <v>18</v>
      </c>
      <c r="L49" s="5">
        <f>SUM(L37:L48)</f>
        <v>18026.820000000003</v>
      </c>
      <c r="M49" s="5">
        <f>SUM(M37:M48)</f>
        <v>7492.35</v>
      </c>
      <c r="N49" s="5">
        <f>SUM(N37:N48)</f>
        <v>25519.17</v>
      </c>
      <c r="O49" s="5">
        <f>SUM(O37:O48)</f>
        <v>26384.789999999994</v>
      </c>
      <c r="P49" s="1"/>
    </row>
    <row r="51" spans="1:16" x14ac:dyDescent="0.35">
      <c r="B51" s="166" t="s">
        <v>32</v>
      </c>
      <c r="C51" s="155"/>
      <c r="D51" s="155"/>
      <c r="E51" s="155"/>
      <c r="F51" s="155"/>
      <c r="G51" s="155"/>
      <c r="H51" s="155"/>
      <c r="I51" s="155"/>
      <c r="J51" s="155"/>
      <c r="K51" s="155"/>
      <c r="L51" s="155"/>
      <c r="M51" s="155"/>
      <c r="N51" s="155"/>
      <c r="O51" s="155"/>
      <c r="P51" s="155"/>
    </row>
    <row r="52" spans="1:16" ht="87" x14ac:dyDescent="0.35">
      <c r="A52" s="7" t="s">
        <v>181</v>
      </c>
      <c r="B52" s="7" t="s">
        <v>48</v>
      </c>
      <c r="C52" s="7" t="s">
        <v>49</v>
      </c>
      <c r="D52" s="7" t="s">
        <v>21</v>
      </c>
      <c r="E52" s="4" t="s">
        <v>166</v>
      </c>
      <c r="F52" s="4" t="s">
        <v>167</v>
      </c>
      <c r="G52" s="7" t="s">
        <v>50</v>
      </c>
      <c r="H52" s="7" t="s">
        <v>51</v>
      </c>
      <c r="I52" s="7" t="s">
        <v>42</v>
      </c>
      <c r="J52" s="7" t="s">
        <v>150</v>
      </c>
      <c r="K52" s="7" t="s">
        <v>151</v>
      </c>
      <c r="L52" s="7" t="s">
        <v>52</v>
      </c>
      <c r="M52" s="7" t="s">
        <v>53</v>
      </c>
      <c r="N52" s="7" t="s">
        <v>46</v>
      </c>
      <c r="O52" s="4" t="s">
        <v>1</v>
      </c>
      <c r="P52" s="75" t="s">
        <v>20</v>
      </c>
    </row>
    <row r="53" spans="1:16" x14ac:dyDescent="0.35">
      <c r="A53" s="62" t="s">
        <v>47</v>
      </c>
      <c r="B53" s="63">
        <v>9</v>
      </c>
      <c r="C53" s="63">
        <v>3</v>
      </c>
      <c r="D53" s="63">
        <f>'darba dienas'!B6</f>
        <v>20</v>
      </c>
      <c r="E53" s="66">
        <f t="shared" ref="E53:E64" si="20">B53*D53</f>
        <v>180</v>
      </c>
      <c r="F53" s="66">
        <f t="shared" ref="F53:F64" si="21">C53*D53</f>
        <v>60</v>
      </c>
      <c r="G53" s="117">
        <v>19.96</v>
      </c>
      <c r="H53" s="117">
        <v>24.87</v>
      </c>
      <c r="I53" s="63">
        <v>20</v>
      </c>
      <c r="J53" s="63">
        <f>ROUND(G53*I53 %,2)</f>
        <v>3.99</v>
      </c>
      <c r="K53" s="63">
        <f>ROUND(H53*I53 %,2)</f>
        <v>4.97</v>
      </c>
      <c r="L53" s="65">
        <f>ROUND(E53*J53,2)</f>
        <v>718.2</v>
      </c>
      <c r="M53" s="65">
        <f>ROUND(F53*K53,2)</f>
        <v>298.2</v>
      </c>
      <c r="N53" s="65">
        <f>L53+M53</f>
        <v>1016.4000000000001</v>
      </c>
      <c r="O53" s="65">
        <f>N48</f>
        <v>2033.4</v>
      </c>
      <c r="P53" s="156" t="s">
        <v>20</v>
      </c>
    </row>
    <row r="54" spans="1:16" x14ac:dyDescent="0.35">
      <c r="A54" s="1" t="s">
        <v>3</v>
      </c>
      <c r="B54" s="63">
        <v>9</v>
      </c>
      <c r="C54" s="63">
        <v>3</v>
      </c>
      <c r="D54" s="13">
        <f>'darba dienas'!C6</f>
        <v>20</v>
      </c>
      <c r="E54" s="66">
        <f t="shared" si="20"/>
        <v>180</v>
      </c>
      <c r="F54" s="66">
        <f t="shared" si="21"/>
        <v>60</v>
      </c>
      <c r="G54" s="117">
        <v>19.96</v>
      </c>
      <c r="H54" s="117">
        <v>24.87</v>
      </c>
      <c r="I54" s="63">
        <v>20</v>
      </c>
      <c r="J54" s="63">
        <f t="shared" ref="J54:J64" si="22">ROUND(G54*I54 %,2)</f>
        <v>3.99</v>
      </c>
      <c r="K54" s="63">
        <f t="shared" ref="K54:K64" si="23">ROUND(H54*I54 %,2)</f>
        <v>4.97</v>
      </c>
      <c r="L54" s="65">
        <f t="shared" ref="L54:L64" si="24">ROUND(E54*J54,2)</f>
        <v>718.2</v>
      </c>
      <c r="M54" s="65">
        <f t="shared" ref="M54:M64" si="25">ROUND(F54*K54,2)</f>
        <v>298.2</v>
      </c>
      <c r="N54" s="15">
        <f t="shared" ref="N54:N64" si="26">L54+M54</f>
        <v>1016.4000000000001</v>
      </c>
      <c r="O54" s="15">
        <f>N53</f>
        <v>1016.4000000000001</v>
      </c>
      <c r="P54" s="157"/>
    </row>
    <row r="55" spans="1:16" x14ac:dyDescent="0.35">
      <c r="A55" s="1" t="s">
        <v>4</v>
      </c>
      <c r="B55" s="63">
        <v>9</v>
      </c>
      <c r="C55" s="63">
        <v>3</v>
      </c>
      <c r="D55" s="13">
        <f>'darba dienas'!D6</f>
        <v>21</v>
      </c>
      <c r="E55" s="66">
        <f t="shared" si="20"/>
        <v>189</v>
      </c>
      <c r="F55" s="66">
        <f t="shared" si="21"/>
        <v>63</v>
      </c>
      <c r="G55" s="117">
        <v>19.96</v>
      </c>
      <c r="H55" s="117">
        <v>24.87</v>
      </c>
      <c r="I55" s="63">
        <v>20</v>
      </c>
      <c r="J55" s="63">
        <f t="shared" si="22"/>
        <v>3.99</v>
      </c>
      <c r="K55" s="63">
        <f t="shared" si="23"/>
        <v>4.97</v>
      </c>
      <c r="L55" s="65">
        <f t="shared" si="24"/>
        <v>754.11</v>
      </c>
      <c r="M55" s="65">
        <f t="shared" si="25"/>
        <v>313.11</v>
      </c>
      <c r="N55" s="15">
        <f t="shared" si="26"/>
        <v>1067.22</v>
      </c>
      <c r="O55" s="15">
        <f>N54</f>
        <v>1016.4000000000001</v>
      </c>
      <c r="P55" s="157"/>
    </row>
    <row r="56" spans="1:16" x14ac:dyDescent="0.35">
      <c r="A56" s="1" t="s">
        <v>5</v>
      </c>
      <c r="B56" s="63">
        <v>9</v>
      </c>
      <c r="C56" s="63">
        <v>3</v>
      </c>
      <c r="D56" s="13">
        <f>'darba dienas'!E6</f>
        <v>22</v>
      </c>
      <c r="E56" s="66">
        <f t="shared" si="20"/>
        <v>198</v>
      </c>
      <c r="F56" s="66">
        <f t="shared" si="21"/>
        <v>66</v>
      </c>
      <c r="G56" s="117">
        <v>19.96</v>
      </c>
      <c r="H56" s="117">
        <v>24.87</v>
      </c>
      <c r="I56" s="63">
        <v>20</v>
      </c>
      <c r="J56" s="63">
        <f t="shared" si="22"/>
        <v>3.99</v>
      </c>
      <c r="K56" s="63">
        <f t="shared" si="23"/>
        <v>4.97</v>
      </c>
      <c r="L56" s="65">
        <f t="shared" si="24"/>
        <v>790.02</v>
      </c>
      <c r="M56" s="65">
        <f t="shared" si="25"/>
        <v>328.02</v>
      </c>
      <c r="N56" s="15">
        <f t="shared" si="26"/>
        <v>1118.04</v>
      </c>
      <c r="O56" s="15">
        <f t="shared" ref="O56:O61" si="27">N55</f>
        <v>1067.22</v>
      </c>
      <c r="P56" s="157"/>
    </row>
    <row r="57" spans="1:16" x14ac:dyDescent="0.35">
      <c r="A57" s="1" t="s">
        <v>6</v>
      </c>
      <c r="B57" s="63">
        <v>9</v>
      </c>
      <c r="C57" s="63">
        <v>3</v>
      </c>
      <c r="D57" s="13">
        <f>'darba dienas'!F6</f>
        <v>20</v>
      </c>
      <c r="E57" s="66">
        <f t="shared" si="20"/>
        <v>180</v>
      </c>
      <c r="F57" s="66">
        <f t="shared" si="21"/>
        <v>60</v>
      </c>
      <c r="G57" s="117">
        <v>19.96</v>
      </c>
      <c r="H57" s="117">
        <v>24.87</v>
      </c>
      <c r="I57" s="63">
        <v>20</v>
      </c>
      <c r="J57" s="63">
        <f t="shared" si="22"/>
        <v>3.99</v>
      </c>
      <c r="K57" s="63">
        <f t="shared" si="23"/>
        <v>4.97</v>
      </c>
      <c r="L57" s="65">
        <f t="shared" si="24"/>
        <v>718.2</v>
      </c>
      <c r="M57" s="65">
        <f t="shared" si="25"/>
        <v>298.2</v>
      </c>
      <c r="N57" s="15">
        <f t="shared" si="26"/>
        <v>1016.4000000000001</v>
      </c>
      <c r="O57" s="15">
        <f t="shared" si="27"/>
        <v>1118.04</v>
      </c>
      <c r="P57" s="157"/>
    </row>
    <row r="58" spans="1:16" x14ac:dyDescent="0.35">
      <c r="A58" s="1" t="s">
        <v>7</v>
      </c>
      <c r="B58" s="63">
        <v>9</v>
      </c>
      <c r="C58" s="63">
        <v>3</v>
      </c>
      <c r="D58" s="13">
        <f>'darba dienas'!G6</f>
        <v>20</v>
      </c>
      <c r="E58" s="66">
        <f t="shared" si="20"/>
        <v>180</v>
      </c>
      <c r="F58" s="66">
        <f t="shared" si="21"/>
        <v>60</v>
      </c>
      <c r="G58" s="117">
        <v>19.96</v>
      </c>
      <c r="H58" s="117">
        <v>24.87</v>
      </c>
      <c r="I58" s="63">
        <v>20</v>
      </c>
      <c r="J58" s="63">
        <f t="shared" si="22"/>
        <v>3.99</v>
      </c>
      <c r="K58" s="63">
        <f t="shared" si="23"/>
        <v>4.97</v>
      </c>
      <c r="L58" s="65">
        <f t="shared" si="24"/>
        <v>718.2</v>
      </c>
      <c r="M58" s="65">
        <f t="shared" si="25"/>
        <v>298.2</v>
      </c>
      <c r="N58" s="15">
        <f t="shared" si="26"/>
        <v>1016.4000000000001</v>
      </c>
      <c r="O58" s="15">
        <f t="shared" si="27"/>
        <v>1016.4000000000001</v>
      </c>
      <c r="P58" s="157"/>
    </row>
    <row r="59" spans="1:16" x14ac:dyDescent="0.35">
      <c r="A59" s="1" t="s">
        <v>8</v>
      </c>
      <c r="B59" s="63">
        <v>9</v>
      </c>
      <c r="C59" s="63">
        <v>3</v>
      </c>
      <c r="D59" s="13">
        <f>'darba dienas'!H6</f>
        <v>22</v>
      </c>
      <c r="E59" s="66">
        <f t="shared" si="20"/>
        <v>198</v>
      </c>
      <c r="F59" s="66">
        <f t="shared" si="21"/>
        <v>66</v>
      </c>
      <c r="G59" s="117">
        <v>19.96</v>
      </c>
      <c r="H59" s="117">
        <v>24.87</v>
      </c>
      <c r="I59" s="63">
        <v>20</v>
      </c>
      <c r="J59" s="63">
        <f t="shared" si="22"/>
        <v>3.99</v>
      </c>
      <c r="K59" s="63">
        <f t="shared" si="23"/>
        <v>4.97</v>
      </c>
      <c r="L59" s="65">
        <f t="shared" si="24"/>
        <v>790.02</v>
      </c>
      <c r="M59" s="65">
        <f t="shared" si="25"/>
        <v>328.02</v>
      </c>
      <c r="N59" s="15">
        <f t="shared" si="26"/>
        <v>1118.04</v>
      </c>
      <c r="O59" s="15">
        <f t="shared" si="27"/>
        <v>1016.4000000000001</v>
      </c>
      <c r="P59" s="157"/>
    </row>
    <row r="60" spans="1:16" x14ac:dyDescent="0.35">
      <c r="A60" s="1" t="s">
        <v>9</v>
      </c>
      <c r="B60" s="63">
        <v>9</v>
      </c>
      <c r="C60" s="63">
        <v>3</v>
      </c>
      <c r="D60" s="13">
        <f>'darba dienas'!I6</f>
        <v>22</v>
      </c>
      <c r="E60" s="66">
        <f t="shared" si="20"/>
        <v>198</v>
      </c>
      <c r="F60" s="66">
        <f t="shared" si="21"/>
        <v>66</v>
      </c>
      <c r="G60" s="117">
        <v>19.96</v>
      </c>
      <c r="H60" s="117">
        <v>24.87</v>
      </c>
      <c r="I60" s="63">
        <v>20</v>
      </c>
      <c r="J60" s="63">
        <f t="shared" si="22"/>
        <v>3.99</v>
      </c>
      <c r="K60" s="63">
        <f t="shared" si="23"/>
        <v>4.97</v>
      </c>
      <c r="L60" s="65">
        <f t="shared" si="24"/>
        <v>790.02</v>
      </c>
      <c r="M60" s="65">
        <f t="shared" si="25"/>
        <v>328.02</v>
      </c>
      <c r="N60" s="15">
        <f t="shared" si="26"/>
        <v>1118.04</v>
      </c>
      <c r="O60" s="15">
        <f t="shared" si="27"/>
        <v>1118.04</v>
      </c>
      <c r="P60" s="157"/>
    </row>
    <row r="61" spans="1:16" x14ac:dyDescent="0.35">
      <c r="A61" s="1" t="s">
        <v>10</v>
      </c>
      <c r="B61" s="63">
        <v>9</v>
      </c>
      <c r="C61" s="63">
        <v>3</v>
      </c>
      <c r="D61" s="22">
        <f>'darba dienas'!J6</f>
        <v>22</v>
      </c>
      <c r="E61" s="66">
        <f t="shared" si="20"/>
        <v>198</v>
      </c>
      <c r="F61" s="66">
        <f t="shared" si="21"/>
        <v>66</v>
      </c>
      <c r="G61" s="117">
        <v>19.96</v>
      </c>
      <c r="H61" s="117">
        <v>24.87</v>
      </c>
      <c r="I61" s="63">
        <v>20</v>
      </c>
      <c r="J61" s="63">
        <f t="shared" si="22"/>
        <v>3.99</v>
      </c>
      <c r="K61" s="63">
        <f t="shared" si="23"/>
        <v>4.97</v>
      </c>
      <c r="L61" s="65">
        <f t="shared" si="24"/>
        <v>790.02</v>
      </c>
      <c r="M61" s="65">
        <f t="shared" si="25"/>
        <v>328.02</v>
      </c>
      <c r="N61" s="15">
        <f t="shared" si="26"/>
        <v>1118.04</v>
      </c>
      <c r="O61" s="15">
        <f t="shared" si="27"/>
        <v>1118.04</v>
      </c>
      <c r="P61" s="157"/>
    </row>
    <row r="62" spans="1:16" x14ac:dyDescent="0.35">
      <c r="A62" s="1" t="s">
        <v>11</v>
      </c>
      <c r="B62" s="63">
        <v>9</v>
      </c>
      <c r="C62" s="63">
        <v>3</v>
      </c>
      <c r="D62" s="22">
        <f>'darba dienas'!K6</f>
        <v>21</v>
      </c>
      <c r="E62" s="66">
        <f t="shared" si="20"/>
        <v>189</v>
      </c>
      <c r="F62" s="66">
        <f t="shared" si="21"/>
        <v>63</v>
      </c>
      <c r="G62" s="117">
        <v>19.96</v>
      </c>
      <c r="H62" s="117">
        <v>24.87</v>
      </c>
      <c r="I62" s="63">
        <v>20</v>
      </c>
      <c r="J62" s="63">
        <f t="shared" si="22"/>
        <v>3.99</v>
      </c>
      <c r="K62" s="63">
        <f t="shared" si="23"/>
        <v>4.97</v>
      </c>
      <c r="L62" s="65">
        <f t="shared" si="24"/>
        <v>754.11</v>
      </c>
      <c r="M62" s="65">
        <f t="shared" si="25"/>
        <v>313.11</v>
      </c>
      <c r="N62" s="15">
        <f t="shared" si="26"/>
        <v>1067.22</v>
      </c>
      <c r="O62" s="15">
        <f>N61</f>
        <v>1118.04</v>
      </c>
      <c r="P62" s="157"/>
    </row>
    <row r="63" spans="1:16" x14ac:dyDescent="0.35">
      <c r="A63" s="1" t="s">
        <v>12</v>
      </c>
      <c r="B63" s="63">
        <v>9</v>
      </c>
      <c r="C63" s="63">
        <v>3</v>
      </c>
      <c r="D63" s="22">
        <f>'darba dienas'!L6</f>
        <v>21</v>
      </c>
      <c r="E63" s="66">
        <f t="shared" si="20"/>
        <v>189</v>
      </c>
      <c r="F63" s="66">
        <f t="shared" si="21"/>
        <v>63</v>
      </c>
      <c r="G63" s="64">
        <v>19.96</v>
      </c>
      <c r="H63" s="64">
        <v>24.87</v>
      </c>
      <c r="I63" s="63">
        <v>20</v>
      </c>
      <c r="J63" s="63">
        <f t="shared" si="22"/>
        <v>3.99</v>
      </c>
      <c r="K63" s="63">
        <f t="shared" si="23"/>
        <v>4.97</v>
      </c>
      <c r="L63" s="65">
        <f t="shared" si="24"/>
        <v>754.11</v>
      </c>
      <c r="M63" s="65">
        <f t="shared" si="25"/>
        <v>313.11</v>
      </c>
      <c r="N63" s="15">
        <f t="shared" si="26"/>
        <v>1067.22</v>
      </c>
      <c r="O63" s="15">
        <f>N62</f>
        <v>1067.22</v>
      </c>
      <c r="P63" s="157"/>
    </row>
    <row r="64" spans="1:16" x14ac:dyDescent="0.35">
      <c r="A64" s="1" t="s">
        <v>13</v>
      </c>
      <c r="B64" s="63">
        <v>9</v>
      </c>
      <c r="C64" s="63">
        <v>3</v>
      </c>
      <c r="D64" s="22">
        <f>'darba dienas'!M6</f>
        <v>21</v>
      </c>
      <c r="E64" s="66">
        <f t="shared" si="20"/>
        <v>189</v>
      </c>
      <c r="F64" s="66">
        <f t="shared" si="21"/>
        <v>63</v>
      </c>
      <c r="G64" s="64">
        <v>19.96</v>
      </c>
      <c r="H64" s="64">
        <v>24.87</v>
      </c>
      <c r="I64" s="63">
        <v>20</v>
      </c>
      <c r="J64" s="63">
        <f t="shared" si="22"/>
        <v>3.99</v>
      </c>
      <c r="K64" s="63">
        <f t="shared" si="23"/>
        <v>4.97</v>
      </c>
      <c r="L64" s="65">
        <f t="shared" si="24"/>
        <v>754.11</v>
      </c>
      <c r="M64" s="65">
        <f t="shared" si="25"/>
        <v>313.11</v>
      </c>
      <c r="N64" s="15">
        <f t="shared" si="26"/>
        <v>1067.22</v>
      </c>
      <c r="O64" s="15">
        <f>N63</f>
        <v>1067.22</v>
      </c>
      <c r="P64" s="158"/>
    </row>
    <row r="65" spans="1:16" x14ac:dyDescent="0.35">
      <c r="A65" s="1" t="s">
        <v>14</v>
      </c>
      <c r="B65" s="22" t="s">
        <v>18</v>
      </c>
      <c r="C65" s="22" t="s">
        <v>18</v>
      </c>
      <c r="D65" s="22">
        <f>SUM(D53:D64)</f>
        <v>252</v>
      </c>
      <c r="E65" s="66">
        <f>SUM(E53:E64)</f>
        <v>2268</v>
      </c>
      <c r="F65" s="66">
        <f>SUM(F53:F64)</f>
        <v>756</v>
      </c>
      <c r="G65" s="22" t="s">
        <v>18</v>
      </c>
      <c r="H65" s="22" t="s">
        <v>18</v>
      </c>
      <c r="I65" s="22" t="s">
        <v>18</v>
      </c>
      <c r="J65" s="22" t="s">
        <v>18</v>
      </c>
      <c r="K65" s="22" t="s">
        <v>18</v>
      </c>
      <c r="L65" s="5">
        <f>SUM(L53:L64)</f>
        <v>9049.3200000000015</v>
      </c>
      <c r="M65" s="5">
        <f>SUM(M53:M64)</f>
        <v>3757.32</v>
      </c>
      <c r="N65" s="5">
        <f>SUM(N53:N64)</f>
        <v>12806.639999999998</v>
      </c>
      <c r="O65" s="5">
        <f>SUM(O53:O64)</f>
        <v>13772.82</v>
      </c>
      <c r="P65" s="1"/>
    </row>
    <row r="67" spans="1:16" x14ac:dyDescent="0.35">
      <c r="B67" s="166" t="s">
        <v>43</v>
      </c>
      <c r="C67" s="155"/>
      <c r="D67" s="155"/>
      <c r="E67" s="155"/>
      <c r="F67" s="155"/>
      <c r="G67" s="155"/>
      <c r="H67" s="155"/>
      <c r="I67" s="155"/>
      <c r="J67" s="155"/>
      <c r="K67" s="155"/>
      <c r="L67" s="155"/>
      <c r="M67" s="155"/>
      <c r="N67" s="155"/>
      <c r="O67" s="155"/>
      <c r="P67" s="155"/>
    </row>
    <row r="68" spans="1:16" ht="87" x14ac:dyDescent="0.35">
      <c r="A68" s="7" t="s">
        <v>181</v>
      </c>
      <c r="B68" s="7" t="s">
        <v>48</v>
      </c>
      <c r="C68" s="7" t="s">
        <v>49</v>
      </c>
      <c r="D68" s="7" t="s">
        <v>21</v>
      </c>
      <c r="E68" s="4" t="s">
        <v>166</v>
      </c>
      <c r="F68" s="4" t="s">
        <v>167</v>
      </c>
      <c r="G68" s="7" t="s">
        <v>50</v>
      </c>
      <c r="H68" s="7" t="s">
        <v>51</v>
      </c>
      <c r="I68" s="7" t="s">
        <v>44</v>
      </c>
      <c r="J68" s="7" t="s">
        <v>150</v>
      </c>
      <c r="K68" s="7" t="s">
        <v>151</v>
      </c>
      <c r="L68" s="7" t="s">
        <v>52</v>
      </c>
      <c r="M68" s="7" t="s">
        <v>53</v>
      </c>
      <c r="N68" s="7" t="s">
        <v>46</v>
      </c>
      <c r="O68" s="4" t="s">
        <v>1</v>
      </c>
      <c r="P68" s="75" t="s">
        <v>20</v>
      </c>
    </row>
    <row r="69" spans="1:16" x14ac:dyDescent="0.35">
      <c r="A69" s="62" t="s">
        <v>47</v>
      </c>
      <c r="B69" s="63"/>
      <c r="C69" s="63"/>
      <c r="D69" s="63">
        <f>'darba dienas'!B121</f>
        <v>0</v>
      </c>
      <c r="E69" s="66">
        <f t="shared" ref="E69:E80" si="28">B69*D69</f>
        <v>0</v>
      </c>
      <c r="F69" s="66">
        <f t="shared" ref="F69:F80" si="29">C69*D69</f>
        <v>0</v>
      </c>
      <c r="G69" s="117">
        <v>19.96</v>
      </c>
      <c r="H69" s="117">
        <v>24.87</v>
      </c>
      <c r="I69" s="63">
        <v>0</v>
      </c>
      <c r="J69" s="63">
        <f>ROUND(G69*I69 %,2)</f>
        <v>0</v>
      </c>
      <c r="K69" s="63">
        <f>ROUND(H69*I69 %,2)</f>
        <v>0</v>
      </c>
      <c r="L69" s="65">
        <f>ROUND(E69*J69,2)</f>
        <v>0</v>
      </c>
      <c r="M69" s="65">
        <f>ROUND(F69*K69,2)</f>
        <v>0</v>
      </c>
      <c r="N69" s="65">
        <f>L69+M69</f>
        <v>0</v>
      </c>
      <c r="O69" s="65">
        <f>N64</f>
        <v>1067.22</v>
      </c>
      <c r="P69" s="156" t="s">
        <v>20</v>
      </c>
    </row>
    <row r="70" spans="1:16" x14ac:dyDescent="0.35">
      <c r="A70" s="1" t="s">
        <v>3</v>
      </c>
      <c r="B70" s="63"/>
      <c r="C70" s="63"/>
      <c r="D70" s="13">
        <f>'darba dienas'!C121</f>
        <v>0</v>
      </c>
      <c r="E70" s="66">
        <f t="shared" si="28"/>
        <v>0</v>
      </c>
      <c r="F70" s="66">
        <f t="shared" si="29"/>
        <v>0</v>
      </c>
      <c r="G70" s="117">
        <v>19.96</v>
      </c>
      <c r="H70" s="117">
        <v>24.87</v>
      </c>
      <c r="I70" s="63">
        <v>0</v>
      </c>
      <c r="J70" s="63">
        <f t="shared" ref="J70:J80" si="30">ROUND(G70*I70 %,2)</f>
        <v>0</v>
      </c>
      <c r="K70" s="63">
        <f t="shared" ref="K70:K80" si="31">ROUND(H70*I70 %,2)</f>
        <v>0</v>
      </c>
      <c r="L70" s="65">
        <f t="shared" ref="L70:L80" si="32">ROUND(E70*J70,2)</f>
        <v>0</v>
      </c>
      <c r="M70" s="65">
        <f t="shared" ref="M70:M80" si="33">ROUND(F70*K70,2)</f>
        <v>0</v>
      </c>
      <c r="N70" s="15">
        <f t="shared" ref="N70:N80" si="34">L70+M70</f>
        <v>0</v>
      </c>
      <c r="O70" s="15">
        <f>N69</f>
        <v>0</v>
      </c>
      <c r="P70" s="157"/>
    </row>
    <row r="71" spans="1:16" x14ac:dyDescent="0.35">
      <c r="A71" s="1" t="s">
        <v>4</v>
      </c>
      <c r="B71" s="63"/>
      <c r="C71" s="63"/>
      <c r="D71" s="13">
        <f>'darba dienas'!D121</f>
        <v>0</v>
      </c>
      <c r="E71" s="66">
        <f t="shared" si="28"/>
        <v>0</v>
      </c>
      <c r="F71" s="66">
        <f t="shared" si="29"/>
        <v>0</v>
      </c>
      <c r="G71" s="117">
        <v>19.96</v>
      </c>
      <c r="H71" s="117">
        <v>24.87</v>
      </c>
      <c r="I71" s="63">
        <v>0</v>
      </c>
      <c r="J71" s="63">
        <f t="shared" si="30"/>
        <v>0</v>
      </c>
      <c r="K71" s="63">
        <f t="shared" si="31"/>
        <v>0</v>
      </c>
      <c r="L71" s="65">
        <f t="shared" si="32"/>
        <v>0</v>
      </c>
      <c r="M71" s="65">
        <f t="shared" si="33"/>
        <v>0</v>
      </c>
      <c r="N71" s="15">
        <f t="shared" si="34"/>
        <v>0</v>
      </c>
      <c r="O71" s="15">
        <f>N70</f>
        <v>0</v>
      </c>
      <c r="P71" s="157"/>
    </row>
    <row r="72" spans="1:16" x14ac:dyDescent="0.35">
      <c r="A72" s="1" t="s">
        <v>5</v>
      </c>
      <c r="B72" s="63"/>
      <c r="C72" s="63"/>
      <c r="D72" s="13">
        <f>'darba dienas'!E121</f>
        <v>0</v>
      </c>
      <c r="E72" s="66">
        <f t="shared" si="28"/>
        <v>0</v>
      </c>
      <c r="F72" s="66">
        <f t="shared" si="29"/>
        <v>0</v>
      </c>
      <c r="G72" s="117">
        <v>19.96</v>
      </c>
      <c r="H72" s="117">
        <v>24.87</v>
      </c>
      <c r="I72" s="63">
        <v>0</v>
      </c>
      <c r="J72" s="63">
        <f t="shared" si="30"/>
        <v>0</v>
      </c>
      <c r="K72" s="63">
        <f t="shared" si="31"/>
        <v>0</v>
      </c>
      <c r="L72" s="65">
        <f t="shared" si="32"/>
        <v>0</v>
      </c>
      <c r="M72" s="65">
        <f t="shared" si="33"/>
        <v>0</v>
      </c>
      <c r="N72" s="15">
        <f t="shared" si="34"/>
        <v>0</v>
      </c>
      <c r="O72" s="15">
        <v>0</v>
      </c>
      <c r="P72" s="157"/>
    </row>
    <row r="73" spans="1:16" x14ac:dyDescent="0.35">
      <c r="A73" s="1" t="s">
        <v>6</v>
      </c>
      <c r="B73" s="63"/>
      <c r="C73" s="63"/>
      <c r="D73" s="13">
        <f>'darba dienas'!F121</f>
        <v>0</v>
      </c>
      <c r="E73" s="66">
        <f t="shared" si="28"/>
        <v>0</v>
      </c>
      <c r="F73" s="66">
        <f t="shared" si="29"/>
        <v>0</v>
      </c>
      <c r="G73" s="117">
        <v>19.96</v>
      </c>
      <c r="H73" s="117">
        <v>24.87</v>
      </c>
      <c r="I73" s="63">
        <v>0</v>
      </c>
      <c r="J73" s="63">
        <f t="shared" si="30"/>
        <v>0</v>
      </c>
      <c r="K73" s="63">
        <f t="shared" si="31"/>
        <v>0</v>
      </c>
      <c r="L73" s="65">
        <f t="shared" si="32"/>
        <v>0</v>
      </c>
      <c r="M73" s="65">
        <f t="shared" si="33"/>
        <v>0</v>
      </c>
      <c r="N73" s="15">
        <f t="shared" si="34"/>
        <v>0</v>
      </c>
      <c r="O73" s="15">
        <v>0</v>
      </c>
      <c r="P73" s="157"/>
    </row>
    <row r="74" spans="1:16" x14ac:dyDescent="0.35">
      <c r="A74" s="1" t="s">
        <v>7</v>
      </c>
      <c r="B74" s="63"/>
      <c r="C74" s="63"/>
      <c r="D74" s="13">
        <f>'darba dienas'!G121</f>
        <v>0</v>
      </c>
      <c r="E74" s="66">
        <f t="shared" si="28"/>
        <v>0</v>
      </c>
      <c r="F74" s="66">
        <f t="shared" si="29"/>
        <v>0</v>
      </c>
      <c r="G74" s="117">
        <v>19.96</v>
      </c>
      <c r="H74" s="117">
        <v>24.87</v>
      </c>
      <c r="I74" s="63">
        <v>0</v>
      </c>
      <c r="J74" s="63">
        <f t="shared" si="30"/>
        <v>0</v>
      </c>
      <c r="K74" s="63">
        <f t="shared" si="31"/>
        <v>0</v>
      </c>
      <c r="L74" s="65">
        <f t="shared" si="32"/>
        <v>0</v>
      </c>
      <c r="M74" s="65">
        <f t="shared" si="33"/>
        <v>0</v>
      </c>
      <c r="N74" s="15">
        <f t="shared" si="34"/>
        <v>0</v>
      </c>
      <c r="O74" s="15">
        <v>0</v>
      </c>
      <c r="P74" s="157"/>
    </row>
    <row r="75" spans="1:16" x14ac:dyDescent="0.35">
      <c r="A75" s="1" t="s">
        <v>8</v>
      </c>
      <c r="B75" s="63"/>
      <c r="C75" s="63"/>
      <c r="D75" s="13">
        <f>'darba dienas'!H121</f>
        <v>0</v>
      </c>
      <c r="E75" s="66">
        <f t="shared" si="28"/>
        <v>0</v>
      </c>
      <c r="F75" s="66">
        <f t="shared" si="29"/>
        <v>0</v>
      </c>
      <c r="G75" s="117">
        <v>19.96</v>
      </c>
      <c r="H75" s="117">
        <v>24.87</v>
      </c>
      <c r="I75" s="63">
        <v>0</v>
      </c>
      <c r="J75" s="63">
        <f t="shared" si="30"/>
        <v>0</v>
      </c>
      <c r="K75" s="63">
        <f t="shared" si="31"/>
        <v>0</v>
      </c>
      <c r="L75" s="65">
        <f t="shared" si="32"/>
        <v>0</v>
      </c>
      <c r="M75" s="65">
        <f t="shared" si="33"/>
        <v>0</v>
      </c>
      <c r="N75" s="15">
        <f t="shared" si="34"/>
        <v>0</v>
      </c>
      <c r="O75" s="15">
        <v>0</v>
      </c>
      <c r="P75" s="157"/>
    </row>
    <row r="76" spans="1:16" x14ac:dyDescent="0.35">
      <c r="A76" s="1" t="s">
        <v>9</v>
      </c>
      <c r="B76" s="63"/>
      <c r="C76" s="63"/>
      <c r="D76" s="13">
        <f>'darba dienas'!I121</f>
        <v>0</v>
      </c>
      <c r="E76" s="66">
        <f t="shared" si="28"/>
        <v>0</v>
      </c>
      <c r="F76" s="66">
        <f t="shared" si="29"/>
        <v>0</v>
      </c>
      <c r="G76" s="117">
        <v>19.96</v>
      </c>
      <c r="H76" s="117">
        <v>24.87</v>
      </c>
      <c r="I76" s="63">
        <v>0</v>
      </c>
      <c r="J76" s="63">
        <f t="shared" si="30"/>
        <v>0</v>
      </c>
      <c r="K76" s="63">
        <f t="shared" si="31"/>
        <v>0</v>
      </c>
      <c r="L76" s="65">
        <f t="shared" si="32"/>
        <v>0</v>
      </c>
      <c r="M76" s="65">
        <f t="shared" si="33"/>
        <v>0</v>
      </c>
      <c r="N76" s="15">
        <f t="shared" si="34"/>
        <v>0</v>
      </c>
      <c r="O76" s="15">
        <v>0</v>
      </c>
      <c r="P76" s="157"/>
    </row>
    <row r="77" spans="1:16" x14ac:dyDescent="0.35">
      <c r="A77" s="1" t="s">
        <v>10</v>
      </c>
      <c r="B77" s="63"/>
      <c r="C77" s="63"/>
      <c r="D77" s="22">
        <f>'darba dienas'!J121</f>
        <v>0</v>
      </c>
      <c r="E77" s="66">
        <f t="shared" si="28"/>
        <v>0</v>
      </c>
      <c r="F77" s="66">
        <f t="shared" si="29"/>
        <v>0</v>
      </c>
      <c r="G77" s="117">
        <v>19.96</v>
      </c>
      <c r="H77" s="117">
        <v>24.87</v>
      </c>
      <c r="I77" s="63">
        <v>0</v>
      </c>
      <c r="J77" s="63">
        <f t="shared" si="30"/>
        <v>0</v>
      </c>
      <c r="K77" s="63">
        <f t="shared" si="31"/>
        <v>0</v>
      </c>
      <c r="L77" s="65">
        <f t="shared" si="32"/>
        <v>0</v>
      </c>
      <c r="M77" s="65">
        <f t="shared" si="33"/>
        <v>0</v>
      </c>
      <c r="N77" s="15">
        <f t="shared" si="34"/>
        <v>0</v>
      </c>
      <c r="O77" s="15">
        <v>0</v>
      </c>
      <c r="P77" s="157"/>
    </row>
    <row r="78" spans="1:16" x14ac:dyDescent="0.35">
      <c r="A78" s="1" t="s">
        <v>11</v>
      </c>
      <c r="B78" s="63"/>
      <c r="C78" s="63"/>
      <c r="D78" s="22">
        <f>'darba dienas'!K121</f>
        <v>0</v>
      </c>
      <c r="E78" s="66">
        <f t="shared" si="28"/>
        <v>0</v>
      </c>
      <c r="F78" s="66">
        <f t="shared" si="29"/>
        <v>0</v>
      </c>
      <c r="G78" s="117">
        <v>19.96</v>
      </c>
      <c r="H78" s="117">
        <v>24.87</v>
      </c>
      <c r="I78" s="63">
        <v>0</v>
      </c>
      <c r="J78" s="63">
        <f t="shared" si="30"/>
        <v>0</v>
      </c>
      <c r="K78" s="63">
        <f t="shared" si="31"/>
        <v>0</v>
      </c>
      <c r="L78" s="65">
        <f t="shared" si="32"/>
        <v>0</v>
      </c>
      <c r="M78" s="65">
        <f t="shared" si="33"/>
        <v>0</v>
      </c>
      <c r="N78" s="15">
        <f t="shared" si="34"/>
        <v>0</v>
      </c>
      <c r="O78" s="15">
        <f>N77</f>
        <v>0</v>
      </c>
      <c r="P78" s="157"/>
    </row>
    <row r="79" spans="1:16" x14ac:dyDescent="0.35">
      <c r="A79" s="1" t="s">
        <v>12</v>
      </c>
      <c r="B79" s="63"/>
      <c r="C79" s="63"/>
      <c r="D79" s="22">
        <f>'darba dienas'!L170</f>
        <v>0</v>
      </c>
      <c r="E79" s="66">
        <f t="shared" si="28"/>
        <v>0</v>
      </c>
      <c r="F79" s="66">
        <f t="shared" si="29"/>
        <v>0</v>
      </c>
      <c r="G79" s="64">
        <v>19.96</v>
      </c>
      <c r="H79" s="64">
        <v>24.87</v>
      </c>
      <c r="I79" s="63">
        <v>0</v>
      </c>
      <c r="J79" s="63">
        <f t="shared" si="30"/>
        <v>0</v>
      </c>
      <c r="K79" s="63">
        <f t="shared" si="31"/>
        <v>0</v>
      </c>
      <c r="L79" s="65">
        <f t="shared" si="32"/>
        <v>0</v>
      </c>
      <c r="M79" s="65">
        <f t="shared" si="33"/>
        <v>0</v>
      </c>
      <c r="N79" s="15">
        <f t="shared" si="34"/>
        <v>0</v>
      </c>
      <c r="O79" s="15">
        <f>N78</f>
        <v>0</v>
      </c>
      <c r="P79" s="157"/>
    </row>
    <row r="80" spans="1:16" x14ac:dyDescent="0.35">
      <c r="A80" s="1" t="s">
        <v>13</v>
      </c>
      <c r="B80" s="63"/>
      <c r="C80" s="63"/>
      <c r="D80" s="22">
        <f>'darba dienas'!M170</f>
        <v>0</v>
      </c>
      <c r="E80" s="66">
        <f t="shared" si="28"/>
        <v>0</v>
      </c>
      <c r="F80" s="66">
        <f t="shared" si="29"/>
        <v>0</v>
      </c>
      <c r="G80" s="64">
        <v>19.96</v>
      </c>
      <c r="H80" s="64">
        <v>24.87</v>
      </c>
      <c r="I80" s="63">
        <v>0</v>
      </c>
      <c r="J80" s="63">
        <f t="shared" si="30"/>
        <v>0</v>
      </c>
      <c r="K80" s="63">
        <f t="shared" si="31"/>
        <v>0</v>
      </c>
      <c r="L80" s="65">
        <f t="shared" si="32"/>
        <v>0</v>
      </c>
      <c r="M80" s="65">
        <f t="shared" si="33"/>
        <v>0</v>
      </c>
      <c r="N80" s="15">
        <f t="shared" si="34"/>
        <v>0</v>
      </c>
      <c r="O80" s="15">
        <f>N79</f>
        <v>0</v>
      </c>
      <c r="P80" s="158"/>
    </row>
    <row r="81" spans="1:16" x14ac:dyDescent="0.35">
      <c r="A81" s="1" t="s">
        <v>14</v>
      </c>
      <c r="B81" s="22" t="s">
        <v>18</v>
      </c>
      <c r="C81" s="22" t="s">
        <v>18</v>
      </c>
      <c r="D81" s="22">
        <f>SUM(D69:D80)</f>
        <v>0</v>
      </c>
      <c r="E81" s="66">
        <f>SUM(E69:E80)</f>
        <v>0</v>
      </c>
      <c r="F81" s="66">
        <f>SUM(F69:F80)</f>
        <v>0</v>
      </c>
      <c r="G81" s="22" t="s">
        <v>18</v>
      </c>
      <c r="H81" s="22" t="s">
        <v>18</v>
      </c>
      <c r="I81" s="22" t="s">
        <v>18</v>
      </c>
      <c r="J81" s="22" t="s">
        <v>18</v>
      </c>
      <c r="K81" s="22" t="s">
        <v>18</v>
      </c>
      <c r="L81" s="5">
        <f>SUM(L69:L80)</f>
        <v>0</v>
      </c>
      <c r="M81" s="5">
        <f>SUM(M69:M80)</f>
        <v>0</v>
      </c>
      <c r="N81" s="5">
        <f>SUM(N69:N80)</f>
        <v>0</v>
      </c>
      <c r="O81" s="5">
        <f>SUM(O69:O80)</f>
        <v>1067.22</v>
      </c>
      <c r="P81" s="1"/>
    </row>
  </sheetData>
  <mergeCells count="10">
    <mergeCell ref="B3:P3"/>
    <mergeCell ref="P5:P16"/>
    <mergeCell ref="B19:P19"/>
    <mergeCell ref="P21:P32"/>
    <mergeCell ref="B35:P35"/>
    <mergeCell ref="P37:P48"/>
    <mergeCell ref="B51:P51"/>
    <mergeCell ref="P53:P64"/>
    <mergeCell ref="B67:P67"/>
    <mergeCell ref="P69:P80"/>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029EB-8B78-4AE7-AFB1-458C59BC9BD4}">
  <dimension ref="A2:J51"/>
  <sheetViews>
    <sheetView topLeftCell="A28" workbookViewId="0">
      <selection activeCell="E34" sqref="E34"/>
    </sheetView>
  </sheetViews>
  <sheetFormatPr defaultRowHeight="14.5" x14ac:dyDescent="0.35"/>
  <cols>
    <col min="1" max="1" width="18" customWidth="1"/>
    <col min="2" max="5" width="12" customWidth="1"/>
    <col min="6" max="6" width="17.36328125" customWidth="1"/>
    <col min="7" max="7" width="12" customWidth="1"/>
    <col min="8" max="8" width="14.6328125" customWidth="1"/>
    <col min="9" max="10" width="12" customWidth="1"/>
  </cols>
  <sheetData>
    <row r="2" spans="1:10" x14ac:dyDescent="0.35">
      <c r="B2" s="138" t="s">
        <v>25</v>
      </c>
      <c r="C2" s="138"/>
      <c r="D2" s="138"/>
      <c r="E2" s="138"/>
      <c r="F2" s="138"/>
      <c r="G2" s="138"/>
      <c r="H2" s="138"/>
      <c r="I2" s="138"/>
      <c r="J2" s="138"/>
    </row>
    <row r="3" spans="1:10" ht="72.5" x14ac:dyDescent="0.35">
      <c r="A3" s="7" t="s">
        <v>55</v>
      </c>
      <c r="B3" s="7" t="s">
        <v>15</v>
      </c>
      <c r="C3" s="7" t="s">
        <v>21</v>
      </c>
      <c r="D3" s="4" t="s">
        <v>23</v>
      </c>
      <c r="E3" s="7" t="s">
        <v>16</v>
      </c>
      <c r="F3" s="7" t="s">
        <v>24</v>
      </c>
      <c r="G3" s="7" t="s">
        <v>155</v>
      </c>
      <c r="H3" s="7" t="s">
        <v>17</v>
      </c>
      <c r="I3" s="4" t="s">
        <v>1</v>
      </c>
      <c r="J3" s="75" t="s">
        <v>183</v>
      </c>
    </row>
    <row r="4" spans="1:10" s="23" customFormat="1" x14ac:dyDescent="0.35">
      <c r="A4" s="62" t="s">
        <v>2</v>
      </c>
      <c r="B4" s="64"/>
      <c r="C4" s="64">
        <v>22</v>
      </c>
      <c r="D4" s="63">
        <f>B4*C4</f>
        <v>0</v>
      </c>
      <c r="E4" s="64">
        <v>20.86</v>
      </c>
      <c r="F4" s="64">
        <v>60</v>
      </c>
      <c r="G4" s="64"/>
      <c r="H4" s="82">
        <f>ROUND((E4*F4 %)*D4,2)</f>
        <v>0</v>
      </c>
      <c r="I4" s="82">
        <v>0</v>
      </c>
      <c r="J4" s="156" t="s">
        <v>19</v>
      </c>
    </row>
    <row r="5" spans="1:10" x14ac:dyDescent="0.35">
      <c r="A5" s="1" t="s">
        <v>3</v>
      </c>
      <c r="B5" s="3">
        <v>9</v>
      </c>
      <c r="C5" s="3">
        <v>21</v>
      </c>
      <c r="D5" s="101">
        <v>189</v>
      </c>
      <c r="E5" s="3">
        <v>20.86</v>
      </c>
      <c r="F5" s="3">
        <v>60</v>
      </c>
      <c r="G5" s="22">
        <f>ROUND(E5*F5 %,2)</f>
        <v>12.52</v>
      </c>
      <c r="H5" s="5">
        <f>D5*G5</f>
        <v>2366.2799999999997</v>
      </c>
      <c r="I5" s="82">
        <v>0</v>
      </c>
      <c r="J5" s="157"/>
    </row>
    <row r="6" spans="1:10" x14ac:dyDescent="0.35">
      <c r="A6" s="1" t="s">
        <v>4</v>
      </c>
      <c r="B6" s="22">
        <v>9</v>
      </c>
      <c r="C6" s="3">
        <v>20</v>
      </c>
      <c r="D6" s="101">
        <v>180</v>
      </c>
      <c r="E6" s="3">
        <v>20.86</v>
      </c>
      <c r="F6" s="3">
        <v>60</v>
      </c>
      <c r="G6" s="22">
        <f t="shared" ref="G6:G16" si="0">ROUND(E6*F6 %,2)</f>
        <v>12.52</v>
      </c>
      <c r="H6" s="5">
        <f t="shared" ref="H6:H16" si="1">D6*G6</f>
        <v>2253.6</v>
      </c>
      <c r="I6" s="82">
        <v>0</v>
      </c>
      <c r="J6" s="157"/>
    </row>
    <row r="7" spans="1:10" x14ac:dyDescent="0.35">
      <c r="A7" s="1" t="s">
        <v>5</v>
      </c>
      <c r="B7" s="22">
        <v>9</v>
      </c>
      <c r="C7" s="3">
        <v>21</v>
      </c>
      <c r="D7" s="101">
        <v>178</v>
      </c>
      <c r="E7" s="3">
        <v>20.86</v>
      </c>
      <c r="F7" s="3">
        <v>60</v>
      </c>
      <c r="G7" s="22">
        <f t="shared" si="0"/>
        <v>12.52</v>
      </c>
      <c r="H7" s="5">
        <f t="shared" si="1"/>
        <v>2228.56</v>
      </c>
      <c r="I7" s="82">
        <v>0</v>
      </c>
      <c r="J7" s="157"/>
    </row>
    <row r="8" spans="1:10" x14ac:dyDescent="0.35">
      <c r="A8" s="1" t="s">
        <v>6</v>
      </c>
      <c r="B8" s="22">
        <v>9</v>
      </c>
      <c r="C8" s="3">
        <v>21</v>
      </c>
      <c r="D8" s="101">
        <v>189</v>
      </c>
      <c r="E8" s="3">
        <v>20.86</v>
      </c>
      <c r="F8" s="3">
        <v>60</v>
      </c>
      <c r="G8" s="22">
        <f t="shared" si="0"/>
        <v>12.52</v>
      </c>
      <c r="H8" s="5">
        <f t="shared" si="1"/>
        <v>2366.2799999999997</v>
      </c>
      <c r="I8" s="82">
        <v>0</v>
      </c>
      <c r="J8" s="157"/>
    </row>
    <row r="9" spans="1:10" x14ac:dyDescent="0.35">
      <c r="A9" s="1" t="s">
        <v>7</v>
      </c>
      <c r="B9" s="22">
        <v>9</v>
      </c>
      <c r="C9" s="3">
        <v>19</v>
      </c>
      <c r="D9" s="101">
        <v>171</v>
      </c>
      <c r="E9" s="3">
        <v>20.86</v>
      </c>
      <c r="F9" s="3">
        <v>60</v>
      </c>
      <c r="G9" s="22">
        <f t="shared" si="0"/>
        <v>12.52</v>
      </c>
      <c r="H9" s="5">
        <f t="shared" si="1"/>
        <v>2140.92</v>
      </c>
      <c r="I9" s="82">
        <v>0</v>
      </c>
      <c r="J9" s="157"/>
    </row>
    <row r="10" spans="1:10" x14ac:dyDescent="0.35">
      <c r="A10" s="1" t="s">
        <v>8</v>
      </c>
      <c r="B10" s="22">
        <v>9</v>
      </c>
      <c r="C10" s="3">
        <v>23</v>
      </c>
      <c r="D10" s="101">
        <v>207</v>
      </c>
      <c r="E10" s="3">
        <v>20.86</v>
      </c>
      <c r="F10" s="3">
        <v>60</v>
      </c>
      <c r="G10" s="22">
        <f t="shared" si="0"/>
        <v>12.52</v>
      </c>
      <c r="H10" s="5">
        <f t="shared" si="1"/>
        <v>2591.64</v>
      </c>
      <c r="I10" s="82">
        <v>0</v>
      </c>
      <c r="J10" s="157"/>
    </row>
    <row r="11" spans="1:10" x14ac:dyDescent="0.35">
      <c r="A11" s="1" t="s">
        <v>57</v>
      </c>
      <c r="B11" s="22">
        <v>9</v>
      </c>
      <c r="C11" s="3">
        <v>11</v>
      </c>
      <c r="D11" s="101">
        <v>99</v>
      </c>
      <c r="E11" s="3">
        <v>20.86</v>
      </c>
      <c r="F11" s="3">
        <v>60</v>
      </c>
      <c r="G11" s="22">
        <f t="shared" si="0"/>
        <v>12.52</v>
      </c>
      <c r="H11" s="5">
        <f t="shared" si="1"/>
        <v>1239.48</v>
      </c>
      <c r="I11" s="82">
        <v>0</v>
      </c>
      <c r="J11" s="157"/>
    </row>
    <row r="12" spans="1:10" x14ac:dyDescent="0.35">
      <c r="A12" s="1" t="s">
        <v>56</v>
      </c>
      <c r="B12" s="22">
        <v>9</v>
      </c>
      <c r="C12" s="3">
        <v>11</v>
      </c>
      <c r="D12" s="101">
        <v>99</v>
      </c>
      <c r="E12" s="3">
        <v>20.86</v>
      </c>
      <c r="F12" s="3">
        <v>40</v>
      </c>
      <c r="G12" s="22">
        <f t="shared" si="0"/>
        <v>8.34</v>
      </c>
      <c r="H12" s="5">
        <f t="shared" si="1"/>
        <v>825.66</v>
      </c>
      <c r="I12" s="82">
        <v>0</v>
      </c>
      <c r="J12" s="157"/>
    </row>
    <row r="13" spans="1:10" x14ac:dyDescent="0.35">
      <c r="A13" s="1" t="s">
        <v>10</v>
      </c>
      <c r="B13" s="22">
        <v>9</v>
      </c>
      <c r="C13" s="3">
        <v>21</v>
      </c>
      <c r="D13" s="101">
        <v>187</v>
      </c>
      <c r="E13" s="3">
        <v>20.86</v>
      </c>
      <c r="F13" s="3">
        <v>40</v>
      </c>
      <c r="G13" s="22">
        <f t="shared" si="0"/>
        <v>8.34</v>
      </c>
      <c r="H13" s="5">
        <f t="shared" si="1"/>
        <v>1559.58</v>
      </c>
      <c r="I13" s="5">
        <f>SUM(H4:H12)</f>
        <v>16012.419999999996</v>
      </c>
      <c r="J13" s="157" t="s">
        <v>20</v>
      </c>
    </row>
    <row r="14" spans="1:10" x14ac:dyDescent="0.35">
      <c r="A14" s="1" t="s">
        <v>11</v>
      </c>
      <c r="B14" s="22">
        <v>9</v>
      </c>
      <c r="C14" s="3">
        <v>23</v>
      </c>
      <c r="D14" s="101">
        <v>187</v>
      </c>
      <c r="E14" s="3">
        <v>20.86</v>
      </c>
      <c r="F14" s="3">
        <v>40</v>
      </c>
      <c r="G14" s="22">
        <f t="shared" si="0"/>
        <v>8.34</v>
      </c>
      <c r="H14" s="5">
        <f t="shared" si="1"/>
        <v>1559.58</v>
      </c>
      <c r="I14" s="5">
        <f>H13</f>
        <v>1559.58</v>
      </c>
      <c r="J14" s="157"/>
    </row>
    <row r="15" spans="1:10" x14ac:dyDescent="0.35">
      <c r="A15" s="1" t="s">
        <v>12</v>
      </c>
      <c r="B15" s="22">
        <v>9</v>
      </c>
      <c r="C15" s="3">
        <v>20</v>
      </c>
      <c r="D15" s="101">
        <v>187</v>
      </c>
      <c r="E15" s="3">
        <v>20.86</v>
      </c>
      <c r="F15" s="3">
        <v>40</v>
      </c>
      <c r="G15" s="22">
        <f t="shared" si="0"/>
        <v>8.34</v>
      </c>
      <c r="H15" s="5">
        <f t="shared" si="1"/>
        <v>1559.58</v>
      </c>
      <c r="I15" s="5">
        <f t="shared" ref="I15:I16" si="2">H14</f>
        <v>1559.58</v>
      </c>
      <c r="J15" s="157"/>
    </row>
    <row r="16" spans="1:10" x14ac:dyDescent="0.35">
      <c r="A16" s="1" t="s">
        <v>13</v>
      </c>
      <c r="B16" s="22">
        <v>9</v>
      </c>
      <c r="C16" s="3">
        <v>18</v>
      </c>
      <c r="D16" s="101">
        <v>187</v>
      </c>
      <c r="E16" s="3">
        <v>20.86</v>
      </c>
      <c r="F16" s="3">
        <v>40</v>
      </c>
      <c r="G16" s="22">
        <f t="shared" si="0"/>
        <v>8.34</v>
      </c>
      <c r="H16" s="5">
        <f t="shared" si="1"/>
        <v>1559.58</v>
      </c>
      <c r="I16" s="5">
        <f t="shared" si="2"/>
        <v>1559.58</v>
      </c>
      <c r="J16" s="158"/>
    </row>
    <row r="17" spans="1:10" x14ac:dyDescent="0.35">
      <c r="A17" s="1" t="s">
        <v>14</v>
      </c>
      <c r="B17" s="3" t="s">
        <v>18</v>
      </c>
      <c r="C17" s="3">
        <f>SUM(C4:C16)</f>
        <v>251</v>
      </c>
      <c r="D17" s="101">
        <f>SUM(D4:D16)</f>
        <v>2060</v>
      </c>
      <c r="E17" s="3" t="s">
        <v>18</v>
      </c>
      <c r="F17" s="3" t="s">
        <v>18</v>
      </c>
      <c r="G17" s="22" t="s">
        <v>18</v>
      </c>
      <c r="H17" s="5">
        <f>SUM(H4:H16)</f>
        <v>22250.739999999998</v>
      </c>
      <c r="I17" s="5">
        <f>SUM(I4:I16)</f>
        <v>20691.159999999996</v>
      </c>
      <c r="J17" s="1"/>
    </row>
    <row r="18" spans="1:10" x14ac:dyDescent="0.35">
      <c r="A18" s="10" t="s">
        <v>184</v>
      </c>
      <c r="C18">
        <f>AVERAGE(C5:C12)</f>
        <v>18.375</v>
      </c>
      <c r="D18">
        <f>AVERAGE(D5:D12)</f>
        <v>164</v>
      </c>
    </row>
    <row r="19" spans="1:10" x14ac:dyDescent="0.35">
      <c r="A19" s="10" t="s">
        <v>185</v>
      </c>
      <c r="D19" s="118">
        <f>ROUND(D18/C18,2)</f>
        <v>8.93</v>
      </c>
    </row>
    <row r="20" spans="1:10" x14ac:dyDescent="0.35">
      <c r="B20" s="138" t="s">
        <v>0</v>
      </c>
      <c r="C20" s="138"/>
      <c r="D20" s="138"/>
      <c r="E20" s="138"/>
      <c r="F20" s="138"/>
      <c r="G20" s="138"/>
      <c r="H20" s="138"/>
      <c r="I20" s="138"/>
      <c r="J20" s="138"/>
    </row>
    <row r="21" spans="1:10" ht="72.5" x14ac:dyDescent="0.35">
      <c r="A21" s="7" t="s">
        <v>55</v>
      </c>
      <c r="B21" s="7" t="s">
        <v>15</v>
      </c>
      <c r="C21" s="7" t="s">
        <v>21</v>
      </c>
      <c r="D21" s="4" t="s">
        <v>23</v>
      </c>
      <c r="E21" s="7" t="s">
        <v>16</v>
      </c>
      <c r="F21" s="7" t="s">
        <v>29</v>
      </c>
      <c r="G21" s="7" t="s">
        <v>155</v>
      </c>
      <c r="H21" s="7" t="s">
        <v>17</v>
      </c>
      <c r="I21" s="4" t="s">
        <v>1</v>
      </c>
      <c r="J21" s="75" t="s">
        <v>183</v>
      </c>
    </row>
    <row r="22" spans="1:10" x14ac:dyDescent="0.35">
      <c r="A22" s="1" t="s">
        <v>2</v>
      </c>
      <c r="B22" s="3">
        <v>9</v>
      </c>
      <c r="C22" s="3">
        <v>22</v>
      </c>
      <c r="D22" s="101">
        <f>ROUND(B22*$D$19,0)</f>
        <v>80</v>
      </c>
      <c r="E22" s="3">
        <v>20.86</v>
      </c>
      <c r="F22" s="3">
        <v>40</v>
      </c>
      <c r="G22" s="22">
        <f t="shared" ref="G22:G34" si="3">ROUND(E22*F22 %,2)</f>
        <v>8.34</v>
      </c>
      <c r="H22" s="5">
        <f>ROUND((E22*F22 %)*D22,2)</f>
        <v>667.52</v>
      </c>
      <c r="I22" s="5">
        <f>H16</f>
        <v>1559.58</v>
      </c>
      <c r="J22" s="156" t="s">
        <v>20</v>
      </c>
    </row>
    <row r="23" spans="1:10" x14ac:dyDescent="0.35">
      <c r="A23" s="1" t="s">
        <v>3</v>
      </c>
      <c r="B23" s="22">
        <v>9</v>
      </c>
      <c r="C23" s="3">
        <v>20</v>
      </c>
      <c r="D23" s="101">
        <f t="shared" ref="D23:D34" si="4">ROUND(B23*$D$19,0)</f>
        <v>80</v>
      </c>
      <c r="E23" s="3">
        <v>20.86</v>
      </c>
      <c r="F23" s="3">
        <v>40</v>
      </c>
      <c r="G23" s="22">
        <f t="shared" si="3"/>
        <v>8.34</v>
      </c>
      <c r="H23" s="5">
        <f t="shared" ref="H23:H34" si="5">ROUND((E23*F23 %)*D23,2)</f>
        <v>667.52</v>
      </c>
      <c r="I23" s="5">
        <f>H22</f>
        <v>667.52</v>
      </c>
      <c r="J23" s="157"/>
    </row>
    <row r="24" spans="1:10" x14ac:dyDescent="0.35">
      <c r="A24" s="1" t="s">
        <v>4</v>
      </c>
      <c r="B24" s="22">
        <v>9</v>
      </c>
      <c r="C24" s="3">
        <v>21</v>
      </c>
      <c r="D24" s="101">
        <f t="shared" si="4"/>
        <v>80</v>
      </c>
      <c r="E24" s="3">
        <v>20.86</v>
      </c>
      <c r="F24" s="3">
        <v>40</v>
      </c>
      <c r="G24" s="22">
        <f t="shared" si="3"/>
        <v>8.34</v>
      </c>
      <c r="H24" s="5">
        <f t="shared" si="5"/>
        <v>667.52</v>
      </c>
      <c r="I24" s="5">
        <f t="shared" ref="I24:I27" si="6">H23</f>
        <v>667.52</v>
      </c>
      <c r="J24" s="157"/>
    </row>
    <row r="25" spans="1:10" x14ac:dyDescent="0.35">
      <c r="A25" s="1" t="s">
        <v>5</v>
      </c>
      <c r="B25" s="22">
        <v>9</v>
      </c>
      <c r="C25" s="3">
        <v>20</v>
      </c>
      <c r="D25" s="101">
        <f t="shared" si="4"/>
        <v>80</v>
      </c>
      <c r="E25" s="3">
        <v>20.86</v>
      </c>
      <c r="F25" s="3">
        <v>40</v>
      </c>
      <c r="G25" s="22">
        <f t="shared" si="3"/>
        <v>8.34</v>
      </c>
      <c r="H25" s="5">
        <f t="shared" si="5"/>
        <v>667.52</v>
      </c>
      <c r="I25" s="5">
        <f t="shared" si="6"/>
        <v>667.52</v>
      </c>
      <c r="J25" s="157"/>
    </row>
    <row r="26" spans="1:10" x14ac:dyDescent="0.35">
      <c r="A26" s="1" t="s">
        <v>6</v>
      </c>
      <c r="B26" s="22">
        <v>9</v>
      </c>
      <c r="C26" s="3">
        <v>20</v>
      </c>
      <c r="D26" s="101">
        <f t="shared" si="4"/>
        <v>80</v>
      </c>
      <c r="E26" s="3">
        <v>20.86</v>
      </c>
      <c r="F26" s="3">
        <v>40</v>
      </c>
      <c r="G26" s="22">
        <f t="shared" si="3"/>
        <v>8.34</v>
      </c>
      <c r="H26" s="5">
        <f t="shared" si="5"/>
        <v>667.52</v>
      </c>
      <c r="I26" s="5">
        <f t="shared" si="6"/>
        <v>667.52</v>
      </c>
      <c r="J26" s="157"/>
    </row>
    <row r="27" spans="1:10" x14ac:dyDescent="0.35">
      <c r="A27" s="1" t="s">
        <v>7</v>
      </c>
      <c r="B27" s="22">
        <v>9</v>
      </c>
      <c r="C27" s="3">
        <v>19</v>
      </c>
      <c r="D27" s="101">
        <f t="shared" si="4"/>
        <v>80</v>
      </c>
      <c r="E27" s="3">
        <v>20.86</v>
      </c>
      <c r="F27" s="3">
        <v>40</v>
      </c>
      <c r="G27" s="22">
        <f t="shared" si="3"/>
        <v>8.34</v>
      </c>
      <c r="H27" s="5">
        <f t="shared" si="5"/>
        <v>667.52</v>
      </c>
      <c r="I27" s="5">
        <f t="shared" si="6"/>
        <v>667.52</v>
      </c>
      <c r="J27" s="157"/>
    </row>
    <row r="28" spans="1:10" x14ac:dyDescent="0.35">
      <c r="A28" s="1" t="s">
        <v>8</v>
      </c>
      <c r="B28" s="22">
        <v>9</v>
      </c>
      <c r="C28" s="3">
        <v>23</v>
      </c>
      <c r="D28" s="101">
        <f t="shared" si="4"/>
        <v>80</v>
      </c>
      <c r="E28" s="3">
        <v>20.86</v>
      </c>
      <c r="F28" s="3">
        <v>40</v>
      </c>
      <c r="G28" s="22">
        <f t="shared" si="3"/>
        <v>8.34</v>
      </c>
      <c r="H28" s="5">
        <f t="shared" si="5"/>
        <v>667.52</v>
      </c>
      <c r="I28" s="5">
        <f>H27</f>
        <v>667.52</v>
      </c>
      <c r="J28" s="157"/>
    </row>
    <row r="29" spans="1:10" x14ac:dyDescent="0.35">
      <c r="A29" s="1" t="s">
        <v>57</v>
      </c>
      <c r="B29" s="22">
        <v>9</v>
      </c>
      <c r="C29" s="3">
        <v>11</v>
      </c>
      <c r="D29" s="101">
        <f t="shared" si="4"/>
        <v>80</v>
      </c>
      <c r="E29" s="3">
        <v>20.86</v>
      </c>
      <c r="F29" s="3">
        <v>40</v>
      </c>
      <c r="G29" s="22">
        <f t="shared" si="3"/>
        <v>8.34</v>
      </c>
      <c r="H29" s="5">
        <f t="shared" si="5"/>
        <v>667.52</v>
      </c>
      <c r="I29" s="14">
        <f>H28</f>
        <v>667.52</v>
      </c>
      <c r="J29" s="157"/>
    </row>
    <row r="30" spans="1:10" x14ac:dyDescent="0.35">
      <c r="A30" s="1" t="s">
        <v>56</v>
      </c>
      <c r="B30" s="22">
        <v>9</v>
      </c>
      <c r="C30" s="3">
        <v>10</v>
      </c>
      <c r="D30" s="101">
        <f t="shared" si="4"/>
        <v>80</v>
      </c>
      <c r="E30" s="3">
        <v>20.86</v>
      </c>
      <c r="F30" s="3">
        <v>20</v>
      </c>
      <c r="G30" s="22">
        <f t="shared" si="3"/>
        <v>4.17</v>
      </c>
      <c r="H30" s="5">
        <f t="shared" si="5"/>
        <v>333.76</v>
      </c>
      <c r="I30" s="71"/>
      <c r="J30" s="157"/>
    </row>
    <row r="31" spans="1:10" x14ac:dyDescent="0.35">
      <c r="A31" s="1" t="s">
        <v>10</v>
      </c>
      <c r="B31" s="22">
        <v>9</v>
      </c>
      <c r="C31" s="3">
        <v>22</v>
      </c>
      <c r="D31" s="101">
        <f t="shared" si="4"/>
        <v>80</v>
      </c>
      <c r="E31" s="3">
        <v>20.86</v>
      </c>
      <c r="F31" s="3">
        <v>20</v>
      </c>
      <c r="G31" s="22">
        <f t="shared" si="3"/>
        <v>4.17</v>
      </c>
      <c r="H31" s="5">
        <f t="shared" si="5"/>
        <v>333.76</v>
      </c>
      <c r="I31" s="5">
        <f>H29+H30</f>
        <v>1001.28</v>
      </c>
      <c r="J31" s="157"/>
    </row>
    <row r="32" spans="1:10" x14ac:dyDescent="0.35">
      <c r="A32" s="1" t="s">
        <v>11</v>
      </c>
      <c r="B32" s="22">
        <v>9</v>
      </c>
      <c r="C32" s="3">
        <v>23</v>
      </c>
      <c r="D32" s="101">
        <f t="shared" si="4"/>
        <v>80</v>
      </c>
      <c r="E32" s="3">
        <v>20.86</v>
      </c>
      <c r="F32" s="3">
        <v>20</v>
      </c>
      <c r="G32" s="22">
        <f t="shared" si="3"/>
        <v>4.17</v>
      </c>
      <c r="H32" s="5">
        <f t="shared" si="5"/>
        <v>333.76</v>
      </c>
      <c r="I32" s="5">
        <f>H31</f>
        <v>333.76</v>
      </c>
      <c r="J32" s="157"/>
    </row>
    <row r="33" spans="1:10" x14ac:dyDescent="0.35">
      <c r="A33" s="1" t="s">
        <v>12</v>
      </c>
      <c r="B33" s="22">
        <v>9</v>
      </c>
      <c r="C33" s="3">
        <v>19</v>
      </c>
      <c r="D33" s="101">
        <f t="shared" si="4"/>
        <v>80</v>
      </c>
      <c r="E33" s="3">
        <v>20.86</v>
      </c>
      <c r="F33" s="3">
        <v>20</v>
      </c>
      <c r="G33" s="22">
        <f t="shared" si="3"/>
        <v>4.17</v>
      </c>
      <c r="H33" s="5">
        <f t="shared" si="5"/>
        <v>333.76</v>
      </c>
      <c r="I33" s="5">
        <f t="shared" ref="I33:I34" si="7">H32</f>
        <v>333.76</v>
      </c>
      <c r="J33" s="157"/>
    </row>
    <row r="34" spans="1:10" x14ac:dyDescent="0.35">
      <c r="A34" s="1" t="s">
        <v>13</v>
      </c>
      <c r="B34" s="22">
        <v>9</v>
      </c>
      <c r="C34" s="3">
        <v>19</v>
      </c>
      <c r="D34" s="101">
        <f t="shared" si="4"/>
        <v>80</v>
      </c>
      <c r="E34" s="3">
        <v>20.86</v>
      </c>
      <c r="F34" s="3">
        <v>20</v>
      </c>
      <c r="G34" s="22">
        <f t="shared" si="3"/>
        <v>4.17</v>
      </c>
      <c r="H34" s="5">
        <f t="shared" si="5"/>
        <v>333.76</v>
      </c>
      <c r="I34" s="5">
        <f t="shared" si="7"/>
        <v>333.76</v>
      </c>
      <c r="J34" s="158"/>
    </row>
    <row r="35" spans="1:10" x14ac:dyDescent="0.35">
      <c r="A35" s="1" t="s">
        <v>14</v>
      </c>
      <c r="B35" s="3" t="s">
        <v>18</v>
      </c>
      <c r="C35" s="3">
        <f>SUM(C22:C34)</f>
        <v>249</v>
      </c>
      <c r="D35" s="101">
        <f>SUM(D22:D34)</f>
        <v>1040</v>
      </c>
      <c r="E35" s="3" t="s">
        <v>18</v>
      </c>
      <c r="F35" s="3" t="s">
        <v>18</v>
      </c>
      <c r="G35" s="22"/>
      <c r="H35" s="5">
        <f>SUM(H22:H34)</f>
        <v>7008.9600000000009</v>
      </c>
      <c r="I35" s="5">
        <f>SUM(I22:I34)</f>
        <v>8234.7800000000007</v>
      </c>
      <c r="J35" s="1"/>
    </row>
    <row r="37" spans="1:10" x14ac:dyDescent="0.35">
      <c r="B37" s="155" t="s">
        <v>26</v>
      </c>
      <c r="C37" s="155"/>
      <c r="D37" s="155"/>
      <c r="E37" s="155"/>
      <c r="F37" s="155"/>
      <c r="G37" s="155"/>
      <c r="H37" s="155"/>
      <c r="I37" s="155"/>
      <c r="J37" s="155"/>
    </row>
    <row r="38" spans="1:10" ht="72.5" x14ac:dyDescent="0.35">
      <c r="A38" s="2" t="s">
        <v>55</v>
      </c>
      <c r="B38" s="7" t="s">
        <v>15</v>
      </c>
      <c r="C38" s="7" t="s">
        <v>21</v>
      </c>
      <c r="D38" s="4" t="s">
        <v>23</v>
      </c>
      <c r="E38" s="7" t="s">
        <v>16</v>
      </c>
      <c r="F38" s="7" t="s">
        <v>30</v>
      </c>
      <c r="G38" s="7" t="s">
        <v>155</v>
      </c>
      <c r="H38" s="7" t="s">
        <v>17</v>
      </c>
      <c r="I38" s="4" t="s">
        <v>1</v>
      </c>
      <c r="J38" s="87" t="s">
        <v>183</v>
      </c>
    </row>
    <row r="39" spans="1:10" x14ac:dyDescent="0.35">
      <c r="A39" s="1" t="s">
        <v>2</v>
      </c>
      <c r="B39" s="3">
        <v>9</v>
      </c>
      <c r="C39" s="3">
        <v>21</v>
      </c>
      <c r="D39" s="101">
        <f>ROUND(B39*$D$19,0)</f>
        <v>80</v>
      </c>
      <c r="E39" s="3">
        <v>20.86</v>
      </c>
      <c r="F39" s="3">
        <v>20</v>
      </c>
      <c r="G39" s="22">
        <f t="shared" ref="G39:G46" si="8">ROUND(E39*F39 %,2)</f>
        <v>4.17</v>
      </c>
      <c r="H39" s="5">
        <f>ROUND((E39*F39 %)*D39,2)</f>
        <v>333.76</v>
      </c>
      <c r="I39" s="5">
        <f>H34</f>
        <v>333.76</v>
      </c>
      <c r="J39" s="156" t="s">
        <v>20</v>
      </c>
    </row>
    <row r="40" spans="1:10" x14ac:dyDescent="0.35">
      <c r="A40" s="1" t="s">
        <v>3</v>
      </c>
      <c r="B40" s="22">
        <v>9</v>
      </c>
      <c r="C40" s="3">
        <v>20</v>
      </c>
      <c r="D40" s="101">
        <f t="shared" ref="D40:D46" si="9">ROUND(B40*$D$19,0)</f>
        <v>80</v>
      </c>
      <c r="E40" s="3">
        <v>20.86</v>
      </c>
      <c r="F40" s="3">
        <v>20</v>
      </c>
      <c r="G40" s="22">
        <f t="shared" si="8"/>
        <v>4.17</v>
      </c>
      <c r="H40" s="5">
        <f t="shared" ref="H40:H50" si="10">ROUND((E40*F40 %)*D40,2)</f>
        <v>333.76</v>
      </c>
      <c r="I40" s="5">
        <f>H39</f>
        <v>333.76</v>
      </c>
      <c r="J40" s="157"/>
    </row>
    <row r="41" spans="1:10" x14ac:dyDescent="0.35">
      <c r="A41" s="1" t="s">
        <v>4</v>
      </c>
      <c r="B41" s="22">
        <v>9</v>
      </c>
      <c r="C41" s="3">
        <v>22</v>
      </c>
      <c r="D41" s="101">
        <f t="shared" si="9"/>
        <v>80</v>
      </c>
      <c r="E41" s="3">
        <v>20.86</v>
      </c>
      <c r="F41" s="3">
        <v>20</v>
      </c>
      <c r="G41" s="22">
        <f t="shared" si="8"/>
        <v>4.17</v>
      </c>
      <c r="H41" s="5">
        <f t="shared" si="10"/>
        <v>333.76</v>
      </c>
      <c r="I41" s="5">
        <f t="shared" ref="I41:I44" si="11">H40</f>
        <v>333.76</v>
      </c>
      <c r="J41" s="157"/>
    </row>
    <row r="42" spans="1:10" x14ac:dyDescent="0.35">
      <c r="A42" s="1" t="s">
        <v>5</v>
      </c>
      <c r="B42" s="22">
        <v>9</v>
      </c>
      <c r="C42" s="3">
        <v>21</v>
      </c>
      <c r="D42" s="101">
        <f t="shared" si="9"/>
        <v>80</v>
      </c>
      <c r="E42" s="3">
        <v>20.86</v>
      </c>
      <c r="F42" s="3">
        <v>20</v>
      </c>
      <c r="G42" s="22">
        <f t="shared" si="8"/>
        <v>4.17</v>
      </c>
      <c r="H42" s="5">
        <f t="shared" si="10"/>
        <v>333.76</v>
      </c>
      <c r="I42" s="5">
        <f t="shared" si="11"/>
        <v>333.76</v>
      </c>
      <c r="J42" s="157"/>
    </row>
    <row r="43" spans="1:10" x14ac:dyDescent="0.35">
      <c r="A43" s="1" t="s">
        <v>6</v>
      </c>
      <c r="B43" s="22">
        <v>9</v>
      </c>
      <c r="C43" s="3">
        <v>19</v>
      </c>
      <c r="D43" s="101">
        <f t="shared" si="9"/>
        <v>80</v>
      </c>
      <c r="E43" s="3">
        <v>20.86</v>
      </c>
      <c r="F43" s="3">
        <v>20</v>
      </c>
      <c r="G43" s="22">
        <f t="shared" si="8"/>
        <v>4.17</v>
      </c>
      <c r="H43" s="5">
        <f t="shared" si="10"/>
        <v>333.76</v>
      </c>
      <c r="I43" s="5">
        <f t="shared" si="11"/>
        <v>333.76</v>
      </c>
      <c r="J43" s="157"/>
    </row>
    <row r="44" spans="1:10" x14ac:dyDescent="0.35">
      <c r="A44" s="1" t="s">
        <v>7</v>
      </c>
      <c r="B44" s="22">
        <v>9</v>
      </c>
      <c r="C44" s="3">
        <v>20</v>
      </c>
      <c r="D44" s="101">
        <f t="shared" si="9"/>
        <v>80</v>
      </c>
      <c r="E44" s="3">
        <v>20.86</v>
      </c>
      <c r="F44" s="3">
        <v>20</v>
      </c>
      <c r="G44" s="22">
        <f t="shared" si="8"/>
        <v>4.17</v>
      </c>
      <c r="H44" s="5">
        <f t="shared" si="10"/>
        <v>333.76</v>
      </c>
      <c r="I44" s="5">
        <f t="shared" si="11"/>
        <v>333.76</v>
      </c>
      <c r="J44" s="157"/>
    </row>
    <row r="45" spans="1:10" x14ac:dyDescent="0.35">
      <c r="A45" s="1" t="s">
        <v>8</v>
      </c>
      <c r="B45" s="22">
        <v>9</v>
      </c>
      <c r="C45" s="3">
        <v>23</v>
      </c>
      <c r="D45" s="101">
        <f t="shared" si="9"/>
        <v>80</v>
      </c>
      <c r="E45" s="3">
        <v>20.86</v>
      </c>
      <c r="F45" s="3">
        <v>20</v>
      </c>
      <c r="G45" s="22">
        <f t="shared" si="8"/>
        <v>4.17</v>
      </c>
      <c r="H45" s="5">
        <f t="shared" si="10"/>
        <v>333.76</v>
      </c>
      <c r="I45" s="5">
        <f>H44</f>
        <v>333.76</v>
      </c>
      <c r="J45" s="157"/>
    </row>
    <row r="46" spans="1:10" x14ac:dyDescent="0.35">
      <c r="A46" s="1" t="s">
        <v>182</v>
      </c>
      <c r="B46" s="22">
        <v>9</v>
      </c>
      <c r="C46" s="3">
        <v>10</v>
      </c>
      <c r="D46" s="101">
        <f t="shared" si="9"/>
        <v>80</v>
      </c>
      <c r="E46" s="3">
        <v>20.86</v>
      </c>
      <c r="F46" s="3">
        <v>20</v>
      </c>
      <c r="G46" s="22">
        <f t="shared" si="8"/>
        <v>4.17</v>
      </c>
      <c r="H46" s="5">
        <f t="shared" si="10"/>
        <v>333.76</v>
      </c>
      <c r="I46" s="5">
        <f t="shared" ref="I46:I50" si="12">H45</f>
        <v>333.76</v>
      </c>
      <c r="J46" s="157"/>
    </row>
    <row r="47" spans="1:10" x14ac:dyDescent="0.35">
      <c r="A47" s="1" t="s">
        <v>10</v>
      </c>
      <c r="B47" s="167"/>
      <c r="C47" s="168"/>
      <c r="D47" s="101">
        <f t="shared" ref="D47:D50" si="13">B47*C47</f>
        <v>0</v>
      </c>
      <c r="E47" s="167"/>
      <c r="F47" s="168"/>
      <c r="G47" s="72"/>
      <c r="H47" s="5">
        <f t="shared" si="10"/>
        <v>0</v>
      </c>
      <c r="I47" s="5">
        <f t="shared" si="12"/>
        <v>333.76</v>
      </c>
      <c r="J47" s="157"/>
    </row>
    <row r="48" spans="1:10" x14ac:dyDescent="0.35">
      <c r="A48" s="1" t="s">
        <v>11</v>
      </c>
      <c r="B48" s="169"/>
      <c r="C48" s="170"/>
      <c r="D48" s="101">
        <f t="shared" si="13"/>
        <v>0</v>
      </c>
      <c r="E48" s="169"/>
      <c r="F48" s="170"/>
      <c r="G48" s="73"/>
      <c r="H48" s="5">
        <f t="shared" si="10"/>
        <v>0</v>
      </c>
      <c r="I48" s="5">
        <f t="shared" si="12"/>
        <v>0</v>
      </c>
      <c r="J48" s="157"/>
    </row>
    <row r="49" spans="1:10" x14ac:dyDescent="0.35">
      <c r="A49" s="1" t="s">
        <v>12</v>
      </c>
      <c r="B49" s="169"/>
      <c r="C49" s="170"/>
      <c r="D49" s="101">
        <f t="shared" si="13"/>
        <v>0</v>
      </c>
      <c r="E49" s="169"/>
      <c r="F49" s="170"/>
      <c r="G49" s="73"/>
      <c r="H49" s="5">
        <f t="shared" si="10"/>
        <v>0</v>
      </c>
      <c r="I49" s="5">
        <f t="shared" si="12"/>
        <v>0</v>
      </c>
      <c r="J49" s="157"/>
    </row>
    <row r="50" spans="1:10" x14ac:dyDescent="0.35">
      <c r="A50" s="1" t="s">
        <v>13</v>
      </c>
      <c r="B50" s="171"/>
      <c r="C50" s="172"/>
      <c r="D50" s="101">
        <f t="shared" si="13"/>
        <v>0</v>
      </c>
      <c r="E50" s="171"/>
      <c r="F50" s="172"/>
      <c r="G50" s="74"/>
      <c r="H50" s="5">
        <f t="shared" si="10"/>
        <v>0</v>
      </c>
      <c r="I50" s="5">
        <f t="shared" si="12"/>
        <v>0</v>
      </c>
      <c r="J50" s="158"/>
    </row>
    <row r="51" spans="1:10" x14ac:dyDescent="0.35">
      <c r="A51" s="1" t="s">
        <v>14</v>
      </c>
      <c r="B51" s="3" t="s">
        <v>18</v>
      </c>
      <c r="C51" s="3">
        <f>SUM(C39:C50)</f>
        <v>156</v>
      </c>
      <c r="D51" s="101">
        <f>SUM(D39:D50)</f>
        <v>640</v>
      </c>
      <c r="E51" s="3" t="s">
        <v>18</v>
      </c>
      <c r="F51" s="3" t="s">
        <v>18</v>
      </c>
      <c r="G51" s="22"/>
      <c r="H51" s="5">
        <f>SUM(H39:H50)</f>
        <v>2670.08</v>
      </c>
      <c r="I51" s="5">
        <f>SUM(I39:I50)</f>
        <v>3003.84</v>
      </c>
      <c r="J51" s="1"/>
    </row>
  </sheetData>
  <mergeCells count="9">
    <mergeCell ref="J39:J50"/>
    <mergeCell ref="E47:F50"/>
    <mergeCell ref="B47:C50"/>
    <mergeCell ref="B2:J2"/>
    <mergeCell ref="B20:J20"/>
    <mergeCell ref="J22:J34"/>
    <mergeCell ref="B37:J37"/>
    <mergeCell ref="J4:J12"/>
    <mergeCell ref="J13:J1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00143-FBAC-4E32-B25A-63B86F6CE27D}">
  <dimension ref="A2:J34"/>
  <sheetViews>
    <sheetView topLeftCell="A16" workbookViewId="0">
      <selection activeCell="I39" sqref="I39"/>
    </sheetView>
  </sheetViews>
  <sheetFormatPr defaultRowHeight="14.5" x14ac:dyDescent="0.35"/>
  <cols>
    <col min="1" max="1" width="18.81640625" customWidth="1"/>
    <col min="6" max="6" width="14.7265625" customWidth="1"/>
    <col min="7" max="7" width="14.08984375" customWidth="1"/>
    <col min="8" max="8" width="15.453125" customWidth="1"/>
    <col min="9" max="9" width="10.26953125" customWidth="1"/>
    <col min="10" max="10" width="12.1796875" customWidth="1"/>
  </cols>
  <sheetData>
    <row r="2" spans="1:10" x14ac:dyDescent="0.35">
      <c r="B2" s="155" t="s">
        <v>25</v>
      </c>
      <c r="C2" s="155"/>
      <c r="D2" s="155"/>
      <c r="E2" s="155"/>
      <c r="F2" s="155"/>
      <c r="G2" s="155"/>
      <c r="H2" s="155"/>
      <c r="I2" s="155"/>
      <c r="J2" s="155"/>
    </row>
    <row r="3" spans="1:10" ht="72.5" x14ac:dyDescent="0.35">
      <c r="A3" s="2" t="s">
        <v>154</v>
      </c>
      <c r="B3" s="83" t="s">
        <v>15</v>
      </c>
      <c r="C3" s="83" t="s">
        <v>21</v>
      </c>
      <c r="D3" s="84" t="s">
        <v>23</v>
      </c>
      <c r="E3" s="83" t="s">
        <v>16</v>
      </c>
      <c r="F3" s="83" t="s">
        <v>24</v>
      </c>
      <c r="G3" s="83" t="s">
        <v>155</v>
      </c>
      <c r="H3" s="83" t="s">
        <v>17</v>
      </c>
      <c r="I3" s="84" t="s">
        <v>1</v>
      </c>
      <c r="J3" s="83" t="s">
        <v>157</v>
      </c>
    </row>
    <row r="4" spans="1:10" s="23" customFormat="1" x14ac:dyDescent="0.35">
      <c r="A4" s="62" t="s">
        <v>2</v>
      </c>
      <c r="B4" s="64">
        <v>0</v>
      </c>
      <c r="C4" s="64">
        <v>0</v>
      </c>
      <c r="D4" s="63">
        <f t="shared" ref="D4" si="0">B4*C4</f>
        <v>0</v>
      </c>
      <c r="E4" s="64">
        <v>21.65</v>
      </c>
      <c r="F4" s="64">
        <v>40</v>
      </c>
      <c r="G4" s="64">
        <f>ROUND(E4*F4 %,2)</f>
        <v>8.66</v>
      </c>
      <c r="H4" s="82">
        <f>D4*G4</f>
        <v>0</v>
      </c>
      <c r="I4" s="65">
        <v>0</v>
      </c>
      <c r="J4" s="156" t="s">
        <v>19</v>
      </c>
    </row>
    <row r="5" spans="1:10" x14ac:dyDescent="0.35">
      <c r="A5" s="1" t="s">
        <v>3</v>
      </c>
      <c r="B5" s="3">
        <v>13</v>
      </c>
      <c r="C5" s="3">
        <v>21</v>
      </c>
      <c r="D5" s="101">
        <v>200</v>
      </c>
      <c r="E5" s="3">
        <v>21.65</v>
      </c>
      <c r="F5" s="3">
        <v>40</v>
      </c>
      <c r="G5" s="64">
        <f t="shared" ref="G5:G16" si="1">ROUND(E5*F5 %,2)</f>
        <v>8.66</v>
      </c>
      <c r="H5" s="82">
        <f t="shared" ref="H5:H16" si="2">D5*G5</f>
        <v>1732</v>
      </c>
      <c r="I5" s="15">
        <f>H4</f>
        <v>0</v>
      </c>
      <c r="J5" s="157"/>
    </row>
    <row r="6" spans="1:10" x14ac:dyDescent="0.35">
      <c r="A6" s="1" t="s">
        <v>4</v>
      </c>
      <c r="B6" s="22">
        <v>18</v>
      </c>
      <c r="C6" s="3">
        <v>20</v>
      </c>
      <c r="D6" s="101">
        <v>188</v>
      </c>
      <c r="E6" s="3">
        <v>21.65</v>
      </c>
      <c r="F6" s="3">
        <v>40</v>
      </c>
      <c r="G6" s="64">
        <f t="shared" si="1"/>
        <v>8.66</v>
      </c>
      <c r="H6" s="82">
        <f t="shared" si="2"/>
        <v>1628.08</v>
      </c>
      <c r="I6" s="15">
        <v>0</v>
      </c>
      <c r="J6" s="157"/>
    </row>
    <row r="7" spans="1:10" x14ac:dyDescent="0.35">
      <c r="A7" s="1" t="s">
        <v>156</v>
      </c>
      <c r="B7" s="22">
        <v>18</v>
      </c>
      <c r="C7" s="3">
        <v>19</v>
      </c>
      <c r="D7" s="101">
        <v>165</v>
      </c>
      <c r="E7" s="3">
        <v>21.65</v>
      </c>
      <c r="F7" s="3">
        <v>40</v>
      </c>
      <c r="G7" s="64">
        <f t="shared" si="1"/>
        <v>8.66</v>
      </c>
      <c r="H7" s="82">
        <f t="shared" si="2"/>
        <v>1428.9</v>
      </c>
      <c r="I7" s="15">
        <v>0</v>
      </c>
      <c r="J7" s="157"/>
    </row>
    <row r="8" spans="1:10" x14ac:dyDescent="0.35">
      <c r="A8" s="1" t="s">
        <v>58</v>
      </c>
      <c r="B8" s="22">
        <v>18</v>
      </c>
      <c r="C8" s="3">
        <v>2</v>
      </c>
      <c r="D8" s="101">
        <v>18</v>
      </c>
      <c r="E8" s="3">
        <v>21.65</v>
      </c>
      <c r="F8" s="3">
        <v>20</v>
      </c>
      <c r="G8" s="64">
        <f t="shared" si="1"/>
        <v>4.33</v>
      </c>
      <c r="H8" s="82">
        <f t="shared" si="2"/>
        <v>77.94</v>
      </c>
      <c r="I8" s="15">
        <v>0</v>
      </c>
      <c r="J8" s="157"/>
    </row>
    <row r="9" spans="1:10" x14ac:dyDescent="0.35">
      <c r="A9" s="1" t="s">
        <v>6</v>
      </c>
      <c r="B9" s="22">
        <v>18</v>
      </c>
      <c r="C9" s="3">
        <v>21</v>
      </c>
      <c r="D9" s="101">
        <v>204</v>
      </c>
      <c r="E9" s="3">
        <v>21.65</v>
      </c>
      <c r="F9" s="3">
        <v>20</v>
      </c>
      <c r="G9" s="64">
        <f t="shared" si="1"/>
        <v>4.33</v>
      </c>
      <c r="H9" s="82">
        <f t="shared" si="2"/>
        <v>883.32</v>
      </c>
      <c r="I9" s="15">
        <v>0</v>
      </c>
      <c r="J9" s="157"/>
    </row>
    <row r="10" spans="1:10" x14ac:dyDescent="0.35">
      <c r="A10" s="1" t="s">
        <v>7</v>
      </c>
      <c r="B10" s="22">
        <v>18</v>
      </c>
      <c r="C10" s="3">
        <v>19</v>
      </c>
      <c r="D10" s="101">
        <v>212</v>
      </c>
      <c r="E10" s="3">
        <v>21.65</v>
      </c>
      <c r="F10" s="3">
        <v>20</v>
      </c>
      <c r="G10" s="64">
        <f t="shared" si="1"/>
        <v>4.33</v>
      </c>
      <c r="H10" s="82">
        <f t="shared" si="2"/>
        <v>917.96</v>
      </c>
      <c r="I10" s="15">
        <v>0</v>
      </c>
      <c r="J10" s="157"/>
    </row>
    <row r="11" spans="1:10" x14ac:dyDescent="0.35">
      <c r="A11" s="1" t="s">
        <v>8</v>
      </c>
      <c r="B11" s="22">
        <v>18</v>
      </c>
      <c r="C11" s="3">
        <v>23</v>
      </c>
      <c r="D11" s="101">
        <v>210</v>
      </c>
      <c r="E11" s="3">
        <v>21.65</v>
      </c>
      <c r="F11" s="3">
        <v>20</v>
      </c>
      <c r="G11" s="64">
        <f t="shared" si="1"/>
        <v>4.33</v>
      </c>
      <c r="H11" s="82">
        <f t="shared" si="2"/>
        <v>909.30000000000007</v>
      </c>
      <c r="I11" s="5">
        <v>0</v>
      </c>
      <c r="J11" s="157"/>
    </row>
    <row r="12" spans="1:10" x14ac:dyDescent="0.35">
      <c r="A12" s="1" t="s">
        <v>9</v>
      </c>
      <c r="B12" s="22">
        <v>18</v>
      </c>
      <c r="C12" s="3">
        <v>22</v>
      </c>
      <c r="D12" s="101">
        <v>232</v>
      </c>
      <c r="E12" s="3">
        <v>21.65</v>
      </c>
      <c r="F12" s="3">
        <v>20</v>
      </c>
      <c r="G12" s="64">
        <f t="shared" si="1"/>
        <v>4.33</v>
      </c>
      <c r="H12" s="82">
        <f t="shared" si="2"/>
        <v>1004.5600000000001</v>
      </c>
      <c r="I12" s="5">
        <v>0</v>
      </c>
      <c r="J12" s="157"/>
    </row>
    <row r="13" spans="1:10" x14ac:dyDescent="0.35">
      <c r="A13" s="1" t="s">
        <v>37</v>
      </c>
      <c r="B13" s="22">
        <v>18</v>
      </c>
      <c r="C13" s="3">
        <v>21</v>
      </c>
      <c r="D13" s="101">
        <v>178</v>
      </c>
      <c r="E13" s="3">
        <v>21.65</v>
      </c>
      <c r="F13" s="3">
        <v>20</v>
      </c>
      <c r="G13" s="64">
        <f t="shared" si="1"/>
        <v>4.33</v>
      </c>
      <c r="H13" s="82">
        <f t="shared" si="2"/>
        <v>770.74</v>
      </c>
      <c r="I13" s="5">
        <v>0</v>
      </c>
      <c r="J13" s="157" t="s">
        <v>20</v>
      </c>
    </row>
    <row r="14" spans="1:10" x14ac:dyDescent="0.35">
      <c r="A14" s="1" t="s">
        <v>11</v>
      </c>
      <c r="B14" s="22">
        <v>18</v>
      </c>
      <c r="C14" s="3">
        <v>23</v>
      </c>
      <c r="D14" s="101">
        <v>178</v>
      </c>
      <c r="E14" s="3">
        <v>21.65</v>
      </c>
      <c r="F14" s="3">
        <v>20</v>
      </c>
      <c r="G14" s="64">
        <f t="shared" si="1"/>
        <v>4.33</v>
      </c>
      <c r="H14" s="82">
        <f t="shared" si="2"/>
        <v>770.74</v>
      </c>
      <c r="I14" s="5">
        <f>SUM(H4:H13)</f>
        <v>9352.7999999999993</v>
      </c>
      <c r="J14" s="157"/>
    </row>
    <row r="15" spans="1:10" x14ac:dyDescent="0.35">
      <c r="A15" s="1" t="s">
        <v>34</v>
      </c>
      <c r="B15" s="22">
        <v>18</v>
      </c>
      <c r="C15" s="3">
        <v>20</v>
      </c>
      <c r="D15" s="101">
        <v>178</v>
      </c>
      <c r="E15" s="3">
        <v>21.65</v>
      </c>
      <c r="F15" s="3">
        <v>20</v>
      </c>
      <c r="G15" s="64">
        <f t="shared" si="1"/>
        <v>4.33</v>
      </c>
      <c r="H15" s="82">
        <f t="shared" si="2"/>
        <v>770.74</v>
      </c>
      <c r="I15" s="12">
        <f>H14</f>
        <v>770.74</v>
      </c>
      <c r="J15" s="157"/>
    </row>
    <row r="16" spans="1:10" x14ac:dyDescent="0.35">
      <c r="A16" s="1" t="s">
        <v>13</v>
      </c>
      <c r="B16" s="22">
        <v>18</v>
      </c>
      <c r="C16" s="3">
        <v>18</v>
      </c>
      <c r="D16" s="101">
        <v>178</v>
      </c>
      <c r="E16" s="3">
        <v>21.65</v>
      </c>
      <c r="F16" s="3">
        <v>20</v>
      </c>
      <c r="G16" s="64">
        <f t="shared" si="1"/>
        <v>4.33</v>
      </c>
      <c r="H16" s="82">
        <f t="shared" si="2"/>
        <v>770.74</v>
      </c>
      <c r="I16" s="5">
        <f>H15</f>
        <v>770.74</v>
      </c>
      <c r="J16" s="158"/>
    </row>
    <row r="17" spans="1:10" x14ac:dyDescent="0.35">
      <c r="A17" s="1" t="s">
        <v>14</v>
      </c>
      <c r="B17" s="3" t="s">
        <v>18</v>
      </c>
      <c r="C17" s="3">
        <f>SUM(C4:C16)</f>
        <v>229</v>
      </c>
      <c r="D17" s="101">
        <f>SUM(D4:D16)</f>
        <v>2141</v>
      </c>
      <c r="E17" s="3" t="s">
        <v>18</v>
      </c>
      <c r="F17" s="3" t="s">
        <v>18</v>
      </c>
      <c r="G17" s="22" t="s">
        <v>18</v>
      </c>
      <c r="H17" s="5">
        <f>SUM(H4:H16)</f>
        <v>11665.019999999999</v>
      </c>
      <c r="I17" s="5">
        <f>SUM(I4:I16)</f>
        <v>10894.279999999999</v>
      </c>
      <c r="J17" s="1"/>
    </row>
    <row r="18" spans="1:10" x14ac:dyDescent="0.35">
      <c r="A18" s="123" t="s">
        <v>204</v>
      </c>
      <c r="B18" s="80"/>
      <c r="C18" s="102">
        <f>AVERAGE(C5:C12)</f>
        <v>18.375</v>
      </c>
      <c r="D18" s="102">
        <f>AVERAGE(D5:D12)</f>
        <v>178.625</v>
      </c>
      <c r="E18" s="80"/>
      <c r="F18" s="80"/>
      <c r="G18" s="80"/>
      <c r="H18" s="111"/>
      <c r="I18" s="111"/>
      <c r="J18" s="106"/>
    </row>
    <row r="19" spans="1:10" x14ac:dyDescent="0.35">
      <c r="A19" s="10" t="s">
        <v>205</v>
      </c>
      <c r="D19">
        <f>ROUND(D18/C18,1)</f>
        <v>9.6999999999999993</v>
      </c>
    </row>
    <row r="20" spans="1:10" x14ac:dyDescent="0.35">
      <c r="B20" s="138" t="s">
        <v>0</v>
      </c>
      <c r="C20" s="138"/>
      <c r="D20" s="138"/>
      <c r="E20" s="138"/>
      <c r="F20" s="138"/>
      <c r="G20" s="138"/>
      <c r="H20" s="138"/>
      <c r="I20" s="138"/>
      <c r="J20" s="138"/>
    </row>
    <row r="21" spans="1:10" ht="72.5" x14ac:dyDescent="0.35">
      <c r="A21" s="2" t="s">
        <v>154</v>
      </c>
      <c r="B21" s="83" t="s">
        <v>15</v>
      </c>
      <c r="C21" s="83" t="s">
        <v>21</v>
      </c>
      <c r="D21" s="84" t="s">
        <v>23</v>
      </c>
      <c r="E21" s="83" t="s">
        <v>16</v>
      </c>
      <c r="F21" s="83" t="s">
        <v>29</v>
      </c>
      <c r="G21" s="83" t="s">
        <v>155</v>
      </c>
      <c r="H21" s="83" t="s">
        <v>17</v>
      </c>
      <c r="I21" s="84" t="s">
        <v>1</v>
      </c>
      <c r="J21" s="85" t="s">
        <v>20</v>
      </c>
    </row>
    <row r="22" spans="1:10" x14ac:dyDescent="0.35">
      <c r="A22" s="1" t="s">
        <v>2</v>
      </c>
      <c r="B22" s="8">
        <v>20</v>
      </c>
      <c r="C22" s="3">
        <v>22</v>
      </c>
      <c r="D22" s="101">
        <v>178</v>
      </c>
      <c r="E22" s="8">
        <v>21.65</v>
      </c>
      <c r="F22" s="9">
        <v>20</v>
      </c>
      <c r="G22" s="59">
        <f>ROUND(E22*F22 %,2)</f>
        <v>4.33</v>
      </c>
      <c r="H22" s="82">
        <f t="shared" ref="H22:H33" si="3">D22*G22</f>
        <v>770.74</v>
      </c>
      <c r="I22" s="5">
        <f>H16</f>
        <v>770.74</v>
      </c>
      <c r="J22" s="156" t="s">
        <v>20</v>
      </c>
    </row>
    <row r="23" spans="1:10" x14ac:dyDescent="0.35">
      <c r="A23" s="1" t="s">
        <v>3</v>
      </c>
      <c r="B23" s="8">
        <v>20</v>
      </c>
      <c r="C23" s="3">
        <v>20</v>
      </c>
      <c r="D23" s="101">
        <v>178</v>
      </c>
      <c r="E23" s="8">
        <v>21.65</v>
      </c>
      <c r="F23" s="9">
        <v>20</v>
      </c>
      <c r="G23" s="59">
        <f t="shared" ref="G23:G25" si="4">ROUND(E23*F23 %,2)</f>
        <v>4.33</v>
      </c>
      <c r="H23" s="82">
        <f t="shared" si="3"/>
        <v>770.74</v>
      </c>
      <c r="I23" s="5">
        <f>H22</f>
        <v>770.74</v>
      </c>
      <c r="J23" s="157"/>
    </row>
    <row r="24" spans="1:10" x14ac:dyDescent="0.35">
      <c r="A24" s="1" t="s">
        <v>4</v>
      </c>
      <c r="B24" s="8">
        <v>20</v>
      </c>
      <c r="C24" s="3">
        <v>21</v>
      </c>
      <c r="D24" s="101">
        <v>178</v>
      </c>
      <c r="E24" s="8">
        <v>21.65</v>
      </c>
      <c r="F24" s="9">
        <v>20</v>
      </c>
      <c r="G24" s="59">
        <f t="shared" si="4"/>
        <v>4.33</v>
      </c>
      <c r="H24" s="82">
        <f>D24*G24</f>
        <v>770.74</v>
      </c>
      <c r="I24" s="5">
        <f t="shared" ref="I24:I27" si="5">H23</f>
        <v>770.74</v>
      </c>
      <c r="J24" s="157"/>
    </row>
    <row r="25" spans="1:10" x14ac:dyDescent="0.35">
      <c r="A25" s="1" t="s">
        <v>156</v>
      </c>
      <c r="B25" s="8">
        <v>20</v>
      </c>
      <c r="C25" s="3">
        <v>17</v>
      </c>
      <c r="D25" s="101">
        <f>ROUND(C25*D19,0)</f>
        <v>165</v>
      </c>
      <c r="E25" s="8">
        <v>21.65</v>
      </c>
      <c r="F25" s="9">
        <v>20</v>
      </c>
      <c r="G25" s="59">
        <f t="shared" si="4"/>
        <v>4.33</v>
      </c>
      <c r="H25" s="82">
        <f>D25*G25</f>
        <v>714.45</v>
      </c>
      <c r="I25" s="5">
        <f t="shared" si="5"/>
        <v>770.74</v>
      </c>
      <c r="J25" s="157"/>
    </row>
    <row r="26" spans="1:10" x14ac:dyDescent="0.35">
      <c r="A26" s="1" t="s">
        <v>6</v>
      </c>
      <c r="B26" s="167"/>
      <c r="C26" s="168"/>
      <c r="D26" s="101">
        <f t="shared" ref="D26:D33" si="6">B26*C26</f>
        <v>0</v>
      </c>
      <c r="E26" s="167"/>
      <c r="F26" s="168"/>
      <c r="G26" s="59"/>
      <c r="H26" s="82">
        <f t="shared" si="3"/>
        <v>0</v>
      </c>
      <c r="I26" s="5">
        <f t="shared" si="5"/>
        <v>714.45</v>
      </c>
      <c r="J26" s="157"/>
    </row>
    <row r="27" spans="1:10" x14ac:dyDescent="0.35">
      <c r="A27" s="1" t="s">
        <v>7</v>
      </c>
      <c r="B27" s="169"/>
      <c r="C27" s="170"/>
      <c r="D27" s="101">
        <f t="shared" si="6"/>
        <v>0</v>
      </c>
      <c r="E27" s="169"/>
      <c r="F27" s="170"/>
      <c r="G27" s="60"/>
      <c r="H27" s="82">
        <f t="shared" si="3"/>
        <v>0</v>
      </c>
      <c r="I27" s="5">
        <f t="shared" si="5"/>
        <v>0</v>
      </c>
      <c r="J27" s="157"/>
    </row>
    <row r="28" spans="1:10" x14ac:dyDescent="0.35">
      <c r="A28" s="1" t="s">
        <v>8</v>
      </c>
      <c r="B28" s="169"/>
      <c r="C28" s="170"/>
      <c r="D28" s="101">
        <f t="shared" si="6"/>
        <v>0</v>
      </c>
      <c r="E28" s="169"/>
      <c r="F28" s="170"/>
      <c r="G28" s="60"/>
      <c r="H28" s="82">
        <f t="shared" si="3"/>
        <v>0</v>
      </c>
      <c r="I28" s="5">
        <f>H27</f>
        <v>0</v>
      </c>
      <c r="J28" s="157"/>
    </row>
    <row r="29" spans="1:10" x14ac:dyDescent="0.35">
      <c r="A29" s="1" t="s">
        <v>9</v>
      </c>
      <c r="B29" s="169"/>
      <c r="C29" s="170"/>
      <c r="D29" s="101">
        <f t="shared" si="6"/>
        <v>0</v>
      </c>
      <c r="E29" s="169"/>
      <c r="F29" s="170"/>
      <c r="G29" s="60"/>
      <c r="H29" s="82">
        <f t="shared" si="3"/>
        <v>0</v>
      </c>
      <c r="I29" s="5">
        <f t="shared" ref="I29:I31" si="7">H28</f>
        <v>0</v>
      </c>
      <c r="J29" s="157"/>
    </row>
    <row r="30" spans="1:10" x14ac:dyDescent="0.35">
      <c r="A30" s="1" t="s">
        <v>37</v>
      </c>
      <c r="B30" s="169"/>
      <c r="C30" s="170"/>
      <c r="D30" s="101">
        <f t="shared" si="6"/>
        <v>0</v>
      </c>
      <c r="E30" s="169"/>
      <c r="F30" s="170"/>
      <c r="G30" s="60"/>
      <c r="H30" s="82">
        <f t="shared" si="3"/>
        <v>0</v>
      </c>
      <c r="I30" s="5">
        <f t="shared" si="7"/>
        <v>0</v>
      </c>
      <c r="J30" s="157"/>
    </row>
    <row r="31" spans="1:10" x14ac:dyDescent="0.35">
      <c r="A31" s="1" t="s">
        <v>11</v>
      </c>
      <c r="B31" s="169"/>
      <c r="C31" s="170"/>
      <c r="D31" s="101">
        <f t="shared" si="6"/>
        <v>0</v>
      </c>
      <c r="E31" s="169"/>
      <c r="F31" s="170"/>
      <c r="G31" s="60"/>
      <c r="H31" s="82">
        <f t="shared" si="3"/>
        <v>0</v>
      </c>
      <c r="I31" s="5">
        <f t="shared" si="7"/>
        <v>0</v>
      </c>
      <c r="J31" s="157"/>
    </row>
    <row r="32" spans="1:10" x14ac:dyDescent="0.35">
      <c r="A32" s="1" t="s">
        <v>34</v>
      </c>
      <c r="B32" s="169"/>
      <c r="C32" s="170"/>
      <c r="D32" s="101">
        <f t="shared" si="6"/>
        <v>0</v>
      </c>
      <c r="E32" s="169"/>
      <c r="F32" s="170"/>
      <c r="G32" s="60"/>
      <c r="H32" s="82">
        <f t="shared" si="3"/>
        <v>0</v>
      </c>
      <c r="I32" s="12">
        <f>H31</f>
        <v>0</v>
      </c>
      <c r="J32" s="157"/>
    </row>
    <row r="33" spans="1:10" x14ac:dyDescent="0.35">
      <c r="A33" s="1" t="s">
        <v>13</v>
      </c>
      <c r="B33" s="171"/>
      <c r="C33" s="172"/>
      <c r="D33" s="101">
        <f t="shared" si="6"/>
        <v>0</v>
      </c>
      <c r="E33" s="171"/>
      <c r="F33" s="172"/>
      <c r="G33" s="61"/>
      <c r="H33" s="82">
        <f t="shared" si="3"/>
        <v>0</v>
      </c>
      <c r="I33" s="5">
        <f>H32</f>
        <v>0</v>
      </c>
      <c r="J33" s="158"/>
    </row>
    <row r="34" spans="1:10" x14ac:dyDescent="0.35">
      <c r="A34" s="1" t="s">
        <v>14</v>
      </c>
      <c r="B34" s="3" t="s">
        <v>18</v>
      </c>
      <c r="C34" s="3">
        <f>SUM(C22:C33)</f>
        <v>80</v>
      </c>
      <c r="D34" s="101">
        <f>SUM(D22:D33)</f>
        <v>699</v>
      </c>
      <c r="E34" s="3" t="s">
        <v>18</v>
      </c>
      <c r="F34" s="3" t="s">
        <v>18</v>
      </c>
      <c r="G34" s="22"/>
      <c r="H34" s="5">
        <f>SUM(H22:H33)</f>
        <v>3026.67</v>
      </c>
      <c r="I34" s="5">
        <f>SUM(I22:I33)</f>
        <v>3797.41</v>
      </c>
      <c r="J34" s="1"/>
    </row>
  </sheetData>
  <mergeCells count="7">
    <mergeCell ref="B2:J2"/>
    <mergeCell ref="B20:J20"/>
    <mergeCell ref="J22:J33"/>
    <mergeCell ref="B26:C33"/>
    <mergeCell ref="E26:F33"/>
    <mergeCell ref="J4:J12"/>
    <mergeCell ref="J13:J1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40EEB-66C5-42B4-BE5B-9759CFC6B3B9}">
  <dimension ref="A2:J51"/>
  <sheetViews>
    <sheetView workbookViewId="0">
      <selection activeCell="B16" sqref="B16"/>
    </sheetView>
  </sheetViews>
  <sheetFormatPr defaultRowHeight="14.5" x14ac:dyDescent="0.35"/>
  <cols>
    <col min="1" max="1" width="21.6328125" customWidth="1"/>
    <col min="2" max="10" width="12" customWidth="1"/>
  </cols>
  <sheetData>
    <row r="2" spans="1:10" x14ac:dyDescent="0.35">
      <c r="B2" s="138" t="s">
        <v>25</v>
      </c>
      <c r="C2" s="138"/>
      <c r="D2" s="138"/>
      <c r="E2" s="138"/>
      <c r="F2" s="138"/>
      <c r="G2" s="138"/>
      <c r="H2" s="138"/>
      <c r="I2" s="138"/>
      <c r="J2" s="138"/>
    </row>
    <row r="3" spans="1:10" ht="72.5" x14ac:dyDescent="0.35">
      <c r="A3" s="7" t="s">
        <v>59</v>
      </c>
      <c r="B3" s="7" t="s">
        <v>15</v>
      </c>
      <c r="C3" s="7" t="s">
        <v>21</v>
      </c>
      <c r="D3" s="4" t="s">
        <v>23</v>
      </c>
      <c r="E3" s="7" t="s">
        <v>16</v>
      </c>
      <c r="F3" s="7" t="s">
        <v>24</v>
      </c>
      <c r="G3" s="7" t="s">
        <v>155</v>
      </c>
      <c r="H3" s="7" t="s">
        <v>17</v>
      </c>
      <c r="I3" s="4" t="s">
        <v>1</v>
      </c>
      <c r="J3" s="7" t="s">
        <v>157</v>
      </c>
    </row>
    <row r="4" spans="1:10" s="23" customFormat="1" x14ac:dyDescent="0.35">
      <c r="A4" s="62" t="s">
        <v>2</v>
      </c>
      <c r="B4" s="64"/>
      <c r="C4" s="64">
        <v>22</v>
      </c>
      <c r="D4" s="81">
        <f>B4*C4</f>
        <v>0</v>
      </c>
      <c r="E4" s="64">
        <v>22.25</v>
      </c>
      <c r="F4" s="64">
        <v>60</v>
      </c>
      <c r="G4" s="64"/>
      <c r="H4" s="82">
        <f>ROUND((E4*F4 %)*D4,2)</f>
        <v>0</v>
      </c>
      <c r="I4" s="82">
        <v>0</v>
      </c>
      <c r="J4" s="156" t="s">
        <v>20</v>
      </c>
    </row>
    <row r="5" spans="1:10" x14ac:dyDescent="0.35">
      <c r="A5" s="1" t="s">
        <v>3</v>
      </c>
      <c r="B5" s="3">
        <v>13</v>
      </c>
      <c r="C5" s="3">
        <v>21</v>
      </c>
      <c r="D5" s="11">
        <f t="shared" ref="D5:D16" si="0">B5*C5</f>
        <v>273</v>
      </c>
      <c r="E5" s="3">
        <v>22.25</v>
      </c>
      <c r="F5" s="3">
        <v>60</v>
      </c>
      <c r="G5" s="22">
        <f>ROUND(E5*F5 %,2)</f>
        <v>13.35</v>
      </c>
      <c r="H5" s="5">
        <f>D5*G5</f>
        <v>3644.5499999999997</v>
      </c>
      <c r="I5" s="82">
        <v>0</v>
      </c>
      <c r="J5" s="157"/>
    </row>
    <row r="6" spans="1:10" x14ac:dyDescent="0.35">
      <c r="A6" s="1" t="s">
        <v>4</v>
      </c>
      <c r="B6" s="22">
        <v>13</v>
      </c>
      <c r="C6" s="3">
        <v>20</v>
      </c>
      <c r="D6" s="11">
        <f t="shared" si="0"/>
        <v>260</v>
      </c>
      <c r="E6" s="3">
        <v>22.25</v>
      </c>
      <c r="F6" s="3">
        <v>60</v>
      </c>
      <c r="G6" s="22">
        <f t="shared" ref="G6:G16" si="1">ROUND(E6*F6 %,2)</f>
        <v>13.35</v>
      </c>
      <c r="H6" s="5">
        <f t="shared" ref="H6:H16" si="2">D6*G6</f>
        <v>3471</v>
      </c>
      <c r="I6" s="82">
        <v>0</v>
      </c>
      <c r="J6" s="157"/>
    </row>
    <row r="7" spans="1:10" x14ac:dyDescent="0.35">
      <c r="A7" s="1" t="s">
        <v>5</v>
      </c>
      <c r="B7" s="22">
        <v>13</v>
      </c>
      <c r="C7" s="3">
        <v>21</v>
      </c>
      <c r="D7" s="11">
        <f t="shared" si="0"/>
        <v>273</v>
      </c>
      <c r="E7" s="3">
        <v>22.25</v>
      </c>
      <c r="F7" s="3">
        <v>60</v>
      </c>
      <c r="G7" s="22">
        <f t="shared" si="1"/>
        <v>13.35</v>
      </c>
      <c r="H7" s="5">
        <f t="shared" si="2"/>
        <v>3644.5499999999997</v>
      </c>
      <c r="I7" s="82">
        <v>0</v>
      </c>
      <c r="J7" s="157"/>
    </row>
    <row r="8" spans="1:10" x14ac:dyDescent="0.35">
      <c r="A8" s="1" t="s">
        <v>6</v>
      </c>
      <c r="B8" s="22">
        <v>13</v>
      </c>
      <c r="C8" s="3">
        <v>21</v>
      </c>
      <c r="D8" s="11">
        <f t="shared" si="0"/>
        <v>273</v>
      </c>
      <c r="E8" s="3">
        <v>22.25</v>
      </c>
      <c r="F8" s="3">
        <v>60</v>
      </c>
      <c r="G8" s="22">
        <f t="shared" si="1"/>
        <v>13.35</v>
      </c>
      <c r="H8" s="5">
        <f t="shared" si="2"/>
        <v>3644.5499999999997</v>
      </c>
      <c r="I8" s="82">
        <v>0</v>
      </c>
      <c r="J8" s="157"/>
    </row>
    <row r="9" spans="1:10" x14ac:dyDescent="0.35">
      <c r="A9" s="1" t="s">
        <v>7</v>
      </c>
      <c r="B9" s="22">
        <v>13</v>
      </c>
      <c r="C9" s="3">
        <v>19</v>
      </c>
      <c r="D9" s="11">
        <f t="shared" si="0"/>
        <v>247</v>
      </c>
      <c r="E9" s="3">
        <v>22.25</v>
      </c>
      <c r="F9" s="3">
        <v>60</v>
      </c>
      <c r="G9" s="22">
        <f t="shared" si="1"/>
        <v>13.35</v>
      </c>
      <c r="H9" s="5">
        <f t="shared" si="2"/>
        <v>3297.45</v>
      </c>
      <c r="I9" s="82">
        <v>0</v>
      </c>
      <c r="J9" s="157"/>
    </row>
    <row r="10" spans="1:10" x14ac:dyDescent="0.35">
      <c r="A10" s="1" t="s">
        <v>8</v>
      </c>
      <c r="B10" s="22">
        <v>13</v>
      </c>
      <c r="C10" s="3">
        <v>23</v>
      </c>
      <c r="D10" s="11">
        <f t="shared" si="0"/>
        <v>299</v>
      </c>
      <c r="E10" s="3">
        <v>22.25</v>
      </c>
      <c r="F10" s="3">
        <v>60</v>
      </c>
      <c r="G10" s="22">
        <f t="shared" si="1"/>
        <v>13.35</v>
      </c>
      <c r="H10" s="5">
        <f t="shared" si="2"/>
        <v>3991.65</v>
      </c>
      <c r="I10" s="82">
        <v>0</v>
      </c>
      <c r="J10" s="157"/>
    </row>
    <row r="11" spans="1:10" x14ac:dyDescent="0.35">
      <c r="A11" s="1" t="s">
        <v>9</v>
      </c>
      <c r="B11" s="22">
        <v>14</v>
      </c>
      <c r="C11" s="3">
        <v>22</v>
      </c>
      <c r="D11" s="11">
        <f t="shared" si="0"/>
        <v>308</v>
      </c>
      <c r="E11" s="3">
        <v>22.25</v>
      </c>
      <c r="F11" s="3">
        <v>60</v>
      </c>
      <c r="G11" s="22">
        <f t="shared" si="1"/>
        <v>13.35</v>
      </c>
      <c r="H11" s="5">
        <f t="shared" si="2"/>
        <v>4111.8</v>
      </c>
      <c r="I11" s="82">
        <v>0</v>
      </c>
      <c r="J11" s="157"/>
    </row>
    <row r="12" spans="1:10" x14ac:dyDescent="0.35">
      <c r="A12" s="1" t="s">
        <v>10</v>
      </c>
      <c r="B12" s="22">
        <v>14</v>
      </c>
      <c r="C12" s="3">
        <v>21</v>
      </c>
      <c r="D12" s="11">
        <f>B12*C12</f>
        <v>294</v>
      </c>
      <c r="E12" s="3">
        <v>22.25</v>
      </c>
      <c r="F12" s="3">
        <v>60</v>
      </c>
      <c r="G12" s="22">
        <f t="shared" si="1"/>
        <v>13.35</v>
      </c>
      <c r="H12" s="5">
        <f t="shared" si="2"/>
        <v>3924.9</v>
      </c>
      <c r="I12" s="82">
        <v>0</v>
      </c>
      <c r="J12" s="157"/>
    </row>
    <row r="13" spans="1:10" x14ac:dyDescent="0.35">
      <c r="A13" s="1" t="s">
        <v>11</v>
      </c>
      <c r="B13" s="22">
        <v>14</v>
      </c>
      <c r="C13" s="3">
        <v>23</v>
      </c>
      <c r="D13" s="11">
        <f t="shared" si="0"/>
        <v>322</v>
      </c>
      <c r="E13" s="3">
        <v>22.25</v>
      </c>
      <c r="F13" s="3">
        <v>60</v>
      </c>
      <c r="G13" s="22">
        <f t="shared" si="1"/>
        <v>13.35</v>
      </c>
      <c r="H13" s="5">
        <f t="shared" si="2"/>
        <v>4298.7</v>
      </c>
      <c r="I13" s="5">
        <f>SUM(H4:H12)</f>
        <v>29730.45</v>
      </c>
      <c r="J13" s="157"/>
    </row>
    <row r="14" spans="1:10" x14ac:dyDescent="0.35">
      <c r="A14" s="1" t="s">
        <v>60</v>
      </c>
      <c r="B14" s="22">
        <v>14</v>
      </c>
      <c r="C14" s="3">
        <v>13</v>
      </c>
      <c r="D14" s="11">
        <f t="shared" si="0"/>
        <v>182</v>
      </c>
      <c r="E14" s="3">
        <v>22.25</v>
      </c>
      <c r="F14" s="3">
        <v>60</v>
      </c>
      <c r="G14" s="22">
        <f t="shared" si="1"/>
        <v>13.35</v>
      </c>
      <c r="H14" s="5">
        <f t="shared" si="2"/>
        <v>2429.6999999999998</v>
      </c>
      <c r="I14" s="14">
        <f>H13</f>
        <v>4298.7</v>
      </c>
      <c r="J14" s="157"/>
    </row>
    <row r="15" spans="1:10" x14ac:dyDescent="0.35">
      <c r="A15" s="1" t="s">
        <v>61</v>
      </c>
      <c r="B15" s="22">
        <v>13</v>
      </c>
      <c r="C15" s="3">
        <v>7</v>
      </c>
      <c r="D15" s="11">
        <f t="shared" si="0"/>
        <v>91</v>
      </c>
      <c r="E15" s="3">
        <v>22.25</v>
      </c>
      <c r="F15" s="3">
        <v>40</v>
      </c>
      <c r="G15" s="22">
        <f t="shared" si="1"/>
        <v>8.9</v>
      </c>
      <c r="H15" s="5">
        <f t="shared" si="2"/>
        <v>809.9</v>
      </c>
      <c r="I15" s="71"/>
      <c r="J15" s="157"/>
    </row>
    <row r="16" spans="1:10" x14ac:dyDescent="0.35">
      <c r="A16" s="1" t="s">
        <v>13</v>
      </c>
      <c r="B16" s="22">
        <v>14</v>
      </c>
      <c r="C16" s="3">
        <v>18</v>
      </c>
      <c r="D16" s="11">
        <f t="shared" si="0"/>
        <v>252</v>
      </c>
      <c r="E16" s="3">
        <v>22.25</v>
      </c>
      <c r="F16" s="3">
        <v>40</v>
      </c>
      <c r="G16" s="22">
        <f t="shared" si="1"/>
        <v>8.9</v>
      </c>
      <c r="H16" s="5">
        <f t="shared" si="2"/>
        <v>2242.8000000000002</v>
      </c>
      <c r="I16" s="5">
        <f>H14+H15</f>
        <v>3239.6</v>
      </c>
      <c r="J16" s="158"/>
    </row>
    <row r="17" spans="1:10" x14ac:dyDescent="0.35">
      <c r="A17" s="1" t="s">
        <v>14</v>
      </c>
      <c r="B17" s="3" t="s">
        <v>18</v>
      </c>
      <c r="C17" s="3">
        <f>SUM(C4:C16)</f>
        <v>251</v>
      </c>
      <c r="D17" s="11">
        <f>SUM(D4:D16)</f>
        <v>3074</v>
      </c>
      <c r="E17" s="3" t="s">
        <v>18</v>
      </c>
      <c r="F17" s="3" t="s">
        <v>18</v>
      </c>
      <c r="G17" s="22" t="s">
        <v>18</v>
      </c>
      <c r="H17" s="5">
        <f>SUM(H4:H16)</f>
        <v>39511.550000000003</v>
      </c>
      <c r="I17" s="5">
        <f>SUM(I4:I16)</f>
        <v>37268.75</v>
      </c>
      <c r="J17" s="1"/>
    </row>
    <row r="18" spans="1:10" x14ac:dyDescent="0.35">
      <c r="A18" s="10"/>
    </row>
    <row r="19" spans="1:10" x14ac:dyDescent="0.35">
      <c r="B19" s="138" t="s">
        <v>0</v>
      </c>
      <c r="C19" s="138"/>
      <c r="D19" s="138"/>
      <c r="E19" s="138"/>
      <c r="F19" s="138"/>
      <c r="G19" s="138"/>
      <c r="H19" s="138"/>
      <c r="I19" s="138"/>
      <c r="J19" s="138"/>
    </row>
    <row r="20" spans="1:10" ht="72.5" x14ac:dyDescent="0.35">
      <c r="A20" s="7" t="s">
        <v>59</v>
      </c>
      <c r="B20" s="7" t="s">
        <v>15</v>
      </c>
      <c r="C20" s="7" t="s">
        <v>21</v>
      </c>
      <c r="D20" s="4" t="s">
        <v>23</v>
      </c>
      <c r="E20" s="7" t="s">
        <v>16</v>
      </c>
      <c r="F20" s="7" t="s">
        <v>29</v>
      </c>
      <c r="G20" s="7" t="s">
        <v>155</v>
      </c>
      <c r="H20" s="7" t="s">
        <v>17</v>
      </c>
      <c r="I20" s="4" t="s">
        <v>1</v>
      </c>
      <c r="J20" s="87" t="s">
        <v>20</v>
      </c>
    </row>
    <row r="21" spans="1:10" x14ac:dyDescent="0.35">
      <c r="A21" s="1" t="s">
        <v>2</v>
      </c>
      <c r="B21" s="3">
        <v>15</v>
      </c>
      <c r="C21" s="3">
        <v>22</v>
      </c>
      <c r="D21" s="11">
        <f>B21*C21</f>
        <v>330</v>
      </c>
      <c r="E21" s="3">
        <v>22.25</v>
      </c>
      <c r="F21" s="3">
        <v>40</v>
      </c>
      <c r="G21" s="105">
        <f t="shared" ref="G21" si="3">ROUND(E21*F21 %,2)</f>
        <v>8.9</v>
      </c>
      <c r="H21" s="5">
        <f t="shared" ref="H21" si="4">D21*G21</f>
        <v>2937</v>
      </c>
      <c r="I21" s="5">
        <f>H16</f>
        <v>2242.8000000000002</v>
      </c>
      <c r="J21" s="156" t="s">
        <v>20</v>
      </c>
    </row>
    <row r="22" spans="1:10" x14ac:dyDescent="0.35">
      <c r="A22" s="1" t="s">
        <v>3</v>
      </c>
      <c r="B22" s="3">
        <v>15</v>
      </c>
      <c r="C22" s="3">
        <v>20</v>
      </c>
      <c r="D22" s="11">
        <f t="shared" ref="D22:D33" si="5">B22*C22</f>
        <v>300</v>
      </c>
      <c r="E22" s="3">
        <v>22.25</v>
      </c>
      <c r="F22" s="3">
        <v>40</v>
      </c>
      <c r="G22" s="105">
        <f t="shared" ref="G22:G33" si="6">ROUND(E22*F22 %,2)</f>
        <v>8.9</v>
      </c>
      <c r="H22" s="5">
        <f t="shared" ref="H22:H33" si="7">D22*G22</f>
        <v>2670</v>
      </c>
      <c r="I22" s="5">
        <f>H21</f>
        <v>2937</v>
      </c>
      <c r="J22" s="157"/>
    </row>
    <row r="23" spans="1:10" x14ac:dyDescent="0.35">
      <c r="A23" s="1" t="s">
        <v>4</v>
      </c>
      <c r="B23" s="3">
        <v>15</v>
      </c>
      <c r="C23" s="3">
        <v>21</v>
      </c>
      <c r="D23" s="11">
        <f t="shared" si="5"/>
        <v>315</v>
      </c>
      <c r="E23" s="3">
        <v>22.25</v>
      </c>
      <c r="F23" s="3">
        <v>40</v>
      </c>
      <c r="G23" s="105">
        <f t="shared" si="6"/>
        <v>8.9</v>
      </c>
      <c r="H23" s="5">
        <f t="shared" si="7"/>
        <v>2803.5</v>
      </c>
      <c r="I23" s="5">
        <f t="shared" ref="I23:I26" si="8">H22</f>
        <v>2670</v>
      </c>
      <c r="J23" s="157"/>
    </row>
    <row r="24" spans="1:10" x14ac:dyDescent="0.35">
      <c r="A24" s="1" t="s">
        <v>5</v>
      </c>
      <c r="B24" s="3">
        <v>15</v>
      </c>
      <c r="C24" s="3">
        <v>20</v>
      </c>
      <c r="D24" s="11">
        <f t="shared" si="5"/>
        <v>300</v>
      </c>
      <c r="E24" s="3">
        <v>22.25</v>
      </c>
      <c r="F24" s="3">
        <v>40</v>
      </c>
      <c r="G24" s="105">
        <f t="shared" si="6"/>
        <v>8.9</v>
      </c>
      <c r="H24" s="5">
        <f t="shared" si="7"/>
        <v>2670</v>
      </c>
      <c r="I24" s="5">
        <f t="shared" si="8"/>
        <v>2803.5</v>
      </c>
      <c r="J24" s="157"/>
    </row>
    <row r="25" spans="1:10" x14ac:dyDescent="0.35">
      <c r="A25" s="1" t="s">
        <v>6</v>
      </c>
      <c r="B25" s="3">
        <v>15</v>
      </c>
      <c r="C25" s="3">
        <v>20</v>
      </c>
      <c r="D25" s="11">
        <f t="shared" si="5"/>
        <v>300</v>
      </c>
      <c r="E25" s="3">
        <v>22.25</v>
      </c>
      <c r="F25" s="3">
        <v>40</v>
      </c>
      <c r="G25" s="105">
        <f t="shared" si="6"/>
        <v>8.9</v>
      </c>
      <c r="H25" s="5">
        <f t="shared" si="7"/>
        <v>2670</v>
      </c>
      <c r="I25" s="5">
        <f t="shared" si="8"/>
        <v>2670</v>
      </c>
      <c r="J25" s="157"/>
    </row>
    <row r="26" spans="1:10" x14ac:dyDescent="0.35">
      <c r="A26" s="1" t="s">
        <v>7</v>
      </c>
      <c r="B26" s="3">
        <v>15</v>
      </c>
      <c r="C26" s="3">
        <v>19</v>
      </c>
      <c r="D26" s="11">
        <f t="shared" si="5"/>
        <v>285</v>
      </c>
      <c r="E26" s="3">
        <v>22.25</v>
      </c>
      <c r="F26" s="3">
        <v>40</v>
      </c>
      <c r="G26" s="105">
        <f t="shared" si="6"/>
        <v>8.9</v>
      </c>
      <c r="H26" s="5">
        <f t="shared" si="7"/>
        <v>2536.5</v>
      </c>
      <c r="I26" s="5">
        <f t="shared" si="8"/>
        <v>2670</v>
      </c>
      <c r="J26" s="157"/>
    </row>
    <row r="27" spans="1:10" x14ac:dyDescent="0.35">
      <c r="A27" s="1" t="s">
        <v>8</v>
      </c>
      <c r="B27" s="3">
        <v>15</v>
      </c>
      <c r="C27" s="3">
        <v>23</v>
      </c>
      <c r="D27" s="11">
        <f t="shared" si="5"/>
        <v>345</v>
      </c>
      <c r="E27" s="3">
        <v>22.25</v>
      </c>
      <c r="F27" s="3">
        <v>40</v>
      </c>
      <c r="G27" s="105">
        <f t="shared" si="6"/>
        <v>8.9</v>
      </c>
      <c r="H27" s="5">
        <f t="shared" si="7"/>
        <v>3070.5</v>
      </c>
      <c r="I27" s="5">
        <f>H26</f>
        <v>2536.5</v>
      </c>
      <c r="J27" s="157"/>
    </row>
    <row r="28" spans="1:10" x14ac:dyDescent="0.35">
      <c r="A28" s="1" t="s">
        <v>9</v>
      </c>
      <c r="B28" s="3">
        <v>15</v>
      </c>
      <c r="C28" s="3">
        <v>21</v>
      </c>
      <c r="D28" s="11">
        <f t="shared" si="5"/>
        <v>315</v>
      </c>
      <c r="E28" s="3">
        <v>22.25</v>
      </c>
      <c r="F28" s="3">
        <v>40</v>
      </c>
      <c r="G28" s="105">
        <f t="shared" si="6"/>
        <v>8.9</v>
      </c>
      <c r="H28" s="5">
        <f t="shared" si="7"/>
        <v>2803.5</v>
      </c>
      <c r="I28" s="5">
        <f t="shared" ref="I28:I31" si="9">H27</f>
        <v>3070.5</v>
      </c>
      <c r="J28" s="157"/>
    </row>
    <row r="29" spans="1:10" x14ac:dyDescent="0.35">
      <c r="A29" s="1" t="s">
        <v>10</v>
      </c>
      <c r="B29" s="3">
        <v>15</v>
      </c>
      <c r="C29" s="3">
        <v>22</v>
      </c>
      <c r="D29" s="11">
        <f t="shared" si="5"/>
        <v>330</v>
      </c>
      <c r="E29" s="3">
        <v>22.25</v>
      </c>
      <c r="F29" s="3">
        <v>40</v>
      </c>
      <c r="G29" s="105">
        <f t="shared" si="6"/>
        <v>8.9</v>
      </c>
      <c r="H29" s="5">
        <f t="shared" si="7"/>
        <v>2937</v>
      </c>
      <c r="I29" s="5">
        <f t="shared" si="9"/>
        <v>2803.5</v>
      </c>
      <c r="J29" s="157"/>
    </row>
    <row r="30" spans="1:10" x14ac:dyDescent="0.35">
      <c r="A30" s="1" t="s">
        <v>11</v>
      </c>
      <c r="B30" s="3">
        <v>15</v>
      </c>
      <c r="C30" s="3">
        <v>23</v>
      </c>
      <c r="D30" s="11">
        <f t="shared" si="5"/>
        <v>345</v>
      </c>
      <c r="E30" s="3">
        <v>22.25</v>
      </c>
      <c r="F30" s="3">
        <v>40</v>
      </c>
      <c r="G30" s="105">
        <f t="shared" si="6"/>
        <v>8.9</v>
      </c>
      <c r="H30" s="5">
        <f t="shared" si="7"/>
        <v>3070.5</v>
      </c>
      <c r="I30" s="5">
        <f t="shared" si="9"/>
        <v>2937</v>
      </c>
      <c r="J30" s="157"/>
    </row>
    <row r="31" spans="1:10" x14ac:dyDescent="0.35">
      <c r="A31" s="1" t="s">
        <v>60</v>
      </c>
      <c r="B31" s="3">
        <v>15</v>
      </c>
      <c r="C31" s="3">
        <v>13</v>
      </c>
      <c r="D31" s="11">
        <f t="shared" si="5"/>
        <v>195</v>
      </c>
      <c r="E31" s="3">
        <v>22.25</v>
      </c>
      <c r="F31" s="3">
        <v>40</v>
      </c>
      <c r="G31" s="105">
        <f t="shared" si="6"/>
        <v>8.9</v>
      </c>
      <c r="H31" s="5">
        <f t="shared" si="7"/>
        <v>1735.5</v>
      </c>
      <c r="I31" s="14">
        <f t="shared" si="9"/>
        <v>3070.5</v>
      </c>
      <c r="J31" s="157"/>
    </row>
    <row r="32" spans="1:10" x14ac:dyDescent="0.35">
      <c r="A32" s="1" t="s">
        <v>61</v>
      </c>
      <c r="B32" s="3">
        <v>15</v>
      </c>
      <c r="C32" s="3">
        <v>6</v>
      </c>
      <c r="D32" s="11">
        <f t="shared" si="5"/>
        <v>90</v>
      </c>
      <c r="E32" s="3">
        <v>22.25</v>
      </c>
      <c r="F32" s="3">
        <v>20</v>
      </c>
      <c r="G32" s="105">
        <f t="shared" si="6"/>
        <v>4.45</v>
      </c>
      <c r="H32" s="5">
        <f t="shared" si="7"/>
        <v>400.5</v>
      </c>
      <c r="I32" s="86"/>
      <c r="J32" s="157"/>
    </row>
    <row r="33" spans="1:10" x14ac:dyDescent="0.35">
      <c r="A33" s="1" t="s">
        <v>13</v>
      </c>
      <c r="B33" s="3">
        <v>15</v>
      </c>
      <c r="C33" s="3">
        <v>19</v>
      </c>
      <c r="D33" s="11">
        <f t="shared" si="5"/>
        <v>285</v>
      </c>
      <c r="E33" s="3">
        <v>22.25</v>
      </c>
      <c r="F33" s="3">
        <v>20</v>
      </c>
      <c r="G33" s="105">
        <f t="shared" si="6"/>
        <v>4.45</v>
      </c>
      <c r="H33" s="5">
        <f t="shared" si="7"/>
        <v>1268.25</v>
      </c>
      <c r="I33" s="5">
        <f>H31+H32</f>
        <v>2136</v>
      </c>
      <c r="J33" s="158"/>
    </row>
    <row r="34" spans="1:10" x14ac:dyDescent="0.35">
      <c r="A34" s="1" t="s">
        <v>14</v>
      </c>
      <c r="B34" s="3" t="s">
        <v>18</v>
      </c>
      <c r="C34" s="3">
        <f>SUM(C21:C33)</f>
        <v>249</v>
      </c>
      <c r="D34" s="11">
        <f>SUM(D21:D33)</f>
        <v>3735</v>
      </c>
      <c r="E34" s="3" t="s">
        <v>18</v>
      </c>
      <c r="F34" s="3" t="s">
        <v>18</v>
      </c>
      <c r="G34" s="22" t="s">
        <v>18</v>
      </c>
      <c r="H34" s="5">
        <f>SUM(H21:H33)</f>
        <v>31572.75</v>
      </c>
      <c r="I34" s="5">
        <f>SUM(I21:I33)</f>
        <v>32547.3</v>
      </c>
      <c r="J34" s="1"/>
    </row>
    <row r="36" spans="1:10" x14ac:dyDescent="0.35">
      <c r="B36" s="155" t="s">
        <v>26</v>
      </c>
      <c r="C36" s="155"/>
      <c r="D36" s="155"/>
      <c r="E36" s="155"/>
      <c r="F36" s="155"/>
      <c r="G36" s="155"/>
      <c r="H36" s="155"/>
      <c r="I36" s="155"/>
      <c r="J36" s="155"/>
    </row>
    <row r="37" spans="1:10" ht="72.5" x14ac:dyDescent="0.35">
      <c r="A37" s="7" t="s">
        <v>59</v>
      </c>
      <c r="B37" s="7" t="s">
        <v>15</v>
      </c>
      <c r="C37" s="7" t="s">
        <v>21</v>
      </c>
      <c r="D37" s="4" t="s">
        <v>23</v>
      </c>
      <c r="E37" s="7" t="s">
        <v>16</v>
      </c>
      <c r="F37" s="7" t="s">
        <v>30</v>
      </c>
      <c r="G37" s="7" t="s">
        <v>155</v>
      </c>
      <c r="H37" s="7" t="s">
        <v>17</v>
      </c>
      <c r="I37" s="4" t="s">
        <v>1</v>
      </c>
      <c r="J37" s="87" t="s">
        <v>183</v>
      </c>
    </row>
    <row r="38" spans="1:10" x14ac:dyDescent="0.35">
      <c r="A38" s="1" t="s">
        <v>2</v>
      </c>
      <c r="B38" s="3">
        <v>15</v>
      </c>
      <c r="C38" s="3">
        <v>21</v>
      </c>
      <c r="D38" s="11">
        <f>B38*C38</f>
        <v>315</v>
      </c>
      <c r="E38" s="3">
        <v>22.25</v>
      </c>
      <c r="F38" s="3">
        <v>20</v>
      </c>
      <c r="G38" s="105">
        <f t="shared" ref="G38" si="10">ROUND(E38*F38 %,2)</f>
        <v>4.45</v>
      </c>
      <c r="H38" s="5">
        <f t="shared" ref="H38" si="11">D38*G38</f>
        <v>1401.75</v>
      </c>
      <c r="I38" s="5">
        <f>H33</f>
        <v>1268.25</v>
      </c>
      <c r="J38" s="156" t="s">
        <v>20</v>
      </c>
    </row>
    <row r="39" spans="1:10" x14ac:dyDescent="0.35">
      <c r="A39" s="1" t="s">
        <v>3</v>
      </c>
      <c r="B39" s="3">
        <v>15</v>
      </c>
      <c r="C39" s="3">
        <v>20</v>
      </c>
      <c r="D39" s="11">
        <f t="shared" ref="D39:D50" si="12">B39*C39</f>
        <v>300</v>
      </c>
      <c r="E39" s="3">
        <v>22.25</v>
      </c>
      <c r="F39" s="3">
        <v>20</v>
      </c>
      <c r="G39" s="105">
        <f t="shared" ref="G39:G48" si="13">ROUND(E39*F39 %,2)</f>
        <v>4.45</v>
      </c>
      <c r="H39" s="5">
        <f t="shared" ref="H39:H48" si="14">D39*G39</f>
        <v>1335</v>
      </c>
      <c r="I39" s="5">
        <f>H38</f>
        <v>1401.75</v>
      </c>
      <c r="J39" s="157"/>
    </row>
    <row r="40" spans="1:10" x14ac:dyDescent="0.35">
      <c r="A40" s="1" t="s">
        <v>4</v>
      </c>
      <c r="B40" s="3">
        <v>15</v>
      </c>
      <c r="C40" s="3">
        <v>22</v>
      </c>
      <c r="D40" s="11">
        <f t="shared" si="12"/>
        <v>330</v>
      </c>
      <c r="E40" s="3">
        <v>22.25</v>
      </c>
      <c r="F40" s="3">
        <v>20</v>
      </c>
      <c r="G40" s="105">
        <f t="shared" si="13"/>
        <v>4.45</v>
      </c>
      <c r="H40" s="5">
        <f t="shared" si="14"/>
        <v>1468.5</v>
      </c>
      <c r="I40" s="5">
        <f t="shared" ref="I40:I43" si="15">H39</f>
        <v>1335</v>
      </c>
      <c r="J40" s="157"/>
    </row>
    <row r="41" spans="1:10" x14ac:dyDescent="0.35">
      <c r="A41" s="1" t="s">
        <v>5</v>
      </c>
      <c r="B41" s="3">
        <v>15</v>
      </c>
      <c r="C41" s="3">
        <v>21</v>
      </c>
      <c r="D41" s="11">
        <f t="shared" si="12"/>
        <v>315</v>
      </c>
      <c r="E41" s="3">
        <v>22.25</v>
      </c>
      <c r="F41" s="3">
        <v>20</v>
      </c>
      <c r="G41" s="105">
        <f t="shared" si="13"/>
        <v>4.45</v>
      </c>
      <c r="H41" s="5">
        <f t="shared" si="14"/>
        <v>1401.75</v>
      </c>
      <c r="I41" s="5">
        <f t="shared" si="15"/>
        <v>1468.5</v>
      </c>
      <c r="J41" s="157"/>
    </row>
    <row r="42" spans="1:10" x14ac:dyDescent="0.35">
      <c r="A42" s="1" t="s">
        <v>6</v>
      </c>
      <c r="B42" s="3">
        <v>15</v>
      </c>
      <c r="C42" s="3">
        <v>19</v>
      </c>
      <c r="D42" s="11">
        <f t="shared" si="12"/>
        <v>285</v>
      </c>
      <c r="E42" s="3">
        <v>22.25</v>
      </c>
      <c r="F42" s="3">
        <v>20</v>
      </c>
      <c r="G42" s="105">
        <f t="shared" si="13"/>
        <v>4.45</v>
      </c>
      <c r="H42" s="5">
        <f t="shared" si="14"/>
        <v>1268.25</v>
      </c>
      <c r="I42" s="5">
        <f t="shared" si="15"/>
        <v>1401.75</v>
      </c>
      <c r="J42" s="157"/>
    </row>
    <row r="43" spans="1:10" x14ac:dyDescent="0.35">
      <c r="A43" s="1" t="s">
        <v>7</v>
      </c>
      <c r="B43" s="3">
        <v>15</v>
      </c>
      <c r="C43" s="3">
        <v>20</v>
      </c>
      <c r="D43" s="11">
        <f t="shared" si="12"/>
        <v>300</v>
      </c>
      <c r="E43" s="3">
        <v>22.25</v>
      </c>
      <c r="F43" s="3">
        <v>20</v>
      </c>
      <c r="G43" s="105">
        <f t="shared" si="13"/>
        <v>4.45</v>
      </c>
      <c r="H43" s="5">
        <f t="shared" si="14"/>
        <v>1335</v>
      </c>
      <c r="I43" s="5">
        <f t="shared" si="15"/>
        <v>1268.25</v>
      </c>
      <c r="J43" s="157"/>
    </row>
    <row r="44" spans="1:10" x14ac:dyDescent="0.35">
      <c r="A44" s="1" t="s">
        <v>8</v>
      </c>
      <c r="B44" s="3">
        <v>15</v>
      </c>
      <c r="C44" s="3">
        <v>23</v>
      </c>
      <c r="D44" s="11">
        <f t="shared" si="12"/>
        <v>345</v>
      </c>
      <c r="E44" s="3">
        <v>22.25</v>
      </c>
      <c r="F44" s="3">
        <v>20</v>
      </c>
      <c r="G44" s="105">
        <f t="shared" si="13"/>
        <v>4.45</v>
      </c>
      <c r="H44" s="5">
        <f t="shared" si="14"/>
        <v>1535.25</v>
      </c>
      <c r="I44" s="5">
        <f>H43</f>
        <v>1335</v>
      </c>
      <c r="J44" s="157"/>
    </row>
    <row r="45" spans="1:10" x14ac:dyDescent="0.35">
      <c r="A45" s="1" t="s">
        <v>9</v>
      </c>
      <c r="B45" s="3">
        <v>15</v>
      </c>
      <c r="C45" s="3">
        <v>21</v>
      </c>
      <c r="D45" s="11">
        <f t="shared" si="12"/>
        <v>315</v>
      </c>
      <c r="E45" s="3">
        <v>22.25</v>
      </c>
      <c r="F45" s="3">
        <v>20</v>
      </c>
      <c r="G45" s="105">
        <f t="shared" si="13"/>
        <v>4.45</v>
      </c>
      <c r="H45" s="5">
        <f t="shared" si="14"/>
        <v>1401.75</v>
      </c>
      <c r="I45" s="5">
        <f t="shared" ref="I45:I48" si="16">H44</f>
        <v>1535.25</v>
      </c>
      <c r="J45" s="157"/>
    </row>
    <row r="46" spans="1:10" x14ac:dyDescent="0.35">
      <c r="A46" s="1" t="s">
        <v>10</v>
      </c>
      <c r="B46" s="3">
        <v>15</v>
      </c>
      <c r="C46" s="3">
        <v>22</v>
      </c>
      <c r="D46" s="11">
        <f t="shared" si="12"/>
        <v>330</v>
      </c>
      <c r="E46" s="3">
        <v>22.25</v>
      </c>
      <c r="F46" s="3">
        <v>20</v>
      </c>
      <c r="G46" s="105">
        <f t="shared" si="13"/>
        <v>4.45</v>
      </c>
      <c r="H46" s="5">
        <f t="shared" si="14"/>
        <v>1468.5</v>
      </c>
      <c r="I46" s="5">
        <f t="shared" si="16"/>
        <v>1401.75</v>
      </c>
      <c r="J46" s="157"/>
    </row>
    <row r="47" spans="1:10" x14ac:dyDescent="0.35">
      <c r="A47" s="1" t="s">
        <v>11</v>
      </c>
      <c r="B47" s="3">
        <v>15</v>
      </c>
      <c r="C47" s="3">
        <v>22</v>
      </c>
      <c r="D47" s="11">
        <f t="shared" si="12"/>
        <v>330</v>
      </c>
      <c r="E47" s="3">
        <v>22.25</v>
      </c>
      <c r="F47" s="3">
        <v>20</v>
      </c>
      <c r="G47" s="105">
        <f t="shared" si="13"/>
        <v>4.45</v>
      </c>
      <c r="H47" s="5">
        <f t="shared" si="14"/>
        <v>1468.5</v>
      </c>
      <c r="I47" s="5">
        <f t="shared" si="16"/>
        <v>1468.5</v>
      </c>
      <c r="J47" s="157"/>
    </row>
    <row r="48" spans="1:10" x14ac:dyDescent="0.35">
      <c r="A48" s="1" t="s">
        <v>60</v>
      </c>
      <c r="B48" s="3">
        <v>15</v>
      </c>
      <c r="C48" s="3">
        <v>14</v>
      </c>
      <c r="D48" s="11">
        <f>B48*C48</f>
        <v>210</v>
      </c>
      <c r="E48" s="3">
        <v>22.25</v>
      </c>
      <c r="F48" s="3">
        <v>20</v>
      </c>
      <c r="G48" s="105">
        <f t="shared" si="13"/>
        <v>4.45</v>
      </c>
      <c r="H48" s="5">
        <f t="shared" si="14"/>
        <v>934.5</v>
      </c>
      <c r="I48" s="5">
        <f t="shared" si="16"/>
        <v>1468.5</v>
      </c>
      <c r="J48" s="157"/>
    </row>
    <row r="49" spans="1:10" x14ac:dyDescent="0.35">
      <c r="A49" s="1" t="s">
        <v>61</v>
      </c>
      <c r="B49" s="22"/>
      <c r="C49" s="22">
        <v>6</v>
      </c>
      <c r="D49" s="11"/>
      <c r="E49" s="22"/>
      <c r="F49" s="22"/>
      <c r="G49" s="22"/>
      <c r="H49" s="5"/>
      <c r="I49" s="5"/>
      <c r="J49" s="157"/>
    </row>
    <row r="50" spans="1:10" x14ac:dyDescent="0.35">
      <c r="A50" s="1" t="s">
        <v>13</v>
      </c>
      <c r="B50" s="3"/>
      <c r="C50" s="3">
        <f>'darba dienas'!M5</f>
        <v>20</v>
      </c>
      <c r="D50" s="11">
        <f t="shared" si="12"/>
        <v>0</v>
      </c>
      <c r="E50" s="3"/>
      <c r="F50" s="3">
        <v>0</v>
      </c>
      <c r="G50" s="22"/>
      <c r="H50" s="5">
        <f>ROUND((E50*F50 %)*D50,2)</f>
        <v>0</v>
      </c>
      <c r="I50" s="5">
        <f>H48</f>
        <v>934.5</v>
      </c>
      <c r="J50" s="158"/>
    </row>
    <row r="51" spans="1:10" x14ac:dyDescent="0.35">
      <c r="A51" s="1" t="s">
        <v>14</v>
      </c>
      <c r="B51" s="3" t="s">
        <v>18</v>
      </c>
      <c r="C51" s="3">
        <f>SUM(C38:C50)</f>
        <v>251</v>
      </c>
      <c r="D51" s="11">
        <f>SUM(D38:D50)</f>
        <v>3375</v>
      </c>
      <c r="E51" s="3" t="s">
        <v>18</v>
      </c>
      <c r="F51" s="3" t="s">
        <v>18</v>
      </c>
      <c r="G51" s="22" t="s">
        <v>18</v>
      </c>
      <c r="H51" s="5">
        <f>SUM(H38:H50)</f>
        <v>15018.75</v>
      </c>
      <c r="I51" s="5">
        <f>SUM(I38:I50)</f>
        <v>16287</v>
      </c>
      <c r="J51" s="1"/>
    </row>
  </sheetData>
  <mergeCells count="6">
    <mergeCell ref="J38:J50"/>
    <mergeCell ref="B2:J2"/>
    <mergeCell ref="J4:J16"/>
    <mergeCell ref="B19:J19"/>
    <mergeCell ref="J21:J33"/>
    <mergeCell ref="B36:J36"/>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7F2CC-05F5-4022-84CE-D9A6F27CEDB0}">
  <dimension ref="A2:J32"/>
  <sheetViews>
    <sheetView topLeftCell="A10" workbookViewId="0">
      <selection activeCell="G25" sqref="G25"/>
    </sheetView>
  </sheetViews>
  <sheetFormatPr defaultRowHeight="14.5" x14ac:dyDescent="0.35"/>
  <cols>
    <col min="1" max="1" width="21.6328125" customWidth="1"/>
    <col min="2" max="6" width="12" customWidth="1"/>
    <col min="7" max="7" width="15.7265625" customWidth="1"/>
    <col min="8" max="8" width="14.7265625" customWidth="1"/>
    <col min="9" max="10" width="12" customWidth="1"/>
  </cols>
  <sheetData>
    <row r="2" spans="1:10" x14ac:dyDescent="0.35">
      <c r="B2" s="138" t="s">
        <v>25</v>
      </c>
      <c r="C2" s="138"/>
      <c r="D2" s="138"/>
      <c r="E2" s="138"/>
      <c r="F2" s="138"/>
      <c r="G2" s="138"/>
      <c r="H2" s="138"/>
      <c r="I2" s="138"/>
      <c r="J2" s="138"/>
    </row>
    <row r="3" spans="1:10" ht="58" x14ac:dyDescent="0.35">
      <c r="A3" s="7" t="s">
        <v>186</v>
      </c>
      <c r="B3" s="7" t="s">
        <v>15</v>
      </c>
      <c r="C3" s="7" t="s">
        <v>21</v>
      </c>
      <c r="D3" s="4" t="s">
        <v>23</v>
      </c>
      <c r="E3" s="7" t="s">
        <v>16</v>
      </c>
      <c r="F3" s="7" t="s">
        <v>24</v>
      </c>
      <c r="G3" s="7" t="s">
        <v>155</v>
      </c>
      <c r="H3" s="7" t="s">
        <v>17</v>
      </c>
      <c r="I3" s="4" t="s">
        <v>1</v>
      </c>
      <c r="J3" s="75" t="s">
        <v>20</v>
      </c>
    </row>
    <row r="4" spans="1:10" s="23" customFormat="1" x14ac:dyDescent="0.35">
      <c r="A4" s="62" t="s">
        <v>2</v>
      </c>
      <c r="B4" s="64"/>
      <c r="C4" s="64"/>
      <c r="D4" s="63">
        <f>B4*C4</f>
        <v>0</v>
      </c>
      <c r="E4" s="64">
        <v>36.15</v>
      </c>
      <c r="F4" s="64"/>
      <c r="G4" s="64"/>
      <c r="H4" s="82">
        <f>ROUND((E4*F4 %)*D4,2)</f>
        <v>0</v>
      </c>
      <c r="I4" s="82">
        <v>0</v>
      </c>
      <c r="J4" s="156" t="s">
        <v>20</v>
      </c>
    </row>
    <row r="5" spans="1:10" s="23" customFormat="1" x14ac:dyDescent="0.35">
      <c r="A5" s="62" t="s">
        <v>3</v>
      </c>
      <c r="B5" s="64"/>
      <c r="C5" s="64"/>
      <c r="D5" s="63">
        <f t="shared" ref="D5:D15" si="0">B5*C5</f>
        <v>0</v>
      </c>
      <c r="E5" s="64">
        <v>36.15</v>
      </c>
      <c r="F5" s="64"/>
      <c r="G5" s="64"/>
      <c r="H5" s="82">
        <f t="shared" ref="H5" si="1">ROUND((E5*F5 %)*D5,2)</f>
        <v>0</v>
      </c>
      <c r="I5" s="82">
        <v>0</v>
      </c>
      <c r="J5" s="157"/>
    </row>
    <row r="6" spans="1:10" x14ac:dyDescent="0.35">
      <c r="A6" s="1" t="s">
        <v>4</v>
      </c>
      <c r="B6" s="3">
        <v>9</v>
      </c>
      <c r="C6" s="3">
        <v>20</v>
      </c>
      <c r="D6" s="101">
        <f t="shared" si="0"/>
        <v>180</v>
      </c>
      <c r="E6" s="3">
        <v>36.15</v>
      </c>
      <c r="F6" s="3">
        <v>40</v>
      </c>
      <c r="G6" s="22">
        <f>ROUND(E6*F6 %,2)</f>
        <v>14.46</v>
      </c>
      <c r="H6" s="5">
        <f>D6*G6</f>
        <v>2602.8000000000002</v>
      </c>
      <c r="I6" s="82">
        <v>0</v>
      </c>
      <c r="J6" s="157"/>
    </row>
    <row r="7" spans="1:10" x14ac:dyDescent="0.35">
      <c r="A7" s="1" t="s">
        <v>5</v>
      </c>
      <c r="B7" s="22">
        <v>9</v>
      </c>
      <c r="C7" s="3">
        <v>21</v>
      </c>
      <c r="D7" s="101">
        <f t="shared" si="0"/>
        <v>189</v>
      </c>
      <c r="E7" s="3">
        <v>36.15</v>
      </c>
      <c r="F7" s="22">
        <v>40</v>
      </c>
      <c r="G7" s="22">
        <f t="shared" ref="G7:G15" si="2">ROUND(E7*F7 %,2)</f>
        <v>14.46</v>
      </c>
      <c r="H7" s="5">
        <f t="shared" ref="H7:H15" si="3">D7*G7</f>
        <v>2732.94</v>
      </c>
      <c r="I7" s="82">
        <v>0</v>
      </c>
      <c r="J7" s="157"/>
    </row>
    <row r="8" spans="1:10" x14ac:dyDescent="0.35">
      <c r="A8" s="1" t="s">
        <v>6</v>
      </c>
      <c r="B8" s="22">
        <v>9</v>
      </c>
      <c r="C8" s="3">
        <v>21</v>
      </c>
      <c r="D8" s="101">
        <f t="shared" si="0"/>
        <v>189</v>
      </c>
      <c r="E8" s="3">
        <v>36.15</v>
      </c>
      <c r="F8" s="3">
        <v>20</v>
      </c>
      <c r="G8" s="22">
        <f t="shared" si="2"/>
        <v>7.23</v>
      </c>
      <c r="H8" s="5">
        <f t="shared" si="3"/>
        <v>1366.47</v>
      </c>
      <c r="I8" s="82">
        <v>0</v>
      </c>
      <c r="J8" s="157"/>
    </row>
    <row r="9" spans="1:10" x14ac:dyDescent="0.35">
      <c r="A9" s="1" t="s">
        <v>7</v>
      </c>
      <c r="B9" s="22">
        <v>9</v>
      </c>
      <c r="C9" s="3">
        <v>19</v>
      </c>
      <c r="D9" s="101">
        <f t="shared" si="0"/>
        <v>171</v>
      </c>
      <c r="E9" s="3">
        <v>36.15</v>
      </c>
      <c r="F9" s="22">
        <v>20</v>
      </c>
      <c r="G9" s="22">
        <f t="shared" si="2"/>
        <v>7.23</v>
      </c>
      <c r="H9" s="5">
        <f t="shared" si="3"/>
        <v>1236.3300000000002</v>
      </c>
      <c r="I9" s="82">
        <v>0</v>
      </c>
      <c r="J9" s="157"/>
    </row>
    <row r="10" spans="1:10" x14ac:dyDescent="0.35">
      <c r="A10" s="1" t="s">
        <v>8</v>
      </c>
      <c r="B10" s="22">
        <v>9</v>
      </c>
      <c r="C10" s="3">
        <v>23</v>
      </c>
      <c r="D10" s="101">
        <f t="shared" si="0"/>
        <v>207</v>
      </c>
      <c r="E10" s="3">
        <v>36.15</v>
      </c>
      <c r="F10" s="22">
        <v>20</v>
      </c>
      <c r="G10" s="22">
        <f t="shared" si="2"/>
        <v>7.23</v>
      </c>
      <c r="H10" s="5">
        <f t="shared" si="3"/>
        <v>1496.6100000000001</v>
      </c>
      <c r="I10" s="82">
        <v>0</v>
      </c>
      <c r="J10" s="157"/>
    </row>
    <row r="11" spans="1:10" x14ac:dyDescent="0.35">
      <c r="A11" s="1" t="s">
        <v>9</v>
      </c>
      <c r="B11" s="22">
        <v>9</v>
      </c>
      <c r="C11" s="3">
        <v>22</v>
      </c>
      <c r="D11" s="101">
        <f t="shared" si="0"/>
        <v>198</v>
      </c>
      <c r="E11" s="3">
        <v>36.15</v>
      </c>
      <c r="F11" s="22">
        <v>20</v>
      </c>
      <c r="G11" s="22">
        <f t="shared" si="2"/>
        <v>7.23</v>
      </c>
      <c r="H11" s="5">
        <f t="shared" si="3"/>
        <v>1431.5400000000002</v>
      </c>
      <c r="I11" s="82">
        <v>0</v>
      </c>
      <c r="J11" s="157"/>
    </row>
    <row r="12" spans="1:10" x14ac:dyDescent="0.35">
      <c r="A12" s="1" t="s">
        <v>10</v>
      </c>
      <c r="B12" s="22">
        <v>9</v>
      </c>
      <c r="C12" s="3">
        <v>21</v>
      </c>
      <c r="D12" s="101">
        <f t="shared" si="0"/>
        <v>189</v>
      </c>
      <c r="E12" s="3">
        <v>36.15</v>
      </c>
      <c r="F12" s="22">
        <v>20</v>
      </c>
      <c r="G12" s="22">
        <f t="shared" si="2"/>
        <v>7.23</v>
      </c>
      <c r="H12" s="5">
        <f t="shared" si="3"/>
        <v>1366.47</v>
      </c>
      <c r="I12" s="82">
        <v>0</v>
      </c>
      <c r="J12" s="157"/>
    </row>
    <row r="13" spans="1:10" x14ac:dyDescent="0.35">
      <c r="A13" s="1" t="s">
        <v>11</v>
      </c>
      <c r="B13" s="22">
        <v>9</v>
      </c>
      <c r="C13" s="3">
        <v>23</v>
      </c>
      <c r="D13" s="101">
        <f t="shared" si="0"/>
        <v>207</v>
      </c>
      <c r="E13" s="3">
        <v>36.15</v>
      </c>
      <c r="F13" s="22">
        <v>20</v>
      </c>
      <c r="G13" s="22">
        <f t="shared" si="2"/>
        <v>7.23</v>
      </c>
      <c r="H13" s="5">
        <f t="shared" si="3"/>
        <v>1496.6100000000001</v>
      </c>
      <c r="I13" s="5">
        <f>SUM(H4:H12)</f>
        <v>12233.16</v>
      </c>
      <c r="J13" s="157"/>
    </row>
    <row r="14" spans="1:10" x14ac:dyDescent="0.35">
      <c r="A14" s="1" t="s">
        <v>12</v>
      </c>
      <c r="B14" s="22">
        <v>9</v>
      </c>
      <c r="C14" s="3">
        <v>20</v>
      </c>
      <c r="D14" s="101">
        <f t="shared" si="0"/>
        <v>180</v>
      </c>
      <c r="E14" s="3">
        <v>36.15</v>
      </c>
      <c r="F14" s="22">
        <v>20</v>
      </c>
      <c r="G14" s="22">
        <f t="shared" si="2"/>
        <v>7.23</v>
      </c>
      <c r="H14" s="5">
        <f t="shared" si="3"/>
        <v>1301.4000000000001</v>
      </c>
      <c r="I14" s="12">
        <f t="shared" ref="I14" si="4">H13</f>
        <v>1496.6100000000001</v>
      </c>
      <c r="J14" s="157"/>
    </row>
    <row r="15" spans="1:10" x14ac:dyDescent="0.35">
      <c r="A15" s="1" t="s">
        <v>13</v>
      </c>
      <c r="B15" s="22">
        <v>9</v>
      </c>
      <c r="C15" s="3">
        <v>18</v>
      </c>
      <c r="D15" s="101">
        <f t="shared" si="0"/>
        <v>162</v>
      </c>
      <c r="E15" s="3">
        <v>36.15</v>
      </c>
      <c r="F15" s="22">
        <v>20</v>
      </c>
      <c r="G15" s="22">
        <f t="shared" si="2"/>
        <v>7.23</v>
      </c>
      <c r="H15" s="5">
        <f t="shared" si="3"/>
        <v>1171.26</v>
      </c>
      <c r="I15" s="5">
        <f>H14</f>
        <v>1301.4000000000001</v>
      </c>
      <c r="J15" s="158"/>
    </row>
    <row r="16" spans="1:10" x14ac:dyDescent="0.35">
      <c r="A16" s="1" t="s">
        <v>14</v>
      </c>
      <c r="B16" s="3" t="s">
        <v>18</v>
      </c>
      <c r="C16" s="3">
        <f>SUM(C4:C15)</f>
        <v>208</v>
      </c>
      <c r="D16" s="101">
        <f>SUM(D4:D15)</f>
        <v>1872</v>
      </c>
      <c r="E16" s="3" t="s">
        <v>18</v>
      </c>
      <c r="F16" s="3" t="s">
        <v>18</v>
      </c>
      <c r="G16" s="22"/>
      <c r="H16" s="5">
        <f>SUM(H4:H15)</f>
        <v>16202.43</v>
      </c>
      <c r="I16" s="5">
        <f>SUM(I4:I15)</f>
        <v>15031.17</v>
      </c>
      <c r="J16" s="1"/>
    </row>
    <row r="17" spans="1:10" x14ac:dyDescent="0.35">
      <c r="A17" s="10"/>
    </row>
    <row r="18" spans="1:10" x14ac:dyDescent="0.35">
      <c r="B18" s="138" t="s">
        <v>0</v>
      </c>
      <c r="C18" s="138"/>
      <c r="D18" s="138"/>
      <c r="E18" s="138"/>
      <c r="F18" s="138"/>
      <c r="G18" s="138"/>
      <c r="H18" s="138"/>
      <c r="I18" s="138"/>
      <c r="J18" s="138"/>
    </row>
    <row r="19" spans="1:10" ht="58" x14ac:dyDescent="0.35">
      <c r="A19" s="7" t="s">
        <v>186</v>
      </c>
      <c r="B19" s="7" t="s">
        <v>15</v>
      </c>
      <c r="C19" s="7" t="s">
        <v>21</v>
      </c>
      <c r="D19" s="4" t="s">
        <v>23</v>
      </c>
      <c r="E19" s="7" t="s">
        <v>16</v>
      </c>
      <c r="F19" s="7" t="s">
        <v>29</v>
      </c>
      <c r="G19" s="7" t="s">
        <v>155</v>
      </c>
      <c r="H19" s="7" t="s">
        <v>17</v>
      </c>
      <c r="I19" s="4" t="s">
        <v>1</v>
      </c>
      <c r="J19" s="75" t="s">
        <v>20</v>
      </c>
    </row>
    <row r="20" spans="1:10" x14ac:dyDescent="0.35">
      <c r="A20" s="1" t="s">
        <v>2</v>
      </c>
      <c r="B20" s="3">
        <v>10</v>
      </c>
      <c r="C20" s="3">
        <v>22</v>
      </c>
      <c r="D20" s="101">
        <f>B20*C20</f>
        <v>220</v>
      </c>
      <c r="E20" s="3">
        <v>36.15</v>
      </c>
      <c r="F20" s="3">
        <v>20</v>
      </c>
      <c r="G20" s="22">
        <f t="shared" ref="G20:G31" si="5">ROUND(E20*F20 %,2)</f>
        <v>7.23</v>
      </c>
      <c r="H20" s="5">
        <f t="shared" ref="H20:H23" si="6">D20*G20</f>
        <v>1590.6000000000001</v>
      </c>
      <c r="I20" s="5">
        <f>H15</f>
        <v>1171.26</v>
      </c>
      <c r="J20" s="156" t="s">
        <v>20</v>
      </c>
    </row>
    <row r="21" spans="1:10" x14ac:dyDescent="0.35">
      <c r="A21" s="1" t="s">
        <v>3</v>
      </c>
      <c r="B21" s="3">
        <v>10</v>
      </c>
      <c r="C21" s="3">
        <v>20</v>
      </c>
      <c r="D21" s="101">
        <f t="shared" ref="D21:D31" si="7">B21*C21</f>
        <v>200</v>
      </c>
      <c r="E21" s="3">
        <v>36.15</v>
      </c>
      <c r="F21" s="22">
        <v>20</v>
      </c>
      <c r="G21" s="22">
        <f t="shared" si="5"/>
        <v>7.23</v>
      </c>
      <c r="H21" s="5">
        <f t="shared" si="6"/>
        <v>1446</v>
      </c>
      <c r="I21" s="5">
        <f>H20</f>
        <v>1590.6000000000001</v>
      </c>
      <c r="J21" s="157"/>
    </row>
    <row r="22" spans="1:10" x14ac:dyDescent="0.35">
      <c r="A22" s="1" t="s">
        <v>4</v>
      </c>
      <c r="B22" s="3">
        <v>10</v>
      </c>
      <c r="C22" s="3">
        <v>21</v>
      </c>
      <c r="D22" s="101">
        <f t="shared" si="7"/>
        <v>210</v>
      </c>
      <c r="E22" s="3">
        <v>36.15</v>
      </c>
      <c r="F22" s="22">
        <v>20</v>
      </c>
      <c r="G22" s="22">
        <f t="shared" si="5"/>
        <v>7.23</v>
      </c>
      <c r="H22" s="5">
        <f t="shared" si="6"/>
        <v>1518.3000000000002</v>
      </c>
      <c r="I22" s="5">
        <f t="shared" ref="I22:I25" si="8">H21</f>
        <v>1446</v>
      </c>
      <c r="J22" s="157"/>
    </row>
    <row r="23" spans="1:10" x14ac:dyDescent="0.35">
      <c r="A23" s="1" t="s">
        <v>5</v>
      </c>
      <c r="B23" s="3">
        <v>10</v>
      </c>
      <c r="C23" s="3">
        <v>20</v>
      </c>
      <c r="D23" s="101">
        <f t="shared" si="7"/>
        <v>200</v>
      </c>
      <c r="E23" s="3">
        <v>36.15</v>
      </c>
      <c r="F23" s="22">
        <v>20</v>
      </c>
      <c r="G23" s="22">
        <f t="shared" si="5"/>
        <v>7.23</v>
      </c>
      <c r="H23" s="5">
        <f t="shared" si="6"/>
        <v>1446</v>
      </c>
      <c r="I23" s="5">
        <f t="shared" si="8"/>
        <v>1518.3000000000002</v>
      </c>
      <c r="J23" s="157"/>
    </row>
    <row r="24" spans="1:10" x14ac:dyDescent="0.35">
      <c r="A24" s="1" t="s">
        <v>6</v>
      </c>
      <c r="B24" s="3">
        <v>10</v>
      </c>
      <c r="C24" s="3">
        <v>20</v>
      </c>
      <c r="D24" s="101">
        <f t="shared" si="7"/>
        <v>200</v>
      </c>
      <c r="E24" s="3">
        <v>36.15</v>
      </c>
      <c r="F24" s="3">
        <v>0</v>
      </c>
      <c r="G24" s="22">
        <f t="shared" si="5"/>
        <v>0</v>
      </c>
      <c r="H24" s="5">
        <f t="shared" ref="H24:H31" si="9">ROUND((E24*F24 %)*D24,2)</f>
        <v>0</v>
      </c>
      <c r="I24" s="5">
        <f t="shared" si="8"/>
        <v>1446</v>
      </c>
      <c r="J24" s="157"/>
    </row>
    <row r="25" spans="1:10" x14ac:dyDescent="0.35">
      <c r="A25" s="1" t="s">
        <v>7</v>
      </c>
      <c r="B25" s="3">
        <v>10</v>
      </c>
      <c r="C25" s="3">
        <v>19</v>
      </c>
      <c r="D25" s="101">
        <f t="shared" si="7"/>
        <v>190</v>
      </c>
      <c r="E25" s="3">
        <v>36.15</v>
      </c>
      <c r="F25" s="22">
        <v>0</v>
      </c>
      <c r="G25" s="22">
        <f t="shared" si="5"/>
        <v>0</v>
      </c>
      <c r="H25" s="5">
        <f t="shared" si="9"/>
        <v>0</v>
      </c>
      <c r="I25" s="5">
        <f t="shared" si="8"/>
        <v>0</v>
      </c>
      <c r="J25" s="157"/>
    </row>
    <row r="26" spans="1:10" x14ac:dyDescent="0.35">
      <c r="A26" s="1" t="s">
        <v>8</v>
      </c>
      <c r="B26" s="3">
        <v>10</v>
      </c>
      <c r="C26" s="3">
        <v>23</v>
      </c>
      <c r="D26" s="101">
        <f t="shared" si="7"/>
        <v>230</v>
      </c>
      <c r="E26" s="3">
        <v>36.15</v>
      </c>
      <c r="F26" s="22">
        <v>0</v>
      </c>
      <c r="G26" s="22">
        <f t="shared" si="5"/>
        <v>0</v>
      </c>
      <c r="H26" s="5">
        <f t="shared" si="9"/>
        <v>0</v>
      </c>
      <c r="I26" s="5">
        <f>H25</f>
        <v>0</v>
      </c>
      <c r="J26" s="157"/>
    </row>
    <row r="27" spans="1:10" x14ac:dyDescent="0.35">
      <c r="A27" s="1" t="s">
        <v>9</v>
      </c>
      <c r="B27" s="3">
        <v>10</v>
      </c>
      <c r="C27" s="3">
        <v>21</v>
      </c>
      <c r="D27" s="101">
        <f t="shared" si="7"/>
        <v>210</v>
      </c>
      <c r="E27" s="3">
        <v>36.15</v>
      </c>
      <c r="F27" s="22">
        <v>0</v>
      </c>
      <c r="G27" s="22">
        <f t="shared" si="5"/>
        <v>0</v>
      </c>
      <c r="H27" s="5">
        <f t="shared" si="9"/>
        <v>0</v>
      </c>
      <c r="I27" s="5">
        <f t="shared" ref="I27:I30" si="10">H26</f>
        <v>0</v>
      </c>
      <c r="J27" s="157"/>
    </row>
    <row r="28" spans="1:10" x14ac:dyDescent="0.35">
      <c r="A28" s="1" t="s">
        <v>10</v>
      </c>
      <c r="B28" s="3">
        <v>10</v>
      </c>
      <c r="C28" s="3">
        <v>22</v>
      </c>
      <c r="D28" s="101">
        <f t="shared" si="7"/>
        <v>220</v>
      </c>
      <c r="E28" s="3">
        <v>36.15</v>
      </c>
      <c r="F28" s="22">
        <v>0</v>
      </c>
      <c r="G28" s="22">
        <f t="shared" si="5"/>
        <v>0</v>
      </c>
      <c r="H28" s="5">
        <f t="shared" si="9"/>
        <v>0</v>
      </c>
      <c r="I28" s="5">
        <f t="shared" si="10"/>
        <v>0</v>
      </c>
      <c r="J28" s="157"/>
    </row>
    <row r="29" spans="1:10" x14ac:dyDescent="0.35">
      <c r="A29" s="1" t="s">
        <v>11</v>
      </c>
      <c r="B29" s="3">
        <v>10</v>
      </c>
      <c r="C29" s="3">
        <v>23</v>
      </c>
      <c r="D29" s="101">
        <f t="shared" si="7"/>
        <v>230</v>
      </c>
      <c r="E29" s="3">
        <v>36.15</v>
      </c>
      <c r="F29" s="22">
        <v>0</v>
      </c>
      <c r="G29" s="22">
        <f t="shared" si="5"/>
        <v>0</v>
      </c>
      <c r="H29" s="5">
        <f t="shared" si="9"/>
        <v>0</v>
      </c>
      <c r="I29" s="5">
        <f t="shared" si="10"/>
        <v>0</v>
      </c>
      <c r="J29" s="157"/>
    </row>
    <row r="30" spans="1:10" x14ac:dyDescent="0.35">
      <c r="A30" s="1" t="s">
        <v>12</v>
      </c>
      <c r="B30" s="3">
        <v>10</v>
      </c>
      <c r="C30" s="3">
        <v>19</v>
      </c>
      <c r="D30" s="101">
        <f t="shared" si="7"/>
        <v>190</v>
      </c>
      <c r="E30" s="3">
        <v>36.15</v>
      </c>
      <c r="F30" s="22">
        <v>0</v>
      </c>
      <c r="G30" s="22">
        <f t="shared" si="5"/>
        <v>0</v>
      </c>
      <c r="H30" s="5">
        <f t="shared" si="9"/>
        <v>0</v>
      </c>
      <c r="I30" s="12">
        <f t="shared" si="10"/>
        <v>0</v>
      </c>
      <c r="J30" s="157"/>
    </row>
    <row r="31" spans="1:10" x14ac:dyDescent="0.35">
      <c r="A31" s="1" t="s">
        <v>13</v>
      </c>
      <c r="B31" s="3">
        <v>10</v>
      </c>
      <c r="C31" s="3">
        <v>19</v>
      </c>
      <c r="D31" s="101">
        <f t="shared" si="7"/>
        <v>190</v>
      </c>
      <c r="E31" s="3">
        <v>36.15</v>
      </c>
      <c r="F31" s="22">
        <v>0</v>
      </c>
      <c r="G31" s="22">
        <f t="shared" si="5"/>
        <v>0</v>
      </c>
      <c r="H31" s="5">
        <f t="shared" si="9"/>
        <v>0</v>
      </c>
      <c r="I31" s="5">
        <f>H30</f>
        <v>0</v>
      </c>
      <c r="J31" s="158"/>
    </row>
    <row r="32" spans="1:10" x14ac:dyDescent="0.35">
      <c r="A32" s="1" t="s">
        <v>14</v>
      </c>
      <c r="B32" s="3" t="s">
        <v>18</v>
      </c>
      <c r="C32" s="3">
        <f>SUM(C20:C31)</f>
        <v>249</v>
      </c>
      <c r="D32" s="101">
        <f>SUM(D20:D31)</f>
        <v>2490</v>
      </c>
      <c r="E32" s="3" t="s">
        <v>18</v>
      </c>
      <c r="F32" s="3" t="s">
        <v>18</v>
      </c>
      <c r="G32" s="22"/>
      <c r="H32" s="5">
        <f>SUM(H20:H31)</f>
        <v>6000.9000000000005</v>
      </c>
      <c r="I32" s="5">
        <f>SUM(I20:I31)</f>
        <v>7172.1600000000008</v>
      </c>
      <c r="J32" s="1"/>
    </row>
  </sheetData>
  <mergeCells count="4">
    <mergeCell ref="B2:J2"/>
    <mergeCell ref="J4:J15"/>
    <mergeCell ref="B18:J18"/>
    <mergeCell ref="J20:J3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4B015-94F1-453A-AB79-6414503E3702}">
  <dimension ref="A2:J33"/>
  <sheetViews>
    <sheetView topLeftCell="A13" workbookViewId="0">
      <selection activeCell="D20" sqref="D20:D33"/>
    </sheetView>
  </sheetViews>
  <sheetFormatPr defaultRowHeight="14.5" x14ac:dyDescent="0.35"/>
  <cols>
    <col min="1" max="1" width="19.26953125" customWidth="1"/>
    <col min="2" max="10" width="12" customWidth="1"/>
  </cols>
  <sheetData>
    <row r="2" spans="1:10" x14ac:dyDescent="0.35">
      <c r="B2" s="138" t="s">
        <v>25</v>
      </c>
      <c r="C2" s="138"/>
      <c r="D2" s="138"/>
      <c r="E2" s="138"/>
      <c r="F2" s="138"/>
      <c r="G2" s="138"/>
      <c r="H2" s="138"/>
      <c r="I2" s="138"/>
      <c r="J2" s="138"/>
    </row>
    <row r="3" spans="1:10" ht="72.5" x14ac:dyDescent="0.35">
      <c r="A3" s="7" t="s">
        <v>62</v>
      </c>
      <c r="B3" s="7" t="s">
        <v>15</v>
      </c>
      <c r="C3" s="7" t="s">
        <v>21</v>
      </c>
      <c r="D3" s="4" t="s">
        <v>23</v>
      </c>
      <c r="E3" s="7" t="s">
        <v>16</v>
      </c>
      <c r="F3" s="7" t="s">
        <v>24</v>
      </c>
      <c r="G3" s="7" t="s">
        <v>155</v>
      </c>
      <c r="H3" s="7" t="s">
        <v>17</v>
      </c>
      <c r="I3" s="4" t="s">
        <v>1</v>
      </c>
      <c r="J3" s="75" t="s">
        <v>20</v>
      </c>
    </row>
    <row r="4" spans="1:10" s="23" customFormat="1" x14ac:dyDescent="0.35">
      <c r="A4" s="62" t="s">
        <v>2</v>
      </c>
      <c r="B4" s="63"/>
      <c r="C4" s="63">
        <v>22</v>
      </c>
      <c r="D4" s="63"/>
      <c r="E4" s="64">
        <v>32.5</v>
      </c>
      <c r="F4" s="64">
        <v>40</v>
      </c>
      <c r="G4" s="64"/>
      <c r="H4" s="65">
        <f>ROUND((E4*F4 %)*D4,2)</f>
        <v>0</v>
      </c>
      <c r="I4" s="65">
        <v>0</v>
      </c>
      <c r="J4" s="162" t="s">
        <v>19</v>
      </c>
    </row>
    <row r="5" spans="1:10" x14ac:dyDescent="0.35">
      <c r="A5" s="1" t="s">
        <v>3</v>
      </c>
      <c r="B5" s="13">
        <v>6</v>
      </c>
      <c r="C5" s="13">
        <v>21</v>
      </c>
      <c r="D5" s="101">
        <v>126</v>
      </c>
      <c r="E5" s="3">
        <v>32.5</v>
      </c>
      <c r="F5" s="3">
        <v>40</v>
      </c>
      <c r="G5" s="5">
        <f>ROUND(E5*F5 %,2)</f>
        <v>13</v>
      </c>
      <c r="H5" s="15">
        <f>D5*G5</f>
        <v>1638</v>
      </c>
      <c r="I5" s="15">
        <v>0</v>
      </c>
      <c r="J5" s="162"/>
    </row>
    <row r="6" spans="1:10" x14ac:dyDescent="0.35">
      <c r="A6" s="1" t="s">
        <v>4</v>
      </c>
      <c r="B6" s="13">
        <v>6</v>
      </c>
      <c r="C6" s="13">
        <v>20</v>
      </c>
      <c r="D6" s="101">
        <v>109</v>
      </c>
      <c r="E6" s="3">
        <v>32.5</v>
      </c>
      <c r="F6" s="3">
        <v>40</v>
      </c>
      <c r="G6" s="5">
        <f t="shared" ref="G6:G16" si="0">ROUND(E6*F6 %,2)</f>
        <v>13</v>
      </c>
      <c r="H6" s="15">
        <f t="shared" ref="H6:H16" si="1">D6*G6</f>
        <v>1417</v>
      </c>
      <c r="I6" s="15">
        <v>0</v>
      </c>
      <c r="J6" s="162"/>
    </row>
    <row r="7" spans="1:10" x14ac:dyDescent="0.35">
      <c r="A7" s="1" t="s">
        <v>5</v>
      </c>
      <c r="B7" s="13">
        <v>7</v>
      </c>
      <c r="C7" s="3">
        <v>21</v>
      </c>
      <c r="D7" s="101">
        <v>117</v>
      </c>
      <c r="E7" s="3">
        <v>32.5</v>
      </c>
      <c r="F7" s="3">
        <v>40</v>
      </c>
      <c r="G7" s="5">
        <f t="shared" si="0"/>
        <v>13</v>
      </c>
      <c r="H7" s="15">
        <f t="shared" si="1"/>
        <v>1521</v>
      </c>
      <c r="I7" s="15">
        <v>0</v>
      </c>
      <c r="J7" s="162"/>
    </row>
    <row r="8" spans="1:10" x14ac:dyDescent="0.35">
      <c r="A8" s="1" t="s">
        <v>6</v>
      </c>
      <c r="B8" s="13">
        <v>7</v>
      </c>
      <c r="C8" s="3">
        <v>21</v>
      </c>
      <c r="D8" s="101">
        <v>147</v>
      </c>
      <c r="E8" s="3">
        <v>32.5</v>
      </c>
      <c r="F8" s="3">
        <v>40</v>
      </c>
      <c r="G8" s="5">
        <f t="shared" si="0"/>
        <v>13</v>
      </c>
      <c r="H8" s="15">
        <f t="shared" si="1"/>
        <v>1911</v>
      </c>
      <c r="I8" s="15">
        <v>0</v>
      </c>
      <c r="J8" s="162"/>
    </row>
    <row r="9" spans="1:10" x14ac:dyDescent="0.35">
      <c r="A9" s="1" t="s">
        <v>7</v>
      </c>
      <c r="B9" s="13">
        <v>7</v>
      </c>
      <c r="C9" s="3">
        <v>19</v>
      </c>
      <c r="D9" s="101">
        <v>133</v>
      </c>
      <c r="E9" s="3">
        <v>32.5</v>
      </c>
      <c r="F9" s="3">
        <v>40</v>
      </c>
      <c r="G9" s="5">
        <f t="shared" si="0"/>
        <v>13</v>
      </c>
      <c r="H9" s="15">
        <f t="shared" si="1"/>
        <v>1729</v>
      </c>
      <c r="I9" s="15">
        <v>0</v>
      </c>
      <c r="J9" s="162"/>
    </row>
    <row r="10" spans="1:10" x14ac:dyDescent="0.35">
      <c r="A10" s="1" t="s">
        <v>188</v>
      </c>
      <c r="B10" s="13">
        <v>7</v>
      </c>
      <c r="C10" s="3">
        <v>12</v>
      </c>
      <c r="D10" s="101">
        <v>84</v>
      </c>
      <c r="E10" s="3">
        <v>32.5</v>
      </c>
      <c r="F10" s="3">
        <v>40</v>
      </c>
      <c r="G10" s="5">
        <f t="shared" si="0"/>
        <v>13</v>
      </c>
      <c r="H10" s="15">
        <f t="shared" si="1"/>
        <v>1092</v>
      </c>
      <c r="I10" s="15">
        <v>0</v>
      </c>
      <c r="J10" s="162"/>
    </row>
    <row r="11" spans="1:10" x14ac:dyDescent="0.35">
      <c r="A11" s="1" t="s">
        <v>63</v>
      </c>
      <c r="B11" s="13">
        <v>7</v>
      </c>
      <c r="C11" s="3">
        <v>11</v>
      </c>
      <c r="D11" s="101">
        <v>77</v>
      </c>
      <c r="E11" s="3">
        <v>32.5</v>
      </c>
      <c r="F11" s="3">
        <v>20</v>
      </c>
      <c r="G11" s="5">
        <f t="shared" si="0"/>
        <v>6.5</v>
      </c>
      <c r="H11" s="15">
        <f t="shared" si="1"/>
        <v>500.5</v>
      </c>
      <c r="I11" s="15">
        <v>0</v>
      </c>
      <c r="J11" s="162"/>
    </row>
    <row r="12" spans="1:10" x14ac:dyDescent="0.35">
      <c r="A12" s="1" t="s">
        <v>9</v>
      </c>
      <c r="B12" s="13">
        <v>7</v>
      </c>
      <c r="C12" s="3">
        <v>22</v>
      </c>
      <c r="D12" s="101">
        <v>149</v>
      </c>
      <c r="E12" s="3">
        <v>32.5</v>
      </c>
      <c r="F12" s="3">
        <v>20</v>
      </c>
      <c r="G12" s="5">
        <f t="shared" si="0"/>
        <v>6.5</v>
      </c>
      <c r="H12" s="15">
        <f t="shared" si="1"/>
        <v>968.5</v>
      </c>
      <c r="I12" s="15">
        <v>0</v>
      </c>
      <c r="J12" s="162"/>
    </row>
    <row r="13" spans="1:10" x14ac:dyDescent="0.35">
      <c r="A13" s="1" t="s">
        <v>10</v>
      </c>
      <c r="B13" s="13">
        <v>7</v>
      </c>
      <c r="C13" s="3">
        <v>21</v>
      </c>
      <c r="D13" s="101">
        <v>118</v>
      </c>
      <c r="E13" s="3">
        <v>32.5</v>
      </c>
      <c r="F13" s="3">
        <v>20</v>
      </c>
      <c r="G13" s="5">
        <f t="shared" si="0"/>
        <v>6.5</v>
      </c>
      <c r="H13" s="15">
        <f>D13*G13</f>
        <v>767</v>
      </c>
      <c r="I13" s="5">
        <f>SUM(H4:H12)</f>
        <v>10777</v>
      </c>
      <c r="J13" s="157" t="s">
        <v>20</v>
      </c>
    </row>
    <row r="14" spans="1:10" x14ac:dyDescent="0.35">
      <c r="A14" s="1" t="s">
        <v>11</v>
      </c>
      <c r="B14" s="13">
        <v>7</v>
      </c>
      <c r="C14" s="3">
        <v>23</v>
      </c>
      <c r="D14" s="101">
        <v>118</v>
      </c>
      <c r="E14" s="3">
        <v>32.5</v>
      </c>
      <c r="F14" s="3">
        <v>20</v>
      </c>
      <c r="G14" s="5">
        <f t="shared" si="0"/>
        <v>6.5</v>
      </c>
      <c r="H14" s="15">
        <f t="shared" si="1"/>
        <v>767</v>
      </c>
      <c r="I14" s="5">
        <f>H13</f>
        <v>767</v>
      </c>
      <c r="J14" s="157"/>
    </row>
    <row r="15" spans="1:10" x14ac:dyDescent="0.35">
      <c r="A15" s="1" t="s">
        <v>12</v>
      </c>
      <c r="B15" s="13">
        <v>7</v>
      </c>
      <c r="C15" s="3">
        <v>20</v>
      </c>
      <c r="D15" s="101">
        <v>118</v>
      </c>
      <c r="E15" s="3">
        <v>32.5</v>
      </c>
      <c r="F15" s="3">
        <v>20</v>
      </c>
      <c r="G15" s="5">
        <f t="shared" si="0"/>
        <v>6.5</v>
      </c>
      <c r="H15" s="15">
        <f t="shared" si="1"/>
        <v>767</v>
      </c>
      <c r="I15" s="12">
        <f>H14</f>
        <v>767</v>
      </c>
      <c r="J15" s="157"/>
    </row>
    <row r="16" spans="1:10" x14ac:dyDescent="0.35">
      <c r="A16" s="1" t="s">
        <v>13</v>
      </c>
      <c r="B16" s="13">
        <v>7</v>
      </c>
      <c r="C16" s="3">
        <v>18</v>
      </c>
      <c r="D16" s="101">
        <v>118</v>
      </c>
      <c r="E16" s="3">
        <v>32.5</v>
      </c>
      <c r="F16" s="3">
        <v>20</v>
      </c>
      <c r="G16" s="5">
        <f t="shared" si="0"/>
        <v>6.5</v>
      </c>
      <c r="H16" s="15">
        <f t="shared" si="1"/>
        <v>767</v>
      </c>
      <c r="I16" s="5">
        <f>H15</f>
        <v>767</v>
      </c>
      <c r="J16" s="158"/>
    </row>
    <row r="17" spans="1:10" x14ac:dyDescent="0.35">
      <c r="A17" s="1" t="s">
        <v>14</v>
      </c>
      <c r="B17" s="3" t="s">
        <v>18</v>
      </c>
      <c r="C17" s="3">
        <f>SUM(C4:C16)</f>
        <v>251</v>
      </c>
      <c r="D17" s="101">
        <f>SUM(D4:D16)</f>
        <v>1414</v>
      </c>
      <c r="E17" s="3" t="s">
        <v>18</v>
      </c>
      <c r="F17" s="3" t="s">
        <v>18</v>
      </c>
      <c r="G17" s="22" t="s">
        <v>18</v>
      </c>
      <c r="H17" s="5">
        <f>SUM(H4:H16)</f>
        <v>13845</v>
      </c>
      <c r="I17" s="5">
        <f>SUM(I4:I16)</f>
        <v>13078</v>
      </c>
      <c r="J17" s="1"/>
    </row>
    <row r="18" spans="1:10" x14ac:dyDescent="0.35">
      <c r="A18" s="10"/>
    </row>
    <row r="19" spans="1:10" x14ac:dyDescent="0.35">
      <c r="B19" s="138" t="s">
        <v>0</v>
      </c>
      <c r="C19" s="138"/>
      <c r="D19" s="138"/>
      <c r="E19" s="138"/>
      <c r="F19" s="138"/>
      <c r="G19" s="138"/>
      <c r="H19" s="138"/>
      <c r="I19" s="138"/>
      <c r="J19" s="138"/>
    </row>
    <row r="20" spans="1:10" ht="72.5" x14ac:dyDescent="0.35">
      <c r="A20" s="7" t="s">
        <v>62</v>
      </c>
      <c r="B20" s="7" t="s">
        <v>15</v>
      </c>
      <c r="C20" s="7" t="s">
        <v>21</v>
      </c>
      <c r="D20" s="4" t="s">
        <v>23</v>
      </c>
      <c r="E20" s="7" t="s">
        <v>16</v>
      </c>
      <c r="F20" s="7" t="s">
        <v>24</v>
      </c>
      <c r="G20" s="7" t="s">
        <v>155</v>
      </c>
      <c r="H20" s="7" t="s">
        <v>17</v>
      </c>
      <c r="I20" s="4" t="s">
        <v>1</v>
      </c>
      <c r="J20" s="75" t="s">
        <v>20</v>
      </c>
    </row>
    <row r="21" spans="1:10" x14ac:dyDescent="0.35">
      <c r="A21" s="1" t="s">
        <v>2</v>
      </c>
      <c r="B21" s="3">
        <v>7</v>
      </c>
      <c r="C21" s="3">
        <v>22</v>
      </c>
      <c r="D21" s="101">
        <f t="shared" ref="D21:D26" si="2">B21*C21</f>
        <v>154</v>
      </c>
      <c r="E21" s="3">
        <v>32.5</v>
      </c>
      <c r="F21" s="3">
        <v>20</v>
      </c>
      <c r="G21" s="5">
        <f t="shared" ref="G21:G27" si="3">ROUND(E21*F21 %,2)</f>
        <v>6.5</v>
      </c>
      <c r="H21" s="15">
        <f>D21*G21</f>
        <v>1001</v>
      </c>
      <c r="I21" s="5">
        <f>H16</f>
        <v>767</v>
      </c>
      <c r="J21" s="156" t="s">
        <v>20</v>
      </c>
    </row>
    <row r="22" spans="1:10" x14ac:dyDescent="0.35">
      <c r="A22" s="1" t="s">
        <v>3</v>
      </c>
      <c r="B22" s="22">
        <v>7</v>
      </c>
      <c r="C22" s="3">
        <v>20</v>
      </c>
      <c r="D22" s="101">
        <f t="shared" si="2"/>
        <v>140</v>
      </c>
      <c r="E22" s="3">
        <v>32.5</v>
      </c>
      <c r="F22" s="3">
        <v>20</v>
      </c>
      <c r="G22" s="5">
        <f t="shared" si="3"/>
        <v>6.5</v>
      </c>
      <c r="H22" s="15">
        <f t="shared" ref="H22:H27" si="4">D22*G22</f>
        <v>910</v>
      </c>
      <c r="I22" s="5">
        <f>H21</f>
        <v>1001</v>
      </c>
      <c r="J22" s="157"/>
    </row>
    <row r="23" spans="1:10" x14ac:dyDescent="0.35">
      <c r="A23" s="1" t="s">
        <v>4</v>
      </c>
      <c r="B23" s="22">
        <v>7</v>
      </c>
      <c r="C23" s="3">
        <v>21</v>
      </c>
      <c r="D23" s="101">
        <f t="shared" si="2"/>
        <v>147</v>
      </c>
      <c r="E23" s="3">
        <v>32.5</v>
      </c>
      <c r="F23" s="3">
        <v>20</v>
      </c>
      <c r="G23" s="5">
        <f t="shared" si="3"/>
        <v>6.5</v>
      </c>
      <c r="H23" s="15">
        <f t="shared" si="4"/>
        <v>955.5</v>
      </c>
      <c r="I23" s="5">
        <f t="shared" ref="I23:I26" si="5">H22</f>
        <v>910</v>
      </c>
      <c r="J23" s="157"/>
    </row>
    <row r="24" spans="1:10" x14ac:dyDescent="0.35">
      <c r="A24" s="1" t="s">
        <v>5</v>
      </c>
      <c r="B24" s="22">
        <v>7</v>
      </c>
      <c r="C24" s="3">
        <v>20</v>
      </c>
      <c r="D24" s="101">
        <f>B24*C24</f>
        <v>140</v>
      </c>
      <c r="E24" s="3">
        <v>32.5</v>
      </c>
      <c r="F24" s="3">
        <v>20</v>
      </c>
      <c r="G24" s="5">
        <f t="shared" si="3"/>
        <v>6.5</v>
      </c>
      <c r="H24" s="15">
        <f t="shared" si="4"/>
        <v>910</v>
      </c>
      <c r="I24" s="5">
        <f t="shared" si="5"/>
        <v>955.5</v>
      </c>
      <c r="J24" s="157"/>
    </row>
    <row r="25" spans="1:10" x14ac:dyDescent="0.35">
      <c r="A25" s="1" t="s">
        <v>6</v>
      </c>
      <c r="B25" s="22">
        <v>7</v>
      </c>
      <c r="C25" s="3">
        <v>20</v>
      </c>
      <c r="D25" s="101">
        <f t="shared" si="2"/>
        <v>140</v>
      </c>
      <c r="E25" s="3">
        <v>32.5</v>
      </c>
      <c r="F25" s="3">
        <v>20</v>
      </c>
      <c r="G25" s="5">
        <f t="shared" si="3"/>
        <v>6.5</v>
      </c>
      <c r="H25" s="15">
        <f t="shared" si="4"/>
        <v>910</v>
      </c>
      <c r="I25" s="5">
        <f t="shared" si="5"/>
        <v>910</v>
      </c>
      <c r="J25" s="157"/>
    </row>
    <row r="26" spans="1:10" x14ac:dyDescent="0.35">
      <c r="A26" s="1" t="s">
        <v>7</v>
      </c>
      <c r="B26" s="22">
        <v>7</v>
      </c>
      <c r="C26" s="3">
        <v>19</v>
      </c>
      <c r="D26" s="101">
        <f t="shared" si="2"/>
        <v>133</v>
      </c>
      <c r="E26" s="3">
        <v>32.5</v>
      </c>
      <c r="F26" s="3">
        <v>20</v>
      </c>
      <c r="G26" s="5">
        <f t="shared" si="3"/>
        <v>6.5</v>
      </c>
      <c r="H26" s="15">
        <f t="shared" si="4"/>
        <v>864.5</v>
      </c>
      <c r="I26" s="5">
        <f t="shared" si="5"/>
        <v>910</v>
      </c>
      <c r="J26" s="157"/>
    </row>
    <row r="27" spans="1:10" x14ac:dyDescent="0.35">
      <c r="A27" s="1" t="s">
        <v>188</v>
      </c>
      <c r="B27" s="22">
        <v>7</v>
      </c>
      <c r="C27" s="3">
        <v>12</v>
      </c>
      <c r="D27" s="101">
        <f>B27*C27</f>
        <v>84</v>
      </c>
      <c r="E27" s="3">
        <v>32.5</v>
      </c>
      <c r="F27" s="3">
        <v>20</v>
      </c>
      <c r="G27" s="5">
        <f t="shared" si="3"/>
        <v>6.5</v>
      </c>
      <c r="H27" s="15">
        <f t="shared" si="4"/>
        <v>546</v>
      </c>
      <c r="I27" s="5">
        <f>H26</f>
        <v>864.5</v>
      </c>
      <c r="J27" s="157"/>
    </row>
    <row r="28" spans="1:10" x14ac:dyDescent="0.35">
      <c r="A28" s="1" t="s">
        <v>9</v>
      </c>
      <c r="B28" s="167"/>
      <c r="C28" s="168"/>
      <c r="D28" s="101">
        <f t="shared" ref="D28:D32" si="6">B28*C28</f>
        <v>0</v>
      </c>
      <c r="E28" s="167"/>
      <c r="F28" s="168"/>
      <c r="G28" s="72"/>
      <c r="H28" s="5">
        <f t="shared" ref="H28:H32" si="7">ROUND((E28*F28 %)*D28,2)</f>
        <v>0</v>
      </c>
      <c r="I28" s="5">
        <f t="shared" ref="I28:I30" si="8">H27</f>
        <v>546</v>
      </c>
      <c r="J28" s="157"/>
    </row>
    <row r="29" spans="1:10" x14ac:dyDescent="0.35">
      <c r="A29" s="1" t="s">
        <v>10</v>
      </c>
      <c r="B29" s="169"/>
      <c r="C29" s="170"/>
      <c r="D29" s="101">
        <f t="shared" si="6"/>
        <v>0</v>
      </c>
      <c r="E29" s="169"/>
      <c r="F29" s="170"/>
      <c r="G29" s="73"/>
      <c r="H29" s="5">
        <f t="shared" si="7"/>
        <v>0</v>
      </c>
      <c r="I29" s="5">
        <f t="shared" si="8"/>
        <v>0</v>
      </c>
      <c r="J29" s="157"/>
    </row>
    <row r="30" spans="1:10" x14ac:dyDescent="0.35">
      <c r="A30" s="1" t="s">
        <v>11</v>
      </c>
      <c r="B30" s="169"/>
      <c r="C30" s="170"/>
      <c r="D30" s="101">
        <f t="shared" si="6"/>
        <v>0</v>
      </c>
      <c r="E30" s="169"/>
      <c r="F30" s="170"/>
      <c r="G30" s="73"/>
      <c r="H30" s="5">
        <f t="shared" si="7"/>
        <v>0</v>
      </c>
      <c r="I30" s="5">
        <f t="shared" si="8"/>
        <v>0</v>
      </c>
      <c r="J30" s="157"/>
    </row>
    <row r="31" spans="1:10" x14ac:dyDescent="0.35">
      <c r="A31" s="1" t="s">
        <v>34</v>
      </c>
      <c r="B31" s="169"/>
      <c r="C31" s="170"/>
      <c r="D31" s="101">
        <f t="shared" si="6"/>
        <v>0</v>
      </c>
      <c r="E31" s="169"/>
      <c r="F31" s="170"/>
      <c r="G31" s="73"/>
      <c r="H31" s="5">
        <f t="shared" si="7"/>
        <v>0</v>
      </c>
      <c r="I31" s="14">
        <f>H30</f>
        <v>0</v>
      </c>
      <c r="J31" s="157"/>
    </row>
    <row r="32" spans="1:10" x14ac:dyDescent="0.35">
      <c r="A32" s="1" t="s">
        <v>13</v>
      </c>
      <c r="B32" s="171"/>
      <c r="C32" s="172"/>
      <c r="D32" s="101">
        <f t="shared" si="6"/>
        <v>0</v>
      </c>
      <c r="E32" s="171"/>
      <c r="F32" s="172"/>
      <c r="G32" s="74"/>
      <c r="H32" s="5">
        <f t="shared" si="7"/>
        <v>0</v>
      </c>
      <c r="I32" s="5">
        <f>H31</f>
        <v>0</v>
      </c>
      <c r="J32" s="158"/>
    </row>
    <row r="33" spans="1:10" x14ac:dyDescent="0.35">
      <c r="A33" s="1" t="s">
        <v>14</v>
      </c>
      <c r="B33" s="3" t="s">
        <v>18</v>
      </c>
      <c r="C33" s="3">
        <f>SUM(C21:C32)</f>
        <v>134</v>
      </c>
      <c r="D33" s="101">
        <f>SUM(D21:D32)</f>
        <v>938</v>
      </c>
      <c r="E33" s="3" t="s">
        <v>18</v>
      </c>
      <c r="F33" s="3" t="s">
        <v>18</v>
      </c>
      <c r="G33" s="22"/>
      <c r="H33" s="5">
        <f>SUM(H21:H32)</f>
        <v>6097</v>
      </c>
      <c r="I33" s="5">
        <f>SUM(I21:I32)</f>
        <v>6864</v>
      </c>
      <c r="J33" s="1"/>
    </row>
  </sheetData>
  <mergeCells count="7">
    <mergeCell ref="B2:J2"/>
    <mergeCell ref="B19:J19"/>
    <mergeCell ref="J21:J32"/>
    <mergeCell ref="B28:C32"/>
    <mergeCell ref="E28:F32"/>
    <mergeCell ref="J4:J12"/>
    <mergeCell ref="J13:J16"/>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EBC0A-905E-4399-9C7D-43B66226FD20}">
  <dimension ref="A2:J50"/>
  <sheetViews>
    <sheetView topLeftCell="A34" workbookViewId="0">
      <selection activeCell="D37" sqref="D37:D50"/>
    </sheetView>
  </sheetViews>
  <sheetFormatPr defaultRowHeight="14.5" x14ac:dyDescent="0.35"/>
  <cols>
    <col min="1" max="1" width="18.453125" customWidth="1"/>
    <col min="2" max="2" width="9.6328125" customWidth="1"/>
    <col min="3" max="5" width="12" customWidth="1"/>
    <col min="6" max="6" width="15.1796875" customWidth="1"/>
    <col min="7" max="7" width="12" customWidth="1"/>
    <col min="8" max="8" width="15.26953125" customWidth="1"/>
    <col min="9" max="10" width="12" customWidth="1"/>
  </cols>
  <sheetData>
    <row r="2" spans="1:10" x14ac:dyDescent="0.35">
      <c r="B2" s="155" t="s">
        <v>25</v>
      </c>
      <c r="C2" s="155"/>
      <c r="D2" s="155"/>
      <c r="E2" s="155"/>
      <c r="F2" s="155"/>
      <c r="G2" s="155"/>
      <c r="H2" s="155"/>
      <c r="I2" s="155"/>
      <c r="J2" s="155"/>
    </row>
    <row r="3" spans="1:10" ht="74" customHeight="1" x14ac:dyDescent="0.35">
      <c r="A3" s="7" t="s">
        <v>189</v>
      </c>
      <c r="B3" s="7" t="s">
        <v>15</v>
      </c>
      <c r="C3" s="7" t="s">
        <v>21</v>
      </c>
      <c r="D3" s="4" t="s">
        <v>23</v>
      </c>
      <c r="E3" s="7" t="s">
        <v>164</v>
      </c>
      <c r="F3" s="7" t="s">
        <v>24</v>
      </c>
      <c r="G3" s="7" t="s">
        <v>155</v>
      </c>
      <c r="H3" s="7" t="s">
        <v>162</v>
      </c>
      <c r="I3" s="4" t="s">
        <v>163</v>
      </c>
      <c r="J3" s="75" t="s">
        <v>20</v>
      </c>
    </row>
    <row r="4" spans="1:10" s="23" customFormat="1" x14ac:dyDescent="0.35">
      <c r="A4" s="62" t="s">
        <v>2</v>
      </c>
      <c r="B4" s="64"/>
      <c r="C4" s="64">
        <v>22</v>
      </c>
      <c r="D4" s="63">
        <f>B4*C4</f>
        <v>0</v>
      </c>
      <c r="E4" s="64"/>
      <c r="F4" s="64"/>
      <c r="G4" s="64"/>
      <c r="H4" s="82">
        <f>ROUND((E4*F4 %)*D4,2)</f>
        <v>0</v>
      </c>
      <c r="I4" s="82">
        <v>0</v>
      </c>
      <c r="J4" s="156" t="s">
        <v>20</v>
      </c>
    </row>
    <row r="5" spans="1:10" x14ac:dyDescent="0.35">
      <c r="A5" s="1" t="s">
        <v>3</v>
      </c>
      <c r="B5" s="3">
        <v>12</v>
      </c>
      <c r="C5" s="3">
        <v>21</v>
      </c>
      <c r="D5" s="101">
        <f t="shared" ref="D5:D16" si="0">B5*C5</f>
        <v>252</v>
      </c>
      <c r="E5" s="3">
        <v>44.74</v>
      </c>
      <c r="F5" s="3">
        <v>60</v>
      </c>
      <c r="G5" s="105">
        <f>ROUND(E5*F5 %,2)</f>
        <v>26.84</v>
      </c>
      <c r="H5" s="5">
        <f>D5*G5</f>
        <v>6763.68</v>
      </c>
      <c r="I5" s="82">
        <v>0</v>
      </c>
      <c r="J5" s="157"/>
    </row>
    <row r="6" spans="1:10" x14ac:dyDescent="0.35">
      <c r="A6" s="1" t="s">
        <v>4</v>
      </c>
      <c r="B6" s="22">
        <v>12</v>
      </c>
      <c r="C6" s="3">
        <v>20</v>
      </c>
      <c r="D6" s="101">
        <f t="shared" si="0"/>
        <v>240</v>
      </c>
      <c r="E6" s="3">
        <v>44.74</v>
      </c>
      <c r="F6" s="3">
        <v>60</v>
      </c>
      <c r="G6" s="105">
        <f t="shared" ref="G6:G16" si="1">ROUND(E6*F6 %,2)</f>
        <v>26.84</v>
      </c>
      <c r="H6" s="5">
        <f t="shared" ref="H6:H16" si="2">D6*G6</f>
        <v>6441.6</v>
      </c>
      <c r="I6" s="82">
        <v>0</v>
      </c>
      <c r="J6" s="157"/>
    </row>
    <row r="7" spans="1:10" x14ac:dyDescent="0.35">
      <c r="A7" s="1" t="s">
        <v>5</v>
      </c>
      <c r="B7" s="22">
        <v>12</v>
      </c>
      <c r="C7" s="3">
        <f>'darba dienas'!E3</f>
        <v>21</v>
      </c>
      <c r="D7" s="101">
        <f t="shared" si="0"/>
        <v>252</v>
      </c>
      <c r="E7" s="3">
        <v>44.74</v>
      </c>
      <c r="F7" s="3">
        <v>60</v>
      </c>
      <c r="G7" s="105">
        <f t="shared" si="1"/>
        <v>26.84</v>
      </c>
      <c r="H7" s="5">
        <f t="shared" si="2"/>
        <v>6763.68</v>
      </c>
      <c r="I7" s="82">
        <v>0</v>
      </c>
      <c r="J7" s="157"/>
    </row>
    <row r="8" spans="1:10" x14ac:dyDescent="0.35">
      <c r="A8" s="1" t="s">
        <v>191</v>
      </c>
      <c r="B8" s="22">
        <v>12</v>
      </c>
      <c r="C8" s="3">
        <v>2</v>
      </c>
      <c r="D8" s="101">
        <f t="shared" si="0"/>
        <v>24</v>
      </c>
      <c r="E8" s="3">
        <v>44.74</v>
      </c>
      <c r="F8" s="3">
        <v>60</v>
      </c>
      <c r="G8" s="105">
        <f t="shared" si="1"/>
        <v>26.84</v>
      </c>
      <c r="H8" s="5">
        <f t="shared" si="2"/>
        <v>644.16</v>
      </c>
      <c r="I8" s="82">
        <v>0</v>
      </c>
      <c r="J8" s="157"/>
    </row>
    <row r="9" spans="1:10" x14ac:dyDescent="0.35">
      <c r="A9" s="1" t="s">
        <v>190</v>
      </c>
      <c r="B9" s="22">
        <v>12</v>
      </c>
      <c r="C9" s="3">
        <v>19</v>
      </c>
      <c r="D9" s="101">
        <f t="shared" si="0"/>
        <v>228</v>
      </c>
      <c r="E9" s="3">
        <v>44.74</v>
      </c>
      <c r="F9" s="3">
        <v>40</v>
      </c>
      <c r="G9" s="105">
        <f t="shared" si="1"/>
        <v>17.899999999999999</v>
      </c>
      <c r="H9" s="5">
        <f t="shared" si="2"/>
        <v>4081.2</v>
      </c>
      <c r="I9" s="82">
        <v>0</v>
      </c>
      <c r="J9" s="157"/>
    </row>
    <row r="10" spans="1:10" x14ac:dyDescent="0.35">
      <c r="A10" s="1" t="s">
        <v>7</v>
      </c>
      <c r="B10" s="22">
        <v>12</v>
      </c>
      <c r="C10" s="3">
        <v>19</v>
      </c>
      <c r="D10" s="101">
        <f t="shared" si="0"/>
        <v>228</v>
      </c>
      <c r="E10" s="3">
        <v>44.74</v>
      </c>
      <c r="F10" s="3">
        <v>40</v>
      </c>
      <c r="G10" s="105">
        <f t="shared" si="1"/>
        <v>17.899999999999999</v>
      </c>
      <c r="H10" s="5">
        <f t="shared" si="2"/>
        <v>4081.2</v>
      </c>
      <c r="I10" s="82">
        <v>0</v>
      </c>
      <c r="J10" s="157"/>
    </row>
    <row r="11" spans="1:10" x14ac:dyDescent="0.35">
      <c r="A11" s="1" t="s">
        <v>8</v>
      </c>
      <c r="B11" s="22">
        <v>12</v>
      </c>
      <c r="C11" s="3">
        <v>23</v>
      </c>
      <c r="D11" s="101">
        <f t="shared" si="0"/>
        <v>276</v>
      </c>
      <c r="E11" s="3">
        <v>44.74</v>
      </c>
      <c r="F11" s="3">
        <v>40</v>
      </c>
      <c r="G11" s="105">
        <f t="shared" si="1"/>
        <v>17.899999999999999</v>
      </c>
      <c r="H11" s="5">
        <f t="shared" si="2"/>
        <v>4940.3999999999996</v>
      </c>
      <c r="I11" s="82">
        <v>0</v>
      </c>
      <c r="J11" s="157"/>
    </row>
    <row r="12" spans="1:10" x14ac:dyDescent="0.35">
      <c r="A12" s="1" t="s">
        <v>9</v>
      </c>
      <c r="B12" s="22">
        <v>12</v>
      </c>
      <c r="C12" s="3">
        <v>22</v>
      </c>
      <c r="D12" s="101">
        <f t="shared" si="0"/>
        <v>264</v>
      </c>
      <c r="E12" s="3">
        <v>44.74</v>
      </c>
      <c r="F12" s="3">
        <v>40</v>
      </c>
      <c r="G12" s="105">
        <f t="shared" si="1"/>
        <v>17.899999999999999</v>
      </c>
      <c r="H12" s="5">
        <f t="shared" si="2"/>
        <v>4725.5999999999995</v>
      </c>
      <c r="I12" s="82">
        <v>0</v>
      </c>
      <c r="J12" s="157"/>
    </row>
    <row r="13" spans="1:10" x14ac:dyDescent="0.35">
      <c r="A13" s="1" t="s">
        <v>10</v>
      </c>
      <c r="B13" s="22">
        <v>12</v>
      </c>
      <c r="C13" s="3">
        <v>21</v>
      </c>
      <c r="D13" s="101">
        <f t="shared" si="0"/>
        <v>252</v>
      </c>
      <c r="E13" s="3">
        <v>44.74</v>
      </c>
      <c r="F13" s="3">
        <v>40</v>
      </c>
      <c r="G13" s="105">
        <f t="shared" si="1"/>
        <v>17.899999999999999</v>
      </c>
      <c r="H13" s="5">
        <f t="shared" si="2"/>
        <v>4510.7999999999993</v>
      </c>
      <c r="I13" s="82">
        <v>0</v>
      </c>
      <c r="J13" s="157"/>
    </row>
    <row r="14" spans="1:10" x14ac:dyDescent="0.35">
      <c r="A14" s="1" t="s">
        <v>11</v>
      </c>
      <c r="B14" s="22">
        <v>12</v>
      </c>
      <c r="C14" s="3">
        <v>23</v>
      </c>
      <c r="D14" s="101">
        <f t="shared" si="0"/>
        <v>276</v>
      </c>
      <c r="E14" s="3">
        <v>44.74</v>
      </c>
      <c r="F14" s="3">
        <v>40</v>
      </c>
      <c r="G14" s="105">
        <f t="shared" si="1"/>
        <v>17.899999999999999</v>
      </c>
      <c r="H14" s="5">
        <f t="shared" si="2"/>
        <v>4940.3999999999996</v>
      </c>
      <c r="I14" s="5">
        <f>SUM(H4:H13)</f>
        <v>42952.319999999992</v>
      </c>
      <c r="J14" s="157"/>
    </row>
    <row r="15" spans="1:10" x14ac:dyDescent="0.35">
      <c r="A15" s="1" t="s">
        <v>12</v>
      </c>
      <c r="B15" s="22">
        <v>12</v>
      </c>
      <c r="C15" s="3">
        <v>20</v>
      </c>
      <c r="D15" s="101">
        <f t="shared" si="0"/>
        <v>240</v>
      </c>
      <c r="E15" s="3">
        <v>44.74</v>
      </c>
      <c r="F15" s="3">
        <v>40</v>
      </c>
      <c r="G15" s="105">
        <f t="shared" si="1"/>
        <v>17.899999999999999</v>
      </c>
      <c r="H15" s="5">
        <f t="shared" si="2"/>
        <v>4296</v>
      </c>
      <c r="I15" s="5">
        <f t="shared" ref="I15:I16" si="3">H14</f>
        <v>4940.3999999999996</v>
      </c>
      <c r="J15" s="157"/>
    </row>
    <row r="16" spans="1:10" x14ac:dyDescent="0.35">
      <c r="A16" s="1" t="s">
        <v>13</v>
      </c>
      <c r="B16" s="22">
        <v>12</v>
      </c>
      <c r="C16" s="3">
        <v>18</v>
      </c>
      <c r="D16" s="101">
        <f t="shared" si="0"/>
        <v>216</v>
      </c>
      <c r="E16" s="3">
        <v>44.74</v>
      </c>
      <c r="F16" s="3">
        <v>40</v>
      </c>
      <c r="G16" s="105">
        <f t="shared" si="1"/>
        <v>17.899999999999999</v>
      </c>
      <c r="H16" s="5">
        <f t="shared" si="2"/>
        <v>3866.3999999999996</v>
      </c>
      <c r="I16" s="5">
        <f t="shared" si="3"/>
        <v>4296</v>
      </c>
      <c r="J16" s="158"/>
    </row>
    <row r="17" spans="1:10" x14ac:dyDescent="0.35">
      <c r="A17" s="1" t="s">
        <v>14</v>
      </c>
      <c r="B17" s="3" t="s">
        <v>18</v>
      </c>
      <c r="C17" s="3">
        <f>SUM(C4:C16)</f>
        <v>251</v>
      </c>
      <c r="D17" s="101">
        <f>SUM(D4:D16)</f>
        <v>2748</v>
      </c>
      <c r="E17" s="3" t="s">
        <v>18</v>
      </c>
      <c r="F17" s="3" t="s">
        <v>18</v>
      </c>
      <c r="G17" s="22" t="s">
        <v>18</v>
      </c>
      <c r="H17" s="5">
        <f>SUM(H4:H16)</f>
        <v>56055.119999999995</v>
      </c>
      <c r="I17" s="5">
        <f>SUM(I4:I16)</f>
        <v>52188.719999999994</v>
      </c>
      <c r="J17" s="1"/>
    </row>
    <row r="18" spans="1:10" x14ac:dyDescent="0.35">
      <c r="A18" s="10"/>
    </row>
    <row r="19" spans="1:10" x14ac:dyDescent="0.35">
      <c r="B19" s="155" t="s">
        <v>0</v>
      </c>
      <c r="C19" s="155"/>
      <c r="D19" s="155"/>
      <c r="E19" s="155"/>
      <c r="F19" s="155"/>
      <c r="G19" s="155"/>
      <c r="H19" s="155"/>
      <c r="I19" s="155"/>
      <c r="J19" s="155"/>
    </row>
    <row r="20" spans="1:10" ht="72.5" x14ac:dyDescent="0.35">
      <c r="A20" s="7" t="s">
        <v>189</v>
      </c>
      <c r="B20" s="7" t="s">
        <v>15</v>
      </c>
      <c r="C20" s="7" t="s">
        <v>21</v>
      </c>
      <c r="D20" s="4" t="s">
        <v>23</v>
      </c>
      <c r="E20" s="7" t="s">
        <v>164</v>
      </c>
      <c r="F20" s="7" t="s">
        <v>29</v>
      </c>
      <c r="G20" s="7" t="s">
        <v>155</v>
      </c>
      <c r="H20" s="7" t="s">
        <v>162</v>
      </c>
      <c r="I20" s="4" t="s">
        <v>163</v>
      </c>
      <c r="J20" s="75" t="s">
        <v>20</v>
      </c>
    </row>
    <row r="21" spans="1:10" x14ac:dyDescent="0.35">
      <c r="A21" s="1" t="s">
        <v>2</v>
      </c>
      <c r="B21" s="3">
        <v>14</v>
      </c>
      <c r="C21" s="3">
        <v>22</v>
      </c>
      <c r="D21" s="101">
        <f>B21*C21</f>
        <v>308</v>
      </c>
      <c r="E21" s="3">
        <v>44.74</v>
      </c>
      <c r="F21" s="3">
        <v>40</v>
      </c>
      <c r="G21" s="105">
        <f>ROUND(E21*F21 %,2)</f>
        <v>17.899999999999999</v>
      </c>
      <c r="H21" s="5">
        <f>D21*G21</f>
        <v>5513.2</v>
      </c>
      <c r="I21" s="5">
        <f>H16</f>
        <v>3866.3999999999996</v>
      </c>
      <c r="J21" s="156" t="s">
        <v>20</v>
      </c>
    </row>
    <row r="22" spans="1:10" x14ac:dyDescent="0.35">
      <c r="A22" s="1" t="s">
        <v>3</v>
      </c>
      <c r="B22" s="3">
        <v>14</v>
      </c>
      <c r="C22" s="3">
        <v>20</v>
      </c>
      <c r="D22" s="101">
        <f t="shared" ref="D22:D33" si="4">B22*C22</f>
        <v>280</v>
      </c>
      <c r="E22" s="3">
        <v>44.74</v>
      </c>
      <c r="F22" s="3">
        <v>40</v>
      </c>
      <c r="G22" s="105">
        <f t="shared" ref="G22:G33" si="5">ROUND(E22*F22 %,2)</f>
        <v>17.899999999999999</v>
      </c>
      <c r="H22" s="5">
        <f t="shared" ref="H22:H33" si="6">D22*G22</f>
        <v>5012</v>
      </c>
      <c r="I22" s="5">
        <f>H21</f>
        <v>5513.2</v>
      </c>
      <c r="J22" s="157"/>
    </row>
    <row r="23" spans="1:10" x14ac:dyDescent="0.35">
      <c r="A23" s="1" t="s">
        <v>4</v>
      </c>
      <c r="B23" s="3">
        <v>14</v>
      </c>
      <c r="C23" s="3">
        <v>21</v>
      </c>
      <c r="D23" s="101">
        <f t="shared" si="4"/>
        <v>294</v>
      </c>
      <c r="E23" s="3">
        <v>44.74</v>
      </c>
      <c r="F23" s="3">
        <v>40</v>
      </c>
      <c r="G23" s="105">
        <f t="shared" si="5"/>
        <v>17.899999999999999</v>
      </c>
      <c r="H23" s="5">
        <f t="shared" si="6"/>
        <v>5262.5999999999995</v>
      </c>
      <c r="I23" s="5">
        <f t="shared" ref="I23:I24" si="7">H22</f>
        <v>5012</v>
      </c>
      <c r="J23" s="157"/>
    </row>
    <row r="24" spans="1:10" x14ac:dyDescent="0.35">
      <c r="A24" s="1" t="s">
        <v>5</v>
      </c>
      <c r="B24" s="3">
        <v>14</v>
      </c>
      <c r="C24" s="3">
        <f>'darba dienas'!E4</f>
        <v>20</v>
      </c>
      <c r="D24" s="101">
        <f t="shared" si="4"/>
        <v>280</v>
      </c>
      <c r="E24" s="3">
        <v>44.74</v>
      </c>
      <c r="F24" s="3">
        <v>40</v>
      </c>
      <c r="G24" s="105">
        <f t="shared" si="5"/>
        <v>17.899999999999999</v>
      </c>
      <c r="H24" s="5">
        <f t="shared" si="6"/>
        <v>5012</v>
      </c>
      <c r="I24" s="14">
        <f t="shared" si="7"/>
        <v>5262.5999999999995</v>
      </c>
      <c r="J24" s="157"/>
    </row>
    <row r="25" spans="1:10" x14ac:dyDescent="0.35">
      <c r="A25" s="1" t="s">
        <v>191</v>
      </c>
      <c r="B25" s="3">
        <v>14</v>
      </c>
      <c r="C25" s="3">
        <v>0</v>
      </c>
      <c r="D25" s="101">
        <f t="shared" si="4"/>
        <v>0</v>
      </c>
      <c r="E25" s="3">
        <v>44.74</v>
      </c>
      <c r="F25" s="3">
        <v>40</v>
      </c>
      <c r="G25" s="105">
        <f t="shared" si="5"/>
        <v>17.899999999999999</v>
      </c>
      <c r="H25" s="5">
        <f t="shared" si="6"/>
        <v>0</v>
      </c>
      <c r="I25" s="14">
        <v>0</v>
      </c>
      <c r="J25" s="157"/>
    </row>
    <row r="26" spans="1:10" x14ac:dyDescent="0.35">
      <c r="A26" s="1" t="s">
        <v>190</v>
      </c>
      <c r="B26" s="3">
        <v>14</v>
      </c>
      <c r="C26" s="3">
        <f>'darba dienas'!F4</f>
        <v>20</v>
      </c>
      <c r="D26" s="101">
        <f t="shared" si="4"/>
        <v>280</v>
      </c>
      <c r="E26" s="3">
        <v>44.74</v>
      </c>
      <c r="F26" s="3">
        <v>20</v>
      </c>
      <c r="G26" s="105">
        <f t="shared" si="5"/>
        <v>8.9499999999999993</v>
      </c>
      <c r="H26" s="5">
        <f t="shared" si="6"/>
        <v>2506</v>
      </c>
      <c r="I26" s="5">
        <f>H24</f>
        <v>5012</v>
      </c>
      <c r="J26" s="157"/>
    </row>
    <row r="27" spans="1:10" x14ac:dyDescent="0.35">
      <c r="A27" s="1" t="s">
        <v>7</v>
      </c>
      <c r="B27" s="3">
        <v>14</v>
      </c>
      <c r="C27" s="3">
        <v>19</v>
      </c>
      <c r="D27" s="101">
        <f t="shared" si="4"/>
        <v>266</v>
      </c>
      <c r="E27" s="3">
        <v>44.74</v>
      </c>
      <c r="F27" s="3">
        <v>20</v>
      </c>
      <c r="G27" s="105">
        <f t="shared" si="5"/>
        <v>8.9499999999999993</v>
      </c>
      <c r="H27" s="5">
        <f t="shared" si="6"/>
        <v>2380.6999999999998</v>
      </c>
      <c r="I27" s="5">
        <f>H26</f>
        <v>2506</v>
      </c>
      <c r="J27" s="157"/>
    </row>
    <row r="28" spans="1:10" x14ac:dyDescent="0.35">
      <c r="A28" s="1" t="s">
        <v>8</v>
      </c>
      <c r="B28" s="3">
        <v>14</v>
      </c>
      <c r="C28" s="3">
        <v>23</v>
      </c>
      <c r="D28" s="101">
        <f t="shared" si="4"/>
        <v>322</v>
      </c>
      <c r="E28" s="3">
        <v>44.74</v>
      </c>
      <c r="F28" s="3">
        <v>20</v>
      </c>
      <c r="G28" s="105">
        <f t="shared" si="5"/>
        <v>8.9499999999999993</v>
      </c>
      <c r="H28" s="5">
        <f t="shared" si="6"/>
        <v>2881.8999999999996</v>
      </c>
      <c r="I28" s="5">
        <f>H27</f>
        <v>2380.6999999999998</v>
      </c>
      <c r="J28" s="157"/>
    </row>
    <row r="29" spans="1:10" x14ac:dyDescent="0.35">
      <c r="A29" s="1" t="s">
        <v>9</v>
      </c>
      <c r="B29" s="3">
        <v>14</v>
      </c>
      <c r="C29" s="3">
        <v>21</v>
      </c>
      <c r="D29" s="101">
        <f t="shared" si="4"/>
        <v>294</v>
      </c>
      <c r="E29" s="3">
        <v>44.74</v>
      </c>
      <c r="F29" s="3">
        <v>20</v>
      </c>
      <c r="G29" s="105">
        <f t="shared" si="5"/>
        <v>8.9499999999999993</v>
      </c>
      <c r="H29" s="5">
        <f t="shared" si="6"/>
        <v>2631.2999999999997</v>
      </c>
      <c r="I29" s="5">
        <f t="shared" ref="I29:I33" si="8">H28</f>
        <v>2881.8999999999996</v>
      </c>
      <c r="J29" s="157"/>
    </row>
    <row r="30" spans="1:10" x14ac:dyDescent="0.35">
      <c r="A30" s="1" t="s">
        <v>10</v>
      </c>
      <c r="B30" s="3">
        <v>14</v>
      </c>
      <c r="C30" s="3">
        <v>22</v>
      </c>
      <c r="D30" s="101">
        <f t="shared" si="4"/>
        <v>308</v>
      </c>
      <c r="E30" s="3">
        <v>44.74</v>
      </c>
      <c r="F30" s="3">
        <v>20</v>
      </c>
      <c r="G30" s="105">
        <f t="shared" si="5"/>
        <v>8.9499999999999993</v>
      </c>
      <c r="H30" s="5">
        <f t="shared" si="6"/>
        <v>2756.6</v>
      </c>
      <c r="I30" s="5">
        <f t="shared" si="8"/>
        <v>2631.2999999999997</v>
      </c>
      <c r="J30" s="157"/>
    </row>
    <row r="31" spans="1:10" x14ac:dyDescent="0.35">
      <c r="A31" s="1" t="s">
        <v>11</v>
      </c>
      <c r="B31" s="3">
        <v>14</v>
      </c>
      <c r="C31" s="3">
        <v>23</v>
      </c>
      <c r="D31" s="101">
        <f t="shared" si="4"/>
        <v>322</v>
      </c>
      <c r="E31" s="3">
        <v>44.74</v>
      </c>
      <c r="F31" s="3">
        <v>20</v>
      </c>
      <c r="G31" s="105">
        <f t="shared" si="5"/>
        <v>8.9499999999999993</v>
      </c>
      <c r="H31" s="5">
        <f t="shared" si="6"/>
        <v>2881.8999999999996</v>
      </c>
      <c r="I31" s="5">
        <f t="shared" si="8"/>
        <v>2756.6</v>
      </c>
      <c r="J31" s="157"/>
    </row>
    <row r="32" spans="1:10" x14ac:dyDescent="0.35">
      <c r="A32" s="1" t="s">
        <v>12</v>
      </c>
      <c r="B32" s="3">
        <v>14</v>
      </c>
      <c r="C32" s="3">
        <v>19</v>
      </c>
      <c r="D32" s="101">
        <f t="shared" si="4"/>
        <v>266</v>
      </c>
      <c r="E32" s="3">
        <v>44.74</v>
      </c>
      <c r="F32" s="3">
        <v>20</v>
      </c>
      <c r="G32" s="105">
        <f t="shared" si="5"/>
        <v>8.9499999999999993</v>
      </c>
      <c r="H32" s="5">
        <f t="shared" si="6"/>
        <v>2380.6999999999998</v>
      </c>
      <c r="I32" s="5">
        <f t="shared" si="8"/>
        <v>2881.8999999999996</v>
      </c>
      <c r="J32" s="157"/>
    </row>
    <row r="33" spans="1:10" x14ac:dyDescent="0.35">
      <c r="A33" s="1" t="s">
        <v>13</v>
      </c>
      <c r="B33" s="3">
        <v>14</v>
      </c>
      <c r="C33" s="3">
        <v>19</v>
      </c>
      <c r="D33" s="101">
        <f t="shared" si="4"/>
        <v>266</v>
      </c>
      <c r="E33" s="3">
        <v>44.74</v>
      </c>
      <c r="F33" s="3">
        <v>20</v>
      </c>
      <c r="G33" s="105">
        <f t="shared" si="5"/>
        <v>8.9499999999999993</v>
      </c>
      <c r="H33" s="5">
        <f t="shared" si="6"/>
        <v>2380.6999999999998</v>
      </c>
      <c r="I33" s="5">
        <f t="shared" si="8"/>
        <v>2380.6999999999998</v>
      </c>
      <c r="J33" s="158"/>
    </row>
    <row r="34" spans="1:10" x14ac:dyDescent="0.35">
      <c r="A34" s="1" t="s">
        <v>14</v>
      </c>
      <c r="B34" s="3" t="s">
        <v>18</v>
      </c>
      <c r="C34" s="3">
        <f>SUM(C21:C33)</f>
        <v>249</v>
      </c>
      <c r="D34" s="101">
        <f>SUM(D21:D33)</f>
        <v>3486</v>
      </c>
      <c r="E34" s="3" t="s">
        <v>18</v>
      </c>
      <c r="F34" s="3" t="s">
        <v>18</v>
      </c>
      <c r="G34" s="22" t="s">
        <v>18</v>
      </c>
      <c r="H34" s="5">
        <f>SUM(H21:H33)</f>
        <v>41599.599999999999</v>
      </c>
      <c r="I34" s="5">
        <f>SUM(I21:I33)</f>
        <v>43085.299999999996</v>
      </c>
      <c r="J34" s="1"/>
    </row>
    <row r="36" spans="1:10" x14ac:dyDescent="0.35">
      <c r="B36" s="155" t="s">
        <v>26</v>
      </c>
      <c r="C36" s="155"/>
      <c r="D36" s="155"/>
      <c r="E36" s="155"/>
      <c r="F36" s="155"/>
      <c r="G36" s="155"/>
      <c r="H36" s="155"/>
      <c r="I36" s="155"/>
      <c r="J36" s="155"/>
    </row>
    <row r="37" spans="1:10" ht="72.5" x14ac:dyDescent="0.35">
      <c r="A37" s="7" t="s">
        <v>189</v>
      </c>
      <c r="B37" s="7" t="s">
        <v>15</v>
      </c>
      <c r="C37" s="7" t="s">
        <v>21</v>
      </c>
      <c r="D37" s="4" t="s">
        <v>23</v>
      </c>
      <c r="E37" s="7" t="s">
        <v>164</v>
      </c>
      <c r="F37" s="7" t="s">
        <v>30</v>
      </c>
      <c r="G37" s="7" t="s">
        <v>155</v>
      </c>
      <c r="H37" s="7" t="s">
        <v>162</v>
      </c>
      <c r="I37" s="4" t="s">
        <v>163</v>
      </c>
      <c r="J37" s="75" t="s">
        <v>20</v>
      </c>
    </row>
    <row r="38" spans="1:10" x14ac:dyDescent="0.35">
      <c r="A38" s="1" t="s">
        <v>2</v>
      </c>
      <c r="B38" s="3">
        <v>14</v>
      </c>
      <c r="C38" s="3">
        <v>21</v>
      </c>
      <c r="D38" s="101">
        <f>B38*C38</f>
        <v>294</v>
      </c>
      <c r="E38" s="3">
        <v>44.74</v>
      </c>
      <c r="F38" s="3">
        <v>20</v>
      </c>
      <c r="G38" s="105">
        <f t="shared" ref="G38:G42" si="9">ROUND(E38*F38 %,2)</f>
        <v>8.9499999999999993</v>
      </c>
      <c r="H38" s="5">
        <f t="shared" ref="H38:H42" si="10">D38*G38</f>
        <v>2631.2999999999997</v>
      </c>
      <c r="I38" s="5">
        <f>H33</f>
        <v>2380.6999999999998</v>
      </c>
      <c r="J38" s="156" t="s">
        <v>20</v>
      </c>
    </row>
    <row r="39" spans="1:10" x14ac:dyDescent="0.35">
      <c r="A39" s="1" t="s">
        <v>3</v>
      </c>
      <c r="B39" s="3">
        <v>14</v>
      </c>
      <c r="C39" s="3">
        <v>20</v>
      </c>
      <c r="D39" s="101">
        <f t="shared" ref="D39:D49" si="11">B39*C39</f>
        <v>280</v>
      </c>
      <c r="E39" s="22">
        <v>44.74</v>
      </c>
      <c r="F39" s="3">
        <v>20</v>
      </c>
      <c r="G39" s="105">
        <f t="shared" si="9"/>
        <v>8.9499999999999993</v>
      </c>
      <c r="H39" s="5">
        <f t="shared" si="10"/>
        <v>2506</v>
      </c>
      <c r="I39" s="5">
        <f>H38</f>
        <v>2631.2999999999997</v>
      </c>
      <c r="J39" s="157"/>
    </row>
    <row r="40" spans="1:10" x14ac:dyDescent="0.35">
      <c r="A40" s="1" t="s">
        <v>4</v>
      </c>
      <c r="B40" s="3">
        <v>14</v>
      </c>
      <c r="C40" s="3">
        <v>22</v>
      </c>
      <c r="D40" s="101">
        <f t="shared" si="11"/>
        <v>308</v>
      </c>
      <c r="E40" s="22">
        <v>44.74</v>
      </c>
      <c r="F40" s="3">
        <v>20</v>
      </c>
      <c r="G40" s="105">
        <f t="shared" si="9"/>
        <v>8.9499999999999993</v>
      </c>
      <c r="H40" s="5">
        <f t="shared" si="10"/>
        <v>2756.6</v>
      </c>
      <c r="I40" s="5">
        <f t="shared" ref="I40:I43" si="12">H39</f>
        <v>2506</v>
      </c>
      <c r="J40" s="157"/>
    </row>
    <row r="41" spans="1:10" x14ac:dyDescent="0.35">
      <c r="A41" s="1" t="s">
        <v>5</v>
      </c>
      <c r="B41" s="3">
        <v>14</v>
      </c>
      <c r="C41" s="3">
        <f>'darba dienas'!E5</f>
        <v>21</v>
      </c>
      <c r="D41" s="101">
        <f t="shared" si="11"/>
        <v>294</v>
      </c>
      <c r="E41" s="22">
        <v>44.74</v>
      </c>
      <c r="F41" s="3">
        <v>20</v>
      </c>
      <c r="G41" s="105">
        <f t="shared" si="9"/>
        <v>8.9499999999999993</v>
      </c>
      <c r="H41" s="5">
        <f t="shared" si="10"/>
        <v>2631.2999999999997</v>
      </c>
      <c r="I41" s="5">
        <f t="shared" si="12"/>
        <v>2756.6</v>
      </c>
      <c r="J41" s="157"/>
    </row>
    <row r="42" spans="1:10" x14ac:dyDescent="0.35">
      <c r="A42" s="1" t="s">
        <v>191</v>
      </c>
      <c r="B42" s="3">
        <v>14</v>
      </c>
      <c r="C42" s="3">
        <v>0</v>
      </c>
      <c r="D42" s="101">
        <f t="shared" si="11"/>
        <v>0</v>
      </c>
      <c r="E42" s="22">
        <v>44.74</v>
      </c>
      <c r="F42" s="3">
        <v>20</v>
      </c>
      <c r="G42" s="105">
        <f t="shared" si="9"/>
        <v>8.9499999999999993</v>
      </c>
      <c r="H42" s="5">
        <f t="shared" si="10"/>
        <v>0</v>
      </c>
      <c r="I42" s="5">
        <f t="shared" si="12"/>
        <v>2631.2999999999997</v>
      </c>
      <c r="J42" s="157"/>
    </row>
    <row r="43" spans="1:10" x14ac:dyDescent="0.35">
      <c r="A43" s="1" t="s">
        <v>7</v>
      </c>
      <c r="B43" s="3"/>
      <c r="C43" s="3"/>
      <c r="D43" s="101">
        <f t="shared" si="11"/>
        <v>0</v>
      </c>
      <c r="E43" s="3"/>
      <c r="F43" s="3"/>
      <c r="G43" s="22"/>
      <c r="H43" s="5">
        <f t="shared" ref="H43:H49" si="13">ROUND((E43*F43 %)*D43,2)</f>
        <v>0</v>
      </c>
      <c r="I43" s="5">
        <f t="shared" si="12"/>
        <v>0</v>
      </c>
      <c r="J43" s="157"/>
    </row>
    <row r="44" spans="1:10" x14ac:dyDescent="0.35">
      <c r="A44" s="1" t="s">
        <v>8</v>
      </c>
      <c r="B44" s="3"/>
      <c r="C44" s="3"/>
      <c r="D44" s="101">
        <f t="shared" si="11"/>
        <v>0</v>
      </c>
      <c r="E44" s="3"/>
      <c r="F44" s="3"/>
      <c r="G44" s="22"/>
      <c r="H44" s="5">
        <f t="shared" si="13"/>
        <v>0</v>
      </c>
      <c r="I44" s="5">
        <f>H43</f>
        <v>0</v>
      </c>
      <c r="J44" s="157"/>
    </row>
    <row r="45" spans="1:10" x14ac:dyDescent="0.35">
      <c r="A45" s="1" t="s">
        <v>9</v>
      </c>
      <c r="B45" s="3"/>
      <c r="C45" s="3"/>
      <c r="D45" s="101">
        <f t="shared" si="11"/>
        <v>0</v>
      </c>
      <c r="E45" s="3"/>
      <c r="F45" s="3"/>
      <c r="G45" s="22"/>
      <c r="H45" s="5">
        <f t="shared" si="13"/>
        <v>0</v>
      </c>
      <c r="I45" s="5">
        <f t="shared" ref="I45:I49" si="14">H44</f>
        <v>0</v>
      </c>
      <c r="J45" s="157"/>
    </row>
    <row r="46" spans="1:10" x14ac:dyDescent="0.35">
      <c r="A46" s="1" t="s">
        <v>10</v>
      </c>
      <c r="B46" s="3"/>
      <c r="C46" s="3"/>
      <c r="D46" s="101">
        <f t="shared" si="11"/>
        <v>0</v>
      </c>
      <c r="E46" s="3"/>
      <c r="F46" s="3"/>
      <c r="G46" s="22"/>
      <c r="H46" s="5">
        <f t="shared" si="13"/>
        <v>0</v>
      </c>
      <c r="I46" s="5">
        <f t="shared" si="14"/>
        <v>0</v>
      </c>
      <c r="J46" s="157"/>
    </row>
    <row r="47" spans="1:10" x14ac:dyDescent="0.35">
      <c r="A47" s="1" t="s">
        <v>11</v>
      </c>
      <c r="B47" s="3"/>
      <c r="C47" s="3"/>
      <c r="D47" s="101">
        <f t="shared" si="11"/>
        <v>0</v>
      </c>
      <c r="E47" s="3"/>
      <c r="F47" s="3"/>
      <c r="G47" s="22"/>
      <c r="H47" s="5">
        <f t="shared" si="13"/>
        <v>0</v>
      </c>
      <c r="I47" s="5">
        <f t="shared" si="14"/>
        <v>0</v>
      </c>
      <c r="J47" s="157"/>
    </row>
    <row r="48" spans="1:10" x14ac:dyDescent="0.35">
      <c r="A48" s="1" t="s">
        <v>12</v>
      </c>
      <c r="B48" s="3"/>
      <c r="C48" s="3"/>
      <c r="D48" s="101">
        <f t="shared" si="11"/>
        <v>0</v>
      </c>
      <c r="E48" s="3"/>
      <c r="F48" s="3"/>
      <c r="G48" s="22"/>
      <c r="H48" s="5">
        <f t="shared" si="13"/>
        <v>0</v>
      </c>
      <c r="I48" s="5">
        <f t="shared" si="14"/>
        <v>0</v>
      </c>
      <c r="J48" s="157"/>
    </row>
    <row r="49" spans="1:10" x14ac:dyDescent="0.35">
      <c r="A49" s="1" t="s">
        <v>13</v>
      </c>
      <c r="B49" s="3"/>
      <c r="C49" s="3"/>
      <c r="D49" s="101">
        <f t="shared" si="11"/>
        <v>0</v>
      </c>
      <c r="E49" s="3"/>
      <c r="F49" s="3"/>
      <c r="G49" s="22"/>
      <c r="H49" s="5">
        <f t="shared" si="13"/>
        <v>0</v>
      </c>
      <c r="I49" s="5">
        <f t="shared" si="14"/>
        <v>0</v>
      </c>
      <c r="J49" s="158"/>
    </row>
    <row r="50" spans="1:10" x14ac:dyDescent="0.35">
      <c r="A50" s="1" t="s">
        <v>14</v>
      </c>
      <c r="B50" s="3" t="s">
        <v>18</v>
      </c>
      <c r="C50" s="3">
        <f>SUM(C38:C49)</f>
        <v>84</v>
      </c>
      <c r="D50" s="101">
        <f>SUM(D38:D49)</f>
        <v>1176</v>
      </c>
      <c r="E50" s="3" t="s">
        <v>18</v>
      </c>
      <c r="F50" s="3" t="s">
        <v>18</v>
      </c>
      <c r="G50" s="22"/>
      <c r="H50" s="5">
        <f>SUM(H38:H49)</f>
        <v>10525.199999999999</v>
      </c>
      <c r="I50" s="5">
        <f>SUM(I38:I49)</f>
        <v>12905.9</v>
      </c>
      <c r="J50" s="1"/>
    </row>
  </sheetData>
  <mergeCells count="6">
    <mergeCell ref="J38:J49"/>
    <mergeCell ref="B2:J2"/>
    <mergeCell ref="J4:J16"/>
    <mergeCell ref="B19:J19"/>
    <mergeCell ref="J21:J33"/>
    <mergeCell ref="B36:J36"/>
  </mergeCell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31855-2974-47FC-8AF3-45338B91954E}">
  <dimension ref="A2:J33"/>
  <sheetViews>
    <sheetView topLeftCell="A10" workbookViewId="0">
      <selection activeCell="N28" sqref="N28"/>
    </sheetView>
  </sheetViews>
  <sheetFormatPr defaultRowHeight="14.5" x14ac:dyDescent="0.35"/>
  <cols>
    <col min="1" max="1" width="18.81640625" customWidth="1"/>
    <col min="7" max="8" width="14.453125" customWidth="1"/>
    <col min="9" max="9" width="10.26953125" customWidth="1"/>
  </cols>
  <sheetData>
    <row r="2" spans="1:10" x14ac:dyDescent="0.35">
      <c r="B2" s="138" t="s">
        <v>25</v>
      </c>
      <c r="C2" s="138"/>
      <c r="D2" s="138"/>
      <c r="E2" s="138"/>
      <c r="F2" s="138"/>
      <c r="G2" s="138"/>
      <c r="H2" s="138"/>
      <c r="I2" s="138"/>
      <c r="J2" s="138"/>
    </row>
    <row r="3" spans="1:10" ht="58" x14ac:dyDescent="0.35">
      <c r="A3" s="2" t="s">
        <v>102</v>
      </c>
      <c r="B3" s="7" t="s">
        <v>15</v>
      </c>
      <c r="C3" s="7" t="s">
        <v>21</v>
      </c>
      <c r="D3" s="4" t="s">
        <v>23</v>
      </c>
      <c r="E3" s="7" t="s">
        <v>164</v>
      </c>
      <c r="F3" s="7" t="s">
        <v>24</v>
      </c>
      <c r="G3" s="7" t="s">
        <v>155</v>
      </c>
      <c r="H3" s="7" t="s">
        <v>162</v>
      </c>
      <c r="I3" s="4" t="s">
        <v>163</v>
      </c>
      <c r="J3" s="75" t="s">
        <v>20</v>
      </c>
    </row>
    <row r="4" spans="1:10" s="23" customFormat="1" x14ac:dyDescent="0.35">
      <c r="A4" s="62" t="s">
        <v>2</v>
      </c>
      <c r="B4" s="64"/>
      <c r="C4" s="64">
        <v>22</v>
      </c>
      <c r="D4" s="63">
        <f t="shared" ref="D4:D16" si="0">B4*C4</f>
        <v>0</v>
      </c>
      <c r="E4" s="64">
        <v>33.11</v>
      </c>
      <c r="F4" s="64">
        <v>40</v>
      </c>
      <c r="G4" s="64"/>
      <c r="H4" s="82">
        <f>ROUND((E4*F4 %)*D4,2)</f>
        <v>0</v>
      </c>
      <c r="I4" s="65">
        <v>0</v>
      </c>
      <c r="J4" s="156" t="s">
        <v>20</v>
      </c>
    </row>
    <row r="5" spans="1:10" s="23" customFormat="1" x14ac:dyDescent="0.35">
      <c r="A5" s="62" t="s">
        <v>3</v>
      </c>
      <c r="B5" s="64"/>
      <c r="C5" s="64">
        <v>21</v>
      </c>
      <c r="D5" s="63">
        <f t="shared" si="0"/>
        <v>0</v>
      </c>
      <c r="E5" s="64">
        <v>33.11</v>
      </c>
      <c r="F5" s="64">
        <v>40</v>
      </c>
      <c r="G5" s="64"/>
      <c r="H5" s="82">
        <f t="shared" ref="H5" si="1">ROUND((E5*F5 %)*D5,2)</f>
        <v>0</v>
      </c>
      <c r="I5" s="65">
        <v>0</v>
      </c>
      <c r="J5" s="157"/>
    </row>
    <row r="6" spans="1:10" x14ac:dyDescent="0.35">
      <c r="A6" s="1" t="s">
        <v>4</v>
      </c>
      <c r="B6" s="3">
        <v>7</v>
      </c>
      <c r="C6" s="3">
        <v>20</v>
      </c>
      <c r="D6" s="13">
        <f t="shared" si="0"/>
        <v>140</v>
      </c>
      <c r="E6" s="3">
        <v>33.11</v>
      </c>
      <c r="F6" s="3">
        <v>40</v>
      </c>
      <c r="G6" s="22">
        <f>ROUND(E6*F6 %,2)</f>
        <v>13.24</v>
      </c>
      <c r="H6" s="5">
        <f>D6*G6</f>
        <v>1853.6000000000001</v>
      </c>
      <c r="I6" s="65">
        <v>0</v>
      </c>
      <c r="J6" s="157"/>
    </row>
    <row r="7" spans="1:10" x14ac:dyDescent="0.35">
      <c r="A7" s="1" t="s">
        <v>5</v>
      </c>
      <c r="B7" s="22">
        <v>7</v>
      </c>
      <c r="C7" s="3">
        <v>21</v>
      </c>
      <c r="D7" s="13">
        <f t="shared" si="0"/>
        <v>147</v>
      </c>
      <c r="E7" s="3">
        <v>33.11</v>
      </c>
      <c r="F7" s="3">
        <v>40</v>
      </c>
      <c r="G7" s="22">
        <f t="shared" ref="G7:G16" si="2">ROUND(E7*F7 %,2)</f>
        <v>13.24</v>
      </c>
      <c r="H7" s="5">
        <f t="shared" ref="H7:H16" si="3">D7*G7</f>
        <v>1946.28</v>
      </c>
      <c r="I7" s="65">
        <v>0</v>
      </c>
      <c r="J7" s="157"/>
    </row>
    <row r="8" spans="1:10" x14ac:dyDescent="0.35">
      <c r="A8" s="1" t="s">
        <v>6</v>
      </c>
      <c r="B8" s="22">
        <v>7</v>
      </c>
      <c r="C8" s="3">
        <v>21</v>
      </c>
      <c r="D8" s="13">
        <f t="shared" si="0"/>
        <v>147</v>
      </c>
      <c r="E8" s="3">
        <v>33.11</v>
      </c>
      <c r="F8" s="3">
        <v>40</v>
      </c>
      <c r="G8" s="22">
        <f t="shared" si="2"/>
        <v>13.24</v>
      </c>
      <c r="H8" s="5">
        <f t="shared" si="3"/>
        <v>1946.28</v>
      </c>
      <c r="I8" s="65">
        <v>0</v>
      </c>
      <c r="J8" s="157"/>
    </row>
    <row r="9" spans="1:10" x14ac:dyDescent="0.35">
      <c r="A9" s="1" t="s">
        <v>7</v>
      </c>
      <c r="B9" s="22">
        <v>7</v>
      </c>
      <c r="C9" s="3">
        <v>19</v>
      </c>
      <c r="D9" s="13">
        <f t="shared" si="0"/>
        <v>133</v>
      </c>
      <c r="E9" s="3">
        <v>33.11</v>
      </c>
      <c r="F9" s="3">
        <v>40</v>
      </c>
      <c r="G9" s="22">
        <f t="shared" si="2"/>
        <v>13.24</v>
      </c>
      <c r="H9" s="5">
        <f t="shared" si="3"/>
        <v>1760.92</v>
      </c>
      <c r="I9" s="65">
        <v>0</v>
      </c>
      <c r="J9" s="157"/>
    </row>
    <row r="10" spans="1:10" x14ac:dyDescent="0.35">
      <c r="A10" s="1" t="s">
        <v>8</v>
      </c>
      <c r="B10" s="22">
        <v>7</v>
      </c>
      <c r="C10" s="3">
        <v>23</v>
      </c>
      <c r="D10" s="13">
        <f t="shared" si="0"/>
        <v>161</v>
      </c>
      <c r="E10" s="3">
        <v>33.11</v>
      </c>
      <c r="F10" s="3">
        <v>40</v>
      </c>
      <c r="G10" s="22">
        <f t="shared" si="2"/>
        <v>13.24</v>
      </c>
      <c r="H10" s="5">
        <f t="shared" si="3"/>
        <v>2131.64</v>
      </c>
      <c r="I10" s="65">
        <v>0</v>
      </c>
      <c r="J10" s="157"/>
    </row>
    <row r="11" spans="1:10" x14ac:dyDescent="0.35">
      <c r="A11" s="1" t="s">
        <v>9</v>
      </c>
      <c r="B11" s="22">
        <v>7</v>
      </c>
      <c r="C11" s="3">
        <v>22</v>
      </c>
      <c r="D11" s="13">
        <f t="shared" si="0"/>
        <v>154</v>
      </c>
      <c r="E11" s="3">
        <v>33.11</v>
      </c>
      <c r="F11" s="3">
        <v>40</v>
      </c>
      <c r="G11" s="22">
        <f t="shared" si="2"/>
        <v>13.24</v>
      </c>
      <c r="H11" s="5">
        <f t="shared" si="3"/>
        <v>2038.96</v>
      </c>
      <c r="I11" s="65">
        <v>0</v>
      </c>
      <c r="J11" s="157"/>
    </row>
    <row r="12" spans="1:10" x14ac:dyDescent="0.35">
      <c r="A12" s="1" t="s">
        <v>37</v>
      </c>
      <c r="B12" s="22">
        <v>7</v>
      </c>
      <c r="C12" s="3">
        <v>21</v>
      </c>
      <c r="D12" s="13">
        <f t="shared" si="0"/>
        <v>147</v>
      </c>
      <c r="E12" s="3">
        <v>33.11</v>
      </c>
      <c r="F12" s="3">
        <v>40</v>
      </c>
      <c r="G12" s="22">
        <f t="shared" si="2"/>
        <v>13.24</v>
      </c>
      <c r="H12" s="5">
        <f t="shared" si="3"/>
        <v>1946.28</v>
      </c>
      <c r="I12" s="65">
        <v>0</v>
      </c>
      <c r="J12" s="157"/>
    </row>
    <row r="13" spans="1:10" x14ac:dyDescent="0.35">
      <c r="A13" s="1" t="s">
        <v>103</v>
      </c>
      <c r="B13" s="22">
        <v>7</v>
      </c>
      <c r="C13" s="3">
        <v>9</v>
      </c>
      <c r="D13" s="13">
        <f t="shared" si="0"/>
        <v>63</v>
      </c>
      <c r="E13" s="3">
        <v>33.11</v>
      </c>
      <c r="F13" s="3">
        <v>40</v>
      </c>
      <c r="G13" s="22">
        <f t="shared" si="2"/>
        <v>13.24</v>
      </c>
      <c r="H13" s="5">
        <f t="shared" si="3"/>
        <v>834.12</v>
      </c>
      <c r="I13" s="65">
        <f>SUM(H4:H12)</f>
        <v>13623.960000000001</v>
      </c>
      <c r="J13" s="157"/>
    </row>
    <row r="14" spans="1:10" x14ac:dyDescent="0.35">
      <c r="A14" s="1" t="s">
        <v>104</v>
      </c>
      <c r="B14" s="22">
        <v>7</v>
      </c>
      <c r="C14" s="3">
        <v>14</v>
      </c>
      <c r="D14" s="13">
        <f t="shared" si="0"/>
        <v>98</v>
      </c>
      <c r="E14" s="3">
        <v>33.11</v>
      </c>
      <c r="F14" s="3">
        <v>20</v>
      </c>
      <c r="G14" s="22">
        <f t="shared" si="2"/>
        <v>6.62</v>
      </c>
      <c r="H14" s="5">
        <f t="shared" si="3"/>
        <v>648.76</v>
      </c>
      <c r="I14" s="71"/>
      <c r="J14" s="157"/>
    </row>
    <row r="15" spans="1:10" x14ac:dyDescent="0.35">
      <c r="A15" s="1" t="s">
        <v>34</v>
      </c>
      <c r="B15" s="22">
        <v>7</v>
      </c>
      <c r="C15" s="3">
        <v>20</v>
      </c>
      <c r="D15" s="13">
        <f t="shared" si="0"/>
        <v>140</v>
      </c>
      <c r="E15" s="3">
        <v>33.11</v>
      </c>
      <c r="F15" s="3">
        <v>20</v>
      </c>
      <c r="G15" s="22">
        <f t="shared" si="2"/>
        <v>6.62</v>
      </c>
      <c r="H15" s="5">
        <f t="shared" si="3"/>
        <v>926.80000000000007</v>
      </c>
      <c r="I15" s="12">
        <f>H13+H14</f>
        <v>1482.88</v>
      </c>
      <c r="J15" s="157"/>
    </row>
    <row r="16" spans="1:10" x14ac:dyDescent="0.35">
      <c r="A16" s="1" t="s">
        <v>13</v>
      </c>
      <c r="B16" s="22">
        <v>7</v>
      </c>
      <c r="C16" s="3">
        <v>18</v>
      </c>
      <c r="D16" s="13">
        <f t="shared" si="0"/>
        <v>126</v>
      </c>
      <c r="E16" s="3">
        <v>33.11</v>
      </c>
      <c r="F16" s="3">
        <v>20</v>
      </c>
      <c r="G16" s="22">
        <f t="shared" si="2"/>
        <v>6.62</v>
      </c>
      <c r="H16" s="5">
        <f t="shared" si="3"/>
        <v>834.12</v>
      </c>
      <c r="I16" s="5">
        <f>H15</f>
        <v>926.80000000000007</v>
      </c>
      <c r="J16" s="158"/>
    </row>
    <row r="17" spans="1:10" x14ac:dyDescent="0.35">
      <c r="A17" s="1" t="s">
        <v>14</v>
      </c>
      <c r="B17" s="3" t="s">
        <v>18</v>
      </c>
      <c r="C17" s="3">
        <f>SUM(C4:C16)</f>
        <v>251</v>
      </c>
      <c r="D17" s="13">
        <f>SUM(D4:D16)</f>
        <v>1456</v>
      </c>
      <c r="E17" s="3" t="s">
        <v>18</v>
      </c>
      <c r="F17" s="3" t="s">
        <v>18</v>
      </c>
      <c r="G17" s="22"/>
      <c r="H17" s="5">
        <f>SUM(H4:H16)</f>
        <v>16867.760000000002</v>
      </c>
      <c r="I17" s="5">
        <f>SUM(I4:I16)</f>
        <v>16033.64</v>
      </c>
      <c r="J17" s="1"/>
    </row>
    <row r="19" spans="1:10" x14ac:dyDescent="0.35">
      <c r="B19" s="138" t="s">
        <v>0</v>
      </c>
      <c r="C19" s="138"/>
      <c r="D19" s="138"/>
      <c r="E19" s="138"/>
      <c r="F19" s="138"/>
      <c r="G19" s="138"/>
      <c r="H19" s="138"/>
      <c r="I19" s="138"/>
      <c r="J19" s="138"/>
    </row>
    <row r="20" spans="1:10" ht="58" x14ac:dyDescent="0.35">
      <c r="A20" s="2" t="s">
        <v>102</v>
      </c>
      <c r="B20" s="7" t="s">
        <v>15</v>
      </c>
      <c r="C20" s="7" t="s">
        <v>21</v>
      </c>
      <c r="D20" s="4" t="s">
        <v>23</v>
      </c>
      <c r="E20" s="7" t="s">
        <v>164</v>
      </c>
      <c r="F20" s="7" t="s">
        <v>29</v>
      </c>
      <c r="G20" s="7" t="s">
        <v>155</v>
      </c>
      <c r="H20" s="7" t="s">
        <v>162</v>
      </c>
      <c r="I20" s="4" t="s">
        <v>163</v>
      </c>
      <c r="J20" s="75" t="s">
        <v>20</v>
      </c>
    </row>
    <row r="21" spans="1:10" x14ac:dyDescent="0.35">
      <c r="A21" s="1" t="s">
        <v>2</v>
      </c>
      <c r="B21" s="3">
        <v>8</v>
      </c>
      <c r="C21" s="3">
        <v>22</v>
      </c>
      <c r="D21" s="13">
        <f>B21*C21</f>
        <v>176</v>
      </c>
      <c r="E21" s="3">
        <v>33.11</v>
      </c>
      <c r="F21" s="3">
        <v>20</v>
      </c>
      <c r="G21" s="22">
        <f t="shared" ref="G21:G30" si="4">ROUND(E21*F21 %,2)</f>
        <v>6.62</v>
      </c>
      <c r="H21" s="5">
        <f t="shared" ref="H21:H32" si="5">D21*G21</f>
        <v>1165.1200000000001</v>
      </c>
      <c r="I21" s="5">
        <f>H16</f>
        <v>834.12</v>
      </c>
      <c r="J21" s="156" t="s">
        <v>20</v>
      </c>
    </row>
    <row r="22" spans="1:10" x14ac:dyDescent="0.35">
      <c r="A22" s="1" t="s">
        <v>3</v>
      </c>
      <c r="B22" s="3">
        <v>8</v>
      </c>
      <c r="C22" s="3">
        <v>20</v>
      </c>
      <c r="D22" s="13">
        <f t="shared" ref="D22:D32" si="6">B22*C22</f>
        <v>160</v>
      </c>
      <c r="E22" s="3">
        <v>33.11</v>
      </c>
      <c r="F22" s="3">
        <v>20</v>
      </c>
      <c r="G22" s="22">
        <f t="shared" si="4"/>
        <v>6.62</v>
      </c>
      <c r="H22" s="5">
        <f t="shared" si="5"/>
        <v>1059.2</v>
      </c>
      <c r="I22" s="5">
        <f>H21</f>
        <v>1165.1200000000001</v>
      </c>
      <c r="J22" s="157"/>
    </row>
    <row r="23" spans="1:10" x14ac:dyDescent="0.35">
      <c r="A23" s="1" t="s">
        <v>4</v>
      </c>
      <c r="B23" s="3">
        <v>8</v>
      </c>
      <c r="C23" s="3">
        <v>21</v>
      </c>
      <c r="D23" s="13">
        <f t="shared" si="6"/>
        <v>168</v>
      </c>
      <c r="E23" s="3">
        <v>33.11</v>
      </c>
      <c r="F23" s="3">
        <v>20</v>
      </c>
      <c r="G23" s="22">
        <f t="shared" si="4"/>
        <v>6.62</v>
      </c>
      <c r="H23" s="5">
        <f t="shared" si="5"/>
        <v>1112.1600000000001</v>
      </c>
      <c r="I23" s="5">
        <f t="shared" ref="I23:I26" si="7">H22</f>
        <v>1059.2</v>
      </c>
      <c r="J23" s="157"/>
    </row>
    <row r="24" spans="1:10" x14ac:dyDescent="0.35">
      <c r="A24" s="1" t="s">
        <v>5</v>
      </c>
      <c r="B24" s="3">
        <v>8</v>
      </c>
      <c r="C24" s="3">
        <v>20</v>
      </c>
      <c r="D24" s="13">
        <f t="shared" si="6"/>
        <v>160</v>
      </c>
      <c r="E24" s="3">
        <v>33.11</v>
      </c>
      <c r="F24" s="3">
        <v>20</v>
      </c>
      <c r="G24" s="22">
        <f t="shared" si="4"/>
        <v>6.62</v>
      </c>
      <c r="H24" s="5">
        <f t="shared" si="5"/>
        <v>1059.2</v>
      </c>
      <c r="I24" s="5">
        <f t="shared" si="7"/>
        <v>1112.1600000000001</v>
      </c>
      <c r="J24" s="157"/>
    </row>
    <row r="25" spans="1:10" x14ac:dyDescent="0.35">
      <c r="A25" s="1" t="s">
        <v>6</v>
      </c>
      <c r="B25" s="3">
        <v>8</v>
      </c>
      <c r="C25" s="3">
        <v>20</v>
      </c>
      <c r="D25" s="13">
        <f t="shared" si="6"/>
        <v>160</v>
      </c>
      <c r="E25" s="3">
        <v>33.11</v>
      </c>
      <c r="F25" s="3">
        <v>20</v>
      </c>
      <c r="G25" s="22">
        <f t="shared" si="4"/>
        <v>6.62</v>
      </c>
      <c r="H25" s="5">
        <f t="shared" si="5"/>
        <v>1059.2</v>
      </c>
      <c r="I25" s="5">
        <f t="shared" si="7"/>
        <v>1059.2</v>
      </c>
      <c r="J25" s="157"/>
    </row>
    <row r="26" spans="1:10" x14ac:dyDescent="0.35">
      <c r="A26" s="1" t="s">
        <v>7</v>
      </c>
      <c r="B26" s="3">
        <v>8</v>
      </c>
      <c r="C26" s="3">
        <v>19</v>
      </c>
      <c r="D26" s="13">
        <f t="shared" si="6"/>
        <v>152</v>
      </c>
      <c r="E26" s="3">
        <v>33.11</v>
      </c>
      <c r="F26" s="3">
        <v>20</v>
      </c>
      <c r="G26" s="22">
        <f t="shared" si="4"/>
        <v>6.62</v>
      </c>
      <c r="H26" s="5">
        <f t="shared" si="5"/>
        <v>1006.24</v>
      </c>
      <c r="I26" s="5">
        <f t="shared" si="7"/>
        <v>1059.2</v>
      </c>
      <c r="J26" s="157"/>
    </row>
    <row r="27" spans="1:10" x14ac:dyDescent="0.35">
      <c r="A27" s="1" t="s">
        <v>8</v>
      </c>
      <c r="B27" s="3">
        <v>8</v>
      </c>
      <c r="C27" s="3">
        <v>23</v>
      </c>
      <c r="D27" s="13">
        <f t="shared" si="6"/>
        <v>184</v>
      </c>
      <c r="E27" s="3">
        <v>33.11</v>
      </c>
      <c r="F27" s="3">
        <v>20</v>
      </c>
      <c r="G27" s="22">
        <f t="shared" si="4"/>
        <v>6.62</v>
      </c>
      <c r="H27" s="5">
        <f t="shared" si="5"/>
        <v>1218.08</v>
      </c>
      <c r="I27" s="5">
        <f>H26</f>
        <v>1006.24</v>
      </c>
      <c r="J27" s="157"/>
    </row>
    <row r="28" spans="1:10" x14ac:dyDescent="0.35">
      <c r="A28" s="1" t="s">
        <v>105</v>
      </c>
      <c r="B28" s="3">
        <v>8</v>
      </c>
      <c r="C28" s="3">
        <v>21</v>
      </c>
      <c r="D28" s="13">
        <f t="shared" si="6"/>
        <v>168</v>
      </c>
      <c r="E28" s="3">
        <v>33.11</v>
      </c>
      <c r="F28" s="3">
        <v>20</v>
      </c>
      <c r="G28" s="22">
        <f t="shared" si="4"/>
        <v>6.62</v>
      </c>
      <c r="H28" s="5">
        <f t="shared" si="5"/>
        <v>1112.1600000000001</v>
      </c>
      <c r="I28" s="5">
        <f t="shared" ref="I28:I30" si="8">H27</f>
        <v>1218.08</v>
      </c>
      <c r="J28" s="157"/>
    </row>
    <row r="29" spans="1:10" x14ac:dyDescent="0.35">
      <c r="A29" s="1" t="s">
        <v>37</v>
      </c>
      <c r="B29" s="3">
        <v>8</v>
      </c>
      <c r="C29" s="3">
        <v>22</v>
      </c>
      <c r="D29" s="13">
        <f t="shared" si="6"/>
        <v>176</v>
      </c>
      <c r="E29" s="3">
        <v>33.11</v>
      </c>
      <c r="F29" s="3">
        <v>20</v>
      </c>
      <c r="G29" s="22">
        <f t="shared" si="4"/>
        <v>6.62</v>
      </c>
      <c r="H29" s="5">
        <f t="shared" si="5"/>
        <v>1165.1200000000001</v>
      </c>
      <c r="I29" s="5">
        <f t="shared" si="8"/>
        <v>1112.1600000000001</v>
      </c>
      <c r="J29" s="157"/>
    </row>
    <row r="30" spans="1:10" x14ac:dyDescent="0.35">
      <c r="A30" s="1" t="s">
        <v>103</v>
      </c>
      <c r="B30" s="3">
        <v>8</v>
      </c>
      <c r="C30" s="3">
        <v>8</v>
      </c>
      <c r="D30" s="13">
        <f t="shared" si="6"/>
        <v>64</v>
      </c>
      <c r="E30" s="3">
        <v>33.11</v>
      </c>
      <c r="F30" s="3">
        <v>20</v>
      </c>
      <c r="G30" s="22">
        <f t="shared" si="4"/>
        <v>6.62</v>
      </c>
      <c r="H30" s="5">
        <f t="shared" si="5"/>
        <v>423.68</v>
      </c>
      <c r="I30" s="5">
        <f t="shared" si="8"/>
        <v>1165.1200000000001</v>
      </c>
      <c r="J30" s="157"/>
    </row>
    <row r="31" spans="1:10" x14ac:dyDescent="0.35">
      <c r="A31" s="1" t="s">
        <v>34</v>
      </c>
      <c r="B31" s="17"/>
      <c r="C31" s="17"/>
      <c r="D31" s="13">
        <f t="shared" si="6"/>
        <v>0</v>
      </c>
      <c r="E31" s="17"/>
      <c r="F31" s="17"/>
      <c r="G31" s="17"/>
      <c r="H31" s="5">
        <f t="shared" si="5"/>
        <v>0</v>
      </c>
      <c r="I31" s="12">
        <f>H30</f>
        <v>423.68</v>
      </c>
      <c r="J31" s="157"/>
    </row>
    <row r="32" spans="1:10" x14ac:dyDescent="0.35">
      <c r="A32" s="1" t="s">
        <v>13</v>
      </c>
      <c r="B32" s="17"/>
      <c r="C32" s="17"/>
      <c r="D32" s="13">
        <f t="shared" si="6"/>
        <v>0</v>
      </c>
      <c r="E32" s="17"/>
      <c r="F32" s="17"/>
      <c r="G32" s="17"/>
      <c r="H32" s="5">
        <f t="shared" si="5"/>
        <v>0</v>
      </c>
      <c r="I32" s="5">
        <f>H31</f>
        <v>0</v>
      </c>
      <c r="J32" s="158"/>
    </row>
    <row r="33" spans="1:10" x14ac:dyDescent="0.35">
      <c r="A33" s="1" t="s">
        <v>14</v>
      </c>
      <c r="B33" s="3" t="s">
        <v>18</v>
      </c>
      <c r="C33" s="3">
        <f>SUM(C21:C32)</f>
        <v>196</v>
      </c>
      <c r="D33" s="13">
        <f>SUM(D21:D32)</f>
        <v>1568</v>
      </c>
      <c r="E33" s="3" t="s">
        <v>18</v>
      </c>
      <c r="F33" s="3" t="s">
        <v>18</v>
      </c>
      <c r="G33" s="22"/>
      <c r="H33" s="5">
        <f>SUM(H21:H32)</f>
        <v>10380.160000000002</v>
      </c>
      <c r="I33" s="5">
        <f>SUM(I21:I32)</f>
        <v>11214.28</v>
      </c>
      <c r="J33" s="1"/>
    </row>
  </sheetData>
  <mergeCells count="4">
    <mergeCell ref="B2:J2"/>
    <mergeCell ref="J4:J16"/>
    <mergeCell ref="B19:J19"/>
    <mergeCell ref="J21:J32"/>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F566B-F827-4E89-B956-B974A3B65807}">
  <dimension ref="A2:J85"/>
  <sheetViews>
    <sheetView topLeftCell="A49" workbookViewId="0">
      <selection activeCell="N59" sqref="N59"/>
    </sheetView>
  </sheetViews>
  <sheetFormatPr defaultRowHeight="14.5" x14ac:dyDescent="0.35"/>
  <cols>
    <col min="1" max="1" width="19.26953125" customWidth="1"/>
    <col min="2" max="7" width="12" customWidth="1"/>
    <col min="8" max="8" width="14.7265625" customWidth="1"/>
    <col min="9" max="10" width="12" customWidth="1"/>
  </cols>
  <sheetData>
    <row r="2" spans="1:10" x14ac:dyDescent="0.35">
      <c r="B2" s="155" t="s">
        <v>25</v>
      </c>
      <c r="C2" s="155"/>
      <c r="D2" s="155"/>
      <c r="E2" s="155"/>
      <c r="F2" s="155"/>
      <c r="G2" s="155"/>
      <c r="H2" s="155"/>
      <c r="I2" s="155"/>
      <c r="J2" s="155"/>
    </row>
    <row r="3" spans="1:10" ht="72.5" x14ac:dyDescent="0.35">
      <c r="A3" s="2" t="s">
        <v>119</v>
      </c>
      <c r="B3" s="7" t="s">
        <v>15</v>
      </c>
      <c r="C3" s="7" t="s">
        <v>21</v>
      </c>
      <c r="D3" s="4" t="s">
        <v>23</v>
      </c>
      <c r="E3" s="7" t="s">
        <v>164</v>
      </c>
      <c r="F3" s="7" t="s">
        <v>24</v>
      </c>
      <c r="G3" s="7" t="s">
        <v>155</v>
      </c>
      <c r="H3" s="7" t="s">
        <v>162</v>
      </c>
      <c r="I3" s="4" t="s">
        <v>163</v>
      </c>
      <c r="J3" s="75" t="s">
        <v>20</v>
      </c>
    </row>
    <row r="4" spans="1:10" x14ac:dyDescent="0.35">
      <c r="A4" s="1" t="s">
        <v>2</v>
      </c>
      <c r="B4" s="13"/>
      <c r="C4" s="13">
        <v>22</v>
      </c>
      <c r="D4" s="101"/>
      <c r="E4" s="19"/>
      <c r="F4" s="19"/>
      <c r="G4" s="22"/>
      <c r="H4" s="15"/>
      <c r="I4" s="15"/>
      <c r="J4" s="156" t="s">
        <v>20</v>
      </c>
    </row>
    <row r="5" spans="1:10" x14ac:dyDescent="0.35">
      <c r="A5" s="1" t="s">
        <v>3</v>
      </c>
      <c r="B5" s="13"/>
      <c r="C5" s="13">
        <v>21</v>
      </c>
      <c r="D5" s="101"/>
      <c r="E5" s="19"/>
      <c r="F5" s="19"/>
      <c r="G5" s="22"/>
      <c r="H5" s="15"/>
      <c r="I5" s="15"/>
      <c r="J5" s="157"/>
    </row>
    <row r="6" spans="1:10" x14ac:dyDescent="0.35">
      <c r="A6" s="1" t="s">
        <v>4</v>
      </c>
      <c r="B6" s="13"/>
      <c r="C6" s="13">
        <v>20</v>
      </c>
      <c r="D6" s="101"/>
      <c r="E6" s="19"/>
      <c r="F6" s="19"/>
      <c r="G6" s="22"/>
      <c r="H6" s="15"/>
      <c r="I6" s="15"/>
      <c r="J6" s="157"/>
    </row>
    <row r="7" spans="1:10" x14ac:dyDescent="0.35">
      <c r="A7" s="1" t="s">
        <v>5</v>
      </c>
      <c r="B7" s="13"/>
      <c r="C7" s="19">
        <v>21</v>
      </c>
      <c r="D7" s="101"/>
      <c r="E7" s="19"/>
      <c r="F7" s="19"/>
      <c r="G7" s="22"/>
      <c r="H7" s="15"/>
      <c r="I7" s="15"/>
      <c r="J7" s="157"/>
    </row>
    <row r="8" spans="1:10" x14ac:dyDescent="0.35">
      <c r="A8" s="1" t="s">
        <v>6</v>
      </c>
      <c r="B8" s="13"/>
      <c r="C8" s="19">
        <v>21</v>
      </c>
      <c r="D8" s="101"/>
      <c r="E8" s="19"/>
      <c r="F8" s="19"/>
      <c r="G8" s="22"/>
      <c r="H8" s="5"/>
      <c r="I8" s="5"/>
      <c r="J8" s="157"/>
    </row>
    <row r="9" spans="1:10" x14ac:dyDescent="0.35">
      <c r="A9" s="1" t="s">
        <v>120</v>
      </c>
      <c r="B9" s="13"/>
      <c r="C9" s="22">
        <v>8</v>
      </c>
      <c r="D9" s="101"/>
      <c r="E9" s="22"/>
      <c r="F9" s="22"/>
      <c r="G9" s="22"/>
      <c r="H9" s="5"/>
      <c r="I9" s="5"/>
      <c r="J9" s="157"/>
    </row>
    <row r="10" spans="1:10" x14ac:dyDescent="0.35">
      <c r="A10" s="1" t="s">
        <v>192</v>
      </c>
      <c r="B10" s="13">
        <v>13</v>
      </c>
      <c r="C10" s="19">
        <v>11</v>
      </c>
      <c r="D10" s="101">
        <f t="shared" ref="D10:D16" si="0">B10*C10</f>
        <v>143</v>
      </c>
      <c r="E10" s="19">
        <v>34.409999999999997</v>
      </c>
      <c r="F10" s="19">
        <v>80</v>
      </c>
      <c r="G10" s="22">
        <f>ROUND(E10*F10 %,2)</f>
        <v>27.53</v>
      </c>
      <c r="H10" s="5">
        <f>D10*G10</f>
        <v>3936.79</v>
      </c>
      <c r="I10" s="5">
        <f>H8</f>
        <v>0</v>
      </c>
      <c r="J10" s="157"/>
    </row>
    <row r="11" spans="1:10" x14ac:dyDescent="0.35">
      <c r="A11" s="1" t="s">
        <v>8</v>
      </c>
      <c r="B11" s="13">
        <v>13</v>
      </c>
      <c r="C11" s="19">
        <f>'darba dienas'!H3</f>
        <v>23</v>
      </c>
      <c r="D11" s="101">
        <f t="shared" si="0"/>
        <v>299</v>
      </c>
      <c r="E11" s="19">
        <v>34.409999999999997</v>
      </c>
      <c r="F11" s="19">
        <v>80</v>
      </c>
      <c r="G11" s="22">
        <f t="shared" ref="G11:G16" si="1">ROUND(E11*F11 %,2)</f>
        <v>27.53</v>
      </c>
      <c r="H11" s="5">
        <f t="shared" ref="H11:H16" si="2">D11*G11</f>
        <v>8231.4700000000012</v>
      </c>
      <c r="I11" s="20">
        <v>0</v>
      </c>
      <c r="J11" s="157"/>
    </row>
    <row r="12" spans="1:10" x14ac:dyDescent="0.35">
      <c r="A12" s="1" t="s">
        <v>9</v>
      </c>
      <c r="B12" s="13">
        <v>13</v>
      </c>
      <c r="C12" s="19">
        <v>22</v>
      </c>
      <c r="D12" s="101">
        <f t="shared" si="0"/>
        <v>286</v>
      </c>
      <c r="E12" s="19">
        <v>34.409999999999997</v>
      </c>
      <c r="F12" s="19">
        <v>80</v>
      </c>
      <c r="G12" s="22">
        <f t="shared" si="1"/>
        <v>27.53</v>
      </c>
      <c r="H12" s="5">
        <f t="shared" si="2"/>
        <v>7873.58</v>
      </c>
      <c r="I12" s="5">
        <v>0</v>
      </c>
      <c r="J12" s="157"/>
    </row>
    <row r="13" spans="1:10" x14ac:dyDescent="0.35">
      <c r="A13" s="1" t="s">
        <v>10</v>
      </c>
      <c r="B13" s="13">
        <v>13</v>
      </c>
      <c r="C13" s="19">
        <v>21</v>
      </c>
      <c r="D13" s="101">
        <f t="shared" si="0"/>
        <v>273</v>
      </c>
      <c r="E13" s="19">
        <v>34.409999999999997</v>
      </c>
      <c r="F13" s="19">
        <v>80</v>
      </c>
      <c r="G13" s="22">
        <f t="shared" si="1"/>
        <v>27.53</v>
      </c>
      <c r="H13" s="5">
        <f t="shared" si="2"/>
        <v>7515.6900000000005</v>
      </c>
      <c r="I13" s="5">
        <v>0</v>
      </c>
      <c r="J13" s="157"/>
    </row>
    <row r="14" spans="1:10" x14ac:dyDescent="0.35">
      <c r="A14" s="1" t="s">
        <v>11</v>
      </c>
      <c r="B14" s="13">
        <v>13</v>
      </c>
      <c r="C14" s="19">
        <v>23</v>
      </c>
      <c r="D14" s="101">
        <f t="shared" si="0"/>
        <v>299</v>
      </c>
      <c r="E14" s="19">
        <v>34.409999999999997</v>
      </c>
      <c r="F14" s="19">
        <v>80</v>
      </c>
      <c r="G14" s="22">
        <f t="shared" si="1"/>
        <v>27.53</v>
      </c>
      <c r="H14" s="5">
        <f t="shared" si="2"/>
        <v>8231.4700000000012</v>
      </c>
      <c r="I14" s="5">
        <f>SUM(H10:H13)</f>
        <v>27557.530000000006</v>
      </c>
      <c r="J14" s="157"/>
    </row>
    <row r="15" spans="1:10" x14ac:dyDescent="0.35">
      <c r="A15" s="1" t="s">
        <v>12</v>
      </c>
      <c r="B15" s="13">
        <v>13</v>
      </c>
      <c r="C15" s="19">
        <v>20</v>
      </c>
      <c r="D15" s="101">
        <f t="shared" si="0"/>
        <v>260</v>
      </c>
      <c r="E15" s="19">
        <v>34.409999999999997</v>
      </c>
      <c r="F15" s="19">
        <v>80</v>
      </c>
      <c r="G15" s="22">
        <f t="shared" si="1"/>
        <v>27.53</v>
      </c>
      <c r="H15" s="5">
        <f t="shared" si="2"/>
        <v>7157.8</v>
      </c>
      <c r="I15" s="20">
        <f>H14</f>
        <v>8231.4700000000012</v>
      </c>
      <c r="J15" s="157"/>
    </row>
    <row r="16" spans="1:10" x14ac:dyDescent="0.35">
      <c r="A16" s="1" t="s">
        <v>13</v>
      </c>
      <c r="B16" s="13">
        <v>13</v>
      </c>
      <c r="C16" s="19">
        <v>18</v>
      </c>
      <c r="D16" s="101">
        <f t="shared" si="0"/>
        <v>234</v>
      </c>
      <c r="E16" s="19">
        <v>34.409999999999997</v>
      </c>
      <c r="F16" s="19">
        <v>80</v>
      </c>
      <c r="G16" s="22">
        <f t="shared" si="1"/>
        <v>27.53</v>
      </c>
      <c r="H16" s="5">
        <f t="shared" si="2"/>
        <v>6442.02</v>
      </c>
      <c r="I16" s="5">
        <f>H15</f>
        <v>7157.8</v>
      </c>
      <c r="J16" s="158"/>
    </row>
    <row r="17" spans="1:10" x14ac:dyDescent="0.35">
      <c r="A17" s="1" t="s">
        <v>14</v>
      </c>
      <c r="B17" s="19" t="s">
        <v>18</v>
      </c>
      <c r="C17" s="19">
        <f>SUM(C4:C16)</f>
        <v>251</v>
      </c>
      <c r="D17" s="101">
        <f>SUM(D4:D16)</f>
        <v>1794</v>
      </c>
      <c r="E17" s="19" t="s">
        <v>18</v>
      </c>
      <c r="F17" s="19" t="s">
        <v>18</v>
      </c>
      <c r="G17" s="22" t="s">
        <v>18</v>
      </c>
      <c r="H17" s="5">
        <f>SUM(H4:H16)</f>
        <v>49388.820000000007</v>
      </c>
      <c r="I17" s="5">
        <f>SUM(I4:I16)</f>
        <v>42946.80000000001</v>
      </c>
      <c r="J17" s="1"/>
    </row>
    <row r="18" spans="1:10" x14ac:dyDescent="0.35">
      <c r="A18" s="10"/>
    </row>
    <row r="19" spans="1:10" x14ac:dyDescent="0.35">
      <c r="B19" s="155" t="s">
        <v>0</v>
      </c>
      <c r="C19" s="155"/>
      <c r="D19" s="155"/>
      <c r="E19" s="155"/>
      <c r="F19" s="155"/>
      <c r="G19" s="155"/>
      <c r="H19" s="155"/>
      <c r="I19" s="155"/>
      <c r="J19" s="155"/>
    </row>
    <row r="20" spans="1:10" ht="72.5" x14ac:dyDescent="0.35">
      <c r="A20" s="2" t="s">
        <v>119</v>
      </c>
      <c r="B20" s="7" t="s">
        <v>15</v>
      </c>
      <c r="C20" s="7" t="s">
        <v>21</v>
      </c>
      <c r="D20" s="4" t="s">
        <v>23</v>
      </c>
      <c r="E20" s="7" t="s">
        <v>164</v>
      </c>
      <c r="F20" s="7" t="s">
        <v>29</v>
      </c>
      <c r="G20" s="7" t="s">
        <v>155</v>
      </c>
      <c r="H20" s="7" t="s">
        <v>162</v>
      </c>
      <c r="I20" s="4" t="s">
        <v>163</v>
      </c>
      <c r="J20" s="75" t="s">
        <v>20</v>
      </c>
    </row>
    <row r="21" spans="1:10" x14ac:dyDescent="0.35">
      <c r="A21" s="1" t="s">
        <v>2</v>
      </c>
      <c r="B21" s="19">
        <v>21</v>
      </c>
      <c r="C21" s="19">
        <v>22</v>
      </c>
      <c r="D21" s="101">
        <f>B21*C21</f>
        <v>462</v>
      </c>
      <c r="E21" s="19">
        <v>34.409999999999997</v>
      </c>
      <c r="F21" s="19">
        <v>80</v>
      </c>
      <c r="G21" s="22">
        <f>ROUND(E21*F21 %,2)</f>
        <v>27.53</v>
      </c>
      <c r="H21" s="5">
        <f t="shared" ref="H21:H33" si="3">D21*G21</f>
        <v>12718.86</v>
      </c>
      <c r="I21" s="5">
        <f>H16</f>
        <v>6442.02</v>
      </c>
      <c r="J21" s="156" t="s">
        <v>20</v>
      </c>
    </row>
    <row r="22" spans="1:10" x14ac:dyDescent="0.35">
      <c r="A22" s="1" t="s">
        <v>3</v>
      </c>
      <c r="B22" s="19">
        <v>21</v>
      </c>
      <c r="C22" s="19">
        <v>20</v>
      </c>
      <c r="D22" s="101">
        <f t="shared" ref="D22:D33" si="4">B22*C22</f>
        <v>420</v>
      </c>
      <c r="E22" s="19">
        <v>34.409999999999997</v>
      </c>
      <c r="F22" s="19">
        <v>80</v>
      </c>
      <c r="G22" s="22">
        <f t="shared" ref="G22:G33" si="5">ROUND(E22*F22 %,2)</f>
        <v>27.53</v>
      </c>
      <c r="H22" s="5">
        <f t="shared" si="3"/>
        <v>11562.6</v>
      </c>
      <c r="I22" s="5">
        <f>H21</f>
        <v>12718.86</v>
      </c>
      <c r="J22" s="157"/>
    </row>
    <row r="23" spans="1:10" x14ac:dyDescent="0.35">
      <c r="A23" s="1" t="s">
        <v>4</v>
      </c>
      <c r="B23" s="19">
        <v>21</v>
      </c>
      <c r="C23" s="19">
        <v>21</v>
      </c>
      <c r="D23" s="101">
        <f t="shared" si="4"/>
        <v>441</v>
      </c>
      <c r="E23" s="19">
        <v>34.409999999999997</v>
      </c>
      <c r="F23" s="19">
        <v>80</v>
      </c>
      <c r="G23" s="22">
        <f t="shared" si="5"/>
        <v>27.53</v>
      </c>
      <c r="H23" s="5">
        <f t="shared" si="3"/>
        <v>12140.730000000001</v>
      </c>
      <c r="I23" s="5">
        <f t="shared" ref="I23:I25" si="6">H22</f>
        <v>11562.6</v>
      </c>
      <c r="J23" s="157"/>
    </row>
    <row r="24" spans="1:10" x14ac:dyDescent="0.35">
      <c r="A24" s="1" t="s">
        <v>5</v>
      </c>
      <c r="B24" s="19">
        <v>21</v>
      </c>
      <c r="C24" s="19">
        <f>'darba dienas'!E4</f>
        <v>20</v>
      </c>
      <c r="D24" s="101">
        <f t="shared" si="4"/>
        <v>420</v>
      </c>
      <c r="E24" s="19">
        <v>34.409999999999997</v>
      </c>
      <c r="F24" s="19">
        <v>80</v>
      </c>
      <c r="G24" s="22">
        <f t="shared" si="5"/>
        <v>27.53</v>
      </c>
      <c r="H24" s="5">
        <f t="shared" si="3"/>
        <v>11562.6</v>
      </c>
      <c r="I24" s="5">
        <f t="shared" si="6"/>
        <v>12140.730000000001</v>
      </c>
      <c r="J24" s="157"/>
    </row>
    <row r="25" spans="1:10" x14ac:dyDescent="0.35">
      <c r="A25" s="1" t="s">
        <v>6</v>
      </c>
      <c r="B25" s="19">
        <v>21</v>
      </c>
      <c r="C25" s="19">
        <v>20</v>
      </c>
      <c r="D25" s="101">
        <f t="shared" si="4"/>
        <v>420</v>
      </c>
      <c r="E25" s="19">
        <v>34.409999999999997</v>
      </c>
      <c r="F25" s="19">
        <v>80</v>
      </c>
      <c r="G25" s="22">
        <f t="shared" si="5"/>
        <v>27.53</v>
      </c>
      <c r="H25" s="5">
        <f t="shared" si="3"/>
        <v>11562.6</v>
      </c>
      <c r="I25" s="5">
        <f t="shared" si="6"/>
        <v>11562.6</v>
      </c>
      <c r="J25" s="157"/>
    </row>
    <row r="26" spans="1:10" x14ac:dyDescent="0.35">
      <c r="A26" s="1" t="s">
        <v>120</v>
      </c>
      <c r="B26" s="19">
        <v>21</v>
      </c>
      <c r="C26" s="19">
        <v>9</v>
      </c>
      <c r="D26" s="101">
        <f t="shared" si="4"/>
        <v>189</v>
      </c>
      <c r="E26" s="19">
        <v>34.409999999999997</v>
      </c>
      <c r="F26" s="19">
        <v>80</v>
      </c>
      <c r="G26" s="22">
        <f t="shared" si="5"/>
        <v>27.53</v>
      </c>
      <c r="H26" s="5">
        <f t="shared" si="3"/>
        <v>5203.17</v>
      </c>
      <c r="I26" s="5">
        <f>H25</f>
        <v>11562.6</v>
      </c>
      <c r="J26" s="157"/>
    </row>
    <row r="27" spans="1:10" x14ac:dyDescent="0.35">
      <c r="A27" s="1" t="s">
        <v>121</v>
      </c>
      <c r="B27" s="19">
        <v>21</v>
      </c>
      <c r="C27" s="19">
        <v>10</v>
      </c>
      <c r="D27" s="101">
        <f t="shared" si="4"/>
        <v>210</v>
      </c>
      <c r="E27" s="19">
        <v>34.409999999999997</v>
      </c>
      <c r="F27" s="19">
        <v>60</v>
      </c>
      <c r="G27" s="22">
        <f t="shared" si="5"/>
        <v>20.65</v>
      </c>
      <c r="H27" s="5">
        <f t="shared" si="3"/>
        <v>4336.5</v>
      </c>
      <c r="I27" s="5"/>
      <c r="J27" s="157"/>
    </row>
    <row r="28" spans="1:10" x14ac:dyDescent="0.35">
      <c r="A28" s="1" t="s">
        <v>8</v>
      </c>
      <c r="B28" s="19">
        <v>21</v>
      </c>
      <c r="C28" s="19">
        <f>'darba dienas'!H4</f>
        <v>23</v>
      </c>
      <c r="D28" s="101">
        <f t="shared" si="4"/>
        <v>483</v>
      </c>
      <c r="E28" s="19">
        <v>34.409999999999997</v>
      </c>
      <c r="F28" s="19">
        <v>60</v>
      </c>
      <c r="G28" s="22">
        <f t="shared" si="5"/>
        <v>20.65</v>
      </c>
      <c r="H28" s="5">
        <f t="shared" si="3"/>
        <v>9973.9499999999989</v>
      </c>
      <c r="I28" s="5">
        <f>H26+H27</f>
        <v>9539.67</v>
      </c>
      <c r="J28" s="157"/>
    </row>
    <row r="29" spans="1:10" x14ac:dyDescent="0.35">
      <c r="A29" s="1" t="s">
        <v>9</v>
      </c>
      <c r="B29" s="19">
        <v>21</v>
      </c>
      <c r="C29" s="19">
        <f>'darba dienas'!I4</f>
        <v>21</v>
      </c>
      <c r="D29" s="101">
        <f t="shared" si="4"/>
        <v>441</v>
      </c>
      <c r="E29" s="19">
        <v>34.409999999999997</v>
      </c>
      <c r="F29" s="19">
        <v>60</v>
      </c>
      <c r="G29" s="22">
        <f t="shared" si="5"/>
        <v>20.65</v>
      </c>
      <c r="H29" s="5">
        <f t="shared" si="3"/>
        <v>9106.65</v>
      </c>
      <c r="I29" s="5">
        <f>H28</f>
        <v>9973.9499999999989</v>
      </c>
      <c r="J29" s="157"/>
    </row>
    <row r="30" spans="1:10" x14ac:dyDescent="0.35">
      <c r="A30" s="1" t="s">
        <v>10</v>
      </c>
      <c r="B30" s="19">
        <v>21</v>
      </c>
      <c r="C30" s="19">
        <f>'darba dienas'!J4</f>
        <v>22</v>
      </c>
      <c r="D30" s="101">
        <f t="shared" si="4"/>
        <v>462</v>
      </c>
      <c r="E30" s="19">
        <v>34.409999999999997</v>
      </c>
      <c r="F30" s="19">
        <v>60</v>
      </c>
      <c r="G30" s="22">
        <f t="shared" si="5"/>
        <v>20.65</v>
      </c>
      <c r="H30" s="5">
        <f t="shared" si="3"/>
        <v>9540.2999999999993</v>
      </c>
      <c r="I30" s="5">
        <f t="shared" ref="I30:I31" si="7">H29</f>
        <v>9106.65</v>
      </c>
      <c r="J30" s="157"/>
    </row>
    <row r="31" spans="1:10" x14ac:dyDescent="0.35">
      <c r="A31" s="1" t="s">
        <v>11</v>
      </c>
      <c r="B31" s="19">
        <v>21</v>
      </c>
      <c r="C31" s="19">
        <f>'darba dienas'!K4</f>
        <v>23</v>
      </c>
      <c r="D31" s="101">
        <f t="shared" si="4"/>
        <v>483</v>
      </c>
      <c r="E31" s="19">
        <v>34.409999999999997</v>
      </c>
      <c r="F31" s="19">
        <v>60</v>
      </c>
      <c r="G31" s="22">
        <f t="shared" si="5"/>
        <v>20.65</v>
      </c>
      <c r="H31" s="5">
        <f t="shared" si="3"/>
        <v>9973.9499999999989</v>
      </c>
      <c r="I31" s="5">
        <f t="shared" si="7"/>
        <v>9540.2999999999993</v>
      </c>
      <c r="J31" s="157"/>
    </row>
    <row r="32" spans="1:10" x14ac:dyDescent="0.35">
      <c r="A32" s="1" t="s">
        <v>34</v>
      </c>
      <c r="B32" s="19">
        <v>21</v>
      </c>
      <c r="C32" s="19">
        <f>'darba dienas'!L4</f>
        <v>19</v>
      </c>
      <c r="D32" s="101">
        <f t="shared" si="4"/>
        <v>399</v>
      </c>
      <c r="E32" s="19">
        <v>34.409999999999997</v>
      </c>
      <c r="F32" s="19">
        <v>60</v>
      </c>
      <c r="G32" s="22">
        <f t="shared" si="5"/>
        <v>20.65</v>
      </c>
      <c r="H32" s="5">
        <f t="shared" si="3"/>
        <v>8239.3499999999985</v>
      </c>
      <c r="I32" s="14">
        <f>H31</f>
        <v>9973.9499999999989</v>
      </c>
      <c r="J32" s="157"/>
    </row>
    <row r="33" spans="1:10" x14ac:dyDescent="0.35">
      <c r="A33" s="1" t="s">
        <v>13</v>
      </c>
      <c r="B33" s="19">
        <v>21</v>
      </c>
      <c r="C33" s="19">
        <v>19</v>
      </c>
      <c r="D33" s="101">
        <f t="shared" si="4"/>
        <v>399</v>
      </c>
      <c r="E33" s="19">
        <v>34.409999999999997</v>
      </c>
      <c r="F33" s="19">
        <v>60</v>
      </c>
      <c r="G33" s="22">
        <f t="shared" si="5"/>
        <v>20.65</v>
      </c>
      <c r="H33" s="5">
        <f t="shared" si="3"/>
        <v>8239.3499999999985</v>
      </c>
      <c r="I33" s="5">
        <f>H32</f>
        <v>8239.3499999999985</v>
      </c>
      <c r="J33" s="158"/>
    </row>
    <row r="34" spans="1:10" x14ac:dyDescent="0.35">
      <c r="A34" s="1" t="s">
        <v>14</v>
      </c>
      <c r="B34" s="19" t="s">
        <v>18</v>
      </c>
      <c r="C34" s="19">
        <f>SUM(C21:C33)</f>
        <v>249</v>
      </c>
      <c r="D34" s="101">
        <f>SUM(D21:D33)</f>
        <v>5229</v>
      </c>
      <c r="E34" s="19" t="s">
        <v>18</v>
      </c>
      <c r="F34" s="19" t="s">
        <v>18</v>
      </c>
      <c r="G34" s="22" t="s">
        <v>18</v>
      </c>
      <c r="H34" s="5">
        <f>SUM(H21:H33)</f>
        <v>124160.60999999999</v>
      </c>
      <c r="I34" s="5">
        <f>SUM(I21:I33)</f>
        <v>122363.28</v>
      </c>
      <c r="J34" s="1"/>
    </row>
    <row r="36" spans="1:10" x14ac:dyDescent="0.35">
      <c r="B36" s="155" t="s">
        <v>26</v>
      </c>
      <c r="C36" s="155"/>
      <c r="D36" s="155"/>
      <c r="E36" s="155"/>
      <c r="F36" s="155"/>
      <c r="G36" s="155"/>
      <c r="H36" s="155"/>
      <c r="I36" s="155"/>
      <c r="J36" s="155"/>
    </row>
    <row r="37" spans="1:10" ht="72.5" x14ac:dyDescent="0.35">
      <c r="A37" s="2" t="s">
        <v>119</v>
      </c>
      <c r="B37" s="7" t="s">
        <v>15</v>
      </c>
      <c r="C37" s="7" t="s">
        <v>21</v>
      </c>
      <c r="D37" s="4" t="s">
        <v>23</v>
      </c>
      <c r="E37" s="7" t="s">
        <v>164</v>
      </c>
      <c r="F37" s="7" t="s">
        <v>30</v>
      </c>
      <c r="G37" s="7" t="s">
        <v>155</v>
      </c>
      <c r="H37" s="7" t="s">
        <v>162</v>
      </c>
      <c r="I37" s="4" t="s">
        <v>163</v>
      </c>
      <c r="J37" s="75" t="s">
        <v>20</v>
      </c>
    </row>
    <row r="38" spans="1:10" x14ac:dyDescent="0.35">
      <c r="A38" s="1" t="s">
        <v>2</v>
      </c>
      <c r="B38" s="19">
        <v>21</v>
      </c>
      <c r="C38" s="19">
        <v>21</v>
      </c>
      <c r="D38" s="101">
        <f>B38*C38</f>
        <v>441</v>
      </c>
      <c r="E38" s="19">
        <v>34.409999999999997</v>
      </c>
      <c r="F38" s="19">
        <v>60</v>
      </c>
      <c r="G38" s="22">
        <f t="shared" ref="G38" si="8">ROUND(E38*F38 %,2)</f>
        <v>20.65</v>
      </c>
      <c r="H38" s="5">
        <f t="shared" ref="H38" si="9">D38*G38</f>
        <v>9106.65</v>
      </c>
      <c r="I38" s="5">
        <f>H33</f>
        <v>8239.3499999999985</v>
      </c>
      <c r="J38" s="156" t="s">
        <v>20</v>
      </c>
    </row>
    <row r="39" spans="1:10" x14ac:dyDescent="0.35">
      <c r="A39" s="1" t="s">
        <v>3</v>
      </c>
      <c r="B39" s="19">
        <v>21</v>
      </c>
      <c r="C39" s="19">
        <v>20</v>
      </c>
      <c r="D39" s="101">
        <f t="shared" ref="D39:D50" si="10">B39*C39</f>
        <v>420</v>
      </c>
      <c r="E39" s="19">
        <v>34.409999999999997</v>
      </c>
      <c r="F39" s="19">
        <v>60</v>
      </c>
      <c r="G39" s="22">
        <f t="shared" ref="G39:G50" si="11">ROUND(E39*F39 %,2)</f>
        <v>20.65</v>
      </c>
      <c r="H39" s="5">
        <f t="shared" ref="H39:H50" si="12">D39*G39</f>
        <v>8673</v>
      </c>
      <c r="I39" s="5">
        <f>H38</f>
        <v>9106.65</v>
      </c>
      <c r="J39" s="157"/>
    </row>
    <row r="40" spans="1:10" x14ac:dyDescent="0.35">
      <c r="A40" s="1" t="s">
        <v>4</v>
      </c>
      <c r="B40" s="19">
        <v>21</v>
      </c>
      <c r="C40" s="19">
        <f>'darba dienas'!D5</f>
        <v>22</v>
      </c>
      <c r="D40" s="101">
        <f t="shared" si="10"/>
        <v>462</v>
      </c>
      <c r="E40" s="19">
        <v>34.409999999999997</v>
      </c>
      <c r="F40" s="19">
        <v>60</v>
      </c>
      <c r="G40" s="22">
        <f t="shared" si="11"/>
        <v>20.65</v>
      </c>
      <c r="H40" s="5">
        <f t="shared" si="12"/>
        <v>9540.2999999999993</v>
      </c>
      <c r="I40" s="5">
        <f t="shared" ref="I40" si="13">H39</f>
        <v>8673</v>
      </c>
      <c r="J40" s="157"/>
    </row>
    <row r="41" spans="1:10" x14ac:dyDescent="0.35">
      <c r="A41" s="1" t="s">
        <v>5</v>
      </c>
      <c r="B41" s="19">
        <v>21</v>
      </c>
      <c r="C41" s="19">
        <f>'darba dienas'!E5</f>
        <v>21</v>
      </c>
      <c r="D41" s="101">
        <f t="shared" si="10"/>
        <v>441</v>
      </c>
      <c r="E41" s="19">
        <v>34.409999999999997</v>
      </c>
      <c r="F41" s="19">
        <v>60</v>
      </c>
      <c r="G41" s="22">
        <f t="shared" si="11"/>
        <v>20.65</v>
      </c>
      <c r="H41" s="5">
        <f t="shared" si="12"/>
        <v>9106.65</v>
      </c>
      <c r="I41" s="5">
        <f>H40</f>
        <v>9540.2999999999993</v>
      </c>
      <c r="J41" s="157"/>
    </row>
    <row r="42" spans="1:10" x14ac:dyDescent="0.35">
      <c r="A42" s="1" t="s">
        <v>6</v>
      </c>
      <c r="B42" s="19">
        <v>21</v>
      </c>
      <c r="C42" s="19">
        <f>'darba dienas'!F5</f>
        <v>19</v>
      </c>
      <c r="D42" s="101">
        <f t="shared" si="10"/>
        <v>399</v>
      </c>
      <c r="E42" s="19">
        <v>34.409999999999997</v>
      </c>
      <c r="F42" s="19">
        <v>60</v>
      </c>
      <c r="G42" s="22">
        <f t="shared" si="11"/>
        <v>20.65</v>
      </c>
      <c r="H42" s="5">
        <f t="shared" si="12"/>
        <v>8239.3499999999985</v>
      </c>
      <c r="I42" s="5">
        <f>H41</f>
        <v>9106.65</v>
      </c>
      <c r="J42" s="157"/>
    </row>
    <row r="43" spans="1:10" x14ac:dyDescent="0.35">
      <c r="A43" s="1" t="s">
        <v>120</v>
      </c>
      <c r="B43" s="19">
        <v>21</v>
      </c>
      <c r="C43" s="19">
        <v>10</v>
      </c>
      <c r="D43" s="101">
        <f t="shared" si="10"/>
        <v>210</v>
      </c>
      <c r="E43" s="19">
        <v>34.409999999999997</v>
      </c>
      <c r="F43" s="19">
        <v>60</v>
      </c>
      <c r="G43" s="22">
        <f t="shared" si="11"/>
        <v>20.65</v>
      </c>
      <c r="H43" s="5">
        <f t="shared" si="12"/>
        <v>4336.5</v>
      </c>
      <c r="I43" s="5">
        <f>H42</f>
        <v>8239.3499999999985</v>
      </c>
      <c r="J43" s="157"/>
    </row>
    <row r="44" spans="1:10" x14ac:dyDescent="0.35">
      <c r="A44" s="1" t="s">
        <v>121</v>
      </c>
      <c r="B44" s="19">
        <v>21</v>
      </c>
      <c r="C44" s="19">
        <v>10</v>
      </c>
      <c r="D44" s="101">
        <f t="shared" si="10"/>
        <v>210</v>
      </c>
      <c r="E44" s="19">
        <v>34.409999999999997</v>
      </c>
      <c r="F44" s="19">
        <v>40</v>
      </c>
      <c r="G44" s="22">
        <f t="shared" si="11"/>
        <v>13.76</v>
      </c>
      <c r="H44" s="5">
        <f t="shared" si="12"/>
        <v>2889.6</v>
      </c>
      <c r="I44" s="5"/>
      <c r="J44" s="157"/>
    </row>
    <row r="45" spans="1:10" x14ac:dyDescent="0.35">
      <c r="A45" s="1" t="s">
        <v>8</v>
      </c>
      <c r="B45" s="19">
        <v>21</v>
      </c>
      <c r="C45" s="19">
        <v>23</v>
      </c>
      <c r="D45" s="101">
        <f t="shared" si="10"/>
        <v>483</v>
      </c>
      <c r="E45" s="19">
        <v>34.409999999999997</v>
      </c>
      <c r="F45" s="19">
        <v>40</v>
      </c>
      <c r="G45" s="22">
        <f t="shared" si="11"/>
        <v>13.76</v>
      </c>
      <c r="H45" s="5">
        <f t="shared" si="12"/>
        <v>6646.08</v>
      </c>
      <c r="I45" s="5">
        <f>H43+H44</f>
        <v>7226.1</v>
      </c>
      <c r="J45" s="157"/>
    </row>
    <row r="46" spans="1:10" x14ac:dyDescent="0.35">
      <c r="A46" s="1" t="s">
        <v>9</v>
      </c>
      <c r="B46" s="19">
        <v>21</v>
      </c>
      <c r="C46" s="19">
        <v>21</v>
      </c>
      <c r="D46" s="101">
        <f t="shared" si="10"/>
        <v>441</v>
      </c>
      <c r="E46" s="19">
        <v>34.409999999999997</v>
      </c>
      <c r="F46" s="19">
        <v>40</v>
      </c>
      <c r="G46" s="22">
        <f t="shared" si="11"/>
        <v>13.76</v>
      </c>
      <c r="H46" s="5">
        <f t="shared" si="12"/>
        <v>6068.16</v>
      </c>
      <c r="I46" s="5">
        <f>H45</f>
        <v>6646.08</v>
      </c>
      <c r="J46" s="157"/>
    </row>
    <row r="47" spans="1:10" x14ac:dyDescent="0.35">
      <c r="A47" s="1" t="s">
        <v>10</v>
      </c>
      <c r="B47" s="19">
        <v>21</v>
      </c>
      <c r="C47" s="19">
        <v>22</v>
      </c>
      <c r="D47" s="101">
        <f t="shared" si="10"/>
        <v>462</v>
      </c>
      <c r="E47" s="19">
        <v>34.409999999999997</v>
      </c>
      <c r="F47" s="19">
        <v>40</v>
      </c>
      <c r="G47" s="22">
        <f t="shared" si="11"/>
        <v>13.76</v>
      </c>
      <c r="H47" s="5">
        <f t="shared" si="12"/>
        <v>6357.12</v>
      </c>
      <c r="I47" s="5">
        <f>H46</f>
        <v>6068.16</v>
      </c>
      <c r="J47" s="157"/>
    </row>
    <row r="48" spans="1:10" x14ac:dyDescent="0.35">
      <c r="A48" s="1" t="s">
        <v>11</v>
      </c>
      <c r="B48" s="19">
        <v>21</v>
      </c>
      <c r="C48" s="19">
        <v>22</v>
      </c>
      <c r="D48" s="101">
        <f t="shared" si="10"/>
        <v>462</v>
      </c>
      <c r="E48" s="19">
        <v>34.409999999999997</v>
      </c>
      <c r="F48" s="19">
        <v>40</v>
      </c>
      <c r="G48" s="22">
        <f t="shared" si="11"/>
        <v>13.76</v>
      </c>
      <c r="H48" s="5">
        <f t="shared" si="12"/>
        <v>6357.12</v>
      </c>
      <c r="I48" s="5">
        <f t="shared" ref="I48" si="14">H47</f>
        <v>6357.12</v>
      </c>
      <c r="J48" s="157"/>
    </row>
    <row r="49" spans="1:10" x14ac:dyDescent="0.35">
      <c r="A49" s="1" t="s">
        <v>34</v>
      </c>
      <c r="B49" s="19">
        <v>21</v>
      </c>
      <c r="C49" s="19">
        <v>20</v>
      </c>
      <c r="D49" s="101">
        <f t="shared" si="10"/>
        <v>420</v>
      </c>
      <c r="E49" s="19">
        <v>34.409999999999997</v>
      </c>
      <c r="F49" s="19">
        <v>40</v>
      </c>
      <c r="G49" s="22">
        <f t="shared" si="11"/>
        <v>13.76</v>
      </c>
      <c r="H49" s="5">
        <f t="shared" si="12"/>
        <v>5779.2</v>
      </c>
      <c r="I49" s="14">
        <f>H48</f>
        <v>6357.12</v>
      </c>
      <c r="J49" s="157"/>
    </row>
    <row r="50" spans="1:10" x14ac:dyDescent="0.35">
      <c r="A50" s="1" t="s">
        <v>13</v>
      </c>
      <c r="B50" s="19">
        <v>21</v>
      </c>
      <c r="C50" s="19">
        <v>20</v>
      </c>
      <c r="D50" s="101">
        <f t="shared" si="10"/>
        <v>420</v>
      </c>
      <c r="E50" s="19">
        <v>34.409999999999997</v>
      </c>
      <c r="F50" s="19">
        <v>40</v>
      </c>
      <c r="G50" s="22">
        <f t="shared" si="11"/>
        <v>13.76</v>
      </c>
      <c r="H50" s="5">
        <f t="shared" si="12"/>
        <v>5779.2</v>
      </c>
      <c r="I50" s="5">
        <f>H49</f>
        <v>5779.2</v>
      </c>
      <c r="J50" s="158"/>
    </row>
    <row r="51" spans="1:10" x14ac:dyDescent="0.35">
      <c r="A51" s="1" t="s">
        <v>14</v>
      </c>
      <c r="B51" s="19" t="s">
        <v>18</v>
      </c>
      <c r="C51" s="19">
        <f>SUM(C38:C50)</f>
        <v>251</v>
      </c>
      <c r="D51" s="101">
        <f>SUM(D38:D50)</f>
        <v>5271</v>
      </c>
      <c r="E51" s="19" t="s">
        <v>18</v>
      </c>
      <c r="F51" s="19" t="s">
        <v>18</v>
      </c>
      <c r="G51" s="22" t="s">
        <v>18</v>
      </c>
      <c r="H51" s="5">
        <f>SUM(H38:H50)</f>
        <v>88878.929999999978</v>
      </c>
      <c r="I51" s="5">
        <f>SUM(I38:I50)</f>
        <v>91339.079999999987</v>
      </c>
      <c r="J51" s="1"/>
    </row>
    <row r="53" spans="1:10" x14ac:dyDescent="0.35">
      <c r="B53" s="155" t="s">
        <v>32</v>
      </c>
      <c r="C53" s="155"/>
      <c r="D53" s="155"/>
      <c r="E53" s="155"/>
      <c r="F53" s="155"/>
      <c r="G53" s="155"/>
      <c r="H53" s="155"/>
      <c r="I53" s="155"/>
      <c r="J53" s="155"/>
    </row>
    <row r="54" spans="1:10" ht="72.5" x14ac:dyDescent="0.35">
      <c r="A54" s="2" t="s">
        <v>119</v>
      </c>
      <c r="B54" s="7" t="s">
        <v>15</v>
      </c>
      <c r="C54" s="7" t="s">
        <v>21</v>
      </c>
      <c r="D54" s="4" t="s">
        <v>23</v>
      </c>
      <c r="E54" s="7" t="s">
        <v>164</v>
      </c>
      <c r="F54" s="7" t="s">
        <v>42</v>
      </c>
      <c r="G54" s="7" t="s">
        <v>155</v>
      </c>
      <c r="H54" s="7" t="s">
        <v>162</v>
      </c>
      <c r="I54" s="4" t="s">
        <v>163</v>
      </c>
      <c r="J54" s="75" t="s">
        <v>20</v>
      </c>
    </row>
    <row r="55" spans="1:10" x14ac:dyDescent="0.35">
      <c r="A55" s="1" t="s">
        <v>2</v>
      </c>
      <c r="B55" s="19">
        <v>21</v>
      </c>
      <c r="C55" s="19">
        <v>20</v>
      </c>
      <c r="D55" s="101">
        <f>B55*C55</f>
        <v>420</v>
      </c>
      <c r="E55" s="19">
        <v>34.409999999999997</v>
      </c>
      <c r="F55" s="19">
        <v>40</v>
      </c>
      <c r="G55" s="22">
        <f t="shared" ref="G55" si="15">ROUND(E55*F55 %,2)</f>
        <v>13.76</v>
      </c>
      <c r="H55" s="5">
        <f t="shared" ref="H55" si="16">D55*G55</f>
        <v>5779.2</v>
      </c>
      <c r="I55" s="5">
        <f>H50</f>
        <v>5779.2</v>
      </c>
      <c r="J55" s="156" t="s">
        <v>20</v>
      </c>
    </row>
    <row r="56" spans="1:10" x14ac:dyDescent="0.35">
      <c r="A56" s="1" t="s">
        <v>3</v>
      </c>
      <c r="B56" s="19">
        <v>21</v>
      </c>
      <c r="C56" s="19">
        <v>20</v>
      </c>
      <c r="D56" s="101">
        <f t="shared" ref="D56:D67" si="17">B56*C56</f>
        <v>420</v>
      </c>
      <c r="E56" s="19">
        <v>34.409999999999997</v>
      </c>
      <c r="F56" s="19">
        <v>40</v>
      </c>
      <c r="G56" s="22">
        <f t="shared" ref="G56:G67" si="18">ROUND(E56*F56 %,2)</f>
        <v>13.76</v>
      </c>
      <c r="H56" s="5">
        <f t="shared" ref="H56:H67" si="19">D56*G56</f>
        <v>5779.2</v>
      </c>
      <c r="I56" s="5">
        <f>H55</f>
        <v>5779.2</v>
      </c>
      <c r="J56" s="157"/>
    </row>
    <row r="57" spans="1:10" x14ac:dyDescent="0.35">
      <c r="A57" s="1" t="s">
        <v>4</v>
      </c>
      <c r="B57" s="19">
        <v>21</v>
      </c>
      <c r="C57" s="19">
        <v>21</v>
      </c>
      <c r="D57" s="101">
        <f t="shared" si="17"/>
        <v>441</v>
      </c>
      <c r="E57" s="19">
        <v>34.409999999999997</v>
      </c>
      <c r="F57" s="19">
        <v>40</v>
      </c>
      <c r="G57" s="22">
        <f t="shared" si="18"/>
        <v>13.76</v>
      </c>
      <c r="H57" s="5">
        <f t="shared" si="19"/>
        <v>6068.16</v>
      </c>
      <c r="I57" s="5">
        <f t="shared" ref="I57:I60" si="20">H56</f>
        <v>5779.2</v>
      </c>
      <c r="J57" s="157"/>
    </row>
    <row r="58" spans="1:10" x14ac:dyDescent="0.35">
      <c r="A58" s="1" t="s">
        <v>5</v>
      </c>
      <c r="B58" s="19">
        <v>21</v>
      </c>
      <c r="C58" s="19">
        <v>22</v>
      </c>
      <c r="D58" s="101">
        <f t="shared" si="17"/>
        <v>462</v>
      </c>
      <c r="E58" s="19">
        <v>34.409999999999997</v>
      </c>
      <c r="F58" s="19">
        <v>40</v>
      </c>
      <c r="G58" s="22">
        <f t="shared" si="18"/>
        <v>13.76</v>
      </c>
      <c r="H58" s="5">
        <f t="shared" si="19"/>
        <v>6357.12</v>
      </c>
      <c r="I58" s="5">
        <f t="shared" si="20"/>
        <v>6068.16</v>
      </c>
      <c r="J58" s="157"/>
    </row>
    <row r="59" spans="1:10" x14ac:dyDescent="0.35">
      <c r="A59" s="1" t="s">
        <v>6</v>
      </c>
      <c r="B59" s="19">
        <v>21</v>
      </c>
      <c r="C59" s="19">
        <v>20</v>
      </c>
      <c r="D59" s="101">
        <f t="shared" si="17"/>
        <v>420</v>
      </c>
      <c r="E59" s="19">
        <v>34.409999999999997</v>
      </c>
      <c r="F59" s="19">
        <v>40</v>
      </c>
      <c r="G59" s="22">
        <f t="shared" si="18"/>
        <v>13.76</v>
      </c>
      <c r="H59" s="5">
        <f t="shared" si="19"/>
        <v>5779.2</v>
      </c>
      <c r="I59" s="5">
        <f t="shared" si="20"/>
        <v>6357.12</v>
      </c>
      <c r="J59" s="157"/>
    </row>
    <row r="60" spans="1:10" x14ac:dyDescent="0.35">
      <c r="A60" s="1" t="s">
        <v>120</v>
      </c>
      <c r="B60" s="19">
        <v>21</v>
      </c>
      <c r="C60" s="19">
        <v>10</v>
      </c>
      <c r="D60" s="101">
        <f t="shared" si="17"/>
        <v>210</v>
      </c>
      <c r="E60" s="19">
        <v>34.409999999999997</v>
      </c>
      <c r="F60" s="19">
        <v>40</v>
      </c>
      <c r="G60" s="22">
        <f t="shared" si="18"/>
        <v>13.76</v>
      </c>
      <c r="H60" s="5">
        <f t="shared" si="19"/>
        <v>2889.6</v>
      </c>
      <c r="I60" s="5">
        <f t="shared" si="20"/>
        <v>5779.2</v>
      </c>
      <c r="J60" s="157"/>
    </row>
    <row r="61" spans="1:10" x14ac:dyDescent="0.35">
      <c r="A61" s="1" t="s">
        <v>121</v>
      </c>
      <c r="B61" s="19">
        <v>21</v>
      </c>
      <c r="C61" s="19">
        <v>10</v>
      </c>
      <c r="D61" s="101">
        <f t="shared" si="17"/>
        <v>210</v>
      </c>
      <c r="E61" s="19">
        <v>34.409999999999997</v>
      </c>
      <c r="F61" s="19">
        <v>20</v>
      </c>
      <c r="G61" s="22">
        <f t="shared" si="18"/>
        <v>6.88</v>
      </c>
      <c r="H61" s="5">
        <f t="shared" si="19"/>
        <v>1444.8</v>
      </c>
      <c r="I61" s="5"/>
      <c r="J61" s="157"/>
    </row>
    <row r="62" spans="1:10" x14ac:dyDescent="0.35">
      <c r="A62" s="1" t="s">
        <v>8</v>
      </c>
      <c r="B62" s="19">
        <v>21</v>
      </c>
      <c r="C62" s="19">
        <v>22</v>
      </c>
      <c r="D62" s="101">
        <f t="shared" si="17"/>
        <v>462</v>
      </c>
      <c r="E62" s="19">
        <v>34.409999999999997</v>
      </c>
      <c r="F62" s="19">
        <v>20</v>
      </c>
      <c r="G62" s="22">
        <f t="shared" si="18"/>
        <v>6.88</v>
      </c>
      <c r="H62" s="5">
        <f t="shared" si="19"/>
        <v>3178.56</v>
      </c>
      <c r="I62" s="5">
        <f>H60+H61</f>
        <v>4334.3999999999996</v>
      </c>
      <c r="J62" s="157"/>
    </row>
    <row r="63" spans="1:10" x14ac:dyDescent="0.35">
      <c r="A63" s="1" t="s">
        <v>9</v>
      </c>
      <c r="B63" s="19">
        <v>21</v>
      </c>
      <c r="C63" s="19">
        <v>22</v>
      </c>
      <c r="D63" s="101">
        <f t="shared" si="17"/>
        <v>462</v>
      </c>
      <c r="E63" s="19">
        <v>34.409999999999997</v>
      </c>
      <c r="F63" s="19">
        <v>20</v>
      </c>
      <c r="G63" s="22">
        <f t="shared" si="18"/>
        <v>6.88</v>
      </c>
      <c r="H63" s="5">
        <f t="shared" si="19"/>
        <v>3178.56</v>
      </c>
      <c r="I63" s="5">
        <f>H62</f>
        <v>3178.56</v>
      </c>
      <c r="J63" s="157"/>
    </row>
    <row r="64" spans="1:10" x14ac:dyDescent="0.35">
      <c r="A64" s="1" t="s">
        <v>10</v>
      </c>
      <c r="B64" s="19">
        <v>21</v>
      </c>
      <c r="C64" s="19">
        <v>22</v>
      </c>
      <c r="D64" s="101">
        <f t="shared" si="17"/>
        <v>462</v>
      </c>
      <c r="E64" s="19">
        <v>34.409999999999997</v>
      </c>
      <c r="F64" s="19">
        <v>20</v>
      </c>
      <c r="G64" s="22">
        <f t="shared" si="18"/>
        <v>6.88</v>
      </c>
      <c r="H64" s="5">
        <f t="shared" si="19"/>
        <v>3178.56</v>
      </c>
      <c r="I64" s="5">
        <f>H63</f>
        <v>3178.56</v>
      </c>
      <c r="J64" s="157"/>
    </row>
    <row r="65" spans="1:10" x14ac:dyDescent="0.35">
      <c r="A65" s="1" t="s">
        <v>11</v>
      </c>
      <c r="B65" s="19">
        <v>21</v>
      </c>
      <c r="C65" s="19">
        <v>21</v>
      </c>
      <c r="D65" s="101">
        <f t="shared" si="17"/>
        <v>441</v>
      </c>
      <c r="E65" s="19">
        <v>34.409999999999997</v>
      </c>
      <c r="F65" s="19">
        <v>20</v>
      </c>
      <c r="G65" s="22">
        <f t="shared" si="18"/>
        <v>6.88</v>
      </c>
      <c r="H65" s="5">
        <f t="shared" si="19"/>
        <v>3034.08</v>
      </c>
      <c r="I65" s="5">
        <f>H64</f>
        <v>3178.56</v>
      </c>
      <c r="J65" s="157"/>
    </row>
    <row r="66" spans="1:10" x14ac:dyDescent="0.35">
      <c r="A66" s="1" t="s">
        <v>34</v>
      </c>
      <c r="B66" s="19">
        <v>21</v>
      </c>
      <c r="C66" s="19">
        <v>21</v>
      </c>
      <c r="D66" s="101">
        <f t="shared" si="17"/>
        <v>441</v>
      </c>
      <c r="E66" s="19">
        <v>34.409999999999997</v>
      </c>
      <c r="F66" s="19">
        <v>20</v>
      </c>
      <c r="G66" s="22">
        <f t="shared" si="18"/>
        <v>6.88</v>
      </c>
      <c r="H66" s="5">
        <f t="shared" si="19"/>
        <v>3034.08</v>
      </c>
      <c r="I66" s="14">
        <f>H65</f>
        <v>3034.08</v>
      </c>
      <c r="J66" s="157"/>
    </row>
    <row r="67" spans="1:10" x14ac:dyDescent="0.35">
      <c r="A67" s="1" t="s">
        <v>13</v>
      </c>
      <c r="B67" s="19">
        <v>21</v>
      </c>
      <c r="C67" s="19">
        <v>21</v>
      </c>
      <c r="D67" s="101">
        <f t="shared" si="17"/>
        <v>441</v>
      </c>
      <c r="E67" s="19">
        <v>34.409999999999997</v>
      </c>
      <c r="F67" s="19">
        <v>20</v>
      </c>
      <c r="G67" s="22">
        <f t="shared" si="18"/>
        <v>6.88</v>
      </c>
      <c r="H67" s="5">
        <f t="shared" si="19"/>
        <v>3034.08</v>
      </c>
      <c r="I67" s="5">
        <f>H66</f>
        <v>3034.08</v>
      </c>
      <c r="J67" s="158"/>
    </row>
    <row r="68" spans="1:10" x14ac:dyDescent="0.35">
      <c r="A68" s="1" t="s">
        <v>14</v>
      </c>
      <c r="B68" s="19" t="s">
        <v>18</v>
      </c>
      <c r="C68" s="19">
        <f>SUM(C55:C67)</f>
        <v>252</v>
      </c>
      <c r="D68" s="101">
        <f>SUM(D55:D67)</f>
        <v>5292</v>
      </c>
      <c r="E68" s="19" t="s">
        <v>18</v>
      </c>
      <c r="F68" s="19" t="s">
        <v>18</v>
      </c>
      <c r="G68" s="22" t="s">
        <v>18</v>
      </c>
      <c r="H68" s="5">
        <f>SUM(H55:H67)</f>
        <v>52735.199999999997</v>
      </c>
      <c r="I68" s="5">
        <f>SUM(I55:I67)</f>
        <v>55480.319999999992</v>
      </c>
      <c r="J68" s="1"/>
    </row>
    <row r="70" spans="1:10" x14ac:dyDescent="0.35">
      <c r="B70" s="155" t="s">
        <v>43</v>
      </c>
      <c r="C70" s="155"/>
      <c r="D70" s="155"/>
      <c r="E70" s="155"/>
      <c r="F70" s="155"/>
      <c r="G70" s="155"/>
      <c r="H70" s="155"/>
      <c r="I70" s="155"/>
      <c r="J70" s="155"/>
    </row>
    <row r="71" spans="1:10" ht="72.5" x14ac:dyDescent="0.35">
      <c r="A71" s="2" t="s">
        <v>119</v>
      </c>
      <c r="B71" s="7" t="s">
        <v>15</v>
      </c>
      <c r="C71" s="7" t="s">
        <v>21</v>
      </c>
      <c r="D71" s="4" t="s">
        <v>23</v>
      </c>
      <c r="E71" s="7" t="s">
        <v>164</v>
      </c>
      <c r="F71" s="7" t="s">
        <v>44</v>
      </c>
      <c r="G71" s="7" t="s">
        <v>155</v>
      </c>
      <c r="H71" s="7" t="s">
        <v>162</v>
      </c>
      <c r="I71" s="4" t="s">
        <v>163</v>
      </c>
      <c r="J71" s="75" t="s">
        <v>20</v>
      </c>
    </row>
    <row r="72" spans="1:10" x14ac:dyDescent="0.35">
      <c r="A72" s="1" t="s">
        <v>2</v>
      </c>
      <c r="B72" s="19">
        <v>21</v>
      </c>
      <c r="C72" s="19">
        <v>21</v>
      </c>
      <c r="D72" s="11">
        <f>B72*C72</f>
        <v>441</v>
      </c>
      <c r="E72" s="19">
        <v>34.409999999999997</v>
      </c>
      <c r="F72" s="19">
        <v>20</v>
      </c>
      <c r="G72" s="22">
        <f t="shared" ref="G72" si="21">ROUND(E72*F72 %,2)</f>
        <v>6.88</v>
      </c>
      <c r="H72" s="5">
        <f t="shared" ref="H72" si="22">D72*G72</f>
        <v>3034.08</v>
      </c>
      <c r="I72" s="5">
        <f>H67</f>
        <v>3034.08</v>
      </c>
      <c r="J72" s="156" t="s">
        <v>20</v>
      </c>
    </row>
    <row r="73" spans="1:10" x14ac:dyDescent="0.35">
      <c r="A73" s="1" t="s">
        <v>3</v>
      </c>
      <c r="B73" s="19">
        <v>21</v>
      </c>
      <c r="C73" s="19">
        <v>21</v>
      </c>
      <c r="D73" s="11">
        <f t="shared" ref="D73:D84" si="23">B73*C73</f>
        <v>441</v>
      </c>
      <c r="E73" s="19">
        <v>34.409999999999997</v>
      </c>
      <c r="F73" s="19">
        <v>20</v>
      </c>
      <c r="G73" s="22">
        <f t="shared" ref="G73:G77" si="24">ROUND(E73*F73 %,2)</f>
        <v>6.88</v>
      </c>
      <c r="H73" s="5">
        <f t="shared" ref="H73:H84" si="25">D73*G73</f>
        <v>3034.08</v>
      </c>
      <c r="I73" s="5">
        <f>H72</f>
        <v>3034.08</v>
      </c>
      <c r="J73" s="157"/>
    </row>
    <row r="74" spans="1:10" x14ac:dyDescent="0.35">
      <c r="A74" s="1" t="s">
        <v>4</v>
      </c>
      <c r="B74" s="19">
        <v>21</v>
      </c>
      <c r="C74" s="19">
        <v>23</v>
      </c>
      <c r="D74" s="11">
        <f t="shared" si="23"/>
        <v>483</v>
      </c>
      <c r="E74" s="19">
        <v>34.409999999999997</v>
      </c>
      <c r="F74" s="19">
        <v>20</v>
      </c>
      <c r="G74" s="22">
        <f t="shared" si="24"/>
        <v>6.88</v>
      </c>
      <c r="H74" s="5">
        <f t="shared" si="25"/>
        <v>3323.04</v>
      </c>
      <c r="I74" s="5">
        <f t="shared" ref="I74:I76" si="26">H73</f>
        <v>3034.08</v>
      </c>
      <c r="J74" s="157"/>
    </row>
    <row r="75" spans="1:10" x14ac:dyDescent="0.35">
      <c r="A75" s="1" t="s">
        <v>5</v>
      </c>
      <c r="B75" s="19">
        <v>21</v>
      </c>
      <c r="C75" s="19">
        <v>18</v>
      </c>
      <c r="D75" s="11">
        <f t="shared" si="23"/>
        <v>378</v>
      </c>
      <c r="E75" s="19">
        <v>34.409999999999997</v>
      </c>
      <c r="F75" s="19">
        <v>20</v>
      </c>
      <c r="G75" s="22">
        <f t="shared" si="24"/>
        <v>6.88</v>
      </c>
      <c r="H75" s="5">
        <f t="shared" si="25"/>
        <v>2600.64</v>
      </c>
      <c r="I75" s="5">
        <f t="shared" si="26"/>
        <v>3323.04</v>
      </c>
      <c r="J75" s="157"/>
    </row>
    <row r="76" spans="1:10" x14ac:dyDescent="0.35">
      <c r="A76" s="1" t="s">
        <v>6</v>
      </c>
      <c r="B76" s="19">
        <v>21</v>
      </c>
      <c r="C76" s="19">
        <v>21</v>
      </c>
      <c r="D76" s="11">
        <f t="shared" si="23"/>
        <v>441</v>
      </c>
      <c r="E76" s="19">
        <v>34.409999999999997</v>
      </c>
      <c r="F76" s="19">
        <v>20</v>
      </c>
      <c r="G76" s="22">
        <f t="shared" si="24"/>
        <v>6.88</v>
      </c>
      <c r="H76" s="5">
        <f t="shared" si="25"/>
        <v>3034.08</v>
      </c>
      <c r="I76" s="5">
        <f t="shared" si="26"/>
        <v>2600.64</v>
      </c>
      <c r="J76" s="157"/>
    </row>
    <row r="77" spans="1:10" x14ac:dyDescent="0.35">
      <c r="A77" s="1" t="s">
        <v>120</v>
      </c>
      <c r="B77" s="19">
        <v>21</v>
      </c>
      <c r="C77" s="19">
        <v>8</v>
      </c>
      <c r="D77" s="11">
        <f t="shared" si="23"/>
        <v>168</v>
      </c>
      <c r="E77" s="19">
        <v>34.409999999999997</v>
      </c>
      <c r="F77" s="19">
        <v>20</v>
      </c>
      <c r="G77" s="22">
        <f t="shared" si="24"/>
        <v>6.88</v>
      </c>
      <c r="H77" s="5">
        <f t="shared" si="25"/>
        <v>1155.8399999999999</v>
      </c>
      <c r="I77" s="5">
        <f>H76</f>
        <v>3034.08</v>
      </c>
      <c r="J77" s="157"/>
    </row>
    <row r="78" spans="1:10" x14ac:dyDescent="0.35">
      <c r="A78" s="1" t="s">
        <v>121</v>
      </c>
      <c r="B78" s="19"/>
      <c r="C78" s="19"/>
      <c r="D78" s="11">
        <f t="shared" si="23"/>
        <v>0</v>
      </c>
      <c r="E78" s="19">
        <v>34.409999999999997</v>
      </c>
      <c r="F78" s="19"/>
      <c r="G78" s="22"/>
      <c r="H78" s="5">
        <f t="shared" si="25"/>
        <v>0</v>
      </c>
      <c r="I78" s="5"/>
      <c r="J78" s="157"/>
    </row>
    <row r="79" spans="1:10" x14ac:dyDescent="0.35">
      <c r="A79" s="1" t="s">
        <v>8</v>
      </c>
      <c r="B79" s="19"/>
      <c r="C79" s="19"/>
      <c r="D79" s="11">
        <f t="shared" si="23"/>
        <v>0</v>
      </c>
      <c r="E79" s="19">
        <v>34.409999999999997</v>
      </c>
      <c r="F79" s="19"/>
      <c r="G79" s="22"/>
      <c r="H79" s="5">
        <f t="shared" si="25"/>
        <v>0</v>
      </c>
      <c r="I79" s="5">
        <f>H77</f>
        <v>1155.8399999999999</v>
      </c>
      <c r="J79" s="157"/>
    </row>
    <row r="80" spans="1:10" x14ac:dyDescent="0.35">
      <c r="A80" s="1" t="s">
        <v>9</v>
      </c>
      <c r="B80" s="19"/>
      <c r="C80" s="19"/>
      <c r="D80" s="11">
        <f t="shared" si="23"/>
        <v>0</v>
      </c>
      <c r="E80" s="19">
        <v>34.409999999999997</v>
      </c>
      <c r="F80" s="19"/>
      <c r="G80" s="22"/>
      <c r="H80" s="5">
        <f t="shared" si="25"/>
        <v>0</v>
      </c>
      <c r="I80" s="5">
        <f>H79</f>
        <v>0</v>
      </c>
      <c r="J80" s="157"/>
    </row>
    <row r="81" spans="1:10" x14ac:dyDescent="0.35">
      <c r="A81" s="1" t="s">
        <v>10</v>
      </c>
      <c r="B81" s="19"/>
      <c r="C81" s="19"/>
      <c r="D81" s="11">
        <f t="shared" si="23"/>
        <v>0</v>
      </c>
      <c r="E81" s="19">
        <v>34.409999999999997</v>
      </c>
      <c r="F81" s="19"/>
      <c r="G81" s="22"/>
      <c r="H81" s="5">
        <f t="shared" si="25"/>
        <v>0</v>
      </c>
      <c r="I81" s="5">
        <f>H80</f>
        <v>0</v>
      </c>
      <c r="J81" s="157"/>
    </row>
    <row r="82" spans="1:10" x14ac:dyDescent="0.35">
      <c r="A82" s="1" t="s">
        <v>11</v>
      </c>
      <c r="B82" s="19"/>
      <c r="C82" s="19"/>
      <c r="D82" s="11">
        <f t="shared" si="23"/>
        <v>0</v>
      </c>
      <c r="E82" s="19">
        <v>34.409999999999997</v>
      </c>
      <c r="F82" s="19"/>
      <c r="G82" s="22"/>
      <c r="H82" s="5">
        <f t="shared" si="25"/>
        <v>0</v>
      </c>
      <c r="I82" s="5">
        <f>H81</f>
        <v>0</v>
      </c>
      <c r="J82" s="157"/>
    </row>
    <row r="83" spans="1:10" x14ac:dyDescent="0.35">
      <c r="A83" s="1" t="s">
        <v>34</v>
      </c>
      <c r="B83" s="19"/>
      <c r="C83" s="19"/>
      <c r="D83" s="11">
        <f t="shared" si="23"/>
        <v>0</v>
      </c>
      <c r="E83" s="19">
        <v>34.409999999999997</v>
      </c>
      <c r="F83" s="19"/>
      <c r="G83" s="22"/>
      <c r="H83" s="5">
        <f t="shared" si="25"/>
        <v>0</v>
      </c>
      <c r="I83" s="14">
        <f>H82</f>
        <v>0</v>
      </c>
      <c r="J83" s="157"/>
    </row>
    <row r="84" spans="1:10" x14ac:dyDescent="0.35">
      <c r="A84" s="1" t="s">
        <v>13</v>
      </c>
      <c r="B84" s="19"/>
      <c r="C84" s="19"/>
      <c r="D84" s="11">
        <f t="shared" si="23"/>
        <v>0</v>
      </c>
      <c r="E84" s="19">
        <v>34.409999999999997</v>
      </c>
      <c r="F84" s="19"/>
      <c r="G84" s="22"/>
      <c r="H84" s="5">
        <f t="shared" si="25"/>
        <v>0</v>
      </c>
      <c r="I84" s="5">
        <f>H83</f>
        <v>0</v>
      </c>
      <c r="J84" s="158"/>
    </row>
    <row r="85" spans="1:10" x14ac:dyDescent="0.35">
      <c r="A85" s="1" t="s">
        <v>14</v>
      </c>
      <c r="B85" s="19" t="s">
        <v>18</v>
      </c>
      <c r="C85" s="19">
        <f>SUM(C72:C84)</f>
        <v>112</v>
      </c>
      <c r="D85" s="11">
        <f>SUM(D72:D84)</f>
        <v>2352</v>
      </c>
      <c r="E85" s="19" t="s">
        <v>18</v>
      </c>
      <c r="F85" s="19" t="s">
        <v>18</v>
      </c>
      <c r="G85" s="22"/>
      <c r="H85" s="5">
        <f>SUM(H72:H84)</f>
        <v>16181.76</v>
      </c>
      <c r="I85" s="5">
        <f>SUM(I72:I84)</f>
        <v>19215.84</v>
      </c>
      <c r="J85" s="1"/>
    </row>
  </sheetData>
  <mergeCells count="10">
    <mergeCell ref="J72:J84"/>
    <mergeCell ref="B2:J2"/>
    <mergeCell ref="J4:J16"/>
    <mergeCell ref="B19:J19"/>
    <mergeCell ref="J21:J33"/>
    <mergeCell ref="B36:J36"/>
    <mergeCell ref="J38:J50"/>
    <mergeCell ref="B53:J53"/>
    <mergeCell ref="J55:J67"/>
    <mergeCell ref="B70:J70"/>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4FE36-5D8F-4040-834A-654E41B92349}">
  <dimension ref="A2:J66"/>
  <sheetViews>
    <sheetView topLeftCell="A46" workbookViewId="0">
      <selection activeCell="N64" sqref="N64"/>
    </sheetView>
  </sheetViews>
  <sheetFormatPr defaultRowHeight="14.5" x14ac:dyDescent="0.35"/>
  <cols>
    <col min="1" max="1" width="15.90625" customWidth="1"/>
    <col min="5" max="5" width="9.7265625" customWidth="1"/>
    <col min="6" max="6" width="15.08984375" customWidth="1"/>
    <col min="7" max="7" width="14.6328125" customWidth="1"/>
    <col min="8" max="8" width="16.26953125" customWidth="1"/>
    <col min="9" max="9" width="10.26953125" customWidth="1"/>
  </cols>
  <sheetData>
    <row r="2" spans="1:10" x14ac:dyDescent="0.35">
      <c r="B2" s="138" t="s">
        <v>25</v>
      </c>
      <c r="C2" s="138"/>
      <c r="D2" s="138"/>
      <c r="E2" s="138"/>
      <c r="F2" s="138"/>
      <c r="G2" s="138"/>
      <c r="H2" s="138"/>
      <c r="I2" s="138"/>
      <c r="J2" s="138"/>
    </row>
    <row r="3" spans="1:10" ht="58" x14ac:dyDescent="0.35">
      <c r="A3" s="2" t="s">
        <v>194</v>
      </c>
      <c r="B3" s="7" t="s">
        <v>15</v>
      </c>
      <c r="C3" s="7" t="s">
        <v>21</v>
      </c>
      <c r="D3" s="4" t="s">
        <v>23</v>
      </c>
      <c r="E3" s="7" t="s">
        <v>164</v>
      </c>
      <c r="F3" s="7" t="s">
        <v>24</v>
      </c>
      <c r="G3" s="7" t="s">
        <v>155</v>
      </c>
      <c r="H3" s="7" t="s">
        <v>162</v>
      </c>
      <c r="I3" s="4" t="s">
        <v>163</v>
      </c>
      <c r="J3" s="75" t="s">
        <v>20</v>
      </c>
    </row>
    <row r="4" spans="1:10" s="23" customFormat="1" x14ac:dyDescent="0.35">
      <c r="A4" s="62" t="s">
        <v>2</v>
      </c>
      <c r="B4" s="63"/>
      <c r="C4" s="63"/>
      <c r="D4" s="63">
        <f>B4*C4</f>
        <v>0</v>
      </c>
      <c r="E4" s="117">
        <v>32.700000000000003</v>
      </c>
      <c r="F4" s="63"/>
      <c r="G4" s="63"/>
      <c r="H4" s="65">
        <f>ROUND((D4*E4)*F4 %,2)</f>
        <v>0</v>
      </c>
      <c r="I4" s="65"/>
      <c r="J4" s="156" t="s">
        <v>20</v>
      </c>
    </row>
    <row r="5" spans="1:10" s="23" customFormat="1" x14ac:dyDescent="0.35">
      <c r="A5" s="62" t="s">
        <v>3</v>
      </c>
      <c r="B5" s="63"/>
      <c r="C5" s="63"/>
      <c r="D5" s="63">
        <f t="shared" ref="D5:D15" si="0">B5*C5</f>
        <v>0</v>
      </c>
      <c r="E5" s="117">
        <v>32.700000000000003</v>
      </c>
      <c r="F5" s="63"/>
      <c r="G5" s="63"/>
      <c r="H5" s="65">
        <f t="shared" ref="H5:H8" si="1">ROUND((D5*E5)*F5 %,2)</f>
        <v>0</v>
      </c>
      <c r="I5" s="65">
        <f>H4</f>
        <v>0</v>
      </c>
      <c r="J5" s="157"/>
    </row>
    <row r="6" spans="1:10" s="23" customFormat="1" x14ac:dyDescent="0.35">
      <c r="A6" s="62" t="s">
        <v>4</v>
      </c>
      <c r="B6" s="63"/>
      <c r="C6" s="63"/>
      <c r="D6" s="63">
        <f t="shared" si="0"/>
        <v>0</v>
      </c>
      <c r="E6" s="117">
        <v>32.700000000000003</v>
      </c>
      <c r="F6" s="63"/>
      <c r="G6" s="63"/>
      <c r="H6" s="65">
        <f t="shared" si="1"/>
        <v>0</v>
      </c>
      <c r="I6" s="65">
        <f t="shared" ref="I6:I9" si="2">H5</f>
        <v>0</v>
      </c>
      <c r="J6" s="157"/>
    </row>
    <row r="7" spans="1:10" s="23" customFormat="1" x14ac:dyDescent="0.35">
      <c r="A7" s="62" t="s">
        <v>5</v>
      </c>
      <c r="B7" s="63"/>
      <c r="C7" s="63"/>
      <c r="D7" s="63">
        <f t="shared" si="0"/>
        <v>0</v>
      </c>
      <c r="E7" s="117">
        <v>32.700000000000003</v>
      </c>
      <c r="F7" s="63"/>
      <c r="G7" s="63"/>
      <c r="H7" s="65">
        <f t="shared" si="1"/>
        <v>0</v>
      </c>
      <c r="I7" s="65">
        <f t="shared" si="2"/>
        <v>0</v>
      </c>
      <c r="J7" s="157"/>
    </row>
    <row r="8" spans="1:10" s="23" customFormat="1" x14ac:dyDescent="0.35">
      <c r="A8" s="62" t="s">
        <v>6</v>
      </c>
      <c r="B8" s="63"/>
      <c r="C8" s="63"/>
      <c r="D8" s="63">
        <f t="shared" si="0"/>
        <v>0</v>
      </c>
      <c r="E8" s="117">
        <v>32.700000000000003</v>
      </c>
      <c r="F8" s="63"/>
      <c r="G8" s="63"/>
      <c r="H8" s="65">
        <f t="shared" si="1"/>
        <v>0</v>
      </c>
      <c r="I8" s="65">
        <f t="shared" si="2"/>
        <v>0</v>
      </c>
      <c r="J8" s="157"/>
    </row>
    <row r="9" spans="1:10" x14ac:dyDescent="0.35">
      <c r="A9" s="1" t="s">
        <v>7</v>
      </c>
      <c r="B9" s="13">
        <v>12</v>
      </c>
      <c r="C9" s="13">
        <v>19</v>
      </c>
      <c r="D9" s="13">
        <f t="shared" si="0"/>
        <v>228</v>
      </c>
      <c r="E9" s="119">
        <v>32.700000000000003</v>
      </c>
      <c r="F9" s="13">
        <v>60</v>
      </c>
      <c r="G9" s="13">
        <f>ROUND(E9*F9 %,2)</f>
        <v>19.62</v>
      </c>
      <c r="H9" s="15">
        <f>D9*G9</f>
        <v>4473.3600000000006</v>
      </c>
      <c r="I9" s="15">
        <f t="shared" si="2"/>
        <v>0</v>
      </c>
      <c r="J9" s="157"/>
    </row>
    <row r="10" spans="1:10" x14ac:dyDescent="0.35">
      <c r="A10" s="1" t="s">
        <v>8</v>
      </c>
      <c r="B10" s="13">
        <v>12</v>
      </c>
      <c r="C10" s="13">
        <v>23</v>
      </c>
      <c r="D10" s="13">
        <f t="shared" si="0"/>
        <v>276</v>
      </c>
      <c r="E10" s="119">
        <v>32.700000000000003</v>
      </c>
      <c r="F10" s="13">
        <v>60</v>
      </c>
      <c r="G10" s="13">
        <f t="shared" ref="G10:G15" si="3">ROUND(E10*F10 %,2)</f>
        <v>19.62</v>
      </c>
      <c r="H10" s="15">
        <f t="shared" ref="H10:H15" si="4">D10*G10</f>
        <v>5415.12</v>
      </c>
      <c r="I10" s="15">
        <v>0</v>
      </c>
      <c r="J10" s="157"/>
    </row>
    <row r="11" spans="1:10" x14ac:dyDescent="0.35">
      <c r="A11" s="1" t="s">
        <v>9</v>
      </c>
      <c r="B11" s="13">
        <v>12</v>
      </c>
      <c r="C11" s="13">
        <v>22</v>
      </c>
      <c r="D11" s="13">
        <f t="shared" si="0"/>
        <v>264</v>
      </c>
      <c r="E11" s="119">
        <v>32.700000000000003</v>
      </c>
      <c r="F11" s="13">
        <v>60</v>
      </c>
      <c r="G11" s="13">
        <f t="shared" si="3"/>
        <v>19.62</v>
      </c>
      <c r="H11" s="15">
        <f t="shared" si="4"/>
        <v>5179.68</v>
      </c>
      <c r="I11" s="15">
        <v>0</v>
      </c>
      <c r="J11" s="157"/>
    </row>
    <row r="12" spans="1:10" x14ac:dyDescent="0.35">
      <c r="A12" s="1" t="s">
        <v>10</v>
      </c>
      <c r="B12" s="13">
        <v>12</v>
      </c>
      <c r="C12" s="13">
        <v>21</v>
      </c>
      <c r="D12" s="13">
        <f t="shared" si="0"/>
        <v>252</v>
      </c>
      <c r="E12" s="119">
        <v>32.700000000000003</v>
      </c>
      <c r="F12" s="13">
        <v>60</v>
      </c>
      <c r="G12" s="13">
        <f t="shared" si="3"/>
        <v>19.62</v>
      </c>
      <c r="H12" s="15">
        <f t="shared" si="4"/>
        <v>4944.2400000000007</v>
      </c>
      <c r="I12" s="15">
        <v>0</v>
      </c>
      <c r="J12" s="157"/>
    </row>
    <row r="13" spans="1:10" x14ac:dyDescent="0.35">
      <c r="A13" s="1" t="s">
        <v>11</v>
      </c>
      <c r="B13" s="13">
        <v>12</v>
      </c>
      <c r="C13" s="13">
        <v>23</v>
      </c>
      <c r="D13" s="13">
        <f t="shared" si="0"/>
        <v>276</v>
      </c>
      <c r="E13" s="119">
        <v>32.700000000000003</v>
      </c>
      <c r="F13" s="13">
        <v>60</v>
      </c>
      <c r="G13" s="13">
        <f t="shared" si="3"/>
        <v>19.62</v>
      </c>
      <c r="H13" s="15">
        <f t="shared" si="4"/>
        <v>5415.12</v>
      </c>
      <c r="I13" s="15">
        <f>SUM(H9:H12)</f>
        <v>20012.400000000001</v>
      </c>
      <c r="J13" s="157"/>
    </row>
    <row r="14" spans="1:10" x14ac:dyDescent="0.35">
      <c r="A14" s="1" t="s">
        <v>34</v>
      </c>
      <c r="B14" s="13">
        <v>12</v>
      </c>
      <c r="C14" s="13">
        <v>20</v>
      </c>
      <c r="D14" s="13">
        <f t="shared" si="0"/>
        <v>240</v>
      </c>
      <c r="E14" s="119">
        <v>32.700000000000003</v>
      </c>
      <c r="F14" s="13">
        <v>60</v>
      </c>
      <c r="G14" s="13">
        <f t="shared" si="3"/>
        <v>19.62</v>
      </c>
      <c r="H14" s="15">
        <f t="shared" si="4"/>
        <v>4708.8</v>
      </c>
      <c r="I14" s="21">
        <f>H13</f>
        <v>5415.12</v>
      </c>
      <c r="J14" s="157"/>
    </row>
    <row r="15" spans="1:10" x14ac:dyDescent="0.35">
      <c r="A15" s="1" t="s">
        <v>13</v>
      </c>
      <c r="B15" s="13">
        <v>12</v>
      </c>
      <c r="C15" s="13">
        <v>18</v>
      </c>
      <c r="D15" s="13">
        <f t="shared" si="0"/>
        <v>216</v>
      </c>
      <c r="E15" s="119">
        <v>32.700000000000003</v>
      </c>
      <c r="F15" s="13">
        <v>60</v>
      </c>
      <c r="G15" s="13">
        <f t="shared" si="3"/>
        <v>19.62</v>
      </c>
      <c r="H15" s="15">
        <f t="shared" si="4"/>
        <v>4237.92</v>
      </c>
      <c r="I15" s="15">
        <f>H14</f>
        <v>4708.8</v>
      </c>
      <c r="J15" s="158"/>
    </row>
    <row r="16" spans="1:10" x14ac:dyDescent="0.35">
      <c r="A16" s="1" t="s">
        <v>14</v>
      </c>
      <c r="B16" s="19" t="s">
        <v>18</v>
      </c>
      <c r="C16" s="19">
        <f>SUM(C4:C15)</f>
        <v>146</v>
      </c>
      <c r="D16" s="101">
        <f>SUM(D4:D15)</f>
        <v>1752</v>
      </c>
      <c r="E16" s="19" t="s">
        <v>18</v>
      </c>
      <c r="F16" s="19" t="s">
        <v>18</v>
      </c>
      <c r="G16" s="22" t="s">
        <v>18</v>
      </c>
      <c r="H16" s="5">
        <f>SUM(H4:H15)</f>
        <v>34374.239999999998</v>
      </c>
      <c r="I16" s="5">
        <f>SUM(I4:I15)</f>
        <v>30136.32</v>
      </c>
      <c r="J16" s="1"/>
    </row>
    <row r="18" spans="1:10" x14ac:dyDescent="0.35">
      <c r="B18" s="138" t="s">
        <v>0</v>
      </c>
      <c r="C18" s="138"/>
      <c r="D18" s="138"/>
      <c r="E18" s="138"/>
      <c r="F18" s="138"/>
      <c r="G18" s="138"/>
      <c r="H18" s="138"/>
      <c r="I18" s="138"/>
      <c r="J18" s="138"/>
    </row>
    <row r="19" spans="1:10" ht="58" x14ac:dyDescent="0.35">
      <c r="A19" s="2" t="s">
        <v>194</v>
      </c>
      <c r="B19" s="7" t="s">
        <v>15</v>
      </c>
      <c r="C19" s="7" t="s">
        <v>21</v>
      </c>
      <c r="D19" s="4" t="s">
        <v>23</v>
      </c>
      <c r="E19" s="7" t="s">
        <v>164</v>
      </c>
      <c r="F19" s="7" t="s">
        <v>29</v>
      </c>
      <c r="G19" s="7" t="s">
        <v>155</v>
      </c>
      <c r="H19" s="7" t="s">
        <v>162</v>
      </c>
      <c r="I19" s="4" t="s">
        <v>163</v>
      </c>
      <c r="J19" s="75" t="s">
        <v>20</v>
      </c>
    </row>
    <row r="20" spans="1:10" x14ac:dyDescent="0.35">
      <c r="A20" s="1" t="s">
        <v>2</v>
      </c>
      <c r="B20" s="13">
        <v>15</v>
      </c>
      <c r="C20" s="13">
        <v>22</v>
      </c>
      <c r="D20" s="13">
        <f>B20*C20</f>
        <v>330</v>
      </c>
      <c r="E20" s="119">
        <v>32.700000000000003</v>
      </c>
      <c r="F20" s="13">
        <v>60</v>
      </c>
      <c r="G20" s="13">
        <f t="shared" ref="G20" si="5">ROUND(E20*F20 %,2)</f>
        <v>19.62</v>
      </c>
      <c r="H20" s="15">
        <f t="shared" ref="H20" si="6">D20*G20</f>
        <v>6474.6</v>
      </c>
      <c r="I20" s="15">
        <f>H15</f>
        <v>4237.92</v>
      </c>
      <c r="J20" s="156" t="s">
        <v>20</v>
      </c>
    </row>
    <row r="21" spans="1:10" x14ac:dyDescent="0.35">
      <c r="A21" s="1" t="s">
        <v>3</v>
      </c>
      <c r="B21" s="13">
        <v>15</v>
      </c>
      <c r="C21" s="13">
        <v>20</v>
      </c>
      <c r="D21" s="13">
        <f t="shared" ref="D21:D31" si="7">B21*C21</f>
        <v>300</v>
      </c>
      <c r="E21" s="119">
        <v>32.700000000000003</v>
      </c>
      <c r="F21" s="13">
        <v>60</v>
      </c>
      <c r="G21" s="13">
        <f t="shared" ref="G21:G32" si="8">ROUND(E21*F21 %,2)</f>
        <v>19.62</v>
      </c>
      <c r="H21" s="15">
        <f t="shared" ref="H21:H32" si="9">D21*G21</f>
        <v>5886</v>
      </c>
      <c r="I21" s="15">
        <f>H20</f>
        <v>6474.6</v>
      </c>
      <c r="J21" s="157"/>
    </row>
    <row r="22" spans="1:10" x14ac:dyDescent="0.35">
      <c r="A22" s="1" t="s">
        <v>4</v>
      </c>
      <c r="B22" s="13">
        <v>15</v>
      </c>
      <c r="C22" s="13">
        <v>21</v>
      </c>
      <c r="D22" s="13">
        <f t="shared" si="7"/>
        <v>315</v>
      </c>
      <c r="E22" s="119">
        <v>32.700000000000003</v>
      </c>
      <c r="F22" s="13">
        <v>60</v>
      </c>
      <c r="G22" s="13">
        <f t="shared" si="8"/>
        <v>19.62</v>
      </c>
      <c r="H22" s="15">
        <f t="shared" si="9"/>
        <v>6180.3</v>
      </c>
      <c r="I22" s="15">
        <f t="shared" ref="I22" si="10">H21</f>
        <v>5886</v>
      </c>
      <c r="J22" s="157"/>
    </row>
    <row r="23" spans="1:10" x14ac:dyDescent="0.35">
      <c r="A23" s="1" t="s">
        <v>5</v>
      </c>
      <c r="B23" s="13">
        <v>15</v>
      </c>
      <c r="C23" s="13">
        <v>20</v>
      </c>
      <c r="D23" s="13">
        <f t="shared" si="7"/>
        <v>300</v>
      </c>
      <c r="E23" s="119">
        <v>32.700000000000003</v>
      </c>
      <c r="F23" s="13">
        <v>60</v>
      </c>
      <c r="G23" s="13">
        <f t="shared" si="8"/>
        <v>19.62</v>
      </c>
      <c r="H23" s="15">
        <f t="shared" si="9"/>
        <v>5886</v>
      </c>
      <c r="I23" s="15">
        <f>H22</f>
        <v>6180.3</v>
      </c>
      <c r="J23" s="157"/>
    </row>
    <row r="24" spans="1:10" x14ac:dyDescent="0.35">
      <c r="A24" s="1" t="s">
        <v>195</v>
      </c>
      <c r="B24" s="13">
        <v>15</v>
      </c>
      <c r="C24" s="13">
        <v>3</v>
      </c>
      <c r="D24" s="13">
        <f t="shared" si="7"/>
        <v>45</v>
      </c>
      <c r="E24" s="119">
        <v>32.700000000000003</v>
      </c>
      <c r="F24" s="13">
        <v>60</v>
      </c>
      <c r="G24" s="13">
        <f t="shared" si="8"/>
        <v>19.62</v>
      </c>
      <c r="H24" s="15">
        <f t="shared" si="9"/>
        <v>882.90000000000009</v>
      </c>
      <c r="I24" s="15"/>
      <c r="J24" s="157"/>
    </row>
    <row r="25" spans="1:10" x14ac:dyDescent="0.35">
      <c r="A25" s="1" t="s">
        <v>196</v>
      </c>
      <c r="B25" s="13">
        <v>15</v>
      </c>
      <c r="C25" s="13">
        <v>17</v>
      </c>
      <c r="D25" s="13">
        <f t="shared" si="7"/>
        <v>255</v>
      </c>
      <c r="E25" s="119">
        <v>32.700000000000003</v>
      </c>
      <c r="F25" s="13">
        <v>40</v>
      </c>
      <c r="G25" s="13">
        <f t="shared" si="8"/>
        <v>13.08</v>
      </c>
      <c r="H25" s="15">
        <f t="shared" si="9"/>
        <v>3335.4</v>
      </c>
      <c r="I25" s="15">
        <f>H23</f>
        <v>5886</v>
      </c>
      <c r="J25" s="157"/>
    </row>
    <row r="26" spans="1:10" x14ac:dyDescent="0.35">
      <c r="A26" s="1" t="s">
        <v>7</v>
      </c>
      <c r="B26" s="13">
        <v>15</v>
      </c>
      <c r="C26" s="13">
        <v>19</v>
      </c>
      <c r="D26" s="13">
        <f t="shared" si="7"/>
        <v>285</v>
      </c>
      <c r="E26" s="119">
        <v>32.700000000000003</v>
      </c>
      <c r="F26" s="13">
        <v>40</v>
      </c>
      <c r="G26" s="13">
        <f t="shared" si="8"/>
        <v>13.08</v>
      </c>
      <c r="H26" s="15">
        <f t="shared" si="9"/>
        <v>3727.8</v>
      </c>
      <c r="I26" s="15">
        <f>H25+H24</f>
        <v>4218.3</v>
      </c>
      <c r="J26" s="157"/>
    </row>
    <row r="27" spans="1:10" x14ac:dyDescent="0.35">
      <c r="A27" s="1" t="s">
        <v>8</v>
      </c>
      <c r="B27" s="13">
        <v>15</v>
      </c>
      <c r="C27" s="13">
        <v>23</v>
      </c>
      <c r="D27" s="13">
        <f t="shared" si="7"/>
        <v>345</v>
      </c>
      <c r="E27" s="119">
        <v>32.700000000000003</v>
      </c>
      <c r="F27" s="13">
        <v>40</v>
      </c>
      <c r="G27" s="13">
        <f t="shared" si="8"/>
        <v>13.08</v>
      </c>
      <c r="H27" s="15">
        <f t="shared" si="9"/>
        <v>4512.6000000000004</v>
      </c>
      <c r="I27" s="15">
        <f>H26</f>
        <v>3727.8</v>
      </c>
      <c r="J27" s="157"/>
    </row>
    <row r="28" spans="1:10" x14ac:dyDescent="0.35">
      <c r="A28" s="1" t="s">
        <v>9</v>
      </c>
      <c r="B28" s="13">
        <v>15</v>
      </c>
      <c r="C28" s="13">
        <v>21</v>
      </c>
      <c r="D28" s="13">
        <f t="shared" si="7"/>
        <v>315</v>
      </c>
      <c r="E28" s="119">
        <v>32.700000000000003</v>
      </c>
      <c r="F28" s="13">
        <v>40</v>
      </c>
      <c r="G28" s="13">
        <f t="shared" si="8"/>
        <v>13.08</v>
      </c>
      <c r="H28" s="15">
        <f t="shared" si="9"/>
        <v>4120.2</v>
      </c>
      <c r="I28" s="15">
        <f t="shared" ref="I28:I30" si="11">H27</f>
        <v>4512.6000000000004</v>
      </c>
      <c r="J28" s="157"/>
    </row>
    <row r="29" spans="1:10" x14ac:dyDescent="0.35">
      <c r="A29" s="1" t="s">
        <v>10</v>
      </c>
      <c r="B29" s="13">
        <v>15</v>
      </c>
      <c r="C29" s="13">
        <v>22</v>
      </c>
      <c r="D29" s="13">
        <f t="shared" si="7"/>
        <v>330</v>
      </c>
      <c r="E29" s="119">
        <v>32.700000000000003</v>
      </c>
      <c r="F29" s="13">
        <v>40</v>
      </c>
      <c r="G29" s="13">
        <f t="shared" si="8"/>
        <v>13.08</v>
      </c>
      <c r="H29" s="15">
        <f t="shared" si="9"/>
        <v>4316.3999999999996</v>
      </c>
      <c r="I29" s="15">
        <f t="shared" si="11"/>
        <v>4120.2</v>
      </c>
      <c r="J29" s="157"/>
    </row>
    <row r="30" spans="1:10" x14ac:dyDescent="0.35">
      <c r="A30" s="1" t="s">
        <v>11</v>
      </c>
      <c r="B30" s="13">
        <v>15</v>
      </c>
      <c r="C30" s="13">
        <v>23</v>
      </c>
      <c r="D30" s="13">
        <f t="shared" si="7"/>
        <v>345</v>
      </c>
      <c r="E30" s="119">
        <v>32.700000000000003</v>
      </c>
      <c r="F30" s="13">
        <v>40</v>
      </c>
      <c r="G30" s="13">
        <f t="shared" si="8"/>
        <v>13.08</v>
      </c>
      <c r="H30" s="15">
        <f t="shared" si="9"/>
        <v>4512.6000000000004</v>
      </c>
      <c r="I30" s="15">
        <f t="shared" si="11"/>
        <v>4316.3999999999996</v>
      </c>
      <c r="J30" s="157"/>
    </row>
    <row r="31" spans="1:10" x14ac:dyDescent="0.35">
      <c r="A31" s="1" t="s">
        <v>34</v>
      </c>
      <c r="B31" s="13">
        <v>15</v>
      </c>
      <c r="C31" s="13">
        <v>19</v>
      </c>
      <c r="D31" s="13">
        <f t="shared" si="7"/>
        <v>285</v>
      </c>
      <c r="E31" s="119">
        <v>32.700000000000003</v>
      </c>
      <c r="F31" s="13">
        <v>40</v>
      </c>
      <c r="G31" s="13">
        <f t="shared" si="8"/>
        <v>13.08</v>
      </c>
      <c r="H31" s="15">
        <f t="shared" si="9"/>
        <v>3727.8</v>
      </c>
      <c r="I31" s="21">
        <f>H30</f>
        <v>4512.6000000000004</v>
      </c>
      <c r="J31" s="157"/>
    </row>
    <row r="32" spans="1:10" x14ac:dyDescent="0.35">
      <c r="A32" s="1" t="s">
        <v>13</v>
      </c>
      <c r="B32" s="13">
        <v>15</v>
      </c>
      <c r="C32" s="13">
        <v>19</v>
      </c>
      <c r="D32" s="13">
        <f t="shared" ref="D32" si="12">B32*C32</f>
        <v>285</v>
      </c>
      <c r="E32" s="119">
        <v>32.700000000000003</v>
      </c>
      <c r="F32" s="13">
        <v>40</v>
      </c>
      <c r="G32" s="13">
        <f t="shared" si="8"/>
        <v>13.08</v>
      </c>
      <c r="H32" s="15">
        <f t="shared" si="9"/>
        <v>3727.8</v>
      </c>
      <c r="I32" s="15">
        <f>H31</f>
        <v>3727.8</v>
      </c>
      <c r="J32" s="158"/>
    </row>
    <row r="33" spans="1:10" x14ac:dyDescent="0.35">
      <c r="A33" s="1" t="s">
        <v>14</v>
      </c>
      <c r="B33" s="19" t="s">
        <v>18</v>
      </c>
      <c r="C33" s="19">
        <f>SUM(C20:C32)</f>
        <v>249</v>
      </c>
      <c r="D33" s="101">
        <f>SUM(D20:D32)</f>
        <v>3735</v>
      </c>
      <c r="E33" s="19" t="s">
        <v>18</v>
      </c>
      <c r="F33" s="19" t="s">
        <v>18</v>
      </c>
      <c r="G33" s="22"/>
      <c r="H33" s="5">
        <f>SUM(H20:H32)</f>
        <v>57290.400000000009</v>
      </c>
      <c r="I33" s="5">
        <f>SUM(I20:I32)</f>
        <v>57800.520000000004</v>
      </c>
      <c r="J33" s="1"/>
    </row>
    <row r="35" spans="1:10" x14ac:dyDescent="0.35">
      <c r="B35" s="138" t="s">
        <v>26</v>
      </c>
      <c r="C35" s="138"/>
      <c r="D35" s="138"/>
      <c r="E35" s="138"/>
      <c r="F35" s="138"/>
      <c r="G35" s="138"/>
      <c r="H35" s="138"/>
      <c r="I35" s="138"/>
      <c r="J35" s="138"/>
    </row>
    <row r="36" spans="1:10" ht="58" x14ac:dyDescent="0.35">
      <c r="A36" s="2" t="s">
        <v>194</v>
      </c>
      <c r="B36" s="7" t="s">
        <v>15</v>
      </c>
      <c r="C36" s="7" t="s">
        <v>21</v>
      </c>
      <c r="D36" s="4" t="s">
        <v>23</v>
      </c>
      <c r="E36" s="7" t="s">
        <v>164</v>
      </c>
      <c r="F36" s="7" t="s">
        <v>30</v>
      </c>
      <c r="G36" s="7" t="s">
        <v>155</v>
      </c>
      <c r="H36" s="7" t="s">
        <v>162</v>
      </c>
      <c r="I36" s="4" t="s">
        <v>163</v>
      </c>
      <c r="J36" s="75" t="s">
        <v>20</v>
      </c>
    </row>
    <row r="37" spans="1:10" x14ac:dyDescent="0.35">
      <c r="A37" s="1" t="s">
        <v>2</v>
      </c>
      <c r="B37" s="13">
        <v>15</v>
      </c>
      <c r="C37" s="13">
        <v>21</v>
      </c>
      <c r="D37" s="13">
        <f>B37*C37</f>
        <v>315</v>
      </c>
      <c r="E37" s="119">
        <v>32.700000000000003</v>
      </c>
      <c r="F37" s="13">
        <v>40</v>
      </c>
      <c r="G37" s="13">
        <f t="shared" ref="G37" si="13">ROUND(E37*F37 %,2)</f>
        <v>13.08</v>
      </c>
      <c r="H37" s="15">
        <f t="shared" ref="H37" si="14">D37*G37</f>
        <v>4120.2</v>
      </c>
      <c r="I37" s="15">
        <f>H32</f>
        <v>3727.8</v>
      </c>
      <c r="J37" s="156" t="s">
        <v>20</v>
      </c>
    </row>
    <row r="38" spans="1:10" x14ac:dyDescent="0.35">
      <c r="A38" s="1" t="s">
        <v>3</v>
      </c>
      <c r="B38" s="13">
        <v>15</v>
      </c>
      <c r="C38" s="13">
        <v>20</v>
      </c>
      <c r="D38" s="13">
        <f t="shared" ref="D38:D49" si="15">B38*C38</f>
        <v>300</v>
      </c>
      <c r="E38" s="119">
        <v>32.700000000000003</v>
      </c>
      <c r="F38" s="13">
        <v>40</v>
      </c>
      <c r="G38" s="13">
        <f t="shared" ref="G38:G49" si="16">ROUND(E38*F38 %,2)</f>
        <v>13.08</v>
      </c>
      <c r="H38" s="15">
        <f t="shared" ref="H38:H49" si="17">D38*G38</f>
        <v>3924</v>
      </c>
      <c r="I38" s="15">
        <f>H37</f>
        <v>4120.2</v>
      </c>
      <c r="J38" s="157"/>
    </row>
    <row r="39" spans="1:10" x14ac:dyDescent="0.35">
      <c r="A39" s="1" t="s">
        <v>4</v>
      </c>
      <c r="B39" s="13">
        <v>15</v>
      </c>
      <c r="C39" s="13">
        <v>22</v>
      </c>
      <c r="D39" s="13">
        <f t="shared" si="15"/>
        <v>330</v>
      </c>
      <c r="E39" s="119">
        <v>32.700000000000003</v>
      </c>
      <c r="F39" s="13">
        <v>40</v>
      </c>
      <c r="G39" s="13">
        <f t="shared" si="16"/>
        <v>13.08</v>
      </c>
      <c r="H39" s="15">
        <f t="shared" si="17"/>
        <v>4316.3999999999996</v>
      </c>
      <c r="I39" s="15">
        <f t="shared" ref="I39" si="18">H38</f>
        <v>3924</v>
      </c>
      <c r="J39" s="157"/>
    </row>
    <row r="40" spans="1:10" x14ac:dyDescent="0.35">
      <c r="A40" s="1" t="s">
        <v>5</v>
      </c>
      <c r="B40" s="13">
        <v>15</v>
      </c>
      <c r="C40" s="13">
        <v>21</v>
      </c>
      <c r="D40" s="13">
        <f t="shared" si="15"/>
        <v>315</v>
      </c>
      <c r="E40" s="119">
        <v>32.700000000000003</v>
      </c>
      <c r="F40" s="13">
        <v>40</v>
      </c>
      <c r="G40" s="13">
        <f t="shared" si="16"/>
        <v>13.08</v>
      </c>
      <c r="H40" s="15">
        <f t="shared" si="17"/>
        <v>4120.2</v>
      </c>
      <c r="I40" s="15">
        <f>H39</f>
        <v>4316.3999999999996</v>
      </c>
      <c r="J40" s="157"/>
    </row>
    <row r="41" spans="1:10" x14ac:dyDescent="0.35">
      <c r="A41" s="1" t="s">
        <v>195</v>
      </c>
      <c r="B41" s="13">
        <v>15</v>
      </c>
      <c r="C41" s="13">
        <v>4</v>
      </c>
      <c r="D41" s="13">
        <f t="shared" si="15"/>
        <v>60</v>
      </c>
      <c r="E41" s="119">
        <v>32.700000000000003</v>
      </c>
      <c r="F41" s="13">
        <v>40</v>
      </c>
      <c r="G41" s="13">
        <f t="shared" si="16"/>
        <v>13.08</v>
      </c>
      <c r="H41" s="15">
        <f t="shared" si="17"/>
        <v>784.8</v>
      </c>
      <c r="I41" s="15"/>
      <c r="J41" s="157"/>
    </row>
    <row r="42" spans="1:10" x14ac:dyDescent="0.35">
      <c r="A42" s="1" t="s">
        <v>196</v>
      </c>
      <c r="B42" s="13">
        <v>15</v>
      </c>
      <c r="C42" s="13">
        <v>15</v>
      </c>
      <c r="D42" s="13">
        <f t="shared" si="15"/>
        <v>225</v>
      </c>
      <c r="E42" s="119">
        <v>32.700000000000003</v>
      </c>
      <c r="F42" s="13">
        <v>40</v>
      </c>
      <c r="G42" s="13">
        <f t="shared" si="16"/>
        <v>13.08</v>
      </c>
      <c r="H42" s="15">
        <f t="shared" si="17"/>
        <v>2943</v>
      </c>
      <c r="I42" s="15">
        <f>H40</f>
        <v>4120.2</v>
      </c>
      <c r="J42" s="157"/>
    </row>
    <row r="43" spans="1:10" x14ac:dyDescent="0.35">
      <c r="A43" s="1" t="s">
        <v>7</v>
      </c>
      <c r="B43" s="13">
        <v>15</v>
      </c>
      <c r="C43" s="13">
        <v>20</v>
      </c>
      <c r="D43" s="13">
        <f t="shared" si="15"/>
        <v>300</v>
      </c>
      <c r="E43" s="119">
        <v>32.700000000000003</v>
      </c>
      <c r="F43" s="13">
        <v>20</v>
      </c>
      <c r="G43" s="13">
        <f t="shared" si="16"/>
        <v>6.54</v>
      </c>
      <c r="H43" s="15">
        <f t="shared" si="17"/>
        <v>1962</v>
      </c>
      <c r="I43" s="15">
        <f>H42+H41</f>
        <v>3727.8</v>
      </c>
      <c r="J43" s="157"/>
    </row>
    <row r="44" spans="1:10" x14ac:dyDescent="0.35">
      <c r="A44" s="1" t="s">
        <v>8</v>
      </c>
      <c r="B44" s="13">
        <v>15</v>
      </c>
      <c r="C44" s="13">
        <v>23</v>
      </c>
      <c r="D44" s="13">
        <f t="shared" si="15"/>
        <v>345</v>
      </c>
      <c r="E44" s="119">
        <v>32.700000000000003</v>
      </c>
      <c r="F44" s="13">
        <v>20</v>
      </c>
      <c r="G44" s="13">
        <f t="shared" si="16"/>
        <v>6.54</v>
      </c>
      <c r="H44" s="15">
        <f t="shared" si="17"/>
        <v>2256.3000000000002</v>
      </c>
      <c r="I44" s="15">
        <f>H43</f>
        <v>1962</v>
      </c>
      <c r="J44" s="157"/>
    </row>
    <row r="45" spans="1:10" x14ac:dyDescent="0.35">
      <c r="A45" s="1" t="s">
        <v>9</v>
      </c>
      <c r="B45" s="13">
        <v>15</v>
      </c>
      <c r="C45" s="13">
        <v>21</v>
      </c>
      <c r="D45" s="13">
        <f t="shared" si="15"/>
        <v>315</v>
      </c>
      <c r="E45" s="119">
        <v>32.700000000000003</v>
      </c>
      <c r="F45" s="13">
        <v>20</v>
      </c>
      <c r="G45" s="13">
        <f t="shared" si="16"/>
        <v>6.54</v>
      </c>
      <c r="H45" s="15">
        <f t="shared" si="17"/>
        <v>2060.1</v>
      </c>
      <c r="I45" s="15">
        <f t="shared" ref="I45:I47" si="19">H44</f>
        <v>2256.3000000000002</v>
      </c>
      <c r="J45" s="157"/>
    </row>
    <row r="46" spans="1:10" x14ac:dyDescent="0.35">
      <c r="A46" s="1" t="s">
        <v>10</v>
      </c>
      <c r="B46" s="13">
        <v>15</v>
      </c>
      <c r="C46" s="13">
        <v>22</v>
      </c>
      <c r="D46" s="13">
        <f t="shared" si="15"/>
        <v>330</v>
      </c>
      <c r="E46" s="119">
        <v>32.700000000000003</v>
      </c>
      <c r="F46" s="13">
        <v>20</v>
      </c>
      <c r="G46" s="13">
        <f t="shared" si="16"/>
        <v>6.54</v>
      </c>
      <c r="H46" s="15">
        <f t="shared" si="17"/>
        <v>2158.1999999999998</v>
      </c>
      <c r="I46" s="15">
        <f t="shared" si="19"/>
        <v>2060.1</v>
      </c>
      <c r="J46" s="157"/>
    </row>
    <row r="47" spans="1:10" x14ac:dyDescent="0.35">
      <c r="A47" s="1" t="s">
        <v>11</v>
      </c>
      <c r="B47" s="13">
        <v>15</v>
      </c>
      <c r="C47" s="13">
        <v>22</v>
      </c>
      <c r="D47" s="13">
        <f t="shared" si="15"/>
        <v>330</v>
      </c>
      <c r="E47" s="119">
        <v>32.700000000000003</v>
      </c>
      <c r="F47" s="13">
        <v>20</v>
      </c>
      <c r="G47" s="13">
        <f t="shared" si="16"/>
        <v>6.54</v>
      </c>
      <c r="H47" s="15">
        <f t="shared" si="17"/>
        <v>2158.1999999999998</v>
      </c>
      <c r="I47" s="15">
        <f t="shared" si="19"/>
        <v>2158.1999999999998</v>
      </c>
      <c r="J47" s="157"/>
    </row>
    <row r="48" spans="1:10" x14ac:dyDescent="0.35">
      <c r="A48" s="1" t="s">
        <v>34</v>
      </c>
      <c r="B48" s="13">
        <v>15</v>
      </c>
      <c r="C48" s="13">
        <v>20</v>
      </c>
      <c r="D48" s="13">
        <f t="shared" si="15"/>
        <v>300</v>
      </c>
      <c r="E48" s="119">
        <v>32.700000000000003</v>
      </c>
      <c r="F48" s="13">
        <v>20</v>
      </c>
      <c r="G48" s="13">
        <f t="shared" si="16"/>
        <v>6.54</v>
      </c>
      <c r="H48" s="15">
        <f t="shared" si="17"/>
        <v>1962</v>
      </c>
      <c r="I48" s="21">
        <f>H47</f>
        <v>2158.1999999999998</v>
      </c>
      <c r="J48" s="157"/>
    </row>
    <row r="49" spans="1:10" x14ac:dyDescent="0.35">
      <c r="A49" s="1" t="s">
        <v>13</v>
      </c>
      <c r="B49" s="13">
        <v>15</v>
      </c>
      <c r="C49" s="13">
        <v>20</v>
      </c>
      <c r="D49" s="13">
        <f t="shared" si="15"/>
        <v>300</v>
      </c>
      <c r="E49" s="119">
        <v>32.700000000000003</v>
      </c>
      <c r="F49" s="13">
        <v>20</v>
      </c>
      <c r="G49" s="13">
        <f t="shared" si="16"/>
        <v>6.54</v>
      </c>
      <c r="H49" s="15">
        <f t="shared" si="17"/>
        <v>1962</v>
      </c>
      <c r="I49" s="15">
        <f>H48</f>
        <v>1962</v>
      </c>
      <c r="J49" s="158"/>
    </row>
    <row r="50" spans="1:10" x14ac:dyDescent="0.35">
      <c r="A50" s="1" t="s">
        <v>14</v>
      </c>
      <c r="B50" s="19" t="s">
        <v>18</v>
      </c>
      <c r="C50" s="19">
        <f>SUM(C37:C49)</f>
        <v>251</v>
      </c>
      <c r="D50" s="101">
        <f>SUM(D37:D49)</f>
        <v>3765</v>
      </c>
      <c r="E50" s="19" t="s">
        <v>18</v>
      </c>
      <c r="F50" s="19" t="s">
        <v>18</v>
      </c>
      <c r="G50" s="22" t="s">
        <v>18</v>
      </c>
      <c r="H50" s="5">
        <f>SUM(H37:H49)</f>
        <v>34727.399999999994</v>
      </c>
      <c r="I50" s="5">
        <f>SUM(I37:I49)</f>
        <v>36493.199999999997</v>
      </c>
      <c r="J50" s="1"/>
    </row>
    <row r="52" spans="1:10" x14ac:dyDescent="0.35">
      <c r="B52" s="138" t="s">
        <v>32</v>
      </c>
      <c r="C52" s="138"/>
      <c r="D52" s="138"/>
      <c r="E52" s="138"/>
      <c r="F52" s="138"/>
      <c r="G52" s="138"/>
      <c r="H52" s="138"/>
      <c r="I52" s="138"/>
      <c r="J52" s="138"/>
    </row>
    <row r="53" spans="1:10" ht="58" x14ac:dyDescent="0.35">
      <c r="A53" s="2" t="s">
        <v>194</v>
      </c>
      <c r="B53" s="7" t="s">
        <v>15</v>
      </c>
      <c r="C53" s="7" t="s">
        <v>21</v>
      </c>
      <c r="D53" s="4" t="s">
        <v>23</v>
      </c>
      <c r="E53" s="7" t="s">
        <v>164</v>
      </c>
      <c r="F53" s="7" t="s">
        <v>42</v>
      </c>
      <c r="G53" s="7" t="s">
        <v>155</v>
      </c>
      <c r="H53" s="7" t="s">
        <v>162</v>
      </c>
      <c r="I53" s="4" t="s">
        <v>163</v>
      </c>
      <c r="J53" s="75" t="s">
        <v>20</v>
      </c>
    </row>
    <row r="54" spans="1:10" x14ac:dyDescent="0.35">
      <c r="A54" s="1" t="s">
        <v>2</v>
      </c>
      <c r="B54" s="13">
        <v>15</v>
      </c>
      <c r="C54" s="13">
        <v>20</v>
      </c>
      <c r="D54" s="13">
        <f>B54*C54</f>
        <v>300</v>
      </c>
      <c r="E54" s="119">
        <v>32.700000000000003</v>
      </c>
      <c r="F54" s="13">
        <v>20</v>
      </c>
      <c r="G54" s="13">
        <f t="shared" ref="G54" si="20">ROUND(E54*F54 %,2)</f>
        <v>6.54</v>
      </c>
      <c r="H54" s="15">
        <f t="shared" ref="H54" si="21">D54*G54</f>
        <v>1962</v>
      </c>
      <c r="I54" s="15">
        <f>H49</f>
        <v>1962</v>
      </c>
      <c r="J54" s="162" t="s">
        <v>20</v>
      </c>
    </row>
    <row r="55" spans="1:10" x14ac:dyDescent="0.35">
      <c r="A55" s="1" t="s">
        <v>3</v>
      </c>
      <c r="B55" s="13">
        <v>15</v>
      </c>
      <c r="C55" s="13">
        <v>20</v>
      </c>
      <c r="D55" s="13">
        <f t="shared" ref="D55:D65" si="22">B55*C55</f>
        <v>300</v>
      </c>
      <c r="E55" s="119">
        <v>32.700000000000003</v>
      </c>
      <c r="F55" s="13">
        <v>20</v>
      </c>
      <c r="G55" s="13">
        <f t="shared" ref="G55:G58" si="23">ROUND(E55*F55 %,2)</f>
        <v>6.54</v>
      </c>
      <c r="H55" s="15">
        <f t="shared" ref="H55:H58" si="24">D55*G55</f>
        <v>1962</v>
      </c>
      <c r="I55" s="15">
        <f>H54</f>
        <v>1962</v>
      </c>
      <c r="J55" s="162"/>
    </row>
    <row r="56" spans="1:10" x14ac:dyDescent="0.35">
      <c r="A56" s="1" t="s">
        <v>4</v>
      </c>
      <c r="B56" s="13">
        <v>15</v>
      </c>
      <c r="C56" s="13">
        <v>21</v>
      </c>
      <c r="D56" s="13">
        <f t="shared" si="22"/>
        <v>315</v>
      </c>
      <c r="E56" s="119">
        <v>32.700000000000003</v>
      </c>
      <c r="F56" s="13">
        <v>20</v>
      </c>
      <c r="G56" s="13">
        <f t="shared" si="23"/>
        <v>6.54</v>
      </c>
      <c r="H56" s="15">
        <f t="shared" si="24"/>
        <v>2060.1</v>
      </c>
      <c r="I56" s="15">
        <f t="shared" ref="I56:I59" si="25">H55</f>
        <v>1962</v>
      </c>
      <c r="J56" s="162"/>
    </row>
    <row r="57" spans="1:10" x14ac:dyDescent="0.35">
      <c r="A57" s="1" t="s">
        <v>5</v>
      </c>
      <c r="B57" s="13">
        <v>15</v>
      </c>
      <c r="C57" s="13">
        <v>22</v>
      </c>
      <c r="D57" s="13">
        <f t="shared" si="22"/>
        <v>330</v>
      </c>
      <c r="E57" s="119">
        <v>32.700000000000003</v>
      </c>
      <c r="F57" s="13">
        <v>20</v>
      </c>
      <c r="G57" s="13">
        <f t="shared" si="23"/>
        <v>6.54</v>
      </c>
      <c r="H57" s="15">
        <f t="shared" si="24"/>
        <v>2158.1999999999998</v>
      </c>
      <c r="I57" s="15">
        <f t="shared" si="25"/>
        <v>2060.1</v>
      </c>
      <c r="J57" s="162"/>
    </row>
    <row r="58" spans="1:10" x14ac:dyDescent="0.35">
      <c r="A58" s="1" t="s">
        <v>195</v>
      </c>
      <c r="B58" s="13">
        <v>15</v>
      </c>
      <c r="C58" s="13">
        <v>4</v>
      </c>
      <c r="D58" s="13">
        <f t="shared" si="22"/>
        <v>60</v>
      </c>
      <c r="E58" s="119">
        <v>32.700000000000003</v>
      </c>
      <c r="F58" s="13">
        <v>20</v>
      </c>
      <c r="G58" s="13">
        <f t="shared" si="23"/>
        <v>6.54</v>
      </c>
      <c r="H58" s="15">
        <f t="shared" si="24"/>
        <v>392.4</v>
      </c>
      <c r="I58" s="15">
        <f t="shared" si="25"/>
        <v>2158.1999999999998</v>
      </c>
      <c r="J58" s="162"/>
    </row>
    <row r="59" spans="1:10" x14ac:dyDescent="0.35">
      <c r="A59" s="1" t="s">
        <v>7</v>
      </c>
      <c r="B59" s="13"/>
      <c r="C59" s="13"/>
      <c r="D59" s="13">
        <f t="shared" si="22"/>
        <v>0</v>
      </c>
      <c r="E59" s="13"/>
      <c r="F59" s="13"/>
      <c r="G59" s="13"/>
      <c r="H59" s="15"/>
      <c r="I59" s="15">
        <f t="shared" si="25"/>
        <v>392.4</v>
      </c>
      <c r="J59" s="162"/>
    </row>
    <row r="60" spans="1:10" x14ac:dyDescent="0.35">
      <c r="A60" s="1" t="s">
        <v>8</v>
      </c>
      <c r="B60" s="13"/>
      <c r="C60" s="13"/>
      <c r="D60" s="13">
        <f t="shared" si="22"/>
        <v>0</v>
      </c>
      <c r="E60" s="13"/>
      <c r="F60" s="13"/>
      <c r="G60" s="13"/>
      <c r="H60" s="15"/>
      <c r="I60" s="15">
        <f>H59</f>
        <v>0</v>
      </c>
      <c r="J60" s="103"/>
    </row>
    <row r="61" spans="1:10" x14ac:dyDescent="0.35">
      <c r="A61" s="1" t="s">
        <v>9</v>
      </c>
      <c r="B61" s="13"/>
      <c r="C61" s="13"/>
      <c r="D61" s="13">
        <f t="shared" si="22"/>
        <v>0</v>
      </c>
      <c r="E61" s="13"/>
      <c r="F61" s="13"/>
      <c r="G61" s="13"/>
      <c r="H61" s="15"/>
      <c r="I61" s="15">
        <f t="shared" ref="I61:I63" si="26">H60</f>
        <v>0</v>
      </c>
      <c r="J61" s="103"/>
    </row>
    <row r="62" spans="1:10" x14ac:dyDescent="0.35">
      <c r="A62" s="1" t="s">
        <v>10</v>
      </c>
      <c r="B62" s="13"/>
      <c r="C62" s="13"/>
      <c r="D62" s="13">
        <f t="shared" si="22"/>
        <v>0</v>
      </c>
      <c r="E62" s="13"/>
      <c r="F62" s="13"/>
      <c r="G62" s="13"/>
      <c r="H62" s="15"/>
      <c r="I62" s="15">
        <f t="shared" si="26"/>
        <v>0</v>
      </c>
      <c r="J62" s="103"/>
    </row>
    <row r="63" spans="1:10" x14ac:dyDescent="0.35">
      <c r="A63" s="1" t="s">
        <v>11</v>
      </c>
      <c r="B63" s="13"/>
      <c r="C63" s="13"/>
      <c r="D63" s="13">
        <f t="shared" si="22"/>
        <v>0</v>
      </c>
      <c r="E63" s="13"/>
      <c r="F63" s="13"/>
      <c r="G63" s="13"/>
      <c r="H63" s="15"/>
      <c r="I63" s="15">
        <f t="shared" si="26"/>
        <v>0</v>
      </c>
      <c r="J63" s="103"/>
    </row>
    <row r="64" spans="1:10" x14ac:dyDescent="0.35">
      <c r="A64" s="1" t="s">
        <v>34</v>
      </c>
      <c r="B64" s="13"/>
      <c r="C64" s="13"/>
      <c r="D64" s="13">
        <f t="shared" si="22"/>
        <v>0</v>
      </c>
      <c r="E64" s="13"/>
      <c r="F64" s="13"/>
      <c r="G64" s="13"/>
      <c r="H64" s="15"/>
      <c r="I64" s="21">
        <f>H63</f>
        <v>0</v>
      </c>
      <c r="J64" s="103"/>
    </row>
    <row r="65" spans="1:10" x14ac:dyDescent="0.35">
      <c r="A65" s="1" t="s">
        <v>13</v>
      </c>
      <c r="B65" s="13"/>
      <c r="C65" s="13"/>
      <c r="D65" s="13">
        <f t="shared" si="22"/>
        <v>0</v>
      </c>
      <c r="E65" s="13"/>
      <c r="F65" s="13"/>
      <c r="G65" s="13"/>
      <c r="H65" s="15"/>
      <c r="I65" s="15">
        <f>H64</f>
        <v>0</v>
      </c>
      <c r="J65" s="104"/>
    </row>
    <row r="66" spans="1:10" x14ac:dyDescent="0.35">
      <c r="A66" s="1" t="s">
        <v>14</v>
      </c>
      <c r="B66" s="19" t="s">
        <v>18</v>
      </c>
      <c r="C66" s="19">
        <f>SUM(C54:C65)</f>
        <v>87</v>
      </c>
      <c r="D66" s="101">
        <f>SUM(D54:D65)</f>
        <v>1305</v>
      </c>
      <c r="E66" s="19" t="s">
        <v>18</v>
      </c>
      <c r="F66" s="19" t="s">
        <v>18</v>
      </c>
      <c r="G66" s="22"/>
      <c r="H66" s="5">
        <f>SUM(H54:H65)</f>
        <v>8534.7000000000007</v>
      </c>
      <c r="I66" s="5">
        <f>SUM(I54:I65)</f>
        <v>10496.699999999999</v>
      </c>
      <c r="J66" s="1"/>
    </row>
  </sheetData>
  <mergeCells count="8">
    <mergeCell ref="J54:J59"/>
    <mergeCell ref="B2:J2"/>
    <mergeCell ref="B52:J52"/>
    <mergeCell ref="J4:J15"/>
    <mergeCell ref="B18:J18"/>
    <mergeCell ref="B35:J35"/>
    <mergeCell ref="J20:J32"/>
    <mergeCell ref="J37:J49"/>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A6F65-21FF-46BA-A25B-F651A9A2455B}">
  <dimension ref="A2:M32"/>
  <sheetViews>
    <sheetView topLeftCell="A10" workbookViewId="0">
      <selection activeCell="N21" sqref="N21"/>
    </sheetView>
  </sheetViews>
  <sheetFormatPr defaultRowHeight="14.5" x14ac:dyDescent="0.35"/>
  <cols>
    <col min="1" max="1" width="18.26953125" customWidth="1"/>
    <col min="4" max="4" width="10.54296875" customWidth="1"/>
    <col min="5" max="5" width="9.7265625" customWidth="1"/>
    <col min="6" max="6" width="15.08984375" customWidth="1"/>
    <col min="7" max="7" width="14.6328125" customWidth="1"/>
    <col min="8" max="8" width="16.26953125" customWidth="1"/>
    <col min="9" max="9" width="10.26953125" customWidth="1"/>
    <col min="13" max="13" width="9.90625" bestFit="1" customWidth="1"/>
  </cols>
  <sheetData>
    <row r="2" spans="1:13" x14ac:dyDescent="0.35">
      <c r="B2" s="138" t="s">
        <v>25</v>
      </c>
      <c r="C2" s="138"/>
      <c r="D2" s="138"/>
      <c r="E2" s="138"/>
      <c r="F2" s="138"/>
      <c r="G2" s="138"/>
      <c r="H2" s="138"/>
      <c r="I2" s="138"/>
      <c r="J2" s="138"/>
    </row>
    <row r="3" spans="1:13" ht="93" x14ac:dyDescent="0.35">
      <c r="A3" s="120" t="s">
        <v>197</v>
      </c>
      <c r="B3" s="7" t="s">
        <v>15</v>
      </c>
      <c r="C3" s="7" t="s">
        <v>21</v>
      </c>
      <c r="D3" s="4" t="s">
        <v>23</v>
      </c>
      <c r="E3" s="7" t="s">
        <v>164</v>
      </c>
      <c r="F3" s="7" t="s">
        <v>24</v>
      </c>
      <c r="G3" s="7" t="s">
        <v>155</v>
      </c>
      <c r="H3" s="7" t="s">
        <v>162</v>
      </c>
      <c r="I3" s="4" t="s">
        <v>163</v>
      </c>
      <c r="J3" s="75" t="s">
        <v>20</v>
      </c>
    </row>
    <row r="4" spans="1:13" s="23" customFormat="1" x14ac:dyDescent="0.35">
      <c r="A4" s="62" t="s">
        <v>2</v>
      </c>
      <c r="B4" s="63"/>
      <c r="C4" s="63"/>
      <c r="D4" s="63">
        <f>B4*C4</f>
        <v>0</v>
      </c>
      <c r="E4" s="117"/>
      <c r="F4" s="63"/>
      <c r="G4" s="63"/>
      <c r="H4" s="65">
        <f>ROUND((D4*E4)*F4 %,2)</f>
        <v>0</v>
      </c>
      <c r="I4" s="65"/>
      <c r="J4" s="156" t="s">
        <v>20</v>
      </c>
    </row>
    <row r="5" spans="1:13" s="23" customFormat="1" x14ac:dyDescent="0.35">
      <c r="A5" s="62" t="s">
        <v>3</v>
      </c>
      <c r="B5" s="63"/>
      <c r="C5" s="63"/>
      <c r="D5" s="63">
        <f t="shared" ref="D5:D15" si="0">B5*C5</f>
        <v>0</v>
      </c>
      <c r="E5" s="117"/>
      <c r="F5" s="63"/>
      <c r="G5" s="63"/>
      <c r="H5" s="65">
        <f t="shared" ref="H5:H8" si="1">ROUND((D5*E5)*F5 %,2)</f>
        <v>0</v>
      </c>
      <c r="I5" s="65">
        <f>H4</f>
        <v>0</v>
      </c>
      <c r="J5" s="157"/>
      <c r="M5" s="121"/>
    </row>
    <row r="6" spans="1:13" s="23" customFormat="1" x14ac:dyDescent="0.35">
      <c r="A6" s="62" t="s">
        <v>4</v>
      </c>
      <c r="B6" s="63"/>
      <c r="C6" s="63"/>
      <c r="D6" s="63">
        <f t="shared" si="0"/>
        <v>0</v>
      </c>
      <c r="E6" s="117"/>
      <c r="F6" s="63"/>
      <c r="G6" s="63"/>
      <c r="H6" s="65">
        <f t="shared" si="1"/>
        <v>0</v>
      </c>
      <c r="I6" s="65">
        <f t="shared" ref="I6:I9" si="2">H5</f>
        <v>0</v>
      </c>
      <c r="J6" s="157"/>
    </row>
    <row r="7" spans="1:13" s="23" customFormat="1" x14ac:dyDescent="0.35">
      <c r="A7" s="62" t="s">
        <v>5</v>
      </c>
      <c r="B7" s="63"/>
      <c r="C7" s="63"/>
      <c r="D7" s="63">
        <f t="shared" si="0"/>
        <v>0</v>
      </c>
      <c r="E7" s="117"/>
      <c r="F7" s="63"/>
      <c r="G7" s="63"/>
      <c r="H7" s="65">
        <f t="shared" si="1"/>
        <v>0</v>
      </c>
      <c r="I7" s="65">
        <f t="shared" si="2"/>
        <v>0</v>
      </c>
      <c r="J7" s="157"/>
    </row>
    <row r="8" spans="1:13" s="23" customFormat="1" x14ac:dyDescent="0.35">
      <c r="A8" s="62" t="s">
        <v>6</v>
      </c>
      <c r="B8" s="63"/>
      <c r="C8" s="63"/>
      <c r="D8" s="63">
        <f t="shared" si="0"/>
        <v>0</v>
      </c>
      <c r="E8" s="117"/>
      <c r="F8" s="63"/>
      <c r="G8" s="63"/>
      <c r="H8" s="65">
        <f t="shared" si="1"/>
        <v>0</v>
      </c>
      <c r="I8" s="65">
        <f t="shared" si="2"/>
        <v>0</v>
      </c>
      <c r="J8" s="157"/>
    </row>
    <row r="9" spans="1:13" x14ac:dyDescent="0.35">
      <c r="A9" s="1" t="s">
        <v>7</v>
      </c>
      <c r="B9" s="13"/>
      <c r="C9" s="13"/>
      <c r="D9" s="13">
        <f t="shared" si="0"/>
        <v>0</v>
      </c>
      <c r="E9" s="119"/>
      <c r="F9" s="13"/>
      <c r="G9" s="13">
        <f>ROUND(E9*F9 %,2)</f>
        <v>0</v>
      </c>
      <c r="H9" s="15">
        <f>D9*G9</f>
        <v>0</v>
      </c>
      <c r="I9" s="15">
        <f t="shared" si="2"/>
        <v>0</v>
      </c>
      <c r="J9" s="157"/>
    </row>
    <row r="10" spans="1:13" x14ac:dyDescent="0.35">
      <c r="A10" s="1" t="s">
        <v>8</v>
      </c>
      <c r="B10" s="13"/>
      <c r="C10" s="13"/>
      <c r="D10" s="13">
        <f t="shared" si="0"/>
        <v>0</v>
      </c>
      <c r="E10" s="119"/>
      <c r="F10" s="13"/>
      <c r="G10" s="13">
        <f t="shared" ref="G10:G15" si="3">ROUND(E10*F10 %,2)</f>
        <v>0</v>
      </c>
      <c r="H10" s="15">
        <f t="shared" ref="H10:H15" si="4">D10*G10</f>
        <v>0</v>
      </c>
      <c r="I10" s="15">
        <v>0</v>
      </c>
      <c r="J10" s="157"/>
    </row>
    <row r="11" spans="1:13" x14ac:dyDescent="0.35">
      <c r="A11" s="1" t="s">
        <v>9</v>
      </c>
      <c r="B11" s="13">
        <v>33</v>
      </c>
      <c r="C11" s="13">
        <v>22</v>
      </c>
      <c r="D11" s="13">
        <f t="shared" si="0"/>
        <v>726</v>
      </c>
      <c r="E11" s="119">
        <v>13.2</v>
      </c>
      <c r="F11" s="13">
        <v>20</v>
      </c>
      <c r="G11" s="13">
        <f t="shared" si="3"/>
        <v>2.64</v>
      </c>
      <c r="H11" s="15">
        <f t="shared" si="4"/>
        <v>1916.64</v>
      </c>
      <c r="I11" s="15">
        <v>0</v>
      </c>
      <c r="J11" s="157"/>
    </row>
    <row r="12" spans="1:13" x14ac:dyDescent="0.35">
      <c r="A12" s="1" t="s">
        <v>10</v>
      </c>
      <c r="B12" s="13">
        <v>33</v>
      </c>
      <c r="C12" s="13">
        <v>21</v>
      </c>
      <c r="D12" s="13">
        <f t="shared" si="0"/>
        <v>693</v>
      </c>
      <c r="E12" s="119">
        <v>13.2</v>
      </c>
      <c r="F12" s="13">
        <v>20</v>
      </c>
      <c r="G12" s="13">
        <f t="shared" si="3"/>
        <v>2.64</v>
      </c>
      <c r="H12" s="15">
        <f t="shared" si="4"/>
        <v>1829.52</v>
      </c>
      <c r="I12" s="15">
        <v>0</v>
      </c>
      <c r="J12" s="157"/>
    </row>
    <row r="13" spans="1:13" x14ac:dyDescent="0.35">
      <c r="A13" s="1" t="s">
        <v>11</v>
      </c>
      <c r="B13" s="13">
        <v>33</v>
      </c>
      <c r="C13" s="13">
        <v>23</v>
      </c>
      <c r="D13" s="13">
        <f t="shared" si="0"/>
        <v>759</v>
      </c>
      <c r="E13" s="119">
        <v>13.2</v>
      </c>
      <c r="F13" s="13">
        <v>20</v>
      </c>
      <c r="G13" s="13">
        <f t="shared" si="3"/>
        <v>2.64</v>
      </c>
      <c r="H13" s="15">
        <f t="shared" si="4"/>
        <v>2003.76</v>
      </c>
      <c r="I13" s="15">
        <f>SUM(H9:H12)</f>
        <v>3746.16</v>
      </c>
      <c r="J13" s="157"/>
    </row>
    <row r="14" spans="1:13" x14ac:dyDescent="0.35">
      <c r="A14" s="1" t="s">
        <v>34</v>
      </c>
      <c r="B14" s="13">
        <v>33</v>
      </c>
      <c r="C14" s="13">
        <v>20</v>
      </c>
      <c r="D14" s="13">
        <f t="shared" si="0"/>
        <v>660</v>
      </c>
      <c r="E14" s="119">
        <v>13.2</v>
      </c>
      <c r="F14" s="13">
        <v>20</v>
      </c>
      <c r="G14" s="13">
        <f t="shared" si="3"/>
        <v>2.64</v>
      </c>
      <c r="H14" s="15">
        <f t="shared" si="4"/>
        <v>1742.4</v>
      </c>
      <c r="I14" s="77">
        <f>H13</f>
        <v>2003.76</v>
      </c>
      <c r="J14" s="157"/>
    </row>
    <row r="15" spans="1:13" x14ac:dyDescent="0.35">
      <c r="A15" s="1" t="s">
        <v>13</v>
      </c>
      <c r="B15" s="13">
        <v>33</v>
      </c>
      <c r="C15" s="13">
        <v>18</v>
      </c>
      <c r="D15" s="13">
        <f t="shared" si="0"/>
        <v>594</v>
      </c>
      <c r="E15" s="119">
        <v>13.2</v>
      </c>
      <c r="F15" s="13">
        <v>20</v>
      </c>
      <c r="G15" s="13">
        <f t="shared" si="3"/>
        <v>2.64</v>
      </c>
      <c r="H15" s="15">
        <f t="shared" si="4"/>
        <v>1568.16</v>
      </c>
      <c r="I15" s="15">
        <f>H14</f>
        <v>1742.4</v>
      </c>
      <c r="J15" s="158"/>
    </row>
    <row r="16" spans="1:13" x14ac:dyDescent="0.35">
      <c r="A16" s="1" t="s">
        <v>14</v>
      </c>
      <c r="B16" s="22" t="s">
        <v>18</v>
      </c>
      <c r="C16" s="22">
        <f>SUM(C4:C15)</f>
        <v>104</v>
      </c>
      <c r="D16" s="13">
        <f>SUM(D4:D15)</f>
        <v>3432</v>
      </c>
      <c r="E16" s="22" t="s">
        <v>18</v>
      </c>
      <c r="F16" s="22" t="s">
        <v>18</v>
      </c>
      <c r="G16" s="22" t="s">
        <v>18</v>
      </c>
      <c r="H16" s="5">
        <f>SUM(H4:H15)</f>
        <v>9060.48</v>
      </c>
      <c r="I16" s="5">
        <f>SUM(I4:I15)</f>
        <v>7492.32</v>
      </c>
      <c r="J16" s="1"/>
    </row>
    <row r="18" spans="1:10" x14ac:dyDescent="0.35">
      <c r="B18" s="138" t="s">
        <v>0</v>
      </c>
      <c r="C18" s="138"/>
      <c r="D18" s="138"/>
      <c r="E18" s="138"/>
      <c r="F18" s="138"/>
      <c r="G18" s="138"/>
      <c r="H18" s="138"/>
      <c r="I18" s="138"/>
      <c r="J18" s="138"/>
    </row>
    <row r="19" spans="1:10" ht="93" x14ac:dyDescent="0.35">
      <c r="A19" s="120" t="s">
        <v>197</v>
      </c>
      <c r="B19" s="7" t="s">
        <v>15</v>
      </c>
      <c r="C19" s="7" t="s">
        <v>21</v>
      </c>
      <c r="D19" s="4" t="s">
        <v>23</v>
      </c>
      <c r="E19" s="7" t="s">
        <v>164</v>
      </c>
      <c r="F19" s="7" t="s">
        <v>29</v>
      </c>
      <c r="G19" s="7" t="s">
        <v>155</v>
      </c>
      <c r="H19" s="7" t="s">
        <v>162</v>
      </c>
      <c r="I19" s="4" t="s">
        <v>163</v>
      </c>
      <c r="J19" s="75" t="s">
        <v>20</v>
      </c>
    </row>
    <row r="20" spans="1:10" x14ac:dyDescent="0.35">
      <c r="A20" s="1" t="s">
        <v>2</v>
      </c>
      <c r="B20" s="13">
        <v>33</v>
      </c>
      <c r="C20" s="13">
        <v>22</v>
      </c>
      <c r="D20" s="13">
        <f>B20*C20</f>
        <v>726</v>
      </c>
      <c r="E20" s="119">
        <v>32.700000000000003</v>
      </c>
      <c r="F20" s="13">
        <v>20</v>
      </c>
      <c r="G20" s="13">
        <f t="shared" ref="G20:G31" si="5">ROUND(E20*F20 %,2)</f>
        <v>6.54</v>
      </c>
      <c r="H20" s="15">
        <f t="shared" ref="H20:H31" si="6">D20*G20</f>
        <v>4748.04</v>
      </c>
      <c r="I20" s="15">
        <f>H15</f>
        <v>1568.16</v>
      </c>
      <c r="J20" s="162" t="s">
        <v>20</v>
      </c>
    </row>
    <row r="21" spans="1:10" x14ac:dyDescent="0.35">
      <c r="A21" s="1" t="s">
        <v>3</v>
      </c>
      <c r="B21" s="13">
        <v>33</v>
      </c>
      <c r="C21" s="13">
        <v>20</v>
      </c>
      <c r="D21" s="13">
        <f t="shared" ref="D21:D22" si="7">B21*C21</f>
        <v>660</v>
      </c>
      <c r="E21" s="119">
        <v>32.700000000000003</v>
      </c>
      <c r="F21" s="13">
        <v>20</v>
      </c>
      <c r="G21" s="13">
        <f t="shared" si="5"/>
        <v>6.54</v>
      </c>
      <c r="H21" s="15">
        <f t="shared" si="6"/>
        <v>4316.3999999999996</v>
      </c>
      <c r="I21" s="15">
        <f>H20</f>
        <v>4748.04</v>
      </c>
      <c r="J21" s="162"/>
    </row>
    <row r="22" spans="1:10" x14ac:dyDescent="0.35">
      <c r="A22" s="1" t="s">
        <v>198</v>
      </c>
      <c r="B22" s="13">
        <v>33</v>
      </c>
      <c r="C22" s="13">
        <v>10</v>
      </c>
      <c r="D22" s="13">
        <f t="shared" si="7"/>
        <v>330</v>
      </c>
      <c r="E22" s="119">
        <v>32.700000000000003</v>
      </c>
      <c r="F22" s="13">
        <v>20</v>
      </c>
      <c r="G22" s="13">
        <f t="shared" si="5"/>
        <v>6.54</v>
      </c>
      <c r="H22" s="15">
        <f t="shared" si="6"/>
        <v>2158.1999999999998</v>
      </c>
      <c r="I22" s="15">
        <f t="shared" ref="I22" si="8">H21</f>
        <v>4316.3999999999996</v>
      </c>
      <c r="J22" s="162"/>
    </row>
    <row r="23" spans="1:10" x14ac:dyDescent="0.35">
      <c r="A23" s="1" t="s">
        <v>5</v>
      </c>
      <c r="B23" s="13"/>
      <c r="C23" s="13"/>
      <c r="D23" s="13"/>
      <c r="E23" s="119"/>
      <c r="F23" s="13"/>
      <c r="G23" s="13">
        <f t="shared" si="5"/>
        <v>0</v>
      </c>
      <c r="H23" s="15">
        <f t="shared" si="6"/>
        <v>0</v>
      </c>
      <c r="I23" s="15">
        <f>H22</f>
        <v>2158.1999999999998</v>
      </c>
      <c r="J23" s="162"/>
    </row>
    <row r="24" spans="1:10" x14ac:dyDescent="0.35">
      <c r="A24" s="1" t="s">
        <v>6</v>
      </c>
      <c r="B24" s="13"/>
      <c r="C24" s="13"/>
      <c r="D24" s="13"/>
      <c r="E24" s="119"/>
      <c r="F24" s="13"/>
      <c r="G24" s="13">
        <f t="shared" si="5"/>
        <v>0</v>
      </c>
      <c r="H24" s="15">
        <f t="shared" si="6"/>
        <v>0</v>
      </c>
      <c r="I24" s="15">
        <f>H23</f>
        <v>0</v>
      </c>
      <c r="J24" s="103"/>
    </row>
    <row r="25" spans="1:10" x14ac:dyDescent="0.35">
      <c r="A25" s="1" t="s">
        <v>7</v>
      </c>
      <c r="B25" s="13"/>
      <c r="C25" s="13"/>
      <c r="D25" s="13"/>
      <c r="E25" s="119"/>
      <c r="F25" s="13"/>
      <c r="G25" s="13">
        <f t="shared" si="5"/>
        <v>0</v>
      </c>
      <c r="H25" s="15">
        <f t="shared" si="6"/>
        <v>0</v>
      </c>
      <c r="I25" s="15">
        <f>H24</f>
        <v>0</v>
      </c>
      <c r="J25" s="103"/>
    </row>
    <row r="26" spans="1:10" x14ac:dyDescent="0.35">
      <c r="A26" s="1" t="s">
        <v>8</v>
      </c>
      <c r="B26" s="13"/>
      <c r="C26" s="13"/>
      <c r="D26" s="13"/>
      <c r="E26" s="119"/>
      <c r="F26" s="13"/>
      <c r="G26" s="13">
        <f t="shared" si="5"/>
        <v>0</v>
      </c>
      <c r="H26" s="15">
        <f t="shared" si="6"/>
        <v>0</v>
      </c>
      <c r="I26" s="15">
        <f>H25</f>
        <v>0</v>
      </c>
      <c r="J26" s="103"/>
    </row>
    <row r="27" spans="1:10" x14ac:dyDescent="0.35">
      <c r="A27" s="1" t="s">
        <v>9</v>
      </c>
      <c r="B27" s="13"/>
      <c r="C27" s="13"/>
      <c r="D27" s="13"/>
      <c r="E27" s="119"/>
      <c r="F27" s="13"/>
      <c r="G27" s="13">
        <f t="shared" si="5"/>
        <v>0</v>
      </c>
      <c r="H27" s="15">
        <f t="shared" si="6"/>
        <v>0</v>
      </c>
      <c r="I27" s="15">
        <f t="shared" ref="I27:I29" si="9">H26</f>
        <v>0</v>
      </c>
      <c r="J27" s="103"/>
    </row>
    <row r="28" spans="1:10" x14ac:dyDescent="0.35">
      <c r="A28" s="1" t="s">
        <v>10</v>
      </c>
      <c r="B28" s="13"/>
      <c r="C28" s="13"/>
      <c r="D28" s="13"/>
      <c r="E28" s="119"/>
      <c r="F28" s="13"/>
      <c r="G28" s="13">
        <f t="shared" si="5"/>
        <v>0</v>
      </c>
      <c r="H28" s="15">
        <f t="shared" si="6"/>
        <v>0</v>
      </c>
      <c r="I28" s="15">
        <f t="shared" si="9"/>
        <v>0</v>
      </c>
      <c r="J28" s="103"/>
    </row>
    <row r="29" spans="1:10" x14ac:dyDescent="0.35">
      <c r="A29" s="1" t="s">
        <v>11</v>
      </c>
      <c r="B29" s="13"/>
      <c r="C29" s="13"/>
      <c r="D29" s="13"/>
      <c r="E29" s="119"/>
      <c r="F29" s="13"/>
      <c r="G29" s="13">
        <f t="shared" si="5"/>
        <v>0</v>
      </c>
      <c r="H29" s="15">
        <f t="shared" si="6"/>
        <v>0</v>
      </c>
      <c r="I29" s="15">
        <f t="shared" si="9"/>
        <v>0</v>
      </c>
      <c r="J29" s="103"/>
    </row>
    <row r="30" spans="1:10" x14ac:dyDescent="0.35">
      <c r="A30" s="1" t="s">
        <v>34</v>
      </c>
      <c r="B30" s="13"/>
      <c r="C30" s="13"/>
      <c r="D30" s="13"/>
      <c r="E30" s="119"/>
      <c r="F30" s="13"/>
      <c r="G30" s="13">
        <f t="shared" si="5"/>
        <v>0</v>
      </c>
      <c r="H30" s="15">
        <f t="shared" si="6"/>
        <v>0</v>
      </c>
      <c r="I30" s="77">
        <f>H29</f>
        <v>0</v>
      </c>
      <c r="J30" s="103"/>
    </row>
    <row r="31" spans="1:10" x14ac:dyDescent="0.35">
      <c r="A31" s="1" t="s">
        <v>13</v>
      </c>
      <c r="B31" s="13"/>
      <c r="C31" s="13"/>
      <c r="D31" s="13"/>
      <c r="E31" s="119"/>
      <c r="F31" s="13"/>
      <c r="G31" s="13">
        <f t="shared" si="5"/>
        <v>0</v>
      </c>
      <c r="H31" s="15">
        <f t="shared" si="6"/>
        <v>0</v>
      </c>
      <c r="I31" s="15">
        <f>H30</f>
        <v>0</v>
      </c>
      <c r="J31" s="104"/>
    </row>
    <row r="32" spans="1:10" x14ac:dyDescent="0.35">
      <c r="A32" s="1" t="s">
        <v>14</v>
      </c>
      <c r="B32" s="22" t="s">
        <v>18</v>
      </c>
      <c r="C32" s="22">
        <f>SUM(C20:C31)</f>
        <v>52</v>
      </c>
      <c r="D32" s="13">
        <f>SUM(D20:D31)</f>
        <v>1716</v>
      </c>
      <c r="E32" s="22" t="s">
        <v>18</v>
      </c>
      <c r="F32" s="22" t="s">
        <v>18</v>
      </c>
      <c r="G32" s="22"/>
      <c r="H32" s="5">
        <f>SUM(H20:H31)</f>
        <v>11222.64</v>
      </c>
      <c r="I32" s="5">
        <f>SUM(I20:I31)</f>
        <v>12790.8</v>
      </c>
      <c r="J32" s="1"/>
    </row>
  </sheetData>
  <mergeCells count="4">
    <mergeCell ref="J20:J23"/>
    <mergeCell ref="B2:J2"/>
    <mergeCell ref="J4:J15"/>
    <mergeCell ref="B18:J18"/>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FEE40-FBB9-430B-8E52-A02484A1A196}">
  <dimension ref="A1:P81"/>
  <sheetViews>
    <sheetView topLeftCell="A49" workbookViewId="0">
      <selection activeCell="E17" sqref="E17:F17"/>
    </sheetView>
  </sheetViews>
  <sheetFormatPr defaultRowHeight="14.5" x14ac:dyDescent="0.35"/>
  <cols>
    <col min="1" max="1" width="19.26953125" customWidth="1"/>
    <col min="2" max="2" width="12" customWidth="1"/>
    <col min="3" max="3" width="13.453125" customWidth="1"/>
    <col min="4" max="5" width="12" customWidth="1"/>
    <col min="6" max="6" width="12.81640625" customWidth="1"/>
    <col min="7" max="7" width="10.81640625" customWidth="1"/>
    <col min="8" max="8" width="15" customWidth="1"/>
    <col min="9" max="10" width="12" customWidth="1"/>
    <col min="11" max="11" width="15.81640625" customWidth="1"/>
    <col min="12" max="14" width="12" customWidth="1"/>
    <col min="15" max="15" width="10.54296875" customWidth="1"/>
  </cols>
  <sheetData>
    <row r="1" spans="1:16" x14ac:dyDescent="0.35">
      <c r="A1" s="124" t="s">
        <v>206</v>
      </c>
    </row>
    <row r="3" spans="1:16" x14ac:dyDescent="0.35">
      <c r="B3" s="138" t="s">
        <v>25</v>
      </c>
      <c r="C3" s="138"/>
      <c r="D3" s="138"/>
      <c r="E3" s="138"/>
      <c r="F3" s="138"/>
      <c r="G3" s="138"/>
      <c r="H3" s="138"/>
      <c r="I3" s="138"/>
      <c r="J3" s="138"/>
      <c r="K3" s="138"/>
      <c r="L3" s="138"/>
      <c r="M3" s="138"/>
      <c r="N3" s="138"/>
      <c r="O3" s="138"/>
      <c r="P3" s="138"/>
    </row>
    <row r="4" spans="1:16" ht="87" x14ac:dyDescent="0.35">
      <c r="A4" s="7" t="s">
        <v>199</v>
      </c>
      <c r="B4" s="7" t="s">
        <v>48</v>
      </c>
      <c r="C4" s="7" t="s">
        <v>49</v>
      </c>
      <c r="D4" s="7" t="s">
        <v>21</v>
      </c>
      <c r="E4" s="4" t="s">
        <v>166</v>
      </c>
      <c r="F4" s="4" t="s">
        <v>167</v>
      </c>
      <c r="G4" s="7" t="s">
        <v>50</v>
      </c>
      <c r="H4" s="7" t="s">
        <v>51</v>
      </c>
      <c r="I4" s="7" t="s">
        <v>24</v>
      </c>
      <c r="J4" s="7" t="s">
        <v>150</v>
      </c>
      <c r="K4" s="7" t="s">
        <v>151</v>
      </c>
      <c r="L4" s="7" t="s">
        <v>52</v>
      </c>
      <c r="M4" s="7" t="s">
        <v>53</v>
      </c>
      <c r="N4" s="7" t="s">
        <v>46</v>
      </c>
      <c r="O4" s="4" t="s">
        <v>1</v>
      </c>
      <c r="P4" s="75" t="s">
        <v>20</v>
      </c>
    </row>
    <row r="5" spans="1:16" x14ac:dyDescent="0.35">
      <c r="A5" s="62" t="s">
        <v>47</v>
      </c>
      <c r="B5" s="63"/>
      <c r="C5" s="63"/>
      <c r="D5" s="63">
        <v>22</v>
      </c>
      <c r="E5" s="70"/>
      <c r="F5" s="70"/>
      <c r="G5" s="63"/>
      <c r="H5" s="63"/>
      <c r="I5" s="63"/>
      <c r="J5" s="63">
        <f>ROUND(G5*I5 %,2)</f>
        <v>0</v>
      </c>
      <c r="K5" s="63">
        <f>ROUND(H5*I5 %,2)</f>
        <v>0</v>
      </c>
      <c r="L5" s="65">
        <f>ROUND(E5*J5,2)</f>
        <v>0</v>
      </c>
      <c r="M5" s="65">
        <f>ROUND(F5*K5,2)</f>
        <v>0</v>
      </c>
      <c r="N5" s="65">
        <f>L5+M5</f>
        <v>0</v>
      </c>
      <c r="O5" s="65">
        <v>0</v>
      </c>
      <c r="P5" s="156" t="s">
        <v>20</v>
      </c>
    </row>
    <row r="6" spans="1:16" x14ac:dyDescent="0.35">
      <c r="A6" s="1" t="s">
        <v>3</v>
      </c>
      <c r="B6" s="13"/>
      <c r="C6" s="13"/>
      <c r="D6" s="13">
        <v>21</v>
      </c>
      <c r="E6" s="66">
        <f>B6*D6</f>
        <v>0</v>
      </c>
      <c r="F6" s="66">
        <f>C6*D6</f>
        <v>0</v>
      </c>
      <c r="G6" s="63"/>
      <c r="H6" s="63"/>
      <c r="I6" s="63"/>
      <c r="J6" s="65">
        <f>ROUND(G6*I6 %,2)</f>
        <v>0</v>
      </c>
      <c r="K6" s="65">
        <f>ROUND(H6*I6 %,2)</f>
        <v>0</v>
      </c>
      <c r="L6" s="65">
        <f>ROUND(E6*J6,2)</f>
        <v>0</v>
      </c>
      <c r="M6" s="65">
        <f>ROUND(F6*K6,2)</f>
        <v>0</v>
      </c>
      <c r="N6" s="15">
        <f t="shared" ref="N6:N16" si="0">L6+M6</f>
        <v>0</v>
      </c>
      <c r="O6" s="15">
        <v>0</v>
      </c>
      <c r="P6" s="157"/>
    </row>
    <row r="7" spans="1:16" x14ac:dyDescent="0.35">
      <c r="A7" s="1" t="s">
        <v>4</v>
      </c>
      <c r="B7" s="13"/>
      <c r="C7" s="13"/>
      <c r="D7" s="13">
        <v>20</v>
      </c>
      <c r="E7" s="66">
        <f t="shared" ref="E7:E16" si="1">B7*D7</f>
        <v>0</v>
      </c>
      <c r="F7" s="66">
        <f t="shared" ref="F7:F16" si="2">C7*D7</f>
        <v>0</v>
      </c>
      <c r="G7" s="63"/>
      <c r="H7" s="63"/>
      <c r="I7" s="63"/>
      <c r="J7" s="65">
        <f t="shared" ref="J7:J16" si="3">ROUND(G7*I7 %,2)</f>
        <v>0</v>
      </c>
      <c r="K7" s="65">
        <f t="shared" ref="K7:K16" si="4">ROUND(H7*I7 %,2)</f>
        <v>0</v>
      </c>
      <c r="L7" s="65">
        <f t="shared" ref="L7:M16" si="5">ROUND(E7*J7,2)</f>
        <v>0</v>
      </c>
      <c r="M7" s="65">
        <f t="shared" si="5"/>
        <v>0</v>
      </c>
      <c r="N7" s="15">
        <f t="shared" si="0"/>
        <v>0</v>
      </c>
      <c r="O7" s="15">
        <v>0</v>
      </c>
      <c r="P7" s="157"/>
    </row>
    <row r="8" spans="1:16" x14ac:dyDescent="0.35">
      <c r="A8" s="1" t="s">
        <v>5</v>
      </c>
      <c r="B8" s="13"/>
      <c r="C8" s="13"/>
      <c r="D8" s="13">
        <v>21</v>
      </c>
      <c r="E8" s="66">
        <f t="shared" si="1"/>
        <v>0</v>
      </c>
      <c r="F8" s="66">
        <f t="shared" si="2"/>
        <v>0</v>
      </c>
      <c r="G8" s="63"/>
      <c r="H8" s="63"/>
      <c r="I8" s="63"/>
      <c r="J8" s="65">
        <f t="shared" si="3"/>
        <v>0</v>
      </c>
      <c r="K8" s="65">
        <f t="shared" si="4"/>
        <v>0</v>
      </c>
      <c r="L8" s="65">
        <f t="shared" si="5"/>
        <v>0</v>
      </c>
      <c r="M8" s="65">
        <f t="shared" si="5"/>
        <v>0</v>
      </c>
      <c r="N8" s="15">
        <f t="shared" si="0"/>
        <v>0</v>
      </c>
      <c r="O8" s="15">
        <v>0</v>
      </c>
      <c r="P8" s="157"/>
    </row>
    <row r="9" spans="1:16" x14ac:dyDescent="0.35">
      <c r="A9" s="1" t="s">
        <v>6</v>
      </c>
      <c r="B9" s="13"/>
      <c r="C9" s="13"/>
      <c r="D9" s="13">
        <v>21</v>
      </c>
      <c r="E9" s="66">
        <f t="shared" si="1"/>
        <v>0</v>
      </c>
      <c r="F9" s="66">
        <f t="shared" si="2"/>
        <v>0</v>
      </c>
      <c r="G9" s="63"/>
      <c r="H9" s="63"/>
      <c r="I9" s="63"/>
      <c r="J9" s="65">
        <f t="shared" si="3"/>
        <v>0</v>
      </c>
      <c r="K9" s="65">
        <f t="shared" si="4"/>
        <v>0</v>
      </c>
      <c r="L9" s="65">
        <f t="shared" si="5"/>
        <v>0</v>
      </c>
      <c r="M9" s="65">
        <f t="shared" si="5"/>
        <v>0</v>
      </c>
      <c r="N9" s="15">
        <f t="shared" si="0"/>
        <v>0</v>
      </c>
      <c r="O9" s="15">
        <v>0</v>
      </c>
      <c r="P9" s="157"/>
    </row>
    <row r="10" spans="1:16" x14ac:dyDescent="0.35">
      <c r="A10" s="1" t="s">
        <v>7</v>
      </c>
      <c r="B10" s="13"/>
      <c r="C10" s="13"/>
      <c r="D10" s="13">
        <v>19</v>
      </c>
      <c r="E10" s="66">
        <f t="shared" si="1"/>
        <v>0</v>
      </c>
      <c r="F10" s="66">
        <f t="shared" si="2"/>
        <v>0</v>
      </c>
      <c r="G10" s="63"/>
      <c r="H10" s="63"/>
      <c r="I10" s="63"/>
      <c r="J10" s="65">
        <f t="shared" si="3"/>
        <v>0</v>
      </c>
      <c r="K10" s="65">
        <f t="shared" si="4"/>
        <v>0</v>
      </c>
      <c r="L10" s="65">
        <f t="shared" si="5"/>
        <v>0</v>
      </c>
      <c r="M10" s="65">
        <f t="shared" si="5"/>
        <v>0</v>
      </c>
      <c r="N10" s="15">
        <f t="shared" si="0"/>
        <v>0</v>
      </c>
      <c r="O10" s="15">
        <v>0</v>
      </c>
      <c r="P10" s="157"/>
    </row>
    <row r="11" spans="1:16" x14ac:dyDescent="0.35">
      <c r="A11" s="1" t="s">
        <v>8</v>
      </c>
      <c r="B11" s="13"/>
      <c r="C11" s="13"/>
      <c r="D11" s="13">
        <v>23</v>
      </c>
      <c r="E11" s="66">
        <f t="shared" si="1"/>
        <v>0</v>
      </c>
      <c r="F11" s="66">
        <f t="shared" si="2"/>
        <v>0</v>
      </c>
      <c r="G11" s="63"/>
      <c r="H11" s="63"/>
      <c r="I11" s="63"/>
      <c r="J11" s="65">
        <f t="shared" si="3"/>
        <v>0</v>
      </c>
      <c r="K11" s="65">
        <f t="shared" si="4"/>
        <v>0</v>
      </c>
      <c r="L11" s="65">
        <f t="shared" si="5"/>
        <v>0</v>
      </c>
      <c r="M11" s="65">
        <f t="shared" si="5"/>
        <v>0</v>
      </c>
      <c r="N11" s="15">
        <f t="shared" si="0"/>
        <v>0</v>
      </c>
      <c r="O11" s="15">
        <v>0</v>
      </c>
      <c r="P11" s="157"/>
    </row>
    <row r="12" spans="1:16" x14ac:dyDescent="0.35">
      <c r="A12" s="1" t="s">
        <v>9</v>
      </c>
      <c r="B12" s="13"/>
      <c r="C12" s="13"/>
      <c r="D12" s="13">
        <v>22</v>
      </c>
      <c r="E12" s="66">
        <f t="shared" si="1"/>
        <v>0</v>
      </c>
      <c r="F12" s="66">
        <f t="shared" si="2"/>
        <v>0</v>
      </c>
      <c r="G12" s="63"/>
      <c r="H12" s="63"/>
      <c r="I12" s="63"/>
      <c r="J12" s="65">
        <f t="shared" si="3"/>
        <v>0</v>
      </c>
      <c r="K12" s="65">
        <f t="shared" si="4"/>
        <v>0</v>
      </c>
      <c r="L12" s="65">
        <f t="shared" si="5"/>
        <v>0</v>
      </c>
      <c r="M12" s="65">
        <f t="shared" si="5"/>
        <v>0</v>
      </c>
      <c r="N12" s="15">
        <f t="shared" si="0"/>
        <v>0</v>
      </c>
      <c r="O12" s="15">
        <v>0</v>
      </c>
      <c r="P12" s="157"/>
    </row>
    <row r="13" spans="1:16" x14ac:dyDescent="0.35">
      <c r="A13" s="1" t="s">
        <v>10</v>
      </c>
      <c r="B13" s="13">
        <v>10</v>
      </c>
      <c r="C13" s="13">
        <v>5</v>
      </c>
      <c r="D13" s="22">
        <v>21</v>
      </c>
      <c r="E13" s="66">
        <f t="shared" si="1"/>
        <v>210</v>
      </c>
      <c r="F13" s="66">
        <f t="shared" si="2"/>
        <v>105</v>
      </c>
      <c r="G13" s="63">
        <v>29.91</v>
      </c>
      <c r="H13" s="63">
        <v>34.409999999999997</v>
      </c>
      <c r="I13" s="63">
        <v>80</v>
      </c>
      <c r="J13" s="65">
        <f t="shared" si="3"/>
        <v>23.93</v>
      </c>
      <c r="K13" s="65">
        <f t="shared" si="4"/>
        <v>27.53</v>
      </c>
      <c r="L13" s="65">
        <f t="shared" si="5"/>
        <v>5025.3</v>
      </c>
      <c r="M13" s="65">
        <f t="shared" si="5"/>
        <v>2890.65</v>
      </c>
      <c r="N13" s="15">
        <f t="shared" si="0"/>
        <v>7915.9500000000007</v>
      </c>
      <c r="O13" s="15">
        <v>0</v>
      </c>
      <c r="P13" s="157"/>
    </row>
    <row r="14" spans="1:16" x14ac:dyDescent="0.35">
      <c r="A14" s="1" t="s">
        <v>11</v>
      </c>
      <c r="B14" s="13">
        <v>10</v>
      </c>
      <c r="C14" s="13">
        <v>5</v>
      </c>
      <c r="D14" s="22">
        <v>23</v>
      </c>
      <c r="E14" s="66">
        <f t="shared" si="1"/>
        <v>230</v>
      </c>
      <c r="F14" s="66">
        <f t="shared" si="2"/>
        <v>115</v>
      </c>
      <c r="G14" s="63">
        <v>29.91</v>
      </c>
      <c r="H14" s="63">
        <v>34.409999999999997</v>
      </c>
      <c r="I14" s="63">
        <v>80</v>
      </c>
      <c r="J14" s="65">
        <f t="shared" si="3"/>
        <v>23.93</v>
      </c>
      <c r="K14" s="65">
        <f t="shared" si="4"/>
        <v>27.53</v>
      </c>
      <c r="L14" s="65">
        <f t="shared" si="5"/>
        <v>5503.9</v>
      </c>
      <c r="M14" s="65">
        <f t="shared" si="5"/>
        <v>3165.95</v>
      </c>
      <c r="N14" s="15">
        <f t="shared" si="0"/>
        <v>8669.8499999999985</v>
      </c>
      <c r="O14" s="15">
        <f>SUM(N5:N13)</f>
        <v>7915.9500000000007</v>
      </c>
      <c r="P14" s="157"/>
    </row>
    <row r="15" spans="1:16" x14ac:dyDescent="0.35">
      <c r="A15" s="1" t="s">
        <v>12</v>
      </c>
      <c r="B15" s="13">
        <v>10</v>
      </c>
      <c r="C15" s="13">
        <v>5</v>
      </c>
      <c r="D15" s="22">
        <v>20</v>
      </c>
      <c r="E15" s="66">
        <f t="shared" si="1"/>
        <v>200</v>
      </c>
      <c r="F15" s="66">
        <f t="shared" si="2"/>
        <v>100</v>
      </c>
      <c r="G15" s="63">
        <v>29.91</v>
      </c>
      <c r="H15" s="63">
        <v>34.409999999999997</v>
      </c>
      <c r="I15" s="63">
        <v>80</v>
      </c>
      <c r="J15" s="65">
        <f t="shared" si="3"/>
        <v>23.93</v>
      </c>
      <c r="K15" s="65">
        <f t="shared" si="4"/>
        <v>27.53</v>
      </c>
      <c r="L15" s="65">
        <f t="shared" si="5"/>
        <v>4786</v>
      </c>
      <c r="M15" s="65">
        <f t="shared" si="5"/>
        <v>2753</v>
      </c>
      <c r="N15" s="15">
        <f t="shared" si="0"/>
        <v>7539</v>
      </c>
      <c r="O15" s="15">
        <f>N14</f>
        <v>8669.8499999999985</v>
      </c>
      <c r="P15" s="157"/>
    </row>
    <row r="16" spans="1:16" x14ac:dyDescent="0.35">
      <c r="A16" s="1" t="s">
        <v>13</v>
      </c>
      <c r="B16" s="13">
        <v>10</v>
      </c>
      <c r="C16" s="13">
        <v>5</v>
      </c>
      <c r="D16" s="22">
        <v>18</v>
      </c>
      <c r="E16" s="66">
        <f t="shared" si="1"/>
        <v>180</v>
      </c>
      <c r="F16" s="66">
        <f t="shared" si="2"/>
        <v>90</v>
      </c>
      <c r="G16" s="63">
        <v>29.91</v>
      </c>
      <c r="H16" s="63">
        <v>34.409999999999997</v>
      </c>
      <c r="I16" s="63">
        <v>80</v>
      </c>
      <c r="J16" s="65">
        <f t="shared" si="3"/>
        <v>23.93</v>
      </c>
      <c r="K16" s="65">
        <f t="shared" si="4"/>
        <v>27.53</v>
      </c>
      <c r="L16" s="65">
        <f t="shared" si="5"/>
        <v>4307.3999999999996</v>
      </c>
      <c r="M16" s="65">
        <f t="shared" si="5"/>
        <v>2477.6999999999998</v>
      </c>
      <c r="N16" s="15">
        <f t="shared" si="0"/>
        <v>6785.0999999999995</v>
      </c>
      <c r="O16" s="15">
        <f>N15</f>
        <v>7539</v>
      </c>
      <c r="P16" s="158"/>
    </row>
    <row r="17" spans="1:16" x14ac:dyDescent="0.35">
      <c r="A17" s="1" t="s">
        <v>14</v>
      </c>
      <c r="B17" s="22" t="s">
        <v>18</v>
      </c>
      <c r="C17" s="22" t="s">
        <v>18</v>
      </c>
      <c r="D17" s="22">
        <f>SUM(D5:D16)</f>
        <v>251</v>
      </c>
      <c r="E17" s="66">
        <f>SUM(E5:E16)</f>
        <v>820</v>
      </c>
      <c r="F17" s="66">
        <f>SUM(F5:F16)</f>
        <v>410</v>
      </c>
      <c r="G17" s="22" t="s">
        <v>18</v>
      </c>
      <c r="H17" s="22" t="s">
        <v>18</v>
      </c>
      <c r="I17" s="22" t="s">
        <v>18</v>
      </c>
      <c r="J17" s="22" t="s">
        <v>18</v>
      </c>
      <c r="K17" s="22" t="s">
        <v>18</v>
      </c>
      <c r="L17" s="5">
        <f>SUM(L5:L16)</f>
        <v>19622.599999999999</v>
      </c>
      <c r="M17" s="5">
        <f>SUM(M5:M16)</f>
        <v>11287.3</v>
      </c>
      <c r="N17" s="5">
        <f>SUM(N5:N16)</f>
        <v>30909.899999999998</v>
      </c>
      <c r="O17" s="5">
        <f>SUM(O5:O16)</f>
        <v>24124.799999999999</v>
      </c>
      <c r="P17" s="1"/>
    </row>
    <row r="18" spans="1:16" x14ac:dyDescent="0.35">
      <c r="A18" s="10"/>
    </row>
    <row r="19" spans="1:16" x14ac:dyDescent="0.35">
      <c r="B19" s="166" t="s">
        <v>0</v>
      </c>
      <c r="C19" s="155"/>
      <c r="D19" s="155"/>
      <c r="E19" s="155"/>
      <c r="F19" s="155"/>
      <c r="G19" s="155"/>
      <c r="H19" s="155"/>
      <c r="I19" s="155"/>
      <c r="J19" s="155"/>
      <c r="K19" s="155"/>
      <c r="L19" s="155"/>
      <c r="M19" s="155"/>
      <c r="N19" s="155"/>
      <c r="O19" s="155"/>
      <c r="P19" s="155"/>
    </row>
    <row r="20" spans="1:16" ht="87" x14ac:dyDescent="0.35">
      <c r="A20" s="7" t="s">
        <v>199</v>
      </c>
      <c r="B20" s="7" t="s">
        <v>48</v>
      </c>
      <c r="C20" s="7" t="s">
        <v>49</v>
      </c>
      <c r="D20" s="7" t="s">
        <v>21</v>
      </c>
      <c r="E20" s="4" t="s">
        <v>166</v>
      </c>
      <c r="F20" s="4" t="s">
        <v>167</v>
      </c>
      <c r="G20" s="7" t="s">
        <v>50</v>
      </c>
      <c r="H20" s="7" t="s">
        <v>51</v>
      </c>
      <c r="I20" s="7" t="s">
        <v>29</v>
      </c>
      <c r="J20" s="7" t="s">
        <v>150</v>
      </c>
      <c r="K20" s="7" t="s">
        <v>151</v>
      </c>
      <c r="L20" s="7" t="s">
        <v>52</v>
      </c>
      <c r="M20" s="7" t="s">
        <v>53</v>
      </c>
      <c r="N20" s="7" t="s">
        <v>46</v>
      </c>
      <c r="O20" s="4" t="s">
        <v>1</v>
      </c>
      <c r="P20" s="75" t="s">
        <v>20</v>
      </c>
    </row>
    <row r="21" spans="1:16" x14ac:dyDescent="0.35">
      <c r="A21" s="62" t="s">
        <v>47</v>
      </c>
      <c r="B21" s="63">
        <v>12</v>
      </c>
      <c r="C21" s="63">
        <v>5</v>
      </c>
      <c r="D21" s="63">
        <f>'darba dienas'!B4</f>
        <v>22</v>
      </c>
      <c r="E21" s="66">
        <f>B21*D21</f>
        <v>264</v>
      </c>
      <c r="F21" s="66">
        <f>C21*D21</f>
        <v>110</v>
      </c>
      <c r="G21" s="117">
        <v>29.91</v>
      </c>
      <c r="H21" s="117">
        <v>34.409999999999997</v>
      </c>
      <c r="I21" s="63">
        <v>80</v>
      </c>
      <c r="J21" s="63">
        <f>ROUND(G21*I21 %,2)</f>
        <v>23.93</v>
      </c>
      <c r="K21" s="63">
        <f>ROUND(H21*I21 %,2)</f>
        <v>27.53</v>
      </c>
      <c r="L21" s="65">
        <f>ROUND(E21*J21,2)</f>
        <v>6317.52</v>
      </c>
      <c r="M21" s="65">
        <f>ROUND(F21*K21,2)</f>
        <v>3028.3</v>
      </c>
      <c r="N21" s="65">
        <f>L21+M21</f>
        <v>9345.82</v>
      </c>
      <c r="O21" s="65">
        <f>N16</f>
        <v>6785.0999999999995</v>
      </c>
      <c r="P21" s="156" t="s">
        <v>20</v>
      </c>
    </row>
    <row r="22" spans="1:16" x14ac:dyDescent="0.35">
      <c r="A22" s="1" t="s">
        <v>3</v>
      </c>
      <c r="B22" s="63">
        <v>12</v>
      </c>
      <c r="C22" s="63">
        <v>5</v>
      </c>
      <c r="D22" s="13">
        <f>'darba dienas'!C4</f>
        <v>20</v>
      </c>
      <c r="E22" s="66">
        <f t="shared" ref="E22:E32" si="6">B22*D22</f>
        <v>240</v>
      </c>
      <c r="F22" s="66">
        <f t="shared" ref="F22:F32" si="7">C22*D22</f>
        <v>100</v>
      </c>
      <c r="G22" s="117">
        <v>29.91</v>
      </c>
      <c r="H22" s="117">
        <v>34.409999999999997</v>
      </c>
      <c r="I22" s="63">
        <v>80</v>
      </c>
      <c r="J22" s="63">
        <f t="shared" ref="J22:J32" si="8">ROUND(G22*I22 %,2)</f>
        <v>23.93</v>
      </c>
      <c r="K22" s="63">
        <f t="shared" ref="K22:K32" si="9">ROUND(H22*I22 %,2)</f>
        <v>27.53</v>
      </c>
      <c r="L22" s="65">
        <f t="shared" ref="L22:M32" si="10">ROUND(E22*J22,2)</f>
        <v>5743.2</v>
      </c>
      <c r="M22" s="65">
        <f t="shared" si="10"/>
        <v>2753</v>
      </c>
      <c r="N22" s="15">
        <f t="shared" ref="N22:N32" si="11">L22+M22</f>
        <v>8496.2000000000007</v>
      </c>
      <c r="O22" s="15">
        <f>N21</f>
        <v>9345.82</v>
      </c>
      <c r="P22" s="157"/>
    </row>
    <row r="23" spans="1:16" x14ac:dyDescent="0.35">
      <c r="A23" s="1" t="s">
        <v>4</v>
      </c>
      <c r="B23" s="63">
        <v>12</v>
      </c>
      <c r="C23" s="63">
        <v>5</v>
      </c>
      <c r="D23" s="13">
        <f>'darba dienas'!D4</f>
        <v>21</v>
      </c>
      <c r="E23" s="66">
        <f t="shared" si="6"/>
        <v>252</v>
      </c>
      <c r="F23" s="66">
        <f t="shared" si="7"/>
        <v>105</v>
      </c>
      <c r="G23" s="117">
        <v>29.91</v>
      </c>
      <c r="H23" s="117">
        <v>34.409999999999997</v>
      </c>
      <c r="I23" s="63">
        <v>80</v>
      </c>
      <c r="J23" s="63">
        <f t="shared" si="8"/>
        <v>23.93</v>
      </c>
      <c r="K23" s="63">
        <f t="shared" si="9"/>
        <v>27.53</v>
      </c>
      <c r="L23" s="65">
        <f t="shared" si="10"/>
        <v>6030.36</v>
      </c>
      <c r="M23" s="65">
        <f t="shared" si="10"/>
        <v>2890.65</v>
      </c>
      <c r="N23" s="15">
        <f t="shared" si="11"/>
        <v>8921.01</v>
      </c>
      <c r="O23" s="15">
        <f t="shared" ref="O23:O31" si="12">N22</f>
        <v>8496.2000000000007</v>
      </c>
      <c r="P23" s="157"/>
    </row>
    <row r="24" spans="1:16" x14ac:dyDescent="0.35">
      <c r="A24" s="1" t="s">
        <v>5</v>
      </c>
      <c r="B24" s="63">
        <v>12</v>
      </c>
      <c r="C24" s="63">
        <v>5</v>
      </c>
      <c r="D24" s="13">
        <f>'darba dienas'!E4</f>
        <v>20</v>
      </c>
      <c r="E24" s="66">
        <f t="shared" si="6"/>
        <v>240</v>
      </c>
      <c r="F24" s="66">
        <f t="shared" si="7"/>
        <v>100</v>
      </c>
      <c r="G24" s="117">
        <v>29.91</v>
      </c>
      <c r="H24" s="117">
        <v>34.409999999999997</v>
      </c>
      <c r="I24" s="63">
        <v>80</v>
      </c>
      <c r="J24" s="63">
        <f t="shared" si="8"/>
        <v>23.93</v>
      </c>
      <c r="K24" s="63">
        <f t="shared" si="9"/>
        <v>27.53</v>
      </c>
      <c r="L24" s="65">
        <f t="shared" si="10"/>
        <v>5743.2</v>
      </c>
      <c r="M24" s="65">
        <f t="shared" si="10"/>
        <v>2753</v>
      </c>
      <c r="N24" s="15">
        <f t="shared" si="11"/>
        <v>8496.2000000000007</v>
      </c>
      <c r="O24" s="15">
        <f t="shared" si="12"/>
        <v>8921.01</v>
      </c>
      <c r="P24" s="157"/>
    </row>
    <row r="25" spans="1:16" x14ac:dyDescent="0.35">
      <c r="A25" s="1" t="s">
        <v>6</v>
      </c>
      <c r="B25" s="63">
        <v>12</v>
      </c>
      <c r="C25" s="63">
        <v>5</v>
      </c>
      <c r="D25" s="13">
        <f>'darba dienas'!F4</f>
        <v>20</v>
      </c>
      <c r="E25" s="66">
        <f t="shared" si="6"/>
        <v>240</v>
      </c>
      <c r="F25" s="66">
        <f t="shared" si="7"/>
        <v>100</v>
      </c>
      <c r="G25" s="117">
        <v>29.91</v>
      </c>
      <c r="H25" s="117">
        <v>34.409999999999997</v>
      </c>
      <c r="I25" s="63">
        <v>80</v>
      </c>
      <c r="J25" s="63">
        <f t="shared" si="8"/>
        <v>23.93</v>
      </c>
      <c r="K25" s="63">
        <f t="shared" si="9"/>
        <v>27.53</v>
      </c>
      <c r="L25" s="65">
        <f t="shared" si="10"/>
        <v>5743.2</v>
      </c>
      <c r="M25" s="65">
        <f t="shared" si="10"/>
        <v>2753</v>
      </c>
      <c r="N25" s="15">
        <f t="shared" si="11"/>
        <v>8496.2000000000007</v>
      </c>
      <c r="O25" s="15">
        <f t="shared" si="12"/>
        <v>8496.2000000000007</v>
      </c>
      <c r="P25" s="157"/>
    </row>
    <row r="26" spans="1:16" x14ac:dyDescent="0.35">
      <c r="A26" s="1" t="s">
        <v>7</v>
      </c>
      <c r="B26" s="63">
        <v>12</v>
      </c>
      <c r="C26" s="63">
        <v>5</v>
      </c>
      <c r="D26" s="13">
        <f>'darba dienas'!G4</f>
        <v>19</v>
      </c>
      <c r="E26" s="66">
        <f t="shared" si="6"/>
        <v>228</v>
      </c>
      <c r="F26" s="66">
        <f t="shared" si="7"/>
        <v>95</v>
      </c>
      <c r="G26" s="117">
        <v>29.91</v>
      </c>
      <c r="H26" s="117">
        <v>34.409999999999997</v>
      </c>
      <c r="I26" s="63">
        <v>80</v>
      </c>
      <c r="J26" s="63">
        <f t="shared" si="8"/>
        <v>23.93</v>
      </c>
      <c r="K26" s="63">
        <f t="shared" si="9"/>
        <v>27.53</v>
      </c>
      <c r="L26" s="65">
        <f t="shared" si="10"/>
        <v>5456.04</v>
      </c>
      <c r="M26" s="65">
        <f t="shared" si="10"/>
        <v>2615.35</v>
      </c>
      <c r="N26" s="15">
        <f t="shared" si="11"/>
        <v>8071.3899999999994</v>
      </c>
      <c r="O26" s="15">
        <f t="shared" si="12"/>
        <v>8496.2000000000007</v>
      </c>
      <c r="P26" s="157"/>
    </row>
    <row r="27" spans="1:16" x14ac:dyDescent="0.35">
      <c r="A27" s="1" t="s">
        <v>8</v>
      </c>
      <c r="B27" s="63">
        <v>12</v>
      </c>
      <c r="C27" s="63">
        <v>5</v>
      </c>
      <c r="D27" s="13">
        <f>'darba dienas'!H4</f>
        <v>23</v>
      </c>
      <c r="E27" s="66">
        <f t="shared" si="6"/>
        <v>276</v>
      </c>
      <c r="F27" s="66">
        <f t="shared" si="7"/>
        <v>115</v>
      </c>
      <c r="G27" s="117">
        <v>29.91</v>
      </c>
      <c r="H27" s="117">
        <v>34.409999999999997</v>
      </c>
      <c r="I27" s="63">
        <v>80</v>
      </c>
      <c r="J27" s="63">
        <f t="shared" si="8"/>
        <v>23.93</v>
      </c>
      <c r="K27" s="63">
        <f t="shared" si="9"/>
        <v>27.53</v>
      </c>
      <c r="L27" s="65">
        <f t="shared" si="10"/>
        <v>6604.68</v>
      </c>
      <c r="M27" s="65">
        <f t="shared" si="10"/>
        <v>3165.95</v>
      </c>
      <c r="N27" s="15">
        <f t="shared" si="11"/>
        <v>9770.630000000001</v>
      </c>
      <c r="O27" s="15">
        <f t="shared" si="12"/>
        <v>8071.3899999999994</v>
      </c>
      <c r="P27" s="157"/>
    </row>
    <row r="28" spans="1:16" x14ac:dyDescent="0.35">
      <c r="A28" s="1" t="s">
        <v>9</v>
      </c>
      <c r="B28" s="63">
        <v>12</v>
      </c>
      <c r="C28" s="63">
        <v>5</v>
      </c>
      <c r="D28" s="13">
        <f>'darba dienas'!I4</f>
        <v>21</v>
      </c>
      <c r="E28" s="66">
        <f t="shared" si="6"/>
        <v>252</v>
      </c>
      <c r="F28" s="66">
        <f t="shared" si="7"/>
        <v>105</v>
      </c>
      <c r="G28" s="117">
        <v>29.91</v>
      </c>
      <c r="H28" s="117">
        <v>34.409999999999997</v>
      </c>
      <c r="I28" s="63">
        <v>80</v>
      </c>
      <c r="J28" s="63">
        <f t="shared" si="8"/>
        <v>23.93</v>
      </c>
      <c r="K28" s="63">
        <f t="shared" si="9"/>
        <v>27.53</v>
      </c>
      <c r="L28" s="65">
        <f t="shared" si="10"/>
        <v>6030.36</v>
      </c>
      <c r="M28" s="65">
        <f t="shared" si="10"/>
        <v>2890.65</v>
      </c>
      <c r="N28" s="15">
        <f t="shared" si="11"/>
        <v>8921.01</v>
      </c>
      <c r="O28" s="15">
        <f t="shared" si="12"/>
        <v>9770.630000000001</v>
      </c>
      <c r="P28" s="157"/>
    </row>
    <row r="29" spans="1:16" x14ac:dyDescent="0.35">
      <c r="A29" s="1" t="s">
        <v>10</v>
      </c>
      <c r="B29" s="63">
        <v>12</v>
      </c>
      <c r="C29" s="63">
        <v>5</v>
      </c>
      <c r="D29" s="22">
        <f>'darba dienas'!J4</f>
        <v>22</v>
      </c>
      <c r="E29" s="66">
        <f t="shared" si="6"/>
        <v>264</v>
      </c>
      <c r="F29" s="66">
        <f t="shared" si="7"/>
        <v>110</v>
      </c>
      <c r="G29" s="117">
        <v>29.91</v>
      </c>
      <c r="H29" s="117">
        <v>34.409999999999997</v>
      </c>
      <c r="I29" s="63">
        <v>60</v>
      </c>
      <c r="J29" s="63">
        <f t="shared" si="8"/>
        <v>17.95</v>
      </c>
      <c r="K29" s="63">
        <f t="shared" si="9"/>
        <v>20.65</v>
      </c>
      <c r="L29" s="65">
        <f t="shared" si="10"/>
        <v>4738.8</v>
      </c>
      <c r="M29" s="65">
        <f t="shared" si="10"/>
        <v>2271.5</v>
      </c>
      <c r="N29" s="15">
        <f t="shared" si="11"/>
        <v>7010.3</v>
      </c>
      <c r="O29" s="15">
        <f t="shared" si="12"/>
        <v>8921.01</v>
      </c>
      <c r="P29" s="157"/>
    </row>
    <row r="30" spans="1:16" x14ac:dyDescent="0.35">
      <c r="A30" s="1" t="s">
        <v>11</v>
      </c>
      <c r="B30" s="63">
        <v>12</v>
      </c>
      <c r="C30" s="63">
        <v>5</v>
      </c>
      <c r="D30" s="22">
        <f>'darba dienas'!K4</f>
        <v>23</v>
      </c>
      <c r="E30" s="66">
        <f t="shared" si="6"/>
        <v>276</v>
      </c>
      <c r="F30" s="66">
        <f t="shared" si="7"/>
        <v>115</v>
      </c>
      <c r="G30" s="117">
        <v>29.91</v>
      </c>
      <c r="H30" s="117">
        <v>34.409999999999997</v>
      </c>
      <c r="I30" s="63">
        <v>60</v>
      </c>
      <c r="J30" s="63">
        <f t="shared" si="8"/>
        <v>17.95</v>
      </c>
      <c r="K30" s="63">
        <f t="shared" si="9"/>
        <v>20.65</v>
      </c>
      <c r="L30" s="65">
        <f t="shared" si="10"/>
        <v>4954.2</v>
      </c>
      <c r="M30" s="65">
        <f t="shared" si="10"/>
        <v>2374.75</v>
      </c>
      <c r="N30" s="15">
        <f t="shared" si="11"/>
        <v>7328.95</v>
      </c>
      <c r="O30" s="15">
        <f>N29</f>
        <v>7010.3</v>
      </c>
      <c r="P30" s="157"/>
    </row>
    <row r="31" spans="1:16" x14ac:dyDescent="0.35">
      <c r="A31" s="1" t="s">
        <v>12</v>
      </c>
      <c r="B31" s="63">
        <v>12</v>
      </c>
      <c r="C31" s="63">
        <v>5</v>
      </c>
      <c r="D31" s="22">
        <f>'darba dienas'!L4</f>
        <v>19</v>
      </c>
      <c r="E31" s="66">
        <f t="shared" si="6"/>
        <v>228</v>
      </c>
      <c r="F31" s="66">
        <f t="shared" si="7"/>
        <v>95</v>
      </c>
      <c r="G31" s="117">
        <v>29.91</v>
      </c>
      <c r="H31" s="117">
        <v>34.409999999999997</v>
      </c>
      <c r="I31" s="63">
        <v>60</v>
      </c>
      <c r="J31" s="63">
        <f t="shared" si="8"/>
        <v>17.95</v>
      </c>
      <c r="K31" s="63">
        <f t="shared" si="9"/>
        <v>20.65</v>
      </c>
      <c r="L31" s="65">
        <f t="shared" si="10"/>
        <v>4092.6</v>
      </c>
      <c r="M31" s="65">
        <f t="shared" si="10"/>
        <v>1961.75</v>
      </c>
      <c r="N31" s="15">
        <f t="shared" si="11"/>
        <v>6054.35</v>
      </c>
      <c r="O31" s="15">
        <f t="shared" si="12"/>
        <v>7328.95</v>
      </c>
      <c r="P31" s="157"/>
    </row>
    <row r="32" spans="1:16" x14ac:dyDescent="0.35">
      <c r="A32" s="1" t="s">
        <v>13</v>
      </c>
      <c r="B32" s="63">
        <v>12</v>
      </c>
      <c r="C32" s="63">
        <v>5</v>
      </c>
      <c r="D32" s="22">
        <f>'darba dienas'!M4</f>
        <v>19</v>
      </c>
      <c r="E32" s="66">
        <f t="shared" si="6"/>
        <v>228</v>
      </c>
      <c r="F32" s="66">
        <f t="shared" si="7"/>
        <v>95</v>
      </c>
      <c r="G32" s="117">
        <v>29.91</v>
      </c>
      <c r="H32" s="117">
        <v>34.409999999999997</v>
      </c>
      <c r="I32" s="63">
        <v>60</v>
      </c>
      <c r="J32" s="63">
        <f t="shared" si="8"/>
        <v>17.95</v>
      </c>
      <c r="K32" s="63">
        <f t="shared" si="9"/>
        <v>20.65</v>
      </c>
      <c r="L32" s="65">
        <f t="shared" si="10"/>
        <v>4092.6</v>
      </c>
      <c r="M32" s="65">
        <f t="shared" si="10"/>
        <v>1961.75</v>
      </c>
      <c r="N32" s="15">
        <f t="shared" si="11"/>
        <v>6054.35</v>
      </c>
      <c r="O32" s="15">
        <f>N31</f>
        <v>6054.35</v>
      </c>
      <c r="P32" s="158"/>
    </row>
    <row r="33" spans="1:16" x14ac:dyDescent="0.35">
      <c r="A33" s="1" t="s">
        <v>14</v>
      </c>
      <c r="B33" s="22" t="s">
        <v>18</v>
      </c>
      <c r="C33" s="22" t="s">
        <v>18</v>
      </c>
      <c r="D33" s="22">
        <f>SUM(D21:D32)</f>
        <v>249</v>
      </c>
      <c r="E33" s="66">
        <f>SUM(E21:E32)</f>
        <v>2988</v>
      </c>
      <c r="F33" s="66">
        <f>SUM(F21:F32)</f>
        <v>1245</v>
      </c>
      <c r="G33" s="22" t="s">
        <v>18</v>
      </c>
      <c r="H33" s="22" t="s">
        <v>18</v>
      </c>
      <c r="I33" s="22" t="s">
        <v>18</v>
      </c>
      <c r="J33" s="22" t="s">
        <v>18</v>
      </c>
      <c r="K33" s="22" t="s">
        <v>18</v>
      </c>
      <c r="L33" s="5">
        <f>SUM(L21:L32)</f>
        <v>65546.760000000009</v>
      </c>
      <c r="M33" s="5">
        <f>SUM(M21:M32)</f>
        <v>31419.65</v>
      </c>
      <c r="N33" s="5">
        <f>SUM(N21:N32)</f>
        <v>96966.41</v>
      </c>
      <c r="O33" s="5">
        <f>SUM(O21:O32)</f>
        <v>97697.16</v>
      </c>
      <c r="P33" s="1"/>
    </row>
    <row r="35" spans="1:16" x14ac:dyDescent="0.35">
      <c r="B35" s="166" t="s">
        <v>26</v>
      </c>
      <c r="C35" s="155"/>
      <c r="D35" s="155"/>
      <c r="E35" s="155"/>
      <c r="F35" s="155"/>
      <c r="G35" s="155"/>
      <c r="H35" s="155"/>
      <c r="I35" s="155"/>
      <c r="J35" s="155"/>
      <c r="K35" s="155"/>
      <c r="L35" s="155"/>
      <c r="M35" s="155"/>
      <c r="N35" s="155"/>
      <c r="O35" s="155"/>
      <c r="P35" s="155"/>
    </row>
    <row r="36" spans="1:16" ht="87" x14ac:dyDescent="0.35">
      <c r="A36" s="7" t="s">
        <v>199</v>
      </c>
      <c r="B36" s="7" t="s">
        <v>48</v>
      </c>
      <c r="C36" s="7" t="s">
        <v>49</v>
      </c>
      <c r="D36" s="7" t="s">
        <v>21</v>
      </c>
      <c r="E36" s="4" t="s">
        <v>166</v>
      </c>
      <c r="F36" s="4" t="s">
        <v>167</v>
      </c>
      <c r="G36" s="7" t="s">
        <v>50</v>
      </c>
      <c r="H36" s="7" t="s">
        <v>51</v>
      </c>
      <c r="I36" s="7" t="s">
        <v>30</v>
      </c>
      <c r="J36" s="7" t="s">
        <v>150</v>
      </c>
      <c r="K36" s="7" t="s">
        <v>151</v>
      </c>
      <c r="L36" s="7" t="s">
        <v>52</v>
      </c>
      <c r="M36" s="7" t="s">
        <v>53</v>
      </c>
      <c r="N36" s="7" t="s">
        <v>46</v>
      </c>
      <c r="O36" s="4" t="s">
        <v>1</v>
      </c>
      <c r="P36" s="75" t="s">
        <v>20</v>
      </c>
    </row>
    <row r="37" spans="1:16" x14ac:dyDescent="0.35">
      <c r="A37" s="62" t="s">
        <v>47</v>
      </c>
      <c r="B37" s="63">
        <v>14</v>
      </c>
      <c r="C37" s="63">
        <v>6</v>
      </c>
      <c r="D37" s="63">
        <f>'darba dienas'!B5</f>
        <v>21</v>
      </c>
      <c r="E37" s="66">
        <f t="shared" ref="E37:E48" si="13">B37*D37</f>
        <v>294</v>
      </c>
      <c r="F37" s="66">
        <f t="shared" ref="F37:F48" si="14">C37*D37</f>
        <v>126</v>
      </c>
      <c r="G37" s="117">
        <v>29.91</v>
      </c>
      <c r="H37" s="117">
        <v>34.409999999999997</v>
      </c>
      <c r="I37" s="63">
        <v>60</v>
      </c>
      <c r="J37" s="63">
        <f>ROUND(G37*I37 %,2)</f>
        <v>17.95</v>
      </c>
      <c r="K37" s="63">
        <f>ROUND(H37*I37 %,2)</f>
        <v>20.65</v>
      </c>
      <c r="L37" s="65">
        <f>ROUND(E37*J37,2)</f>
        <v>5277.3</v>
      </c>
      <c r="M37" s="65">
        <f>ROUND(F37*K37,2)</f>
        <v>2601.9</v>
      </c>
      <c r="N37" s="65">
        <f>L37+M37</f>
        <v>7879.2000000000007</v>
      </c>
      <c r="O37" s="65">
        <f>N32</f>
        <v>6054.35</v>
      </c>
      <c r="P37" s="156" t="s">
        <v>20</v>
      </c>
    </row>
    <row r="38" spans="1:16" x14ac:dyDescent="0.35">
      <c r="A38" s="1" t="s">
        <v>3</v>
      </c>
      <c r="B38" s="63">
        <v>14</v>
      </c>
      <c r="C38" s="63">
        <v>6</v>
      </c>
      <c r="D38" s="13">
        <f>'darba dienas'!C5</f>
        <v>20</v>
      </c>
      <c r="E38" s="66">
        <f t="shared" si="13"/>
        <v>280</v>
      </c>
      <c r="F38" s="66">
        <f t="shared" si="14"/>
        <v>120</v>
      </c>
      <c r="G38" s="117">
        <v>29.91</v>
      </c>
      <c r="H38" s="117">
        <v>34.409999999999997</v>
      </c>
      <c r="I38" s="63">
        <v>60</v>
      </c>
      <c r="J38" s="63">
        <f t="shared" ref="J38:J48" si="15">ROUND(G38*I38 %,2)</f>
        <v>17.95</v>
      </c>
      <c r="K38" s="63">
        <f t="shared" ref="K38:K48" si="16">ROUND(H38*I38 %,2)</f>
        <v>20.65</v>
      </c>
      <c r="L38" s="65">
        <f t="shared" ref="L38:M48" si="17">ROUND(E38*J38,2)</f>
        <v>5026</v>
      </c>
      <c r="M38" s="65">
        <f t="shared" si="17"/>
        <v>2478</v>
      </c>
      <c r="N38" s="15">
        <f t="shared" ref="N38:N48" si="18">L38+M38</f>
        <v>7504</v>
      </c>
      <c r="O38" s="15">
        <f>N37</f>
        <v>7879.2000000000007</v>
      </c>
      <c r="P38" s="157"/>
    </row>
    <row r="39" spans="1:16" x14ac:dyDescent="0.35">
      <c r="A39" s="1" t="s">
        <v>4</v>
      </c>
      <c r="B39" s="63">
        <v>14</v>
      </c>
      <c r="C39" s="63">
        <v>6</v>
      </c>
      <c r="D39" s="13">
        <f>'darba dienas'!D5</f>
        <v>22</v>
      </c>
      <c r="E39" s="66">
        <f t="shared" si="13"/>
        <v>308</v>
      </c>
      <c r="F39" s="66">
        <f t="shared" si="14"/>
        <v>132</v>
      </c>
      <c r="G39" s="117">
        <v>29.91</v>
      </c>
      <c r="H39" s="117">
        <v>34.409999999999997</v>
      </c>
      <c r="I39" s="63">
        <v>60</v>
      </c>
      <c r="J39" s="63">
        <f t="shared" si="15"/>
        <v>17.95</v>
      </c>
      <c r="K39" s="63">
        <f t="shared" si="16"/>
        <v>20.65</v>
      </c>
      <c r="L39" s="65">
        <f t="shared" si="17"/>
        <v>5528.6</v>
      </c>
      <c r="M39" s="65">
        <f t="shared" si="17"/>
        <v>2725.8</v>
      </c>
      <c r="N39" s="15">
        <f t="shared" si="18"/>
        <v>8254.4000000000015</v>
      </c>
      <c r="O39" s="15">
        <f>N38</f>
        <v>7504</v>
      </c>
      <c r="P39" s="157"/>
    </row>
    <row r="40" spans="1:16" x14ac:dyDescent="0.35">
      <c r="A40" s="1" t="s">
        <v>5</v>
      </c>
      <c r="B40" s="63">
        <v>14</v>
      </c>
      <c r="C40" s="63">
        <v>6</v>
      </c>
      <c r="D40" s="13">
        <f>'darba dienas'!E5</f>
        <v>21</v>
      </c>
      <c r="E40" s="66">
        <f t="shared" si="13"/>
        <v>294</v>
      </c>
      <c r="F40" s="66">
        <f t="shared" si="14"/>
        <v>126</v>
      </c>
      <c r="G40" s="117">
        <v>29.91</v>
      </c>
      <c r="H40" s="117">
        <v>34.409999999999997</v>
      </c>
      <c r="I40" s="63">
        <v>60</v>
      </c>
      <c r="J40" s="63">
        <f t="shared" si="15"/>
        <v>17.95</v>
      </c>
      <c r="K40" s="63">
        <f t="shared" si="16"/>
        <v>20.65</v>
      </c>
      <c r="L40" s="65">
        <f t="shared" si="17"/>
        <v>5277.3</v>
      </c>
      <c r="M40" s="65">
        <f t="shared" si="17"/>
        <v>2601.9</v>
      </c>
      <c r="N40" s="15">
        <f t="shared" si="18"/>
        <v>7879.2000000000007</v>
      </c>
      <c r="O40" s="15">
        <f t="shared" ref="O40:O45" si="19">N39</f>
        <v>8254.4000000000015</v>
      </c>
      <c r="P40" s="157"/>
    </row>
    <row r="41" spans="1:16" x14ac:dyDescent="0.35">
      <c r="A41" s="1" t="s">
        <v>6</v>
      </c>
      <c r="B41" s="63">
        <v>14</v>
      </c>
      <c r="C41" s="63">
        <v>6</v>
      </c>
      <c r="D41" s="13">
        <f>'darba dienas'!F5</f>
        <v>19</v>
      </c>
      <c r="E41" s="66">
        <f t="shared" si="13"/>
        <v>266</v>
      </c>
      <c r="F41" s="66">
        <f t="shared" si="14"/>
        <v>114</v>
      </c>
      <c r="G41" s="117">
        <v>29.91</v>
      </c>
      <c r="H41" s="117">
        <v>34.409999999999997</v>
      </c>
      <c r="I41" s="63">
        <v>60</v>
      </c>
      <c r="J41" s="63">
        <f t="shared" si="15"/>
        <v>17.95</v>
      </c>
      <c r="K41" s="63">
        <f t="shared" si="16"/>
        <v>20.65</v>
      </c>
      <c r="L41" s="65">
        <f t="shared" si="17"/>
        <v>4774.7</v>
      </c>
      <c r="M41" s="65">
        <f t="shared" si="17"/>
        <v>2354.1</v>
      </c>
      <c r="N41" s="15">
        <f t="shared" si="18"/>
        <v>7128.7999999999993</v>
      </c>
      <c r="O41" s="15">
        <f t="shared" si="19"/>
        <v>7879.2000000000007</v>
      </c>
      <c r="P41" s="157"/>
    </row>
    <row r="42" spans="1:16" x14ac:dyDescent="0.35">
      <c r="A42" s="1" t="s">
        <v>7</v>
      </c>
      <c r="B42" s="63">
        <v>14</v>
      </c>
      <c r="C42" s="63">
        <v>6</v>
      </c>
      <c r="D42" s="13">
        <f>'darba dienas'!G5</f>
        <v>20</v>
      </c>
      <c r="E42" s="66">
        <f t="shared" si="13"/>
        <v>280</v>
      </c>
      <c r="F42" s="66">
        <f t="shared" si="14"/>
        <v>120</v>
      </c>
      <c r="G42" s="117">
        <v>29.91</v>
      </c>
      <c r="H42" s="117">
        <v>34.409999999999997</v>
      </c>
      <c r="I42" s="63">
        <v>60</v>
      </c>
      <c r="J42" s="63">
        <f t="shared" si="15"/>
        <v>17.95</v>
      </c>
      <c r="K42" s="63">
        <f t="shared" si="16"/>
        <v>20.65</v>
      </c>
      <c r="L42" s="65">
        <f t="shared" si="17"/>
        <v>5026</v>
      </c>
      <c r="M42" s="65">
        <f t="shared" si="17"/>
        <v>2478</v>
      </c>
      <c r="N42" s="15">
        <f t="shared" si="18"/>
        <v>7504</v>
      </c>
      <c r="O42" s="15">
        <f t="shared" si="19"/>
        <v>7128.7999999999993</v>
      </c>
      <c r="P42" s="157"/>
    </row>
    <row r="43" spans="1:16" x14ac:dyDescent="0.35">
      <c r="A43" s="1" t="s">
        <v>8</v>
      </c>
      <c r="B43" s="63">
        <v>14</v>
      </c>
      <c r="C43" s="63">
        <v>6</v>
      </c>
      <c r="D43" s="13">
        <f>'darba dienas'!H5</f>
        <v>23</v>
      </c>
      <c r="E43" s="66">
        <f t="shared" si="13"/>
        <v>322</v>
      </c>
      <c r="F43" s="66">
        <f t="shared" si="14"/>
        <v>138</v>
      </c>
      <c r="G43" s="117">
        <v>29.91</v>
      </c>
      <c r="H43" s="117">
        <v>34.409999999999997</v>
      </c>
      <c r="I43" s="63">
        <v>60</v>
      </c>
      <c r="J43" s="63">
        <f t="shared" si="15"/>
        <v>17.95</v>
      </c>
      <c r="K43" s="63">
        <f t="shared" si="16"/>
        <v>20.65</v>
      </c>
      <c r="L43" s="65">
        <f t="shared" si="17"/>
        <v>5779.9</v>
      </c>
      <c r="M43" s="65">
        <f t="shared" si="17"/>
        <v>2849.7</v>
      </c>
      <c r="N43" s="15">
        <f t="shared" si="18"/>
        <v>8629.5999999999985</v>
      </c>
      <c r="O43" s="15">
        <f t="shared" si="19"/>
        <v>7504</v>
      </c>
      <c r="P43" s="157"/>
    </row>
    <row r="44" spans="1:16" x14ac:dyDescent="0.35">
      <c r="A44" s="1" t="s">
        <v>9</v>
      </c>
      <c r="B44" s="63">
        <v>14</v>
      </c>
      <c r="C44" s="63">
        <v>6</v>
      </c>
      <c r="D44" s="13">
        <f>'darba dienas'!I5</f>
        <v>21</v>
      </c>
      <c r="E44" s="66">
        <f t="shared" si="13"/>
        <v>294</v>
      </c>
      <c r="F44" s="66">
        <f t="shared" si="14"/>
        <v>126</v>
      </c>
      <c r="G44" s="117">
        <v>29.91</v>
      </c>
      <c r="H44" s="117">
        <v>34.409999999999997</v>
      </c>
      <c r="I44" s="63">
        <v>60</v>
      </c>
      <c r="J44" s="63">
        <f t="shared" si="15"/>
        <v>17.95</v>
      </c>
      <c r="K44" s="63">
        <f t="shared" si="16"/>
        <v>20.65</v>
      </c>
      <c r="L44" s="65">
        <f t="shared" si="17"/>
        <v>5277.3</v>
      </c>
      <c r="M44" s="65">
        <f t="shared" si="17"/>
        <v>2601.9</v>
      </c>
      <c r="N44" s="15">
        <f t="shared" si="18"/>
        <v>7879.2000000000007</v>
      </c>
      <c r="O44" s="15">
        <f t="shared" si="19"/>
        <v>8629.5999999999985</v>
      </c>
      <c r="P44" s="157"/>
    </row>
    <row r="45" spans="1:16" x14ac:dyDescent="0.35">
      <c r="A45" s="1" t="s">
        <v>10</v>
      </c>
      <c r="B45" s="63">
        <v>14</v>
      </c>
      <c r="C45" s="63">
        <v>6</v>
      </c>
      <c r="D45" s="22">
        <f>'darba dienas'!J5</f>
        <v>22</v>
      </c>
      <c r="E45" s="66">
        <f t="shared" si="13"/>
        <v>308</v>
      </c>
      <c r="F45" s="66">
        <f t="shared" si="14"/>
        <v>132</v>
      </c>
      <c r="G45" s="117">
        <v>29.91</v>
      </c>
      <c r="H45" s="117">
        <v>34.409999999999997</v>
      </c>
      <c r="I45" s="63">
        <v>40</v>
      </c>
      <c r="J45" s="63">
        <f t="shared" si="15"/>
        <v>11.96</v>
      </c>
      <c r="K45" s="63">
        <f t="shared" si="16"/>
        <v>13.76</v>
      </c>
      <c r="L45" s="65">
        <f t="shared" si="17"/>
        <v>3683.68</v>
      </c>
      <c r="M45" s="65">
        <f t="shared" si="17"/>
        <v>1816.32</v>
      </c>
      <c r="N45" s="15">
        <f t="shared" si="18"/>
        <v>5500</v>
      </c>
      <c r="O45" s="15">
        <f t="shared" si="19"/>
        <v>7879.2000000000007</v>
      </c>
      <c r="P45" s="157"/>
    </row>
    <row r="46" spans="1:16" x14ac:dyDescent="0.35">
      <c r="A46" s="1" t="s">
        <v>11</v>
      </c>
      <c r="B46" s="63">
        <v>14</v>
      </c>
      <c r="C46" s="63">
        <v>6</v>
      </c>
      <c r="D46" s="22">
        <f>'darba dienas'!K5</f>
        <v>22</v>
      </c>
      <c r="E46" s="66">
        <f t="shared" si="13"/>
        <v>308</v>
      </c>
      <c r="F46" s="66">
        <f t="shared" si="14"/>
        <v>132</v>
      </c>
      <c r="G46" s="117">
        <v>29.91</v>
      </c>
      <c r="H46" s="117">
        <v>34.409999999999997</v>
      </c>
      <c r="I46" s="63">
        <v>40</v>
      </c>
      <c r="J46" s="63">
        <f t="shared" si="15"/>
        <v>11.96</v>
      </c>
      <c r="K46" s="63">
        <f t="shared" si="16"/>
        <v>13.76</v>
      </c>
      <c r="L46" s="65">
        <f t="shared" si="17"/>
        <v>3683.68</v>
      </c>
      <c r="M46" s="65">
        <f t="shared" si="17"/>
        <v>1816.32</v>
      </c>
      <c r="N46" s="15">
        <f t="shared" si="18"/>
        <v>5500</v>
      </c>
      <c r="O46" s="15">
        <f>N45</f>
        <v>5500</v>
      </c>
      <c r="P46" s="157"/>
    </row>
    <row r="47" spans="1:16" x14ac:dyDescent="0.35">
      <c r="A47" s="1" t="s">
        <v>12</v>
      </c>
      <c r="B47" s="63">
        <v>14</v>
      </c>
      <c r="C47" s="63">
        <v>6</v>
      </c>
      <c r="D47" s="22">
        <f>'darba dienas'!L5</f>
        <v>20</v>
      </c>
      <c r="E47" s="66">
        <f t="shared" si="13"/>
        <v>280</v>
      </c>
      <c r="F47" s="66">
        <f t="shared" si="14"/>
        <v>120</v>
      </c>
      <c r="G47" s="117">
        <v>29.91</v>
      </c>
      <c r="H47" s="117">
        <v>34.409999999999997</v>
      </c>
      <c r="I47" s="63">
        <v>40</v>
      </c>
      <c r="J47" s="63">
        <f t="shared" si="15"/>
        <v>11.96</v>
      </c>
      <c r="K47" s="63">
        <f t="shared" si="16"/>
        <v>13.76</v>
      </c>
      <c r="L47" s="65">
        <f t="shared" si="17"/>
        <v>3348.8</v>
      </c>
      <c r="M47" s="65">
        <f t="shared" si="17"/>
        <v>1651.2</v>
      </c>
      <c r="N47" s="15">
        <f t="shared" si="18"/>
        <v>5000</v>
      </c>
      <c r="O47" s="15">
        <f>N46</f>
        <v>5500</v>
      </c>
      <c r="P47" s="157"/>
    </row>
    <row r="48" spans="1:16" x14ac:dyDescent="0.35">
      <c r="A48" s="1" t="s">
        <v>13</v>
      </c>
      <c r="B48" s="63">
        <v>14</v>
      </c>
      <c r="C48" s="63">
        <v>6</v>
      </c>
      <c r="D48" s="22">
        <f>'darba dienas'!M5</f>
        <v>20</v>
      </c>
      <c r="E48" s="66">
        <f t="shared" si="13"/>
        <v>280</v>
      </c>
      <c r="F48" s="66">
        <f t="shared" si="14"/>
        <v>120</v>
      </c>
      <c r="G48" s="117">
        <v>29.91</v>
      </c>
      <c r="H48" s="117">
        <v>34.409999999999997</v>
      </c>
      <c r="I48" s="63">
        <v>40</v>
      </c>
      <c r="J48" s="63">
        <f t="shared" si="15"/>
        <v>11.96</v>
      </c>
      <c r="K48" s="63">
        <f t="shared" si="16"/>
        <v>13.76</v>
      </c>
      <c r="L48" s="65">
        <f t="shared" si="17"/>
        <v>3348.8</v>
      </c>
      <c r="M48" s="65">
        <f t="shared" si="17"/>
        <v>1651.2</v>
      </c>
      <c r="N48" s="15">
        <f t="shared" si="18"/>
        <v>5000</v>
      </c>
      <c r="O48" s="15">
        <f>N47</f>
        <v>5000</v>
      </c>
      <c r="P48" s="158"/>
    </row>
    <row r="49" spans="1:16" x14ac:dyDescent="0.35">
      <c r="A49" s="1" t="s">
        <v>14</v>
      </c>
      <c r="B49" s="22" t="s">
        <v>18</v>
      </c>
      <c r="C49" s="22" t="s">
        <v>18</v>
      </c>
      <c r="D49" s="22">
        <f>SUM(D37:D48)</f>
        <v>251</v>
      </c>
      <c r="E49" s="66">
        <f>SUM(E37:E48)</f>
        <v>3514</v>
      </c>
      <c r="F49" s="66">
        <f>SUM(F37:F48)</f>
        <v>1506</v>
      </c>
      <c r="G49" s="22" t="s">
        <v>18</v>
      </c>
      <c r="H49" s="22" t="s">
        <v>18</v>
      </c>
      <c r="I49" s="22" t="s">
        <v>18</v>
      </c>
      <c r="J49" s="22" t="s">
        <v>18</v>
      </c>
      <c r="K49" s="22" t="s">
        <v>18</v>
      </c>
      <c r="L49" s="5">
        <f>SUM(L37:L48)</f>
        <v>56032.060000000012</v>
      </c>
      <c r="M49" s="5">
        <f>SUM(M37:M48)</f>
        <v>27626.340000000004</v>
      </c>
      <c r="N49" s="5">
        <f>SUM(N37:N48)</f>
        <v>83658.400000000009</v>
      </c>
      <c r="O49" s="5">
        <f>SUM(O37:O48)</f>
        <v>84712.750000000015</v>
      </c>
      <c r="P49" s="1"/>
    </row>
    <row r="51" spans="1:16" x14ac:dyDescent="0.35">
      <c r="B51" s="166" t="s">
        <v>32</v>
      </c>
      <c r="C51" s="155"/>
      <c r="D51" s="155"/>
      <c r="E51" s="155"/>
      <c r="F51" s="155"/>
      <c r="G51" s="155"/>
      <c r="H51" s="155"/>
      <c r="I51" s="155"/>
      <c r="J51" s="155"/>
      <c r="K51" s="155"/>
      <c r="L51" s="155"/>
      <c r="M51" s="155"/>
      <c r="N51" s="155"/>
      <c r="O51" s="155"/>
      <c r="P51" s="155"/>
    </row>
    <row r="52" spans="1:16" ht="87" x14ac:dyDescent="0.35">
      <c r="A52" s="7" t="s">
        <v>199</v>
      </c>
      <c r="B52" s="7" t="s">
        <v>48</v>
      </c>
      <c r="C52" s="7" t="s">
        <v>49</v>
      </c>
      <c r="D52" s="7" t="s">
        <v>21</v>
      </c>
      <c r="E52" s="4" t="s">
        <v>166</v>
      </c>
      <c r="F52" s="4" t="s">
        <v>167</v>
      </c>
      <c r="G52" s="7" t="s">
        <v>50</v>
      </c>
      <c r="H52" s="7" t="s">
        <v>51</v>
      </c>
      <c r="I52" s="7" t="s">
        <v>42</v>
      </c>
      <c r="J52" s="7" t="s">
        <v>150</v>
      </c>
      <c r="K52" s="7" t="s">
        <v>151</v>
      </c>
      <c r="L52" s="7" t="s">
        <v>52</v>
      </c>
      <c r="M52" s="7" t="s">
        <v>53</v>
      </c>
      <c r="N52" s="7" t="s">
        <v>46</v>
      </c>
      <c r="O52" s="4" t="s">
        <v>1</v>
      </c>
      <c r="P52" s="75" t="s">
        <v>20</v>
      </c>
    </row>
    <row r="53" spans="1:16" x14ac:dyDescent="0.35">
      <c r="A53" s="62" t="s">
        <v>47</v>
      </c>
      <c r="B53" s="63">
        <v>14</v>
      </c>
      <c r="C53" s="63">
        <v>6</v>
      </c>
      <c r="D53" s="63">
        <f>'darba dienas'!B6</f>
        <v>20</v>
      </c>
      <c r="E53" s="66">
        <f t="shared" ref="E53:E64" si="20">B53*D53</f>
        <v>280</v>
      </c>
      <c r="F53" s="66">
        <f t="shared" ref="F53:F64" si="21">C53*D53</f>
        <v>120</v>
      </c>
      <c r="G53" s="117">
        <v>29.91</v>
      </c>
      <c r="H53" s="117">
        <v>34.409999999999997</v>
      </c>
      <c r="I53" s="63">
        <v>40</v>
      </c>
      <c r="J53" s="63">
        <f>ROUND(G53*I53 %,2)</f>
        <v>11.96</v>
      </c>
      <c r="K53" s="63">
        <f>ROUND(H53*I53 %,2)</f>
        <v>13.76</v>
      </c>
      <c r="L53" s="65">
        <f>ROUND(E53*J53,2)</f>
        <v>3348.8</v>
      </c>
      <c r="M53" s="65">
        <f>ROUND(F53*K53,2)</f>
        <v>1651.2</v>
      </c>
      <c r="N53" s="65">
        <f>L53+M53</f>
        <v>5000</v>
      </c>
      <c r="O53" s="65">
        <f>N48</f>
        <v>5000</v>
      </c>
      <c r="P53" s="156" t="s">
        <v>20</v>
      </c>
    </row>
    <row r="54" spans="1:16" x14ac:dyDescent="0.35">
      <c r="A54" s="1" t="s">
        <v>3</v>
      </c>
      <c r="B54" s="63">
        <v>14</v>
      </c>
      <c r="C54" s="63">
        <v>6</v>
      </c>
      <c r="D54" s="13">
        <f>'darba dienas'!C6</f>
        <v>20</v>
      </c>
      <c r="E54" s="66">
        <f t="shared" si="20"/>
        <v>280</v>
      </c>
      <c r="F54" s="66">
        <f t="shared" si="21"/>
        <v>120</v>
      </c>
      <c r="G54" s="117">
        <v>29.91</v>
      </c>
      <c r="H54" s="117">
        <v>34.409999999999997</v>
      </c>
      <c r="I54" s="63">
        <v>40</v>
      </c>
      <c r="J54" s="63">
        <f t="shared" ref="J54:J64" si="22">ROUND(G54*I54 %,2)</f>
        <v>11.96</v>
      </c>
      <c r="K54" s="63">
        <f t="shared" ref="K54:K64" si="23">ROUND(H54*I54 %,2)</f>
        <v>13.76</v>
      </c>
      <c r="L54" s="65">
        <f t="shared" ref="L54:M64" si="24">ROUND(E54*J54,2)</f>
        <v>3348.8</v>
      </c>
      <c r="M54" s="65">
        <f t="shared" si="24"/>
        <v>1651.2</v>
      </c>
      <c r="N54" s="15">
        <f t="shared" ref="N54:N64" si="25">L54+M54</f>
        <v>5000</v>
      </c>
      <c r="O54" s="15">
        <f>N53</f>
        <v>5000</v>
      </c>
      <c r="P54" s="157"/>
    </row>
    <row r="55" spans="1:16" x14ac:dyDescent="0.35">
      <c r="A55" s="1" t="s">
        <v>4</v>
      </c>
      <c r="B55" s="63">
        <v>14</v>
      </c>
      <c r="C55" s="63">
        <v>6</v>
      </c>
      <c r="D55" s="13">
        <f>'darba dienas'!D6</f>
        <v>21</v>
      </c>
      <c r="E55" s="66">
        <f t="shared" si="20"/>
        <v>294</v>
      </c>
      <c r="F55" s="66">
        <f t="shared" si="21"/>
        <v>126</v>
      </c>
      <c r="G55" s="117">
        <v>29.91</v>
      </c>
      <c r="H55" s="117">
        <v>34.409999999999997</v>
      </c>
      <c r="I55" s="63">
        <v>40</v>
      </c>
      <c r="J55" s="63">
        <f t="shared" si="22"/>
        <v>11.96</v>
      </c>
      <c r="K55" s="63">
        <f t="shared" si="23"/>
        <v>13.76</v>
      </c>
      <c r="L55" s="65">
        <f t="shared" si="24"/>
        <v>3516.24</v>
      </c>
      <c r="M55" s="65">
        <f t="shared" si="24"/>
        <v>1733.76</v>
      </c>
      <c r="N55" s="15">
        <f t="shared" si="25"/>
        <v>5250</v>
      </c>
      <c r="O55" s="15">
        <f>N54</f>
        <v>5000</v>
      </c>
      <c r="P55" s="157"/>
    </row>
    <row r="56" spans="1:16" x14ac:dyDescent="0.35">
      <c r="A56" s="1" t="s">
        <v>5</v>
      </c>
      <c r="B56" s="63">
        <v>14</v>
      </c>
      <c r="C56" s="63">
        <v>6</v>
      </c>
      <c r="D56" s="13">
        <f>'darba dienas'!E6</f>
        <v>22</v>
      </c>
      <c r="E56" s="66">
        <f t="shared" si="20"/>
        <v>308</v>
      </c>
      <c r="F56" s="66">
        <f t="shared" si="21"/>
        <v>132</v>
      </c>
      <c r="G56" s="117">
        <v>29.91</v>
      </c>
      <c r="H56" s="117">
        <v>34.409999999999997</v>
      </c>
      <c r="I56" s="63">
        <v>40</v>
      </c>
      <c r="J56" s="63">
        <f t="shared" si="22"/>
        <v>11.96</v>
      </c>
      <c r="K56" s="63">
        <f t="shared" si="23"/>
        <v>13.76</v>
      </c>
      <c r="L56" s="65">
        <f t="shared" si="24"/>
        <v>3683.68</v>
      </c>
      <c r="M56" s="65">
        <f t="shared" si="24"/>
        <v>1816.32</v>
      </c>
      <c r="N56" s="15">
        <f t="shared" si="25"/>
        <v>5500</v>
      </c>
      <c r="O56" s="15">
        <f t="shared" ref="O56:O61" si="26">N55</f>
        <v>5250</v>
      </c>
      <c r="P56" s="157"/>
    </row>
    <row r="57" spans="1:16" x14ac:dyDescent="0.35">
      <c r="A57" s="1" t="s">
        <v>6</v>
      </c>
      <c r="B57" s="63">
        <v>14</v>
      </c>
      <c r="C57" s="63">
        <v>6</v>
      </c>
      <c r="D57" s="13">
        <f>'darba dienas'!F6</f>
        <v>20</v>
      </c>
      <c r="E57" s="66">
        <f t="shared" si="20"/>
        <v>280</v>
      </c>
      <c r="F57" s="66">
        <f t="shared" si="21"/>
        <v>120</v>
      </c>
      <c r="G57" s="117">
        <v>29.91</v>
      </c>
      <c r="H57" s="117">
        <v>34.409999999999997</v>
      </c>
      <c r="I57" s="63">
        <v>40</v>
      </c>
      <c r="J57" s="63">
        <f t="shared" si="22"/>
        <v>11.96</v>
      </c>
      <c r="K57" s="63">
        <f t="shared" si="23"/>
        <v>13.76</v>
      </c>
      <c r="L57" s="65">
        <f t="shared" si="24"/>
        <v>3348.8</v>
      </c>
      <c r="M57" s="65">
        <f t="shared" si="24"/>
        <v>1651.2</v>
      </c>
      <c r="N57" s="15">
        <f t="shared" si="25"/>
        <v>5000</v>
      </c>
      <c r="O57" s="15">
        <f t="shared" si="26"/>
        <v>5500</v>
      </c>
      <c r="P57" s="157"/>
    </row>
    <row r="58" spans="1:16" x14ac:dyDescent="0.35">
      <c r="A58" s="1" t="s">
        <v>7</v>
      </c>
      <c r="B58" s="63">
        <v>14</v>
      </c>
      <c r="C58" s="63">
        <v>6</v>
      </c>
      <c r="D58" s="13">
        <f>'darba dienas'!G6</f>
        <v>20</v>
      </c>
      <c r="E58" s="66">
        <f t="shared" si="20"/>
        <v>280</v>
      </c>
      <c r="F58" s="66">
        <f t="shared" si="21"/>
        <v>120</v>
      </c>
      <c r="G58" s="117">
        <v>29.91</v>
      </c>
      <c r="H58" s="117">
        <v>34.409999999999997</v>
      </c>
      <c r="I58" s="63">
        <v>40</v>
      </c>
      <c r="J58" s="63">
        <f t="shared" si="22"/>
        <v>11.96</v>
      </c>
      <c r="K58" s="63">
        <f t="shared" si="23"/>
        <v>13.76</v>
      </c>
      <c r="L58" s="65">
        <f t="shared" si="24"/>
        <v>3348.8</v>
      </c>
      <c r="M58" s="65">
        <f t="shared" si="24"/>
        <v>1651.2</v>
      </c>
      <c r="N58" s="15">
        <f t="shared" si="25"/>
        <v>5000</v>
      </c>
      <c r="O58" s="15">
        <f t="shared" si="26"/>
        <v>5000</v>
      </c>
      <c r="P58" s="157"/>
    </row>
    <row r="59" spans="1:16" x14ac:dyDescent="0.35">
      <c r="A59" s="1" t="s">
        <v>8</v>
      </c>
      <c r="B59" s="63">
        <v>14</v>
      </c>
      <c r="C59" s="63">
        <v>6</v>
      </c>
      <c r="D59" s="13">
        <f>'darba dienas'!H6</f>
        <v>22</v>
      </c>
      <c r="E59" s="66">
        <f t="shared" si="20"/>
        <v>308</v>
      </c>
      <c r="F59" s="66">
        <f t="shared" si="21"/>
        <v>132</v>
      </c>
      <c r="G59" s="117">
        <v>29.91</v>
      </c>
      <c r="H59" s="117">
        <v>34.409999999999997</v>
      </c>
      <c r="I59" s="63">
        <v>40</v>
      </c>
      <c r="J59" s="63">
        <f t="shared" si="22"/>
        <v>11.96</v>
      </c>
      <c r="K59" s="63">
        <f t="shared" si="23"/>
        <v>13.76</v>
      </c>
      <c r="L59" s="65">
        <f t="shared" si="24"/>
        <v>3683.68</v>
      </c>
      <c r="M59" s="65">
        <f t="shared" si="24"/>
        <v>1816.32</v>
      </c>
      <c r="N59" s="15">
        <f t="shared" si="25"/>
        <v>5500</v>
      </c>
      <c r="O59" s="15">
        <f t="shared" si="26"/>
        <v>5000</v>
      </c>
      <c r="P59" s="157"/>
    </row>
    <row r="60" spans="1:16" x14ac:dyDescent="0.35">
      <c r="A60" s="1" t="s">
        <v>9</v>
      </c>
      <c r="B60" s="63">
        <v>14</v>
      </c>
      <c r="C60" s="63">
        <v>6</v>
      </c>
      <c r="D60" s="13">
        <f>'darba dienas'!I6</f>
        <v>22</v>
      </c>
      <c r="E60" s="66">
        <f t="shared" si="20"/>
        <v>308</v>
      </c>
      <c r="F60" s="66">
        <f t="shared" si="21"/>
        <v>132</v>
      </c>
      <c r="G60" s="117">
        <v>29.91</v>
      </c>
      <c r="H60" s="117">
        <v>34.409999999999997</v>
      </c>
      <c r="I60" s="63">
        <v>40</v>
      </c>
      <c r="J60" s="63">
        <f t="shared" si="22"/>
        <v>11.96</v>
      </c>
      <c r="K60" s="63">
        <f t="shared" si="23"/>
        <v>13.76</v>
      </c>
      <c r="L60" s="65">
        <f t="shared" si="24"/>
        <v>3683.68</v>
      </c>
      <c r="M60" s="65">
        <f t="shared" si="24"/>
        <v>1816.32</v>
      </c>
      <c r="N60" s="15">
        <f t="shared" si="25"/>
        <v>5500</v>
      </c>
      <c r="O60" s="15">
        <f t="shared" si="26"/>
        <v>5500</v>
      </c>
      <c r="P60" s="157"/>
    </row>
    <row r="61" spans="1:16" x14ac:dyDescent="0.35">
      <c r="A61" s="1" t="s">
        <v>10</v>
      </c>
      <c r="B61" s="63">
        <v>14</v>
      </c>
      <c r="C61" s="63">
        <v>6</v>
      </c>
      <c r="D61" s="22">
        <f>'darba dienas'!J6</f>
        <v>22</v>
      </c>
      <c r="E61" s="66">
        <f t="shared" si="20"/>
        <v>308</v>
      </c>
      <c r="F61" s="66">
        <f t="shared" si="21"/>
        <v>132</v>
      </c>
      <c r="G61" s="117">
        <v>29.91</v>
      </c>
      <c r="H61" s="117">
        <v>34.409999999999997</v>
      </c>
      <c r="I61" s="63">
        <v>20</v>
      </c>
      <c r="J61" s="63">
        <f t="shared" si="22"/>
        <v>5.98</v>
      </c>
      <c r="K61" s="63">
        <f t="shared" si="23"/>
        <v>6.88</v>
      </c>
      <c r="L61" s="65">
        <f t="shared" si="24"/>
        <v>1841.84</v>
      </c>
      <c r="M61" s="65">
        <f t="shared" si="24"/>
        <v>908.16</v>
      </c>
      <c r="N61" s="15">
        <f t="shared" si="25"/>
        <v>2750</v>
      </c>
      <c r="O61" s="15">
        <f t="shared" si="26"/>
        <v>5500</v>
      </c>
      <c r="P61" s="157"/>
    </row>
    <row r="62" spans="1:16" x14ac:dyDescent="0.35">
      <c r="A62" s="1" t="s">
        <v>11</v>
      </c>
      <c r="B62" s="63">
        <v>14</v>
      </c>
      <c r="C62" s="63">
        <v>6</v>
      </c>
      <c r="D62" s="22">
        <f>'darba dienas'!K6</f>
        <v>21</v>
      </c>
      <c r="E62" s="66">
        <f t="shared" si="20"/>
        <v>294</v>
      </c>
      <c r="F62" s="66">
        <f t="shared" si="21"/>
        <v>126</v>
      </c>
      <c r="G62" s="117">
        <v>29.91</v>
      </c>
      <c r="H62" s="117">
        <v>34.409999999999997</v>
      </c>
      <c r="I62" s="63">
        <v>20</v>
      </c>
      <c r="J62" s="63">
        <f t="shared" si="22"/>
        <v>5.98</v>
      </c>
      <c r="K62" s="63">
        <f t="shared" si="23"/>
        <v>6.88</v>
      </c>
      <c r="L62" s="65">
        <f t="shared" si="24"/>
        <v>1758.12</v>
      </c>
      <c r="M62" s="65">
        <f t="shared" si="24"/>
        <v>866.88</v>
      </c>
      <c r="N62" s="15">
        <f t="shared" si="25"/>
        <v>2625</v>
      </c>
      <c r="O62" s="15">
        <f>N61</f>
        <v>2750</v>
      </c>
      <c r="P62" s="157"/>
    </row>
    <row r="63" spans="1:16" x14ac:dyDescent="0.35">
      <c r="A63" s="1" t="s">
        <v>12</v>
      </c>
      <c r="B63" s="63">
        <v>14</v>
      </c>
      <c r="C63" s="63">
        <v>6</v>
      </c>
      <c r="D63" s="22">
        <f>'darba dienas'!L6</f>
        <v>21</v>
      </c>
      <c r="E63" s="66">
        <f t="shared" si="20"/>
        <v>294</v>
      </c>
      <c r="F63" s="66">
        <f t="shared" si="21"/>
        <v>126</v>
      </c>
      <c r="G63" s="117">
        <v>29.91</v>
      </c>
      <c r="H63" s="117">
        <v>34.409999999999997</v>
      </c>
      <c r="I63" s="63">
        <v>20</v>
      </c>
      <c r="J63" s="63">
        <f t="shared" si="22"/>
        <v>5.98</v>
      </c>
      <c r="K63" s="63">
        <f t="shared" si="23"/>
        <v>6.88</v>
      </c>
      <c r="L63" s="65">
        <f t="shared" si="24"/>
        <v>1758.12</v>
      </c>
      <c r="M63" s="65">
        <f t="shared" si="24"/>
        <v>866.88</v>
      </c>
      <c r="N63" s="15">
        <f t="shared" si="25"/>
        <v>2625</v>
      </c>
      <c r="O63" s="15">
        <f>N62</f>
        <v>2625</v>
      </c>
      <c r="P63" s="157"/>
    </row>
    <row r="64" spans="1:16" x14ac:dyDescent="0.35">
      <c r="A64" s="1" t="s">
        <v>13</v>
      </c>
      <c r="B64" s="63">
        <v>14</v>
      </c>
      <c r="C64" s="63">
        <v>6</v>
      </c>
      <c r="D64" s="22">
        <f>'darba dienas'!M6</f>
        <v>21</v>
      </c>
      <c r="E64" s="66">
        <f t="shared" si="20"/>
        <v>294</v>
      </c>
      <c r="F64" s="66">
        <f t="shared" si="21"/>
        <v>126</v>
      </c>
      <c r="G64" s="117">
        <v>29.91</v>
      </c>
      <c r="H64" s="117">
        <v>34.409999999999997</v>
      </c>
      <c r="I64" s="63">
        <v>20</v>
      </c>
      <c r="J64" s="63">
        <f t="shared" si="22"/>
        <v>5.98</v>
      </c>
      <c r="K64" s="63">
        <f t="shared" si="23"/>
        <v>6.88</v>
      </c>
      <c r="L64" s="65">
        <f t="shared" si="24"/>
        <v>1758.12</v>
      </c>
      <c r="M64" s="65">
        <f t="shared" si="24"/>
        <v>866.88</v>
      </c>
      <c r="N64" s="15">
        <f t="shared" si="25"/>
        <v>2625</v>
      </c>
      <c r="O64" s="15">
        <f>N63</f>
        <v>2625</v>
      </c>
      <c r="P64" s="158"/>
    </row>
    <row r="65" spans="1:16" x14ac:dyDescent="0.35">
      <c r="A65" s="1" t="s">
        <v>14</v>
      </c>
      <c r="B65" s="22" t="s">
        <v>18</v>
      </c>
      <c r="C65" s="22" t="s">
        <v>18</v>
      </c>
      <c r="D65" s="22">
        <f>SUM(D53:D64)</f>
        <v>252</v>
      </c>
      <c r="E65" s="66">
        <f>SUM(E53:E64)</f>
        <v>3528</v>
      </c>
      <c r="F65" s="66">
        <f>SUM(F53:F64)</f>
        <v>1512</v>
      </c>
      <c r="G65" s="22" t="s">
        <v>18</v>
      </c>
      <c r="H65" s="22" t="s">
        <v>18</v>
      </c>
      <c r="I65" s="22" t="s">
        <v>18</v>
      </c>
      <c r="J65" s="22" t="s">
        <v>18</v>
      </c>
      <c r="K65" s="22" t="s">
        <v>18</v>
      </c>
      <c r="L65" s="5">
        <f>SUM(L53:L64)</f>
        <v>35078.68</v>
      </c>
      <c r="M65" s="5">
        <f>SUM(M53:M64)</f>
        <v>17296.32</v>
      </c>
      <c r="N65" s="5">
        <f>SUM(N53:N64)</f>
        <v>52375</v>
      </c>
      <c r="O65" s="5">
        <f>SUM(O53:O64)</f>
        <v>54750</v>
      </c>
      <c r="P65" s="1"/>
    </row>
    <row r="67" spans="1:16" x14ac:dyDescent="0.35">
      <c r="B67" s="166" t="s">
        <v>43</v>
      </c>
      <c r="C67" s="155"/>
      <c r="D67" s="155"/>
      <c r="E67" s="155"/>
      <c r="F67" s="155"/>
      <c r="G67" s="155"/>
      <c r="H67" s="155"/>
      <c r="I67" s="155"/>
      <c r="J67" s="155"/>
      <c r="K67" s="155"/>
      <c r="L67" s="155"/>
      <c r="M67" s="155"/>
      <c r="N67" s="155"/>
      <c r="O67" s="155"/>
      <c r="P67" s="155"/>
    </row>
    <row r="68" spans="1:16" ht="87" x14ac:dyDescent="0.35">
      <c r="A68" s="7" t="s">
        <v>199</v>
      </c>
      <c r="B68" s="7" t="s">
        <v>48</v>
      </c>
      <c r="C68" s="7" t="s">
        <v>49</v>
      </c>
      <c r="D68" s="7" t="s">
        <v>21</v>
      </c>
      <c r="E68" s="4" t="s">
        <v>166</v>
      </c>
      <c r="F68" s="4" t="s">
        <v>167</v>
      </c>
      <c r="G68" s="7" t="s">
        <v>50</v>
      </c>
      <c r="H68" s="7" t="s">
        <v>51</v>
      </c>
      <c r="I68" s="7" t="s">
        <v>44</v>
      </c>
      <c r="J68" s="7" t="s">
        <v>150</v>
      </c>
      <c r="K68" s="7" t="s">
        <v>151</v>
      </c>
      <c r="L68" s="7" t="s">
        <v>52</v>
      </c>
      <c r="M68" s="7" t="s">
        <v>53</v>
      </c>
      <c r="N68" s="7" t="s">
        <v>46</v>
      </c>
      <c r="O68" s="4" t="s">
        <v>1</v>
      </c>
      <c r="P68" s="75" t="s">
        <v>20</v>
      </c>
    </row>
    <row r="69" spans="1:16" x14ac:dyDescent="0.35">
      <c r="A69" s="62" t="s">
        <v>47</v>
      </c>
      <c r="B69" s="63">
        <v>14</v>
      </c>
      <c r="C69" s="63">
        <v>6</v>
      </c>
      <c r="D69" s="63">
        <f>'darba dienas'!B7</f>
        <v>21</v>
      </c>
      <c r="E69" s="66">
        <f t="shared" ref="E69:E80" si="27">B69*D69</f>
        <v>294</v>
      </c>
      <c r="F69" s="66">
        <f t="shared" ref="F69:F80" si="28">C69*D69</f>
        <v>126</v>
      </c>
      <c r="G69" s="117">
        <v>29.91</v>
      </c>
      <c r="H69" s="117">
        <v>34.409999999999997</v>
      </c>
      <c r="I69" s="63">
        <v>20</v>
      </c>
      <c r="J69" s="63">
        <f>ROUND(G69*I69 %,2)</f>
        <v>5.98</v>
      </c>
      <c r="K69" s="63">
        <f>ROUND(H69*I69 %,2)</f>
        <v>6.88</v>
      </c>
      <c r="L69" s="65">
        <f>ROUND(E69*J69,2)</f>
        <v>1758.12</v>
      </c>
      <c r="M69" s="65">
        <f>ROUND(F69*K69,2)</f>
        <v>866.88</v>
      </c>
      <c r="N69" s="65">
        <f>L69+M69</f>
        <v>2625</v>
      </c>
      <c r="O69" s="65">
        <f>N64</f>
        <v>2625</v>
      </c>
      <c r="P69" s="156" t="s">
        <v>20</v>
      </c>
    </row>
    <row r="70" spans="1:16" x14ac:dyDescent="0.35">
      <c r="A70" s="1" t="s">
        <v>3</v>
      </c>
      <c r="B70" s="63">
        <v>14</v>
      </c>
      <c r="C70" s="63">
        <v>6</v>
      </c>
      <c r="D70" s="13">
        <f>'darba dienas'!C7</f>
        <v>21</v>
      </c>
      <c r="E70" s="66">
        <f t="shared" si="27"/>
        <v>294</v>
      </c>
      <c r="F70" s="66">
        <f t="shared" si="28"/>
        <v>126</v>
      </c>
      <c r="G70" s="117">
        <v>29.91</v>
      </c>
      <c r="H70" s="117">
        <v>34.409999999999997</v>
      </c>
      <c r="I70" s="63">
        <v>20</v>
      </c>
      <c r="J70" s="63">
        <f t="shared" ref="J70:J80" si="29">ROUND(G70*I70 %,2)</f>
        <v>5.98</v>
      </c>
      <c r="K70" s="63">
        <f t="shared" ref="K70:K80" si="30">ROUND(H70*I70 %,2)</f>
        <v>6.88</v>
      </c>
      <c r="L70" s="65">
        <f t="shared" ref="L70:M80" si="31">ROUND(E70*J70,2)</f>
        <v>1758.12</v>
      </c>
      <c r="M70" s="65">
        <f t="shared" si="31"/>
        <v>866.88</v>
      </c>
      <c r="N70" s="15">
        <f t="shared" ref="N70:N80" si="32">L70+M70</f>
        <v>2625</v>
      </c>
      <c r="O70" s="15">
        <f>N69</f>
        <v>2625</v>
      </c>
      <c r="P70" s="157"/>
    </row>
    <row r="71" spans="1:16" x14ac:dyDescent="0.35">
      <c r="A71" s="1" t="s">
        <v>4</v>
      </c>
      <c r="B71" s="63">
        <v>14</v>
      </c>
      <c r="C71" s="63">
        <v>6</v>
      </c>
      <c r="D71" s="13">
        <f>'darba dienas'!D7</f>
        <v>23</v>
      </c>
      <c r="E71" s="66">
        <f t="shared" si="27"/>
        <v>322</v>
      </c>
      <c r="F71" s="66">
        <f t="shared" si="28"/>
        <v>138</v>
      </c>
      <c r="G71" s="117">
        <v>29.91</v>
      </c>
      <c r="H71" s="117">
        <v>34.409999999999997</v>
      </c>
      <c r="I71" s="63">
        <v>20</v>
      </c>
      <c r="J71" s="63">
        <f t="shared" si="29"/>
        <v>5.98</v>
      </c>
      <c r="K71" s="63">
        <f t="shared" si="30"/>
        <v>6.88</v>
      </c>
      <c r="L71" s="65">
        <f t="shared" si="31"/>
        <v>1925.56</v>
      </c>
      <c r="M71" s="65">
        <f t="shared" si="31"/>
        <v>949.44</v>
      </c>
      <c r="N71" s="15">
        <f t="shared" si="32"/>
        <v>2875</v>
      </c>
      <c r="O71" s="15">
        <f>N70</f>
        <v>2625</v>
      </c>
      <c r="P71" s="157"/>
    </row>
    <row r="72" spans="1:16" x14ac:dyDescent="0.35">
      <c r="A72" s="1" t="s">
        <v>5</v>
      </c>
      <c r="B72" s="63">
        <v>14</v>
      </c>
      <c r="C72" s="63">
        <v>6</v>
      </c>
      <c r="D72" s="13">
        <f>'darba dienas'!E7</f>
        <v>18</v>
      </c>
      <c r="E72" s="66">
        <f t="shared" si="27"/>
        <v>252</v>
      </c>
      <c r="F72" s="66">
        <f t="shared" si="28"/>
        <v>108</v>
      </c>
      <c r="G72" s="117">
        <v>29.91</v>
      </c>
      <c r="H72" s="117">
        <v>34.409999999999997</v>
      </c>
      <c r="I72" s="63">
        <v>20</v>
      </c>
      <c r="J72" s="63">
        <f t="shared" si="29"/>
        <v>5.98</v>
      </c>
      <c r="K72" s="63">
        <f t="shared" si="30"/>
        <v>6.88</v>
      </c>
      <c r="L72" s="65">
        <f t="shared" si="31"/>
        <v>1506.96</v>
      </c>
      <c r="M72" s="65">
        <f t="shared" si="31"/>
        <v>743.04</v>
      </c>
      <c r="N72" s="15">
        <f t="shared" si="32"/>
        <v>2250</v>
      </c>
      <c r="O72" s="15">
        <f t="shared" ref="O72:O77" si="33">N71</f>
        <v>2875</v>
      </c>
      <c r="P72" s="157"/>
    </row>
    <row r="73" spans="1:16" x14ac:dyDescent="0.35">
      <c r="A73" s="1" t="s">
        <v>6</v>
      </c>
      <c r="B73" s="63">
        <v>14</v>
      </c>
      <c r="C73" s="63">
        <v>6</v>
      </c>
      <c r="D73" s="13">
        <f>'darba dienas'!F7</f>
        <v>21</v>
      </c>
      <c r="E73" s="66">
        <f t="shared" si="27"/>
        <v>294</v>
      </c>
      <c r="F73" s="66">
        <f t="shared" si="28"/>
        <v>126</v>
      </c>
      <c r="G73" s="117">
        <v>29.91</v>
      </c>
      <c r="H73" s="117">
        <v>34.409999999999997</v>
      </c>
      <c r="I73" s="63">
        <v>20</v>
      </c>
      <c r="J73" s="63">
        <f t="shared" si="29"/>
        <v>5.98</v>
      </c>
      <c r="K73" s="63">
        <f t="shared" si="30"/>
        <v>6.88</v>
      </c>
      <c r="L73" s="65">
        <f t="shared" si="31"/>
        <v>1758.12</v>
      </c>
      <c r="M73" s="65">
        <f t="shared" si="31"/>
        <v>866.88</v>
      </c>
      <c r="N73" s="15">
        <f t="shared" si="32"/>
        <v>2625</v>
      </c>
      <c r="O73" s="15">
        <f t="shared" si="33"/>
        <v>2250</v>
      </c>
      <c r="P73" s="157"/>
    </row>
    <row r="74" spans="1:16" x14ac:dyDescent="0.35">
      <c r="A74" s="1" t="s">
        <v>7</v>
      </c>
      <c r="B74" s="63">
        <v>14</v>
      </c>
      <c r="C74" s="63">
        <v>6</v>
      </c>
      <c r="D74" s="13">
        <f>'darba dienas'!G7</f>
        <v>21</v>
      </c>
      <c r="E74" s="66">
        <f t="shared" si="27"/>
        <v>294</v>
      </c>
      <c r="F74" s="66">
        <f t="shared" si="28"/>
        <v>126</v>
      </c>
      <c r="G74" s="117">
        <v>29.91</v>
      </c>
      <c r="H74" s="117">
        <v>34.409999999999997</v>
      </c>
      <c r="I74" s="63">
        <v>20</v>
      </c>
      <c r="J74" s="63">
        <f t="shared" si="29"/>
        <v>5.98</v>
      </c>
      <c r="K74" s="63">
        <f t="shared" si="30"/>
        <v>6.88</v>
      </c>
      <c r="L74" s="65">
        <f t="shared" si="31"/>
        <v>1758.12</v>
      </c>
      <c r="M74" s="65">
        <f t="shared" si="31"/>
        <v>866.88</v>
      </c>
      <c r="N74" s="15">
        <f t="shared" si="32"/>
        <v>2625</v>
      </c>
      <c r="O74" s="15">
        <f t="shared" si="33"/>
        <v>2625</v>
      </c>
      <c r="P74" s="157"/>
    </row>
    <row r="75" spans="1:16" x14ac:dyDescent="0.35">
      <c r="A75" s="1" t="s">
        <v>8</v>
      </c>
      <c r="B75" s="63">
        <v>14</v>
      </c>
      <c r="C75" s="63">
        <v>6</v>
      </c>
      <c r="D75" s="13">
        <f>'darba dienas'!H7</f>
        <v>20</v>
      </c>
      <c r="E75" s="66">
        <f t="shared" si="27"/>
        <v>280</v>
      </c>
      <c r="F75" s="66">
        <f t="shared" si="28"/>
        <v>120</v>
      </c>
      <c r="G75" s="117">
        <v>29.91</v>
      </c>
      <c r="H75" s="117">
        <v>34.409999999999997</v>
      </c>
      <c r="I75" s="63">
        <v>20</v>
      </c>
      <c r="J75" s="63">
        <f t="shared" si="29"/>
        <v>5.98</v>
      </c>
      <c r="K75" s="63">
        <f t="shared" si="30"/>
        <v>6.88</v>
      </c>
      <c r="L75" s="65">
        <f t="shared" si="31"/>
        <v>1674.4</v>
      </c>
      <c r="M75" s="65">
        <f t="shared" si="31"/>
        <v>825.6</v>
      </c>
      <c r="N75" s="15">
        <f t="shared" si="32"/>
        <v>2500</v>
      </c>
      <c r="O75" s="15">
        <f t="shared" si="33"/>
        <v>2625</v>
      </c>
      <c r="P75" s="157"/>
    </row>
    <row r="76" spans="1:16" x14ac:dyDescent="0.35">
      <c r="A76" s="1" t="s">
        <v>9</v>
      </c>
      <c r="B76" s="63">
        <v>14</v>
      </c>
      <c r="C76" s="63">
        <v>6</v>
      </c>
      <c r="D76" s="13">
        <f>'darba dienas'!I7</f>
        <v>23</v>
      </c>
      <c r="E76" s="66">
        <f t="shared" si="27"/>
        <v>322</v>
      </c>
      <c r="F76" s="66">
        <f t="shared" si="28"/>
        <v>138</v>
      </c>
      <c r="G76" s="117">
        <v>29.91</v>
      </c>
      <c r="H76" s="117">
        <v>34.409999999999997</v>
      </c>
      <c r="I76" s="63">
        <v>20</v>
      </c>
      <c r="J76" s="63">
        <f t="shared" si="29"/>
        <v>5.98</v>
      </c>
      <c r="K76" s="63">
        <f t="shared" si="30"/>
        <v>6.88</v>
      </c>
      <c r="L76" s="65">
        <f t="shared" si="31"/>
        <v>1925.56</v>
      </c>
      <c r="M76" s="65">
        <f t="shared" si="31"/>
        <v>949.44</v>
      </c>
      <c r="N76" s="15">
        <f t="shared" si="32"/>
        <v>2875</v>
      </c>
      <c r="O76" s="15">
        <f t="shared" si="33"/>
        <v>2500</v>
      </c>
      <c r="P76" s="157"/>
    </row>
    <row r="77" spans="1:16" x14ac:dyDescent="0.35">
      <c r="A77" s="1" t="s">
        <v>10</v>
      </c>
      <c r="B77" s="63"/>
      <c r="C77" s="63"/>
      <c r="D77" s="22">
        <f>'darba dienas'!J121</f>
        <v>0</v>
      </c>
      <c r="E77" s="66">
        <f t="shared" si="27"/>
        <v>0</v>
      </c>
      <c r="F77" s="66">
        <f t="shared" si="28"/>
        <v>0</v>
      </c>
      <c r="G77" s="117"/>
      <c r="H77" s="117"/>
      <c r="I77" s="63">
        <v>0</v>
      </c>
      <c r="J77" s="63">
        <f t="shared" si="29"/>
        <v>0</v>
      </c>
      <c r="K77" s="63">
        <f t="shared" si="30"/>
        <v>0</v>
      </c>
      <c r="L77" s="65">
        <f t="shared" si="31"/>
        <v>0</v>
      </c>
      <c r="M77" s="65">
        <f t="shared" si="31"/>
        <v>0</v>
      </c>
      <c r="N77" s="15">
        <f t="shared" si="32"/>
        <v>0</v>
      </c>
      <c r="O77" s="15">
        <f t="shared" si="33"/>
        <v>2875</v>
      </c>
      <c r="P77" s="157"/>
    </row>
    <row r="78" spans="1:16" x14ac:dyDescent="0.35">
      <c r="A78" s="1" t="s">
        <v>11</v>
      </c>
      <c r="B78" s="63"/>
      <c r="C78" s="63"/>
      <c r="D78" s="22">
        <f>'darba dienas'!K121</f>
        <v>0</v>
      </c>
      <c r="E78" s="66">
        <f t="shared" si="27"/>
        <v>0</v>
      </c>
      <c r="F78" s="66">
        <f t="shared" si="28"/>
        <v>0</v>
      </c>
      <c r="G78" s="117"/>
      <c r="H78" s="117"/>
      <c r="I78" s="63">
        <v>0</v>
      </c>
      <c r="J78" s="63">
        <f t="shared" si="29"/>
        <v>0</v>
      </c>
      <c r="K78" s="63">
        <f t="shared" si="30"/>
        <v>0</v>
      </c>
      <c r="L78" s="65">
        <f t="shared" si="31"/>
        <v>0</v>
      </c>
      <c r="M78" s="65">
        <f t="shared" si="31"/>
        <v>0</v>
      </c>
      <c r="N78" s="15">
        <f t="shared" si="32"/>
        <v>0</v>
      </c>
      <c r="O78" s="15">
        <f>N77</f>
        <v>0</v>
      </c>
      <c r="P78" s="157"/>
    </row>
    <row r="79" spans="1:16" x14ac:dyDescent="0.35">
      <c r="A79" s="1" t="s">
        <v>12</v>
      </c>
      <c r="B79" s="63"/>
      <c r="C79" s="63"/>
      <c r="D79" s="22">
        <f>'darba dienas'!L170</f>
        <v>0</v>
      </c>
      <c r="E79" s="66">
        <f t="shared" si="27"/>
        <v>0</v>
      </c>
      <c r="F79" s="66">
        <f t="shared" si="28"/>
        <v>0</v>
      </c>
      <c r="G79" s="64"/>
      <c r="H79" s="64"/>
      <c r="I79" s="63">
        <v>0</v>
      </c>
      <c r="J79" s="63">
        <f t="shared" si="29"/>
        <v>0</v>
      </c>
      <c r="K79" s="63">
        <f t="shared" si="30"/>
        <v>0</v>
      </c>
      <c r="L79" s="65">
        <f t="shared" si="31"/>
        <v>0</v>
      </c>
      <c r="M79" s="65">
        <f t="shared" si="31"/>
        <v>0</v>
      </c>
      <c r="N79" s="15">
        <f t="shared" si="32"/>
        <v>0</v>
      </c>
      <c r="O79" s="15">
        <f>N78</f>
        <v>0</v>
      </c>
      <c r="P79" s="157"/>
    </row>
    <row r="80" spans="1:16" x14ac:dyDescent="0.35">
      <c r="A80" s="1" t="s">
        <v>13</v>
      </c>
      <c r="B80" s="63"/>
      <c r="C80" s="63"/>
      <c r="D80" s="22">
        <f>'darba dienas'!M170</f>
        <v>0</v>
      </c>
      <c r="E80" s="66">
        <f t="shared" si="27"/>
        <v>0</v>
      </c>
      <c r="F80" s="66">
        <f t="shared" si="28"/>
        <v>0</v>
      </c>
      <c r="G80" s="64"/>
      <c r="H80" s="64"/>
      <c r="I80" s="63">
        <v>0</v>
      </c>
      <c r="J80" s="63">
        <f t="shared" si="29"/>
        <v>0</v>
      </c>
      <c r="K80" s="63">
        <f t="shared" si="30"/>
        <v>0</v>
      </c>
      <c r="L80" s="65">
        <f t="shared" si="31"/>
        <v>0</v>
      </c>
      <c r="M80" s="65">
        <f t="shared" si="31"/>
        <v>0</v>
      </c>
      <c r="N80" s="15">
        <f t="shared" si="32"/>
        <v>0</v>
      </c>
      <c r="O80" s="15">
        <f>N79</f>
        <v>0</v>
      </c>
      <c r="P80" s="158"/>
    </row>
    <row r="81" spans="1:16" x14ac:dyDescent="0.35">
      <c r="A81" s="1" t="s">
        <v>14</v>
      </c>
      <c r="B81" s="22" t="s">
        <v>18</v>
      </c>
      <c r="C81" s="22" t="s">
        <v>18</v>
      </c>
      <c r="D81" s="22">
        <f>SUM(D69:D80)</f>
        <v>168</v>
      </c>
      <c r="E81" s="66">
        <f>SUM(E69:E80)</f>
        <v>2352</v>
      </c>
      <c r="F81" s="66">
        <f>SUM(F69:F80)</f>
        <v>1008</v>
      </c>
      <c r="G81" s="22" t="s">
        <v>18</v>
      </c>
      <c r="H81" s="22" t="s">
        <v>18</v>
      </c>
      <c r="I81" s="22" t="s">
        <v>18</v>
      </c>
      <c r="J81" s="22" t="s">
        <v>18</v>
      </c>
      <c r="K81" s="22" t="s">
        <v>18</v>
      </c>
      <c r="L81" s="5">
        <f>SUM(L69:L80)</f>
        <v>14064.96</v>
      </c>
      <c r="M81" s="5">
        <f>SUM(M69:M80)</f>
        <v>6935.0400000000009</v>
      </c>
      <c r="N81" s="5">
        <f>SUM(N69:N80)</f>
        <v>21000</v>
      </c>
      <c r="O81" s="5">
        <f>SUM(O69:O80)</f>
        <v>23625</v>
      </c>
      <c r="P81" s="1"/>
    </row>
  </sheetData>
  <mergeCells count="10">
    <mergeCell ref="B51:P51"/>
    <mergeCell ref="P53:P64"/>
    <mergeCell ref="B67:P67"/>
    <mergeCell ref="P69:P80"/>
    <mergeCell ref="B3:P3"/>
    <mergeCell ref="P5:P16"/>
    <mergeCell ref="B19:P19"/>
    <mergeCell ref="P21:P32"/>
    <mergeCell ref="B35:P35"/>
    <mergeCell ref="P37:P48"/>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6BA0D-E9DC-4721-BB74-63937363AB1E}">
  <sheetPr>
    <tabColor rgb="FFFF0000"/>
  </sheetPr>
  <dimension ref="A1:AB17"/>
  <sheetViews>
    <sheetView workbookViewId="0">
      <selection activeCell="L26" sqref="L26"/>
    </sheetView>
  </sheetViews>
  <sheetFormatPr defaultRowHeight="14.5" x14ac:dyDescent="0.35"/>
  <cols>
    <col min="2" max="2" width="6.36328125" style="46" customWidth="1"/>
    <col min="3" max="26" width="6.36328125" customWidth="1"/>
    <col min="27" max="27" width="10.26953125" customWidth="1"/>
    <col min="28" max="28" width="8.7265625" style="51"/>
  </cols>
  <sheetData>
    <row r="1" spans="1:28" x14ac:dyDescent="0.35">
      <c r="B1" s="46">
        <v>2024</v>
      </c>
    </row>
    <row r="2" spans="1:28" s="46" customFormat="1" ht="43" customHeight="1" x14ac:dyDescent="0.35">
      <c r="B2" s="46">
        <v>1</v>
      </c>
      <c r="C2" s="46">
        <v>2</v>
      </c>
      <c r="D2" s="46">
        <v>3</v>
      </c>
      <c r="E2" s="46">
        <v>4</v>
      </c>
      <c r="F2" s="46">
        <v>5</v>
      </c>
      <c r="G2" s="46">
        <v>6</v>
      </c>
      <c r="H2" s="46">
        <v>7</v>
      </c>
      <c r="I2" s="46">
        <v>8</v>
      </c>
      <c r="J2" s="46">
        <v>9</v>
      </c>
      <c r="K2" s="46">
        <v>10</v>
      </c>
      <c r="L2" s="46">
        <v>11</v>
      </c>
      <c r="M2" s="46">
        <v>12</v>
      </c>
      <c r="N2" s="46">
        <v>13</v>
      </c>
      <c r="O2" s="46">
        <v>14</v>
      </c>
      <c r="P2" s="46">
        <v>15</v>
      </c>
      <c r="Q2" s="46">
        <v>16</v>
      </c>
      <c r="R2" s="46">
        <v>17</v>
      </c>
      <c r="S2" s="46">
        <v>18</v>
      </c>
      <c r="T2" s="46">
        <v>19</v>
      </c>
      <c r="U2" s="46">
        <v>20</v>
      </c>
      <c r="V2" s="46">
        <v>21</v>
      </c>
      <c r="W2" s="46">
        <v>22</v>
      </c>
      <c r="X2" s="46">
        <v>23</v>
      </c>
      <c r="Y2" s="46">
        <v>24</v>
      </c>
      <c r="Z2" s="46">
        <v>25</v>
      </c>
      <c r="AB2" s="50" t="s">
        <v>130</v>
      </c>
    </row>
    <row r="3" spans="1:28" x14ac:dyDescent="0.35">
      <c r="A3">
        <v>1</v>
      </c>
      <c r="B3" s="47">
        <f>'1'!D4</f>
        <v>150</v>
      </c>
      <c r="C3" s="47">
        <f>'2'!D4</f>
        <v>320</v>
      </c>
      <c r="D3" s="47">
        <f>'3'!D4</f>
        <v>531</v>
      </c>
      <c r="E3" s="47">
        <f>'4'!E4+'4'!F4</f>
        <v>319</v>
      </c>
      <c r="F3" s="47">
        <f>'5'!D4</f>
        <v>345</v>
      </c>
      <c r="G3" s="47">
        <f>'6'!D4</f>
        <v>58</v>
      </c>
      <c r="H3" s="47">
        <f>'7'!D4</f>
        <v>343</v>
      </c>
      <c r="I3" s="47">
        <f>'8'!E4+'8'!F4</f>
        <v>228</v>
      </c>
      <c r="J3" s="47">
        <f>'9'!E4+'9'!F4</f>
        <v>0</v>
      </c>
      <c r="K3" s="47">
        <f>'10'!E4+'10'!F4</f>
        <v>0</v>
      </c>
      <c r="L3" s="47">
        <f>'11'!D5</f>
        <v>0</v>
      </c>
      <c r="M3" s="47">
        <f>'12'!E5+'12'!F5</f>
        <v>0</v>
      </c>
      <c r="N3" s="47">
        <f>'13'!E6+'13'!F6</f>
        <v>0</v>
      </c>
      <c r="O3" s="47">
        <f>'14'!E5+'14'!F5</f>
        <v>0</v>
      </c>
      <c r="P3" s="47">
        <f>'15'!D4</f>
        <v>0</v>
      </c>
      <c r="Q3" s="47">
        <f>'16'!D4</f>
        <v>0</v>
      </c>
      <c r="R3" s="47">
        <f>'17'!D4</f>
        <v>0</v>
      </c>
      <c r="S3" s="47">
        <f>'18'!D4</f>
        <v>0</v>
      </c>
      <c r="T3" s="47">
        <f>'19'!D4</f>
        <v>0</v>
      </c>
      <c r="U3" s="47">
        <f>'20'!D4</f>
        <v>0</v>
      </c>
      <c r="V3" s="47">
        <f>'21'!D4</f>
        <v>0</v>
      </c>
      <c r="W3" s="47">
        <f>'22'!D4</f>
        <v>0</v>
      </c>
      <c r="X3" s="47">
        <f>'23'!D4</f>
        <v>0</v>
      </c>
      <c r="Y3" s="47">
        <f>'24'!D4</f>
        <v>0</v>
      </c>
      <c r="Z3" s="47">
        <f>'25'!E5+'25'!F5</f>
        <v>0</v>
      </c>
      <c r="AA3" s="47">
        <f>SUM(B3:Z3)</f>
        <v>2294</v>
      </c>
      <c r="AB3" s="52">
        <f>AA3/'darba dienas'!B10</f>
        <v>104.27272727272727</v>
      </c>
    </row>
    <row r="4" spans="1:28" x14ac:dyDescent="0.35">
      <c r="A4">
        <v>2</v>
      </c>
      <c r="B4" s="47">
        <f>'1'!D5</f>
        <v>157</v>
      </c>
      <c r="C4" s="47">
        <f>'2'!D5</f>
        <v>336</v>
      </c>
      <c r="D4" s="47">
        <f>'3'!D5</f>
        <v>525</v>
      </c>
      <c r="E4" s="47">
        <f>'4'!E5+'4'!F5</f>
        <v>340</v>
      </c>
      <c r="F4" s="47">
        <f>'5'!D5</f>
        <v>287</v>
      </c>
      <c r="G4" s="47">
        <f>'6'!D5</f>
        <v>203</v>
      </c>
      <c r="H4" s="47">
        <f>'7'!D5</f>
        <v>341</v>
      </c>
      <c r="I4" s="47">
        <f>'8'!E5+'8'!F5</f>
        <v>228</v>
      </c>
      <c r="J4" s="47">
        <f>'9'!E5+'9'!F5</f>
        <v>219</v>
      </c>
      <c r="K4" s="47">
        <f>'10'!E5+'10'!F5</f>
        <v>177</v>
      </c>
      <c r="L4" s="47">
        <f>'11'!D6</f>
        <v>212</v>
      </c>
      <c r="M4" s="47">
        <f>'12'!E6+'12'!F6</f>
        <v>105</v>
      </c>
      <c r="N4" s="47">
        <f>'13'!E7+'13'!F7</f>
        <v>231</v>
      </c>
      <c r="O4" s="47">
        <f>'14'!E6+'14'!F6</f>
        <v>210</v>
      </c>
      <c r="P4" s="47">
        <f>'15'!D5</f>
        <v>189</v>
      </c>
      <c r="Q4" s="47">
        <f>'16'!D5</f>
        <v>200</v>
      </c>
      <c r="R4" s="47">
        <f>'17'!D5</f>
        <v>273</v>
      </c>
      <c r="S4" s="47">
        <f>'18'!D5</f>
        <v>0</v>
      </c>
      <c r="T4" s="47">
        <f>'19'!D5</f>
        <v>126</v>
      </c>
      <c r="U4" s="47">
        <f>'20'!D5</f>
        <v>252</v>
      </c>
      <c r="V4" s="47">
        <f>'21'!D5</f>
        <v>0</v>
      </c>
      <c r="W4" s="47">
        <f>'22'!D5</f>
        <v>0</v>
      </c>
      <c r="X4" s="47">
        <f>'23'!D5</f>
        <v>0</v>
      </c>
      <c r="Y4" s="47">
        <f>'24'!D5</f>
        <v>0</v>
      </c>
      <c r="Z4" s="47">
        <f>'25'!E6+'25'!F6</f>
        <v>0</v>
      </c>
      <c r="AA4" s="47">
        <f t="shared" ref="AA4:AA14" si="0">SUM(B4:Z4)</f>
        <v>4611</v>
      </c>
      <c r="AB4" s="52">
        <f>AA4/'darba dienas'!B11</f>
        <v>219.57142857142858</v>
      </c>
    </row>
    <row r="5" spans="1:28" x14ac:dyDescent="0.35">
      <c r="A5">
        <v>3</v>
      </c>
      <c r="B5" s="47">
        <f>'1'!D6</f>
        <v>178</v>
      </c>
      <c r="C5" s="47">
        <f>'2'!D6</f>
        <v>343</v>
      </c>
      <c r="D5" s="47">
        <f>'3'!D6</f>
        <v>500</v>
      </c>
      <c r="E5" s="47">
        <f>'4'!E6+'4'!F6</f>
        <v>318</v>
      </c>
      <c r="F5" s="47">
        <f>'5'!D6</f>
        <v>270</v>
      </c>
      <c r="G5" s="47">
        <f>'6'!D6</f>
        <v>206</v>
      </c>
      <c r="H5" s="47">
        <f>'7'!D6</f>
        <v>313</v>
      </c>
      <c r="I5" s="47">
        <f>'8'!E6+'8'!F6</f>
        <v>228</v>
      </c>
      <c r="J5" s="47">
        <f>'9'!E6+'9'!F6</f>
        <v>315</v>
      </c>
      <c r="K5" s="47">
        <f>'10'!E6+'10'!F6</f>
        <v>169</v>
      </c>
      <c r="L5" s="47">
        <f>'11'!D7</f>
        <v>216</v>
      </c>
      <c r="M5" s="47">
        <f>'12'!E7+'12'!F7</f>
        <v>100</v>
      </c>
      <c r="N5" s="47">
        <f>'13'!E8+'13'!F8</f>
        <v>220</v>
      </c>
      <c r="O5" s="47">
        <f>'14'!E7+'14'!F7</f>
        <v>200</v>
      </c>
      <c r="P5" s="47">
        <f>'15'!D6</f>
        <v>180</v>
      </c>
      <c r="Q5" s="47">
        <f>'16'!D6</f>
        <v>188</v>
      </c>
      <c r="R5" s="47">
        <f>'17'!D6</f>
        <v>260</v>
      </c>
      <c r="S5" s="47">
        <f>'18'!D6</f>
        <v>180</v>
      </c>
      <c r="T5" s="47">
        <f>'19'!D6</f>
        <v>109</v>
      </c>
      <c r="U5" s="47">
        <f>'20'!D6</f>
        <v>240</v>
      </c>
      <c r="V5" s="47">
        <f>'21'!D6</f>
        <v>140</v>
      </c>
      <c r="W5" s="47">
        <f>'22'!D6</f>
        <v>0</v>
      </c>
      <c r="X5" s="47">
        <f>'23'!D6</f>
        <v>0</v>
      </c>
      <c r="Y5" s="47">
        <f>'24'!D6</f>
        <v>0</v>
      </c>
      <c r="Z5" s="47">
        <f>'25'!E7+'25'!F7</f>
        <v>0</v>
      </c>
      <c r="AA5" s="47">
        <f t="shared" si="0"/>
        <v>4873</v>
      </c>
      <c r="AB5" s="52">
        <f>AA5/'darba dienas'!B12</f>
        <v>243.65</v>
      </c>
    </row>
    <row r="6" spans="1:28" x14ac:dyDescent="0.35">
      <c r="A6">
        <v>4</v>
      </c>
      <c r="B6" s="47">
        <f>'1'!D7</f>
        <v>177</v>
      </c>
      <c r="C6" s="47">
        <f>'2'!D7</f>
        <v>354</v>
      </c>
      <c r="D6" s="47">
        <f>'3'!D7</f>
        <v>515</v>
      </c>
      <c r="E6" s="47">
        <f>'4'!E7+'4'!F7</f>
        <v>245</v>
      </c>
      <c r="F6" s="47">
        <f>'5'!D7</f>
        <v>330</v>
      </c>
      <c r="G6" s="47">
        <f>'6'!D7</f>
        <v>174</v>
      </c>
      <c r="H6" s="47">
        <f>'7'!D7</f>
        <v>314</v>
      </c>
      <c r="I6" s="47">
        <f>'8'!E7+'8'!F7</f>
        <v>228</v>
      </c>
      <c r="J6" s="47">
        <f>'9'!E7+'9'!F7</f>
        <v>351</v>
      </c>
      <c r="K6" s="47">
        <f>'10'!E7+'10'!F7</f>
        <v>172</v>
      </c>
      <c r="L6" s="47">
        <f>'11'!D8</f>
        <v>220</v>
      </c>
      <c r="M6" s="47">
        <f>'12'!E8+'12'!F8</f>
        <v>105</v>
      </c>
      <c r="N6" s="47">
        <f>'13'!E9+'13'!F9</f>
        <v>231</v>
      </c>
      <c r="O6" s="47">
        <f>'14'!E8+'14'!F8</f>
        <v>210</v>
      </c>
      <c r="P6" s="47">
        <f>'15'!D7</f>
        <v>178</v>
      </c>
      <c r="Q6" s="47">
        <f>'16'!D7+'16'!D8</f>
        <v>183</v>
      </c>
      <c r="R6" s="47">
        <f>'17'!D7</f>
        <v>273</v>
      </c>
      <c r="S6" s="47">
        <f>'18'!D7</f>
        <v>189</v>
      </c>
      <c r="T6" s="47">
        <f>'19'!D7</f>
        <v>117</v>
      </c>
      <c r="U6" s="47">
        <f>'20'!D7</f>
        <v>252</v>
      </c>
      <c r="V6" s="47">
        <f>'21'!D7</f>
        <v>147</v>
      </c>
      <c r="W6" s="47">
        <f>'22'!D7</f>
        <v>0</v>
      </c>
      <c r="X6" s="47">
        <f>'23'!D7</f>
        <v>0</v>
      </c>
      <c r="Y6" s="47">
        <f>'24'!D7</f>
        <v>0</v>
      </c>
      <c r="Z6" s="47">
        <f>'25'!E8+'25'!F8</f>
        <v>0</v>
      </c>
      <c r="AA6" s="47">
        <f t="shared" si="0"/>
        <v>4965</v>
      </c>
      <c r="AB6" s="52">
        <f>AA6/'darba dienas'!B13</f>
        <v>236.42857142857142</v>
      </c>
    </row>
    <row r="7" spans="1:28" x14ac:dyDescent="0.35">
      <c r="A7">
        <v>5</v>
      </c>
      <c r="B7" s="47">
        <f>'1'!D8</f>
        <v>174</v>
      </c>
      <c r="C7" s="47">
        <f>'2'!D8</f>
        <v>352</v>
      </c>
      <c r="D7" s="47">
        <f>'3'!D8</f>
        <v>519</v>
      </c>
      <c r="E7" s="47">
        <f>'4'!E8+'4'!F8</f>
        <v>277</v>
      </c>
      <c r="F7" s="47">
        <f>'5'!D8</f>
        <v>297</v>
      </c>
      <c r="G7" s="47">
        <f>'6'!D8</f>
        <v>161</v>
      </c>
      <c r="H7" s="47">
        <f>'7'!D8</f>
        <v>294</v>
      </c>
      <c r="I7" s="47">
        <f>'8'!E8+'8'!F8</f>
        <v>228</v>
      </c>
      <c r="J7" s="47">
        <f>'9'!E8+'9'!F8</f>
        <v>360</v>
      </c>
      <c r="K7" s="47">
        <f>'10'!E8+'10'!F8</f>
        <v>157</v>
      </c>
      <c r="L7" s="47">
        <f>'11'!D9</f>
        <v>226</v>
      </c>
      <c r="M7" s="47">
        <f>'12'!E9+'12'!F9</f>
        <v>105</v>
      </c>
      <c r="N7" s="47">
        <f>'13'!E10+'13'!F10</f>
        <v>231</v>
      </c>
      <c r="O7" s="47">
        <f>'14'!E9+'14'!F9</f>
        <v>210</v>
      </c>
      <c r="P7" s="47">
        <f>'15'!D8</f>
        <v>189</v>
      </c>
      <c r="Q7" s="47">
        <f>'16'!D9</f>
        <v>204</v>
      </c>
      <c r="R7" s="47">
        <f>'17'!D8</f>
        <v>273</v>
      </c>
      <c r="S7" s="47">
        <f>'18'!D8</f>
        <v>189</v>
      </c>
      <c r="T7" s="47">
        <f>'19'!D8</f>
        <v>147</v>
      </c>
      <c r="U7" s="47">
        <f>'20'!D8+'20'!D9</f>
        <v>252</v>
      </c>
      <c r="V7" s="47">
        <f>'21'!D8</f>
        <v>147</v>
      </c>
      <c r="W7" s="47">
        <f>'22'!D8</f>
        <v>0</v>
      </c>
      <c r="X7" s="47">
        <f>'23'!D8</f>
        <v>0</v>
      </c>
      <c r="Y7" s="47">
        <f>'24'!D8</f>
        <v>0</v>
      </c>
      <c r="Z7" s="47">
        <f>'25'!E9+'25'!F9</f>
        <v>0</v>
      </c>
      <c r="AA7" s="47">
        <f t="shared" si="0"/>
        <v>4992</v>
      </c>
      <c r="AB7" s="52">
        <f>AA7/'darba dienas'!B14</f>
        <v>237.71428571428572</v>
      </c>
    </row>
    <row r="8" spans="1:28" x14ac:dyDescent="0.35">
      <c r="A8">
        <v>6</v>
      </c>
      <c r="B8" s="47">
        <f>'1'!D9</f>
        <v>285</v>
      </c>
      <c r="C8" s="47">
        <f>'2'!D9</f>
        <v>316</v>
      </c>
      <c r="D8" s="47">
        <f>'3'!D9</f>
        <v>475</v>
      </c>
      <c r="E8" s="47">
        <f>'4'!E9+'4'!F9</f>
        <v>282</v>
      </c>
      <c r="F8" s="47">
        <f>'5'!D9</f>
        <v>333</v>
      </c>
      <c r="G8" s="47">
        <f>'6'!D9</f>
        <v>115</v>
      </c>
      <c r="H8" s="47">
        <f>'7'!D9</f>
        <v>274</v>
      </c>
      <c r="I8" s="47">
        <f>'8'!E9+'8'!F9</f>
        <v>228</v>
      </c>
      <c r="J8" s="47">
        <f>'9'!E9+'9'!F9</f>
        <v>328</v>
      </c>
      <c r="K8" s="47">
        <f>'10'!E9+'10'!F9</f>
        <v>150</v>
      </c>
      <c r="L8" s="47">
        <f>'11'!D10</f>
        <v>188</v>
      </c>
      <c r="M8" s="47">
        <f>'12'!E10+'12'!F10</f>
        <v>95</v>
      </c>
      <c r="N8" s="47">
        <f>'13'!E11+'13'!F11</f>
        <v>209</v>
      </c>
      <c r="O8" s="47">
        <f>'14'!E10+'14'!F10</f>
        <v>190</v>
      </c>
      <c r="P8" s="47">
        <f>'15'!D9</f>
        <v>171</v>
      </c>
      <c r="Q8" s="47">
        <f>'16'!D10</f>
        <v>212</v>
      </c>
      <c r="R8" s="47">
        <f>'17'!D9</f>
        <v>247</v>
      </c>
      <c r="S8" s="47">
        <f>'18'!D9</f>
        <v>171</v>
      </c>
      <c r="T8" s="47">
        <f>'19'!D9</f>
        <v>133</v>
      </c>
      <c r="U8" s="47">
        <f>'20'!D10</f>
        <v>228</v>
      </c>
      <c r="V8" s="47">
        <f>'21'!D9</f>
        <v>133</v>
      </c>
      <c r="W8" s="47">
        <f>'22'!D10</f>
        <v>143</v>
      </c>
      <c r="X8" s="47">
        <f>'23'!D9</f>
        <v>228</v>
      </c>
      <c r="Y8" s="47">
        <f>'24'!D9</f>
        <v>0</v>
      </c>
      <c r="Z8" s="47">
        <f>'25'!E10+'25'!F10</f>
        <v>0</v>
      </c>
      <c r="AA8" s="47">
        <f t="shared" si="0"/>
        <v>5134</v>
      </c>
      <c r="AB8" s="52">
        <f>AA8/'darba dienas'!B15</f>
        <v>270.21052631578948</v>
      </c>
    </row>
    <row r="9" spans="1:28" x14ac:dyDescent="0.35">
      <c r="A9">
        <v>7</v>
      </c>
      <c r="B9" s="47">
        <f>'1'!D10</f>
        <v>364</v>
      </c>
      <c r="C9" s="47">
        <f>'2'!D10</f>
        <v>382</v>
      </c>
      <c r="D9" s="47">
        <f>'3'!D10</f>
        <v>572</v>
      </c>
      <c r="E9" s="47">
        <f>'4'!E10+'4'!F10</f>
        <v>299</v>
      </c>
      <c r="F9" s="47">
        <f>'5'!D10</f>
        <v>370</v>
      </c>
      <c r="G9" s="47">
        <f>'6'!D10</f>
        <v>144</v>
      </c>
      <c r="H9" s="47">
        <f>'7'!D10</f>
        <v>343</v>
      </c>
      <c r="I9" s="47">
        <f>'8'!E10+'8'!F10</f>
        <v>228</v>
      </c>
      <c r="J9" s="47">
        <f>'9'!E10+'9'!F10</f>
        <v>398</v>
      </c>
      <c r="K9" s="47">
        <f>'10'!E10+'10'!F10</f>
        <v>163</v>
      </c>
      <c r="L9" s="47">
        <f>'11'!D11</f>
        <v>137</v>
      </c>
      <c r="M9" s="47">
        <f>'12'!E11+'12'!F11</f>
        <v>115</v>
      </c>
      <c r="N9" s="47">
        <f>'13'!E12+'13'!F12</f>
        <v>253</v>
      </c>
      <c r="O9" s="47">
        <f>'14'!E11+'14'!F11</f>
        <v>230</v>
      </c>
      <c r="P9" s="47">
        <f>'15'!D10</f>
        <v>207</v>
      </c>
      <c r="Q9" s="47">
        <f>'16'!D11</f>
        <v>210</v>
      </c>
      <c r="R9" s="47">
        <f>'17'!D10</f>
        <v>299</v>
      </c>
      <c r="S9" s="47">
        <f>'18'!D10</f>
        <v>207</v>
      </c>
      <c r="T9" s="47">
        <f>'19'!D10+'19'!D11</f>
        <v>161</v>
      </c>
      <c r="U9" s="47">
        <f>'20'!D11</f>
        <v>276</v>
      </c>
      <c r="V9" s="47">
        <f>'21'!D10</f>
        <v>161</v>
      </c>
      <c r="W9" s="47">
        <f>'22'!D11</f>
        <v>299</v>
      </c>
      <c r="X9" s="47">
        <f>'23'!D10</f>
        <v>276</v>
      </c>
      <c r="Y9" s="47">
        <f>'24'!D10</f>
        <v>0</v>
      </c>
      <c r="Z9" s="47">
        <f>'25'!E11+'25'!F11</f>
        <v>0</v>
      </c>
      <c r="AA9" s="47">
        <f t="shared" si="0"/>
        <v>6094</v>
      </c>
      <c r="AB9" s="52">
        <f>AA9/'darba dienas'!B16</f>
        <v>264.95652173913044</v>
      </c>
    </row>
    <row r="10" spans="1:28" x14ac:dyDescent="0.35">
      <c r="A10">
        <v>8</v>
      </c>
      <c r="B10" s="47">
        <f>'1'!D11</f>
        <v>367</v>
      </c>
      <c r="C10" s="47">
        <f>'2'!D11</f>
        <v>394</v>
      </c>
      <c r="D10" s="47">
        <f>'3'!D11</f>
        <v>550</v>
      </c>
      <c r="E10" s="47">
        <f>'4'!E11+'4'!F11</f>
        <v>274</v>
      </c>
      <c r="F10" s="47">
        <f>'5'!D11</f>
        <v>343</v>
      </c>
      <c r="G10" s="47">
        <f>'6'!D11</f>
        <v>140</v>
      </c>
      <c r="H10" s="47">
        <f>'7'!D11</f>
        <v>349</v>
      </c>
      <c r="I10" s="47">
        <f>'8'!E11+'8'!F11</f>
        <v>228</v>
      </c>
      <c r="J10" s="47">
        <f>'9'!E11+'9'!F11</f>
        <v>408</v>
      </c>
      <c r="K10" s="47">
        <f>'10'!E11+'10'!F11</f>
        <v>144</v>
      </c>
      <c r="L10" s="47">
        <f>'11'!D12</f>
        <v>0</v>
      </c>
      <c r="M10" s="47">
        <f>'12'!E12+'12'!F12</f>
        <v>110</v>
      </c>
      <c r="N10" s="47">
        <f>'13'!E13+'13'!F13</f>
        <v>242</v>
      </c>
      <c r="O10" s="47">
        <f>'14'!E12+'14'!F12</f>
        <v>220</v>
      </c>
      <c r="P10" s="47">
        <f>'15'!D11+'15'!D12</f>
        <v>198</v>
      </c>
      <c r="Q10" s="47">
        <f>'16'!D12</f>
        <v>232</v>
      </c>
      <c r="R10" s="47">
        <f>'17'!D11</f>
        <v>308</v>
      </c>
      <c r="S10" s="47">
        <f>'18'!D11</f>
        <v>198</v>
      </c>
      <c r="T10" s="47">
        <f>'19'!D12</f>
        <v>149</v>
      </c>
      <c r="U10" s="47">
        <f>'20'!D12</f>
        <v>264</v>
      </c>
      <c r="V10" s="47">
        <f>'21'!D11</f>
        <v>154</v>
      </c>
      <c r="W10" s="47">
        <f>'22'!D12</f>
        <v>286</v>
      </c>
      <c r="X10" s="47">
        <f>'23'!D11</f>
        <v>264</v>
      </c>
      <c r="Y10" s="47">
        <f>'24'!D11</f>
        <v>726</v>
      </c>
      <c r="Z10" s="47">
        <f>'25'!E12+'25'!F12</f>
        <v>0</v>
      </c>
      <c r="AA10" s="47">
        <f t="shared" si="0"/>
        <v>6548</v>
      </c>
      <c r="AB10" s="52">
        <f>AA10/'darba dienas'!B17</f>
        <v>297.63636363636363</v>
      </c>
    </row>
    <row r="11" spans="1:28" x14ac:dyDescent="0.35">
      <c r="A11">
        <v>9</v>
      </c>
      <c r="B11" s="47">
        <f>'1'!D12</f>
        <v>294</v>
      </c>
      <c r="C11" s="47">
        <f>'2'!D12</f>
        <v>378</v>
      </c>
      <c r="D11" s="47">
        <f>'3'!D12</f>
        <v>525</v>
      </c>
      <c r="E11" s="47">
        <f>'4'!E12+'4'!F12+'4'!E13+'4'!F13</f>
        <v>294.25</v>
      </c>
      <c r="F11" s="47">
        <f>'5'!D12</f>
        <v>321</v>
      </c>
      <c r="G11" s="47">
        <f>'6'!D12</f>
        <v>150</v>
      </c>
      <c r="H11" s="47">
        <f>'7'!D12</f>
        <v>321</v>
      </c>
      <c r="I11" s="47">
        <f>'8'!E12+'8'!F12</f>
        <v>228</v>
      </c>
      <c r="J11" s="47">
        <f>'9'!E12+'9'!F12</f>
        <v>339</v>
      </c>
      <c r="K11" s="47">
        <f>'10'!E12+'10'!F12</f>
        <v>162</v>
      </c>
      <c r="L11" s="47">
        <f>'11'!D13</f>
        <v>0</v>
      </c>
      <c r="M11" s="47">
        <f>'12'!E13+'12'!F13</f>
        <v>105</v>
      </c>
      <c r="N11" s="47">
        <f>'13'!E14+'13'!F14</f>
        <v>231</v>
      </c>
      <c r="O11" s="47">
        <f>'14'!E13+'14'!F13</f>
        <v>210</v>
      </c>
      <c r="P11" s="47">
        <f>'15'!D13</f>
        <v>187</v>
      </c>
      <c r="Q11" s="47">
        <f>'16'!D13</f>
        <v>178</v>
      </c>
      <c r="R11" s="47">
        <f>'17'!D12</f>
        <v>294</v>
      </c>
      <c r="S11" s="47">
        <f>'18'!D12</f>
        <v>189</v>
      </c>
      <c r="T11" s="47">
        <f>'19'!D13</f>
        <v>118</v>
      </c>
      <c r="U11" s="47">
        <f>'20'!D13</f>
        <v>252</v>
      </c>
      <c r="V11" s="47">
        <f>'21'!D12</f>
        <v>147</v>
      </c>
      <c r="W11" s="47">
        <f>'22'!D13</f>
        <v>273</v>
      </c>
      <c r="X11" s="47">
        <f>'23'!D12</f>
        <v>252</v>
      </c>
      <c r="Y11" s="47">
        <f>'24'!D12</f>
        <v>693</v>
      </c>
      <c r="Z11" s="47">
        <f>'25'!E13+'25'!F13</f>
        <v>315</v>
      </c>
      <c r="AA11" s="47">
        <f t="shared" si="0"/>
        <v>6456.25</v>
      </c>
      <c r="AB11" s="52">
        <f>AA11/'darba dienas'!B18</f>
        <v>307.4404761904762</v>
      </c>
    </row>
    <row r="12" spans="1:28" x14ac:dyDescent="0.35">
      <c r="A12">
        <v>10</v>
      </c>
      <c r="B12" s="47">
        <f>'1'!D13</f>
        <v>322</v>
      </c>
      <c r="C12" s="47">
        <f>'2'!D13</f>
        <v>414</v>
      </c>
      <c r="D12" s="47">
        <f>'3'!D13</f>
        <v>575</v>
      </c>
      <c r="E12" s="47">
        <f>'4'!E14+'4'!F14</f>
        <v>294</v>
      </c>
      <c r="F12" s="47">
        <f>'5'!D13</f>
        <v>321</v>
      </c>
      <c r="G12" s="47">
        <f>'6'!D13</f>
        <v>150</v>
      </c>
      <c r="H12" s="47">
        <f>'7'!D13</f>
        <v>321</v>
      </c>
      <c r="I12" s="47">
        <f>'8'!E13+'8'!F13</f>
        <v>228</v>
      </c>
      <c r="J12" s="47">
        <f>'9'!E13+'9'!F13</f>
        <v>339</v>
      </c>
      <c r="K12" s="47">
        <f>'10'!E13+'10'!F13</f>
        <v>162</v>
      </c>
      <c r="L12" s="47">
        <f>'11'!D14</f>
        <v>0</v>
      </c>
      <c r="M12" s="47">
        <f>'12'!E14+'12'!F14</f>
        <v>115</v>
      </c>
      <c r="N12" s="47">
        <f>'13'!E15+'13'!F15</f>
        <v>253</v>
      </c>
      <c r="O12" s="47">
        <f>'14'!E14+'14'!F14</f>
        <v>230</v>
      </c>
      <c r="P12" s="47">
        <f>'15'!D14</f>
        <v>187</v>
      </c>
      <c r="Q12" s="47">
        <f>'16'!D14</f>
        <v>178</v>
      </c>
      <c r="R12" s="47">
        <f>'17'!D13</f>
        <v>322</v>
      </c>
      <c r="S12" s="47">
        <f>'18'!D13</f>
        <v>207</v>
      </c>
      <c r="T12" s="47">
        <f>'19'!D14</f>
        <v>118</v>
      </c>
      <c r="U12" s="47">
        <f>'20'!D14</f>
        <v>276</v>
      </c>
      <c r="V12" s="47">
        <f>'21'!D13+'21'!D14</f>
        <v>161</v>
      </c>
      <c r="W12" s="47">
        <f>'22'!D14</f>
        <v>299</v>
      </c>
      <c r="X12" s="47">
        <f>'23'!D13</f>
        <v>276</v>
      </c>
      <c r="Y12" s="47">
        <f>'24'!D13</f>
        <v>759</v>
      </c>
      <c r="Z12" s="47">
        <f>'25'!E14+'25'!F14</f>
        <v>345</v>
      </c>
      <c r="AA12" s="47">
        <f t="shared" si="0"/>
        <v>6852</v>
      </c>
      <c r="AB12" s="52">
        <f>AA12/'darba dienas'!B19</f>
        <v>297.91304347826087</v>
      </c>
    </row>
    <row r="13" spans="1:28" x14ac:dyDescent="0.35">
      <c r="A13">
        <v>11</v>
      </c>
      <c r="B13" s="47">
        <f>'1'!D14+'1'!D15</f>
        <v>280</v>
      </c>
      <c r="C13" s="47">
        <f>'2'!D14</f>
        <v>360</v>
      </c>
      <c r="D13" s="47">
        <f>'3'!D14</f>
        <v>500</v>
      </c>
      <c r="E13" s="47">
        <f>'4'!E15+'4'!F15</f>
        <v>294</v>
      </c>
      <c r="F13" s="47">
        <f>'5'!D14</f>
        <v>321</v>
      </c>
      <c r="G13" s="47">
        <f>'6'!D14</f>
        <v>150</v>
      </c>
      <c r="H13" s="47">
        <f>'7'!D14</f>
        <v>321</v>
      </c>
      <c r="I13" s="47">
        <f>'8'!E14+'8'!F14</f>
        <v>228</v>
      </c>
      <c r="J13" s="47">
        <f>'9'!E14+'9'!F14</f>
        <v>339</v>
      </c>
      <c r="K13" s="47">
        <f>'10'!E14+'10'!F14</f>
        <v>162</v>
      </c>
      <c r="L13" s="47">
        <f>'11'!D15</f>
        <v>0</v>
      </c>
      <c r="M13" s="47">
        <f>'12'!E15+'12'!F15</f>
        <v>100</v>
      </c>
      <c r="N13" s="47">
        <f>'13'!E16+'13'!F16</f>
        <v>220</v>
      </c>
      <c r="O13" s="47">
        <f>'14'!E15+'14'!F15</f>
        <v>200</v>
      </c>
      <c r="P13" s="47">
        <f>'15'!D15</f>
        <v>187</v>
      </c>
      <c r="Q13" s="47">
        <f>'16'!D15</f>
        <v>178</v>
      </c>
      <c r="R13" s="47">
        <f>'17'!D14+'17'!D15</f>
        <v>273</v>
      </c>
      <c r="S13" s="47">
        <f>'18'!D14</f>
        <v>180</v>
      </c>
      <c r="T13" s="47">
        <f>'19'!D15</f>
        <v>118</v>
      </c>
      <c r="U13" s="47">
        <f>'20'!D15</f>
        <v>240</v>
      </c>
      <c r="V13" s="47">
        <f>'21'!D15</f>
        <v>140</v>
      </c>
      <c r="W13" s="47">
        <f>'22'!D15</f>
        <v>260</v>
      </c>
      <c r="X13" s="47">
        <f>'23'!D14</f>
        <v>240</v>
      </c>
      <c r="Y13" s="47">
        <f>'24'!D14</f>
        <v>660</v>
      </c>
      <c r="Z13" s="47">
        <f>'25'!E15+'25'!F15</f>
        <v>300</v>
      </c>
      <c r="AA13" s="47">
        <f t="shared" si="0"/>
        <v>6251</v>
      </c>
      <c r="AB13" s="52">
        <f>AA13/'darba dienas'!B20</f>
        <v>312.55</v>
      </c>
    </row>
    <row r="14" spans="1:28" x14ac:dyDescent="0.35">
      <c r="A14">
        <v>12</v>
      </c>
      <c r="B14" s="47">
        <f>'1'!D16</f>
        <v>252</v>
      </c>
      <c r="C14" s="47">
        <f>'2'!D15</f>
        <v>324</v>
      </c>
      <c r="D14" s="47">
        <f>'3'!D15</f>
        <v>450</v>
      </c>
      <c r="E14" s="47">
        <f>'4'!E16+'4'!F16</f>
        <v>294</v>
      </c>
      <c r="F14" s="47">
        <f>'5'!D15</f>
        <v>321</v>
      </c>
      <c r="G14" s="47">
        <f>'6'!D15</f>
        <v>150</v>
      </c>
      <c r="H14" s="47">
        <f>'7'!D15</f>
        <v>321</v>
      </c>
      <c r="I14" s="47">
        <f>'8'!E15+'8'!F15</f>
        <v>228</v>
      </c>
      <c r="J14" s="47">
        <f>'9'!E15+'9'!F15</f>
        <v>339</v>
      </c>
      <c r="K14" s="47">
        <f>'10'!E15+'10'!F15</f>
        <v>162</v>
      </c>
      <c r="L14" s="47">
        <f>'11'!D16</f>
        <v>0</v>
      </c>
      <c r="M14" s="47">
        <f>'12'!E16+'12'!F16</f>
        <v>90</v>
      </c>
      <c r="N14" s="47">
        <f>'13'!E17+'13'!F17</f>
        <v>198</v>
      </c>
      <c r="O14" s="47">
        <f>'14'!E16+'14'!F16</f>
        <v>180</v>
      </c>
      <c r="P14" s="47">
        <f>'15'!D16</f>
        <v>187</v>
      </c>
      <c r="Q14" s="47">
        <f>'16'!D16</f>
        <v>178</v>
      </c>
      <c r="R14" s="47">
        <f>'17'!D16</f>
        <v>252</v>
      </c>
      <c r="S14" s="47">
        <f>'18'!D15</f>
        <v>162</v>
      </c>
      <c r="T14" s="47">
        <f>'19'!D16</f>
        <v>118</v>
      </c>
      <c r="U14" s="47">
        <f>'20'!D16</f>
        <v>216</v>
      </c>
      <c r="V14" s="47">
        <f>'21'!D16</f>
        <v>126</v>
      </c>
      <c r="W14" s="47">
        <f>'22'!D16</f>
        <v>234</v>
      </c>
      <c r="X14" s="47">
        <f>'23'!D15</f>
        <v>216</v>
      </c>
      <c r="Y14" s="47">
        <f>'24'!D15</f>
        <v>594</v>
      </c>
      <c r="Z14" s="47">
        <f>'25'!E16+'25'!F16</f>
        <v>270</v>
      </c>
      <c r="AA14" s="47">
        <f t="shared" si="0"/>
        <v>5862</v>
      </c>
      <c r="AB14" s="52">
        <f>AA14/'darba dienas'!B21</f>
        <v>325.66666666666669</v>
      </c>
    </row>
    <row r="15" spans="1:28" s="48" customFormat="1" x14ac:dyDescent="0.35">
      <c r="B15" s="49">
        <f>SUM(B3:B14)</f>
        <v>3000</v>
      </c>
      <c r="C15" s="49">
        <f t="shared" ref="C15:E15" si="1">SUM(C3:C14)</f>
        <v>4273</v>
      </c>
      <c r="D15" s="49">
        <f t="shared" si="1"/>
        <v>6237</v>
      </c>
      <c r="E15" s="49">
        <f t="shared" si="1"/>
        <v>3530.25</v>
      </c>
      <c r="F15" s="49">
        <f t="shared" ref="F15" si="2">SUM(F3:F14)</f>
        <v>3859</v>
      </c>
      <c r="G15" s="49">
        <f t="shared" ref="G15" si="3">SUM(G3:G14)</f>
        <v>1801</v>
      </c>
      <c r="H15" s="49">
        <f t="shared" ref="H15" si="4">SUM(H3:H14)</f>
        <v>3855</v>
      </c>
      <c r="I15" s="49">
        <f t="shared" ref="I15" si="5">SUM(I3:I14)</f>
        <v>2736</v>
      </c>
      <c r="J15" s="49">
        <f t="shared" ref="J15" si="6">SUM(J3:J14)</f>
        <v>3735</v>
      </c>
      <c r="K15" s="49">
        <f t="shared" ref="K15" si="7">SUM(K3:K14)</f>
        <v>1780</v>
      </c>
      <c r="L15" s="49">
        <f t="shared" ref="L15" si="8">SUM(L3:L14)</f>
        <v>1199</v>
      </c>
      <c r="M15" s="49">
        <f t="shared" ref="M15" si="9">SUM(M3:M14)</f>
        <v>1145</v>
      </c>
      <c r="N15" s="49">
        <f t="shared" ref="N15" si="10">SUM(N3:N14)</f>
        <v>2519</v>
      </c>
      <c r="O15" s="49">
        <f t="shared" ref="O15" si="11">SUM(O3:O14)</f>
        <v>2290</v>
      </c>
      <c r="P15" s="49">
        <f t="shared" ref="P15" si="12">SUM(P3:P14)</f>
        <v>2060</v>
      </c>
      <c r="Q15" s="49">
        <f t="shared" ref="Q15" si="13">SUM(Q3:Q14)</f>
        <v>2141</v>
      </c>
      <c r="R15" s="49">
        <f t="shared" ref="R15" si="14">SUM(R3:R14)</f>
        <v>3074</v>
      </c>
      <c r="S15" s="49">
        <f t="shared" ref="S15" si="15">SUM(S3:S14)</f>
        <v>1872</v>
      </c>
      <c r="T15" s="49">
        <f t="shared" ref="T15" si="16">SUM(T3:T14)</f>
        <v>1414</v>
      </c>
      <c r="U15" s="49">
        <f>SUM(U3:U14)</f>
        <v>2748</v>
      </c>
      <c r="V15" s="49">
        <f t="shared" ref="V15" si="17">SUM(V3:V14)</f>
        <v>1456</v>
      </c>
      <c r="W15" s="49">
        <f t="shared" ref="W15" si="18">SUM(W3:W14)</f>
        <v>1794</v>
      </c>
      <c r="X15" s="49">
        <f t="shared" ref="X15:AA15" si="19">SUM(X3:X14)</f>
        <v>1752</v>
      </c>
      <c r="Y15" s="49">
        <f t="shared" si="19"/>
        <v>3432</v>
      </c>
      <c r="Z15" s="49">
        <f t="shared" si="19"/>
        <v>1230</v>
      </c>
      <c r="AA15" s="49">
        <f t="shared" si="19"/>
        <v>64932.25</v>
      </c>
      <c r="AB15" s="53">
        <f>AA15/'darba dienas'!B22</f>
        <v>258.69422310756971</v>
      </c>
    </row>
    <row r="16" spans="1:28" x14ac:dyDescent="0.35">
      <c r="B16" s="47"/>
      <c r="C16" s="47"/>
      <c r="D16" s="47"/>
      <c r="E16" s="47"/>
      <c r="F16" s="47"/>
      <c r="G16" s="47"/>
      <c r="H16" s="47"/>
      <c r="I16" s="47"/>
      <c r="J16" s="47"/>
      <c r="K16" s="47"/>
      <c r="L16" s="47"/>
      <c r="M16" s="47"/>
      <c r="N16" s="47"/>
      <c r="O16" s="47"/>
      <c r="P16" s="47"/>
      <c r="Q16" s="47"/>
      <c r="R16" s="47"/>
      <c r="S16" s="47"/>
      <c r="T16" s="47"/>
      <c r="U16" s="47"/>
      <c r="V16" s="47"/>
      <c r="W16" s="47"/>
      <c r="X16" s="47"/>
      <c r="Y16" s="47"/>
      <c r="Z16" s="47"/>
      <c r="AA16" s="46"/>
    </row>
    <row r="17" spans="2:27" x14ac:dyDescent="0.35">
      <c r="B17" s="47"/>
      <c r="C17" s="47"/>
      <c r="D17" s="47"/>
      <c r="E17" s="47"/>
      <c r="F17" s="47"/>
      <c r="G17" s="47"/>
      <c r="H17" s="47"/>
      <c r="I17" s="47"/>
      <c r="J17" s="47"/>
      <c r="K17" s="47"/>
      <c r="L17" s="47"/>
      <c r="M17" s="47"/>
      <c r="N17" s="47"/>
      <c r="O17" s="47"/>
      <c r="P17" s="47"/>
      <c r="Q17" s="47"/>
      <c r="R17" s="47"/>
      <c r="S17" s="47"/>
      <c r="T17" s="47"/>
      <c r="U17" s="47"/>
      <c r="V17" s="47"/>
      <c r="W17" s="47"/>
      <c r="X17" s="47"/>
      <c r="Y17" s="47"/>
      <c r="Z17" s="47"/>
      <c r="AA17" s="46"/>
    </row>
  </sheetData>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10146-FE71-4965-A34D-F5D8776893FF}">
  <dimension ref="A1:N23"/>
  <sheetViews>
    <sheetView workbookViewId="0">
      <selection activeCell="P46" sqref="P45:P46"/>
    </sheetView>
  </sheetViews>
  <sheetFormatPr defaultRowHeight="14.5" x14ac:dyDescent="0.35"/>
  <sheetData>
    <row r="1" spans="1:14" x14ac:dyDescent="0.35">
      <c r="B1" s="18" t="s">
        <v>108</v>
      </c>
    </row>
    <row r="2" spans="1:14" x14ac:dyDescent="0.35">
      <c r="A2" s="3"/>
      <c r="B2" s="3" t="s">
        <v>109</v>
      </c>
      <c r="C2" s="3" t="s">
        <v>110</v>
      </c>
      <c r="D2" s="3" t="s">
        <v>4</v>
      </c>
      <c r="E2" s="3" t="s">
        <v>5</v>
      </c>
      <c r="F2" s="3" t="s">
        <v>6</v>
      </c>
      <c r="G2" s="3" t="s">
        <v>7</v>
      </c>
      <c r="H2" s="3" t="s">
        <v>8</v>
      </c>
      <c r="I2" s="3" t="s">
        <v>111</v>
      </c>
      <c r="J2" s="3" t="s">
        <v>112</v>
      </c>
      <c r="K2" s="3" t="s">
        <v>113</v>
      </c>
      <c r="L2" s="3" t="s">
        <v>114</v>
      </c>
      <c r="M2" s="3" t="s">
        <v>115</v>
      </c>
      <c r="N2" s="3" t="s">
        <v>97</v>
      </c>
    </row>
    <row r="3" spans="1:14" x14ac:dyDescent="0.35">
      <c r="A3" s="3" t="s">
        <v>25</v>
      </c>
      <c r="B3" s="3">
        <v>22</v>
      </c>
      <c r="C3" s="3">
        <v>21</v>
      </c>
      <c r="D3" s="3">
        <v>20</v>
      </c>
      <c r="E3" s="3">
        <v>21</v>
      </c>
      <c r="F3" s="3">
        <v>21</v>
      </c>
      <c r="G3" s="3">
        <v>19</v>
      </c>
      <c r="H3" s="3">
        <v>23</v>
      </c>
      <c r="I3" s="3">
        <v>22</v>
      </c>
      <c r="J3" s="3">
        <v>21</v>
      </c>
      <c r="K3" s="3">
        <v>23</v>
      </c>
      <c r="L3" s="3">
        <v>20</v>
      </c>
      <c r="M3" s="3">
        <v>18</v>
      </c>
      <c r="N3" s="3">
        <f>SUM(B3:M3)</f>
        <v>251</v>
      </c>
    </row>
    <row r="4" spans="1:14" x14ac:dyDescent="0.35">
      <c r="A4" s="3" t="s">
        <v>0</v>
      </c>
      <c r="B4" s="3">
        <v>22</v>
      </c>
      <c r="C4" s="3">
        <v>20</v>
      </c>
      <c r="D4" s="3">
        <v>21</v>
      </c>
      <c r="E4" s="3">
        <v>20</v>
      </c>
      <c r="F4" s="3">
        <v>20</v>
      </c>
      <c r="G4" s="3">
        <v>19</v>
      </c>
      <c r="H4" s="3">
        <v>23</v>
      </c>
      <c r="I4" s="3">
        <v>21</v>
      </c>
      <c r="J4" s="3">
        <v>22</v>
      </c>
      <c r="K4" s="3">
        <v>23</v>
      </c>
      <c r="L4" s="3">
        <v>19</v>
      </c>
      <c r="M4" s="3">
        <v>19</v>
      </c>
      <c r="N4" s="3">
        <f>SUM(B4:M4)</f>
        <v>249</v>
      </c>
    </row>
    <row r="5" spans="1:14" x14ac:dyDescent="0.35">
      <c r="A5" s="3" t="s">
        <v>26</v>
      </c>
      <c r="B5" s="3">
        <v>21</v>
      </c>
      <c r="C5" s="3">
        <v>20</v>
      </c>
      <c r="D5" s="3">
        <v>22</v>
      </c>
      <c r="E5" s="3">
        <v>21</v>
      </c>
      <c r="F5" s="3">
        <v>19</v>
      </c>
      <c r="G5" s="3">
        <v>20</v>
      </c>
      <c r="H5" s="3">
        <v>23</v>
      </c>
      <c r="I5" s="3">
        <v>21</v>
      </c>
      <c r="J5" s="3">
        <v>22</v>
      </c>
      <c r="K5" s="3">
        <v>22</v>
      </c>
      <c r="L5" s="3">
        <v>20</v>
      </c>
      <c r="M5" s="3">
        <v>20</v>
      </c>
      <c r="N5" s="3">
        <f t="shared" ref="N5:N7" si="0">SUM(B5:M5)</f>
        <v>251</v>
      </c>
    </row>
    <row r="6" spans="1:14" x14ac:dyDescent="0.35">
      <c r="A6" s="3" t="s">
        <v>32</v>
      </c>
      <c r="B6" s="3">
        <v>20</v>
      </c>
      <c r="C6" s="3">
        <v>20</v>
      </c>
      <c r="D6" s="3">
        <v>21</v>
      </c>
      <c r="E6" s="3">
        <v>22</v>
      </c>
      <c r="F6" s="3">
        <v>20</v>
      </c>
      <c r="G6" s="3">
        <v>20</v>
      </c>
      <c r="H6" s="3">
        <v>22</v>
      </c>
      <c r="I6" s="3">
        <v>22</v>
      </c>
      <c r="J6" s="3">
        <v>22</v>
      </c>
      <c r="K6" s="3">
        <v>21</v>
      </c>
      <c r="L6" s="3">
        <v>21</v>
      </c>
      <c r="M6" s="3">
        <v>21</v>
      </c>
      <c r="N6" s="3">
        <f t="shared" si="0"/>
        <v>252</v>
      </c>
    </row>
    <row r="7" spans="1:14" x14ac:dyDescent="0.35">
      <c r="A7" s="3" t="s">
        <v>43</v>
      </c>
      <c r="B7" s="3">
        <v>21</v>
      </c>
      <c r="C7" s="3">
        <v>21</v>
      </c>
      <c r="D7" s="3">
        <v>23</v>
      </c>
      <c r="E7" s="3">
        <v>18</v>
      </c>
      <c r="F7" s="3">
        <v>21</v>
      </c>
      <c r="G7" s="3">
        <v>21</v>
      </c>
      <c r="H7" s="3">
        <v>20</v>
      </c>
      <c r="I7" s="3">
        <v>23</v>
      </c>
      <c r="J7" s="3">
        <v>21</v>
      </c>
      <c r="K7" s="3">
        <v>22</v>
      </c>
      <c r="L7" s="3">
        <v>21</v>
      </c>
      <c r="M7" s="3">
        <v>19</v>
      </c>
      <c r="N7" s="3">
        <f t="shared" si="0"/>
        <v>251</v>
      </c>
    </row>
    <row r="9" spans="1:14" hidden="1" x14ac:dyDescent="0.35"/>
    <row r="10" spans="1:14" hidden="1" x14ac:dyDescent="0.35">
      <c r="B10">
        <f>B3</f>
        <v>22</v>
      </c>
    </row>
    <row r="11" spans="1:14" hidden="1" x14ac:dyDescent="0.35">
      <c r="B11">
        <f>C3</f>
        <v>21</v>
      </c>
    </row>
    <row r="12" spans="1:14" hidden="1" x14ac:dyDescent="0.35">
      <c r="B12">
        <f>D3</f>
        <v>20</v>
      </c>
    </row>
    <row r="13" spans="1:14" hidden="1" x14ac:dyDescent="0.35">
      <c r="B13">
        <f>E3</f>
        <v>21</v>
      </c>
    </row>
    <row r="14" spans="1:14" hidden="1" x14ac:dyDescent="0.35">
      <c r="B14">
        <f>F3</f>
        <v>21</v>
      </c>
    </row>
    <row r="15" spans="1:14" hidden="1" x14ac:dyDescent="0.35">
      <c r="B15">
        <f>G3</f>
        <v>19</v>
      </c>
    </row>
    <row r="16" spans="1:14" hidden="1" x14ac:dyDescent="0.35">
      <c r="B16">
        <f>H3</f>
        <v>23</v>
      </c>
    </row>
    <row r="17" spans="2:2" hidden="1" x14ac:dyDescent="0.35">
      <c r="B17">
        <f>I3</f>
        <v>22</v>
      </c>
    </row>
    <row r="18" spans="2:2" hidden="1" x14ac:dyDescent="0.35">
      <c r="B18">
        <f>J3</f>
        <v>21</v>
      </c>
    </row>
    <row r="19" spans="2:2" hidden="1" x14ac:dyDescent="0.35">
      <c r="B19">
        <f>K3</f>
        <v>23</v>
      </c>
    </row>
    <row r="20" spans="2:2" hidden="1" x14ac:dyDescent="0.35">
      <c r="B20">
        <f>L3</f>
        <v>20</v>
      </c>
    </row>
    <row r="21" spans="2:2" hidden="1" x14ac:dyDescent="0.35">
      <c r="B21">
        <f>M3</f>
        <v>18</v>
      </c>
    </row>
    <row r="22" spans="2:2" hidden="1" x14ac:dyDescent="0.35">
      <c r="B22">
        <f>SUM(B10:B21)</f>
        <v>251</v>
      </c>
    </row>
    <row r="23" spans="2:2" hidden="1" x14ac:dyDescent="0.35"/>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28</vt:i4>
      </vt:variant>
    </vt:vector>
  </HeadingPairs>
  <TitlesOfParts>
    <vt:vector size="28" baseType="lpstr">
      <vt:lpstr>Pielikums_DAC</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klientu dienas</vt:lpstr>
      <vt:lpstr>darba dienas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Marika Baumgarte</dc:creator>
  <cp:lastModifiedBy>Marika Baumgarte</cp:lastModifiedBy>
  <cp:lastPrinted>2023-09-05T12:37:11Z</cp:lastPrinted>
  <dcterms:created xsi:type="dcterms:W3CDTF">2023-09-05T10:57:37Z</dcterms:created>
  <dcterms:modified xsi:type="dcterms:W3CDTF">2024-10-08T08:01:22Z</dcterms:modified>
</cp:coreProperties>
</file>