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ile-itd-01.lm.local\LMHomeFolders\Sandra.Strele\Sandra\2024\x_pakalpojumi\Varmākas\5_PAPILDU_NEPIECIEŠAMAIS_2024\"/>
    </mc:Choice>
  </mc:AlternateContent>
  <xr:revisionPtr revIDLastSave="0" documentId="13_ncr:1_{5CF7405F-3A8B-43EA-B584-5C2764E850E5}" xr6:coauthVersionLast="47" xr6:coauthVersionMax="47" xr10:uidLastSave="{00000000-0000-0000-0000-000000000000}"/>
  <bookViews>
    <workbookView xWindow="-28920" yWindow="-120" windowWidth="29040" windowHeight="15720" xr2:uid="{375D7F21-19DE-4EC7-8E13-F568E462DC0C}"/>
  </bookViews>
  <sheets>
    <sheet name="Pielikums_vardarbības_veicēji"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7" l="1"/>
  <c r="G20" i="7"/>
  <c r="G18" i="7"/>
  <c r="E20" i="7"/>
  <c r="E19" i="7"/>
  <c r="F19" i="7" s="1"/>
  <c r="D20" i="7"/>
  <c r="F20" i="7" s="1"/>
  <c r="D19" i="7"/>
  <c r="E18" i="7"/>
  <c r="D18" i="7"/>
  <c r="F18" i="7"/>
  <c r="F9" i="7" l="1"/>
  <c r="F17" i="7"/>
  <c r="E16" i="7" l="1"/>
  <c r="D16" i="7"/>
  <c r="D15" i="7"/>
  <c r="F15" i="7" s="1"/>
  <c r="E14" i="7"/>
  <c r="D14" i="7"/>
  <c r="D21" i="7" s="1"/>
  <c r="E13" i="7"/>
  <c r="E12" i="7"/>
  <c r="F12" i="7"/>
  <c r="D11" i="7"/>
  <c r="F11" i="7" s="1"/>
  <c r="E10" i="7"/>
  <c r="D10" i="7"/>
  <c r="F13" i="7" l="1"/>
  <c r="F10" i="7"/>
  <c r="F14" i="7"/>
  <c r="F16" i="7"/>
  <c r="E21" i="7" l="1"/>
  <c r="F21" i="7" l="1"/>
  <c r="G21" i="7" l="1"/>
  <c r="G23" i="7" s="1"/>
</calcChain>
</file>

<file path=xl/sharedStrings.xml><?xml version="1.0" encoding="utf-8"?>
<sst xmlns="http://schemas.openxmlformats.org/spreadsheetml/2006/main" count="70" uniqueCount="54">
  <si>
    <t>februāris</t>
  </si>
  <si>
    <t>marts</t>
  </si>
  <si>
    <t>aprīlis</t>
  </si>
  <si>
    <t>maijs</t>
  </si>
  <si>
    <t>jūnijs</t>
  </si>
  <si>
    <t>fakts</t>
  </si>
  <si>
    <t>plāns</t>
  </si>
  <si>
    <t>statuss</t>
  </si>
  <si>
    <t>periods</t>
  </si>
  <si>
    <t>Gads</t>
  </si>
  <si>
    <t>Pakalpojumam pieejamais finansējums 2024. gadā</t>
  </si>
  <si>
    <t xml:space="preserve">Starpība </t>
  </si>
  <si>
    <t>SD klienti</t>
  </si>
  <si>
    <t>Tiesu klienti</t>
  </si>
  <si>
    <t>Vardarbības veicēju SR</t>
  </si>
  <si>
    <t>personas kopā</t>
  </si>
  <si>
    <t>norēķins par 2024.g. janvāri</t>
  </si>
  <si>
    <t>norēķins par 2024.g. februāri</t>
  </si>
  <si>
    <t>norēķins par 2024.g. martu</t>
  </si>
  <si>
    <t>norēķins par 2024.g. aprīli</t>
  </si>
  <si>
    <t>norēķins par 2024.g. maiju</t>
  </si>
  <si>
    <t>norēķins par 2024.g. jūniju</t>
  </si>
  <si>
    <t xml:space="preserve">janvāris </t>
  </si>
  <si>
    <t>norēķins par 2023.g. decembri</t>
  </si>
  <si>
    <t>Sandra Strēle</t>
  </si>
  <si>
    <t>Labklājības ministrija</t>
  </si>
  <si>
    <t>Finanšu vadības departaments</t>
  </si>
  <si>
    <t>Tālr. 64331831</t>
  </si>
  <si>
    <t>Sandra.Strele@lm.gov.lv</t>
  </si>
  <si>
    <t>Marika Baumgarte</t>
  </si>
  <si>
    <t>Tālr. 67 021 674</t>
  </si>
  <si>
    <t>marika.baumgarte@lm.gov.lv</t>
  </si>
  <si>
    <t xml:space="preserve"> Sociālās rehabilitācijas pakalpojuma vardarbību veikušām pilngadīgām personām plānotā izpilde 2024. gadā</t>
  </si>
  <si>
    <t>jūlijs*</t>
  </si>
  <si>
    <t>*Ar 01.06.2024. spēkā ir jauns līgums, pieaugušas pakalpojuma cenas.</t>
  </si>
  <si>
    <t>naudas plūsma**, euro</t>
  </si>
  <si>
    <t>**Naudas plūsmas svārstības skaidrojamas ar līguma maiņu no 01.06.2024. Pakalpojuma sniedzējs jūnijā nepieprasīja avansa maksājumu, rezultātā jūlija tika veikts 100 % norēķins par jūniju un 70 % avanss par jūliju.</t>
  </si>
  <si>
    <t>pakalpojuma saņēmēju skaits***</t>
  </si>
  <si>
    <t>5=3+4</t>
  </si>
  <si>
    <t>Tiesību akta projekta "Par apropriācijas pārdali neatliekamu
 un nozīmīgu pasākumu īstenošanai labklājības nozarē" anotācijai</t>
  </si>
  <si>
    <t>11.pielikums</t>
  </si>
  <si>
    <t>augusts</t>
  </si>
  <si>
    <t>septembris</t>
  </si>
  <si>
    <t>norēķins par 2024.g. jūliju</t>
  </si>
  <si>
    <t>norēķins par 2024.g. augustu</t>
  </si>
  <si>
    <t>oktobris</t>
  </si>
  <si>
    <t>novembris</t>
  </si>
  <si>
    <t>decembris</t>
  </si>
  <si>
    <t>norēķins par 2024.g. septembri</t>
  </si>
  <si>
    <t>norēķins par 2024.g. oktobri</t>
  </si>
  <si>
    <t>norēķins par 2024.g. novembri</t>
  </si>
  <si>
    <t>***pakalpojumu saņēmēji periodam septembris - novembris plānots atbilstoši vidējam pakalpojuma izpildes rādītājam norēķinos par pakalpojumu no 2023. gada decembra līdz 2024. gada augustam.</t>
  </si>
  <si>
    <t>****</t>
  </si>
  <si>
    <t xml:space="preserve">****pakalpojuma izmaksas periodam oktobrim - decembris plānotas atbilstoši vidējām pakalpojuma izmaksām (naudas plūsmai) uz vienu pakalpojuma saņēmēju periodā no 2023. gada decembra līdz 2024. gada augustam. Pamatojoties uz pakalpojuma cenu izmaiņām ar 01.06.2024. vidējām izmaksām piemērots koeficients 1.2 (20% pieaugums).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</si>
</sst>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sz val="11"/>
      <color theme="1"/>
      <name val="Times New Roman"/>
      <family val="1"/>
      <charset val="186"/>
    </font>
    <font>
      <sz val="11"/>
      <name val="Times New Roman"/>
      <family val="1"/>
      <charset val="186"/>
    </font>
    <font>
      <i/>
      <sz val="11"/>
      <color theme="1"/>
      <name val="Times New Roman"/>
      <family val="1"/>
      <charset val="186"/>
    </font>
    <font>
      <b/>
      <sz val="11"/>
      <color theme="1"/>
      <name val="Times New Roman"/>
      <family val="1"/>
      <charset val="186"/>
    </font>
    <font>
      <sz val="10"/>
      <name val="Arial"/>
      <family val="2"/>
      <charset val="186"/>
    </font>
    <font>
      <sz val="8"/>
      <color theme="1"/>
      <name val="Times New Roman"/>
      <family val="1"/>
      <charset val="186"/>
    </font>
    <font>
      <i/>
      <sz val="8"/>
      <color theme="1"/>
      <name val="Times New Roman"/>
      <family val="1"/>
      <charset val="186"/>
    </font>
    <font>
      <b/>
      <i/>
      <sz val="11"/>
      <color rgb="FFC00000"/>
      <name val="Times New Roman"/>
      <family val="1"/>
      <charset val="186"/>
    </font>
    <font>
      <sz val="11"/>
      <color rgb="FF0070C0"/>
      <name val="Times New Roman"/>
      <family val="1"/>
      <charset val="186"/>
    </font>
    <font>
      <i/>
      <sz val="8"/>
      <color rgb="FF0070C0"/>
      <name val="Times New Roman"/>
      <family val="1"/>
      <charset val="186"/>
    </font>
    <font>
      <i/>
      <sz val="8"/>
      <name val="Times New Roman"/>
      <family val="1"/>
      <charset val="186"/>
    </font>
    <font>
      <b/>
      <sz val="11"/>
      <color rgb="FF0070C0"/>
      <name val="Times New Roman"/>
      <family val="1"/>
      <charset val="186"/>
    </font>
    <font>
      <i/>
      <sz val="9"/>
      <color theme="1"/>
      <name val="Times New Roman"/>
      <family val="1"/>
      <charset val="186"/>
    </font>
    <font>
      <u/>
      <sz val="11"/>
      <color theme="10"/>
      <name val="Calibri"/>
      <family val="2"/>
      <charset val="186"/>
      <scheme val="minor"/>
    </font>
    <font>
      <sz val="8"/>
      <color rgb="FF000000"/>
      <name val="Times New Roman"/>
      <family val="1"/>
      <charset val="186"/>
    </font>
    <font>
      <u/>
      <sz val="8"/>
      <color theme="10"/>
      <name val="Times New Roman"/>
      <family val="1"/>
      <charset val="186"/>
    </font>
    <font>
      <b/>
      <sz val="12"/>
      <color theme="1"/>
      <name val="Times New Roman"/>
      <family val="1"/>
      <charset val="186"/>
    </font>
    <font>
      <i/>
      <sz val="9"/>
      <color theme="1"/>
      <name val="Calibri"/>
      <family val="2"/>
      <charset val="186"/>
      <scheme val="minor"/>
    </font>
    <font>
      <sz val="8"/>
      <name val="Times New Roman"/>
      <family val="1"/>
      <charset val="186"/>
    </font>
    <font>
      <i/>
      <sz val="11"/>
      <name val="Times New Roman"/>
      <family val="1"/>
      <charset val="186"/>
    </font>
    <font>
      <i/>
      <sz val="10"/>
      <name val="Times New Roman"/>
      <family val="1"/>
      <charset val="186"/>
    </font>
  </fonts>
  <fills count="3">
    <fill>
      <patternFill patternType="none"/>
    </fill>
    <fill>
      <patternFill patternType="gray125"/>
    </fill>
    <fill>
      <patternFill patternType="solid">
        <fgColor theme="7"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0" fontId="5" fillId="0" borderId="0"/>
    <xf numFmtId="0" fontId="14" fillId="0" borderId="0" applyNumberFormat="0" applyFill="0" applyBorder="0" applyAlignment="0" applyProtection="0"/>
    <xf numFmtId="0" fontId="5" fillId="0" borderId="0"/>
  </cellStyleXfs>
  <cellXfs count="51">
    <xf numFmtId="0" fontId="0" fillId="0" borderId="0" xfId="0"/>
    <xf numFmtId="0" fontId="1" fillId="0" borderId="0" xfId="0" applyFont="1"/>
    <xf numFmtId="0" fontId="1" fillId="0" borderId="1" xfId="0" applyFont="1" applyBorder="1" applyAlignment="1">
      <alignment horizontal="right"/>
    </xf>
    <xf numFmtId="0" fontId="1" fillId="0" borderId="1" xfId="0" applyFont="1" applyBorder="1" applyAlignment="1">
      <alignment horizontal="center"/>
    </xf>
    <xf numFmtId="0" fontId="7" fillId="0" borderId="1" xfId="0" applyFont="1" applyBorder="1" applyAlignment="1">
      <alignment horizontal="center"/>
    </xf>
    <xf numFmtId="0" fontId="7" fillId="0" borderId="0" xfId="0" applyFont="1" applyAlignment="1">
      <alignment horizontal="center"/>
    </xf>
    <xf numFmtId="0" fontId="3" fillId="0" borderId="0" xfId="0" applyFont="1"/>
    <xf numFmtId="0" fontId="9" fillId="0" borderId="1" xfId="0" applyFont="1" applyBorder="1" applyAlignment="1">
      <alignment horizontal="right"/>
    </xf>
    <xf numFmtId="0" fontId="10" fillId="0" borderId="1" xfId="0" applyFont="1" applyBorder="1" applyAlignment="1">
      <alignment horizontal="center"/>
    </xf>
    <xf numFmtId="0" fontId="9" fillId="0" borderId="1" xfId="0" applyFont="1" applyBorder="1" applyAlignment="1">
      <alignment horizontal="center"/>
    </xf>
    <xf numFmtId="0" fontId="2" fillId="0" borderId="1" xfId="0" applyFont="1" applyBorder="1" applyAlignment="1">
      <alignment horizontal="right"/>
    </xf>
    <xf numFmtId="0" fontId="2" fillId="0" borderId="1" xfId="0" applyFont="1" applyBorder="1" applyAlignment="1">
      <alignment horizontal="center"/>
    </xf>
    <xf numFmtId="3" fontId="4" fillId="0" borderId="1" xfId="0" applyNumberFormat="1" applyFont="1" applyBorder="1" applyAlignment="1">
      <alignment horizontal="center"/>
    </xf>
    <xf numFmtId="3" fontId="8" fillId="0" borderId="1" xfId="0" applyNumberFormat="1" applyFont="1" applyBorder="1" applyAlignment="1">
      <alignment horizontal="center"/>
    </xf>
    <xf numFmtId="0" fontId="12" fillId="2" borderId="1" xfId="0" applyFont="1" applyFill="1" applyBorder="1" applyAlignment="1">
      <alignment horizontal="right"/>
    </xf>
    <xf numFmtId="0" fontId="10" fillId="2" borderId="1" xfId="0" applyFont="1" applyFill="1" applyBorder="1" applyAlignment="1">
      <alignment horizontal="center"/>
    </xf>
    <xf numFmtId="0" fontId="12" fillId="2" borderId="1" xfId="0" applyFont="1" applyFill="1" applyBorder="1" applyAlignment="1">
      <alignment horizontal="center"/>
    </xf>
    <xf numFmtId="0" fontId="11" fillId="0" borderId="1" xfId="0" applyFont="1" applyBorder="1" applyAlignment="1">
      <alignment horizontal="left"/>
    </xf>
    <xf numFmtId="0" fontId="7" fillId="0" borderId="1" xfId="0" applyFont="1" applyBorder="1"/>
    <xf numFmtId="0" fontId="10" fillId="0" borderId="1" xfId="0" applyFont="1" applyBorder="1"/>
    <xf numFmtId="4" fontId="2" fillId="0" borderId="1" xfId="0" applyNumberFormat="1" applyFont="1" applyBorder="1" applyAlignment="1">
      <alignment horizontal="right"/>
    </xf>
    <xf numFmtId="0" fontId="6" fillId="0" borderId="0" xfId="0" applyFont="1"/>
    <xf numFmtId="0" fontId="7" fillId="0" borderId="0" xfId="0" applyFont="1"/>
    <xf numFmtId="0" fontId="15" fillId="0" borderId="0" xfId="0" applyFont="1" applyAlignment="1">
      <alignment vertical="center"/>
    </xf>
    <xf numFmtId="0" fontId="16" fillId="0" borderId="0" xfId="2" applyFont="1" applyAlignment="1">
      <alignment vertical="center"/>
    </xf>
    <xf numFmtId="0" fontId="16" fillId="0" borderId="0" xfId="2" applyFont="1"/>
    <xf numFmtId="4" fontId="0" fillId="0" borderId="0" xfId="0" applyNumberFormat="1"/>
    <xf numFmtId="0" fontId="18" fillId="0" borderId="0" xfId="0" applyFont="1"/>
    <xf numFmtId="4" fontId="1" fillId="0" borderId="1" xfId="0" applyNumberFormat="1" applyFont="1" applyBorder="1" applyAlignment="1">
      <alignment horizontal="right"/>
    </xf>
    <xf numFmtId="4" fontId="9" fillId="0" borderId="1" xfId="0" applyNumberFormat="1" applyFont="1" applyBorder="1" applyAlignment="1">
      <alignment horizontal="right"/>
    </xf>
    <xf numFmtId="0" fontId="6" fillId="0" borderId="1" xfId="0" applyFont="1" applyBorder="1" applyAlignment="1">
      <alignment horizontal="center" vertical="center" wrapText="1"/>
    </xf>
    <xf numFmtId="0" fontId="7" fillId="0" borderId="1" xfId="0" applyFont="1" applyBorder="1" applyAlignment="1">
      <alignment horizontal="center" wrapText="1"/>
    </xf>
    <xf numFmtId="0" fontId="11" fillId="0" borderId="1" xfId="0" applyFont="1" applyBorder="1"/>
    <xf numFmtId="0" fontId="11" fillId="0" borderId="1" xfId="0" applyFont="1" applyBorder="1" applyAlignment="1">
      <alignment horizontal="center"/>
    </xf>
    <xf numFmtId="0" fontId="19" fillId="0" borderId="1" xfId="0" applyFont="1" applyBorder="1" applyAlignment="1">
      <alignment horizontal="center" wrapText="1"/>
    </xf>
    <xf numFmtId="3" fontId="0" fillId="0" borderId="0" xfId="0" applyNumberFormat="1"/>
    <xf numFmtId="3" fontId="9" fillId="2" borderId="1" xfId="0" applyNumberFormat="1" applyFont="1" applyFill="1" applyBorder="1" applyAlignment="1">
      <alignment horizontal="right"/>
    </xf>
    <xf numFmtId="0" fontId="1" fillId="0" borderId="0" xfId="0" applyFont="1" applyAlignment="1"/>
    <xf numFmtId="0" fontId="2" fillId="0" borderId="0" xfId="0" applyFont="1"/>
    <xf numFmtId="0" fontId="20" fillId="0" borderId="0" xfId="0" applyFont="1"/>
    <xf numFmtId="0" fontId="0" fillId="0" borderId="1" xfId="0" applyBorder="1" applyAlignment="1">
      <alignment horizontal="center"/>
    </xf>
    <xf numFmtId="0" fontId="21" fillId="0" borderId="0" xfId="3" applyFont="1" applyAlignment="1">
      <alignment horizontal="right" wrapText="1"/>
    </xf>
    <xf numFmtId="0" fontId="13" fillId="0" borderId="0" xfId="0" applyFont="1" applyBorder="1" applyAlignment="1">
      <alignment horizontal="left" vertical="top" wrapText="1"/>
    </xf>
    <xf numFmtId="0" fontId="17" fillId="0" borderId="0" xfId="0" applyFont="1" applyBorder="1" applyAlignment="1">
      <alignment horizontal="center" vertical="center" wrapText="1"/>
    </xf>
    <xf numFmtId="0" fontId="13" fillId="0" borderId="2" xfId="0" applyFont="1" applyBorder="1" applyAlignment="1">
      <alignment horizontal="left" vertical="top" wrapText="1"/>
    </xf>
    <xf numFmtId="0" fontId="19" fillId="0" borderId="1" xfId="0" applyFont="1" applyBorder="1" applyAlignment="1">
      <alignment horizontal="center"/>
    </xf>
    <xf numFmtId="0" fontId="4" fillId="0" borderId="1" xfId="0" applyFont="1" applyBorder="1" applyAlignment="1">
      <alignment horizontal="right"/>
    </xf>
    <xf numFmtId="0" fontId="8" fillId="0" borderId="1" xfId="0" applyFont="1" applyBorder="1" applyAlignment="1">
      <alignment horizontal="right"/>
    </xf>
    <xf numFmtId="0" fontId="6" fillId="0" borderId="1" xfId="0" applyFont="1" applyBorder="1" applyAlignment="1">
      <alignment horizontal="center"/>
    </xf>
    <xf numFmtId="0" fontId="7" fillId="0" borderId="1" xfId="0" applyFont="1" applyBorder="1" applyAlignment="1">
      <alignment horizontal="center"/>
    </xf>
    <xf numFmtId="0" fontId="7" fillId="0" borderId="1" xfId="0" applyFont="1" applyBorder="1" applyAlignment="1">
      <alignment horizontal="center" wrapText="1"/>
    </xf>
  </cellXfs>
  <cellStyles count="4">
    <cellStyle name="Hipersaite" xfId="2" builtinId="8"/>
    <cellStyle name="Normal 2" xfId="1" xr:uid="{9C1B3C6B-260A-4AF9-8C49-9E5CF858F003}"/>
    <cellStyle name="Normal 3" xfId="3" xr:uid="{2CABFA29-0254-48CC-B93A-D93A3F6FDEE4}"/>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andra.Strele@lm.gov.lv" TargetMode="External"/><Relationship Id="rId1" Type="http://schemas.openxmlformats.org/officeDocument/2006/relationships/hyperlink" Target="mailto:ieva.berzina@l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C2BCF-1FFB-46D9-B1B4-4DB28D669906}">
  <sheetPr>
    <pageSetUpPr fitToPage="1"/>
  </sheetPr>
  <dimension ref="A1:O46"/>
  <sheetViews>
    <sheetView tabSelected="1" topLeftCell="A7" zoomScale="90" zoomScaleNormal="90" workbookViewId="0">
      <selection activeCell="L21" sqref="L21"/>
    </sheetView>
  </sheetViews>
  <sheetFormatPr defaultRowHeight="14.5" x14ac:dyDescent="0.35"/>
  <cols>
    <col min="1" max="1" width="12.6328125" customWidth="1"/>
    <col min="2" max="2" width="21.26953125" customWidth="1"/>
    <col min="4" max="7" width="11.36328125" customWidth="1"/>
    <col min="8" max="8" width="5.7265625" customWidth="1"/>
    <col min="10" max="10" width="10" bestFit="1" customWidth="1"/>
  </cols>
  <sheetData>
    <row r="1" spans="1:10" x14ac:dyDescent="0.35">
      <c r="C1" s="38"/>
      <c r="D1" s="38"/>
      <c r="E1" s="38"/>
      <c r="F1" s="38"/>
      <c r="G1" s="39" t="s">
        <v>40</v>
      </c>
    </row>
    <row r="2" spans="1:10" x14ac:dyDescent="0.35">
      <c r="C2" s="41" t="s">
        <v>39</v>
      </c>
      <c r="D2" s="41"/>
      <c r="E2" s="41"/>
      <c r="F2" s="41"/>
      <c r="G2" s="41"/>
    </row>
    <row r="3" spans="1:10" s="1" customFormat="1" ht="14" customHeight="1" x14ac:dyDescent="0.3">
      <c r="A3" s="37"/>
      <c r="B3" s="37"/>
      <c r="C3" s="41"/>
      <c r="D3" s="41"/>
      <c r="E3" s="41"/>
      <c r="F3" s="41"/>
      <c r="G3" s="41"/>
    </row>
    <row r="4" spans="1:10" s="1" customFormat="1" ht="40" customHeight="1" x14ac:dyDescent="0.3">
      <c r="A4" s="43" t="s">
        <v>32</v>
      </c>
      <c r="B4" s="43"/>
      <c r="C4" s="43"/>
      <c r="D4" s="43"/>
      <c r="E4" s="43"/>
      <c r="F4" s="43"/>
      <c r="G4" s="43"/>
    </row>
    <row r="5" spans="1:10" x14ac:dyDescent="0.35">
      <c r="A5" s="48" t="s">
        <v>8</v>
      </c>
      <c r="B5" s="48"/>
      <c r="C5" s="49" t="s">
        <v>7</v>
      </c>
      <c r="D5" s="48" t="s">
        <v>14</v>
      </c>
      <c r="E5" s="48"/>
      <c r="F5" s="48"/>
      <c r="G5" s="48"/>
    </row>
    <row r="6" spans="1:10" ht="35.5" customHeight="1" x14ac:dyDescent="0.35">
      <c r="A6" s="48"/>
      <c r="B6" s="48"/>
      <c r="C6" s="49"/>
      <c r="D6" s="30" t="s">
        <v>12</v>
      </c>
      <c r="E6" s="30" t="s">
        <v>13</v>
      </c>
      <c r="F6" s="50" t="s">
        <v>15</v>
      </c>
      <c r="G6" s="50" t="s">
        <v>35</v>
      </c>
    </row>
    <row r="7" spans="1:10" ht="48" customHeight="1" x14ac:dyDescent="0.35">
      <c r="A7" s="48"/>
      <c r="B7" s="48"/>
      <c r="C7" s="49"/>
      <c r="D7" s="31" t="s">
        <v>37</v>
      </c>
      <c r="E7" s="31" t="s">
        <v>37</v>
      </c>
      <c r="F7" s="50"/>
      <c r="G7" s="50"/>
    </row>
    <row r="8" spans="1:10" ht="17" customHeight="1" x14ac:dyDescent="0.35">
      <c r="A8" s="45">
        <v>1</v>
      </c>
      <c r="B8" s="45"/>
      <c r="C8" s="33">
        <v>2</v>
      </c>
      <c r="D8" s="34">
        <v>3</v>
      </c>
      <c r="E8" s="34">
        <v>4</v>
      </c>
      <c r="F8" s="34" t="s">
        <v>38</v>
      </c>
      <c r="G8" s="34">
        <v>6</v>
      </c>
    </row>
    <row r="9" spans="1:10" ht="20" customHeight="1" x14ac:dyDescent="0.35">
      <c r="A9" s="2" t="s">
        <v>22</v>
      </c>
      <c r="B9" s="17" t="s">
        <v>23</v>
      </c>
      <c r="C9" s="4" t="s">
        <v>5</v>
      </c>
      <c r="D9" s="40">
        <v>37</v>
      </c>
      <c r="E9" s="40">
        <v>24</v>
      </c>
      <c r="F9" s="40">
        <f>SUM(D9:E9)</f>
        <v>61</v>
      </c>
      <c r="G9" s="28">
        <v>35667.97</v>
      </c>
      <c r="H9" s="26"/>
    </row>
    <row r="10" spans="1:10" ht="20" customHeight="1" x14ac:dyDescent="0.35">
      <c r="A10" s="2" t="s">
        <v>0</v>
      </c>
      <c r="B10" s="18" t="s">
        <v>16</v>
      </c>
      <c r="C10" s="4" t="s">
        <v>5</v>
      </c>
      <c r="D10" s="3">
        <f>28+18</f>
        <v>46</v>
      </c>
      <c r="E10" s="3">
        <f>30+3</f>
        <v>33</v>
      </c>
      <c r="F10" s="3">
        <f t="shared" ref="F10:F16" si="0">D10+E10</f>
        <v>79</v>
      </c>
      <c r="G10" s="28">
        <v>102465.87500000003</v>
      </c>
      <c r="H10" s="26"/>
    </row>
    <row r="11" spans="1:10" ht="20" customHeight="1" x14ac:dyDescent="0.35">
      <c r="A11" s="2" t="s">
        <v>1</v>
      </c>
      <c r="B11" s="18" t="s">
        <v>17</v>
      </c>
      <c r="C11" s="4" t="s">
        <v>5</v>
      </c>
      <c r="D11" s="3">
        <f>30+29</f>
        <v>59</v>
      </c>
      <c r="E11" s="3">
        <v>33</v>
      </c>
      <c r="F11" s="3">
        <f t="shared" si="0"/>
        <v>92</v>
      </c>
      <c r="G11" s="28">
        <v>92902.468999999997</v>
      </c>
      <c r="H11" s="26"/>
      <c r="J11" s="26"/>
    </row>
    <row r="12" spans="1:10" ht="20" customHeight="1" x14ac:dyDescent="0.35">
      <c r="A12" s="2" t="s">
        <v>2</v>
      </c>
      <c r="B12" s="18" t="s">
        <v>18</v>
      </c>
      <c r="C12" s="4" t="s">
        <v>5</v>
      </c>
      <c r="D12" s="3">
        <v>43</v>
      </c>
      <c r="E12" s="3">
        <f>24+2</f>
        <v>26</v>
      </c>
      <c r="F12" s="3">
        <f t="shared" si="0"/>
        <v>69</v>
      </c>
      <c r="G12" s="28">
        <v>60780.975999999995</v>
      </c>
      <c r="H12" s="26"/>
      <c r="J12" s="35"/>
    </row>
    <row r="13" spans="1:10" ht="20" customHeight="1" x14ac:dyDescent="0.35">
      <c r="A13" s="10" t="s">
        <v>3</v>
      </c>
      <c r="B13" s="32" t="s">
        <v>19</v>
      </c>
      <c r="C13" s="33" t="s">
        <v>5</v>
      </c>
      <c r="D13" s="3">
        <v>83</v>
      </c>
      <c r="E13" s="3">
        <f>46+3</f>
        <v>49</v>
      </c>
      <c r="F13" s="3">
        <f t="shared" si="0"/>
        <v>132</v>
      </c>
      <c r="G13" s="20">
        <v>84149.97</v>
      </c>
      <c r="H13" s="26"/>
    </row>
    <row r="14" spans="1:10" ht="20" customHeight="1" x14ac:dyDescent="0.35">
      <c r="A14" s="10" t="s">
        <v>4</v>
      </c>
      <c r="B14" s="32" t="s">
        <v>20</v>
      </c>
      <c r="C14" s="33" t="s">
        <v>5</v>
      </c>
      <c r="D14" s="11">
        <f>26+4</f>
        <v>30</v>
      </c>
      <c r="E14" s="11">
        <f>40</f>
        <v>40</v>
      </c>
      <c r="F14" s="11">
        <f t="shared" si="0"/>
        <v>70</v>
      </c>
      <c r="G14" s="20">
        <v>64278.170000000013</v>
      </c>
      <c r="H14" s="26"/>
    </row>
    <row r="15" spans="1:10" ht="20" customHeight="1" x14ac:dyDescent="0.35">
      <c r="A15" s="10" t="s">
        <v>33</v>
      </c>
      <c r="B15" s="32" t="s">
        <v>21</v>
      </c>
      <c r="C15" s="33" t="s">
        <v>5</v>
      </c>
      <c r="D15" s="11">
        <f>37+11</f>
        <v>48</v>
      </c>
      <c r="E15" s="11">
        <v>32</v>
      </c>
      <c r="F15" s="11">
        <f t="shared" si="0"/>
        <v>80</v>
      </c>
      <c r="G15" s="20">
        <v>131128.76699999999</v>
      </c>
      <c r="H15" s="26"/>
    </row>
    <row r="16" spans="1:10" ht="20" customHeight="1" x14ac:dyDescent="0.35">
      <c r="A16" s="10" t="s">
        <v>41</v>
      </c>
      <c r="B16" s="32" t="s">
        <v>43</v>
      </c>
      <c r="C16" s="33" t="s">
        <v>5</v>
      </c>
      <c r="D16" s="11">
        <f>45+23</f>
        <v>68</v>
      </c>
      <c r="E16" s="11">
        <f>30+2</f>
        <v>32</v>
      </c>
      <c r="F16" s="11">
        <f t="shared" si="0"/>
        <v>100</v>
      </c>
      <c r="G16" s="20">
        <v>119138.36</v>
      </c>
      <c r="H16" s="26"/>
    </row>
    <row r="17" spans="1:15" ht="20" customHeight="1" x14ac:dyDescent="0.35">
      <c r="A17" s="10" t="s">
        <v>42</v>
      </c>
      <c r="B17" s="32" t="s">
        <v>44</v>
      </c>
      <c r="C17" s="33" t="s">
        <v>5</v>
      </c>
      <c r="D17" s="11">
        <v>25</v>
      </c>
      <c r="E17" s="11">
        <v>38</v>
      </c>
      <c r="F17" s="11">
        <f>SUM(D17:E17)</f>
        <v>63</v>
      </c>
      <c r="G17" s="20">
        <v>63356.46</v>
      </c>
      <c r="H17" s="26"/>
    </row>
    <row r="18" spans="1:15" ht="20" customHeight="1" x14ac:dyDescent="0.35">
      <c r="A18" s="7" t="s">
        <v>45</v>
      </c>
      <c r="B18" s="19" t="s">
        <v>48</v>
      </c>
      <c r="C18" s="8" t="s">
        <v>6</v>
      </c>
      <c r="D18" s="9">
        <f>ROUND(AVERAGE(D9:D17),0)</f>
        <v>49</v>
      </c>
      <c r="E18" s="9">
        <f>ROUND(AVERAGE(E9:E17),0)</f>
        <v>34</v>
      </c>
      <c r="F18" s="9">
        <f t="shared" ref="F18:F20" si="1">SUM(D18:E18)</f>
        <v>83</v>
      </c>
      <c r="G18" s="29">
        <f>((SUM($G$9:$G$17)/SUM($F$9:$F$17))*F18)*1.2</f>
        <v>100650.60870402143</v>
      </c>
      <c r="H18" s="26" t="s">
        <v>52</v>
      </c>
    </row>
    <row r="19" spans="1:15" ht="20" customHeight="1" x14ac:dyDescent="0.35">
      <c r="A19" s="7" t="s">
        <v>46</v>
      </c>
      <c r="B19" s="19" t="s">
        <v>49</v>
      </c>
      <c r="C19" s="8" t="s">
        <v>6</v>
      </c>
      <c r="D19" s="9">
        <f>D18</f>
        <v>49</v>
      </c>
      <c r="E19" s="9">
        <f>E18</f>
        <v>34</v>
      </c>
      <c r="F19" s="9">
        <f t="shared" si="1"/>
        <v>83</v>
      </c>
      <c r="G19" s="29">
        <f>((SUM($G$9:$G$17)/SUM($F$9:$F$17))*F19)*1.2</f>
        <v>100650.60870402143</v>
      </c>
      <c r="H19" s="26" t="s">
        <v>52</v>
      </c>
    </row>
    <row r="20" spans="1:15" ht="20" customHeight="1" x14ac:dyDescent="0.35">
      <c r="A20" s="7" t="s">
        <v>47</v>
      </c>
      <c r="B20" s="19" t="s">
        <v>50</v>
      </c>
      <c r="C20" s="8" t="s">
        <v>6</v>
      </c>
      <c r="D20" s="9">
        <f>D19</f>
        <v>49</v>
      </c>
      <c r="E20" s="9">
        <f>E19</f>
        <v>34</v>
      </c>
      <c r="F20" s="9">
        <f t="shared" si="1"/>
        <v>83</v>
      </c>
      <c r="G20" s="29">
        <f t="shared" ref="G19:G20" si="2">((SUM($G$9:$G$17)/SUM($F$9:$F$17))*F20)*1.2</f>
        <v>100650.60870402143</v>
      </c>
      <c r="H20" s="26" t="s">
        <v>52</v>
      </c>
    </row>
    <row r="21" spans="1:15" ht="20" customHeight="1" x14ac:dyDescent="0.35">
      <c r="A21" s="14" t="s">
        <v>9</v>
      </c>
      <c r="B21" s="14"/>
      <c r="C21" s="15" t="s">
        <v>6</v>
      </c>
      <c r="D21" s="16">
        <f>SUM(D10:D20)</f>
        <v>549</v>
      </c>
      <c r="E21" s="16">
        <f>SUM(E10:E20)</f>
        <v>385</v>
      </c>
      <c r="F21" s="16">
        <f>SUM(F10:F20)</f>
        <v>934</v>
      </c>
      <c r="G21" s="36">
        <f>SUM(G9:G20)</f>
        <v>1055820.8431120643</v>
      </c>
    </row>
    <row r="22" spans="1:15" x14ac:dyDescent="0.35">
      <c r="A22" s="46" t="s">
        <v>10</v>
      </c>
      <c r="B22" s="46"/>
      <c r="C22" s="46"/>
      <c r="D22" s="46"/>
      <c r="E22" s="46"/>
      <c r="F22" s="46"/>
      <c r="G22" s="12">
        <v>668562</v>
      </c>
    </row>
    <row r="23" spans="1:15" x14ac:dyDescent="0.35">
      <c r="A23" s="47" t="s">
        <v>11</v>
      </c>
      <c r="B23" s="47"/>
      <c r="C23" s="47"/>
      <c r="D23" s="47"/>
      <c r="E23" s="47"/>
      <c r="F23" s="47"/>
      <c r="G23" s="13">
        <f>G22-G21</f>
        <v>-387258.84311206429</v>
      </c>
    </row>
    <row r="24" spans="1:15" x14ac:dyDescent="0.35">
      <c r="A24" s="44" t="s">
        <v>34</v>
      </c>
      <c r="B24" s="44"/>
      <c r="C24" s="44"/>
      <c r="D24" s="44"/>
      <c r="E24" s="44"/>
      <c r="F24" s="44"/>
      <c r="G24" s="44"/>
      <c r="H24" s="27"/>
      <c r="I24" s="27"/>
      <c r="J24" s="27"/>
      <c r="K24" s="27"/>
      <c r="L24" s="27"/>
      <c r="M24" s="27"/>
      <c r="N24" s="27"/>
      <c r="O24" s="27"/>
    </row>
    <row r="25" spans="1:15" ht="40.5" customHeight="1" x14ac:dyDescent="0.35">
      <c r="A25" s="42" t="s">
        <v>36</v>
      </c>
      <c r="B25" s="42"/>
      <c r="C25" s="42"/>
      <c r="D25" s="42"/>
      <c r="E25" s="42"/>
      <c r="F25" s="42"/>
      <c r="G25" s="42"/>
      <c r="H25" s="27"/>
      <c r="I25" s="27"/>
      <c r="J25" s="27"/>
      <c r="K25" s="27"/>
      <c r="L25" s="27"/>
      <c r="M25" s="27"/>
      <c r="N25" s="27"/>
      <c r="O25" s="27"/>
    </row>
    <row r="26" spans="1:15" ht="31" customHeight="1" x14ac:dyDescent="0.35">
      <c r="A26" s="42" t="s">
        <v>51</v>
      </c>
      <c r="B26" s="42"/>
      <c r="C26" s="42"/>
      <c r="D26" s="42"/>
      <c r="E26" s="42"/>
      <c r="F26" s="42"/>
      <c r="G26" s="42"/>
    </row>
    <row r="27" spans="1:15" ht="48" customHeight="1" x14ac:dyDescent="0.35">
      <c r="A27" s="42" t="s">
        <v>53</v>
      </c>
      <c r="B27" s="42"/>
      <c r="C27" s="42"/>
      <c r="D27" s="42"/>
      <c r="E27" s="42"/>
      <c r="F27" s="42"/>
      <c r="G27" s="42"/>
    </row>
    <row r="28" spans="1:15" x14ac:dyDescent="0.35">
      <c r="A28" s="1"/>
      <c r="B28" s="1"/>
      <c r="C28" s="5"/>
      <c r="D28" s="1"/>
      <c r="E28" s="1"/>
      <c r="F28" s="1"/>
      <c r="G28" s="1"/>
    </row>
    <row r="29" spans="1:15" s="1" customFormat="1" ht="14" x14ac:dyDescent="0.3">
      <c r="C29" s="5"/>
      <c r="F29" s="6"/>
    </row>
    <row r="30" spans="1:15" s="21" customFormat="1" ht="10.5" x14ac:dyDescent="0.25">
      <c r="A30" s="23" t="s">
        <v>29</v>
      </c>
      <c r="C30" s="5"/>
      <c r="F30" s="22"/>
    </row>
    <row r="31" spans="1:15" s="21" customFormat="1" ht="10.5" x14ac:dyDescent="0.25">
      <c r="A31" s="21" t="s">
        <v>25</v>
      </c>
    </row>
    <row r="32" spans="1:15" s="21" customFormat="1" ht="10.5" x14ac:dyDescent="0.25">
      <c r="A32" s="21" t="s">
        <v>26</v>
      </c>
    </row>
    <row r="33" spans="1:1" s="21" customFormat="1" ht="10.5" x14ac:dyDescent="0.25">
      <c r="A33" s="23" t="s">
        <v>30</v>
      </c>
    </row>
    <row r="34" spans="1:1" s="21" customFormat="1" ht="10.5" x14ac:dyDescent="0.25">
      <c r="A34" s="24" t="s">
        <v>31</v>
      </c>
    </row>
    <row r="35" spans="1:1" s="21" customFormat="1" ht="10.5" x14ac:dyDescent="0.25"/>
    <row r="36" spans="1:1" s="21" customFormat="1" ht="10.5" x14ac:dyDescent="0.25"/>
    <row r="37" spans="1:1" s="21" customFormat="1" ht="10.5" x14ac:dyDescent="0.25">
      <c r="A37" s="21" t="s">
        <v>24</v>
      </c>
    </row>
    <row r="38" spans="1:1" s="21" customFormat="1" ht="10.5" x14ac:dyDescent="0.25">
      <c r="A38" s="21" t="s">
        <v>25</v>
      </c>
    </row>
    <row r="39" spans="1:1" s="21" customFormat="1" ht="10.5" x14ac:dyDescent="0.25">
      <c r="A39" s="21" t="s">
        <v>26</v>
      </c>
    </row>
    <row r="40" spans="1:1" s="21" customFormat="1" ht="10.5" x14ac:dyDescent="0.25">
      <c r="A40" s="21" t="s">
        <v>27</v>
      </c>
    </row>
    <row r="41" spans="1:1" s="21" customFormat="1" ht="10.5" x14ac:dyDescent="0.25">
      <c r="A41" s="25" t="s">
        <v>28</v>
      </c>
    </row>
    <row r="42" spans="1:1" s="21" customFormat="1" ht="10.5" x14ac:dyDescent="0.25"/>
    <row r="43" spans="1:1" s="21" customFormat="1" ht="10.5" x14ac:dyDescent="0.25"/>
    <row r="44" spans="1:1" s="1" customFormat="1" ht="14" x14ac:dyDescent="0.3"/>
    <row r="45" spans="1:1" s="1" customFormat="1" ht="14" x14ac:dyDescent="0.3"/>
    <row r="46" spans="1:1" s="1" customFormat="1" ht="14" x14ac:dyDescent="0.3"/>
  </sheetData>
  <mergeCells count="14">
    <mergeCell ref="C2:G3"/>
    <mergeCell ref="A27:G27"/>
    <mergeCell ref="A4:G4"/>
    <mergeCell ref="A24:G24"/>
    <mergeCell ref="A25:G25"/>
    <mergeCell ref="A26:G26"/>
    <mergeCell ref="A8:B8"/>
    <mergeCell ref="A22:F22"/>
    <mergeCell ref="A23:F23"/>
    <mergeCell ref="A5:B7"/>
    <mergeCell ref="C5:C7"/>
    <mergeCell ref="D5:G5"/>
    <mergeCell ref="F6:F7"/>
    <mergeCell ref="G6:G7"/>
  </mergeCells>
  <hyperlinks>
    <hyperlink ref="A34" r:id="rId1" display="mailto:ieva.berzina@lm.gov.lv" xr:uid="{E8AF8710-B2D0-4B8F-A1B9-1076BF6417BC}"/>
    <hyperlink ref="A41" r:id="rId2" xr:uid="{CFD8C8C0-B79D-4B71-B32C-C3AB1AC68C85}"/>
  </hyperlinks>
  <printOptions horizontalCentered="1"/>
  <pageMargins left="0.11811023622047245" right="0.11811023622047245" top="0.74803149606299213" bottom="0.74803149606299213" header="0.31496062992125984" footer="0.31496062992125984"/>
  <pageSetup paperSize="9" scale="84"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Pielikums_vardarbības_veicēji</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Lismente</dc:creator>
  <cp:lastModifiedBy>Sandra Strēle</cp:lastModifiedBy>
  <cp:lastPrinted>2024-08-19T17:28:04Z</cp:lastPrinted>
  <dcterms:created xsi:type="dcterms:W3CDTF">2024-08-13T06:55:19Z</dcterms:created>
  <dcterms:modified xsi:type="dcterms:W3CDTF">2024-09-27T05:31:35Z</dcterms:modified>
</cp:coreProperties>
</file>