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propriacija\2024_gads\MK APRO atlikumi augusts\FM iebildumi - precizējumi\Precizētie_pielikumi_pēc_FM_iebildumiem\"/>
    </mc:Choice>
  </mc:AlternateContent>
  <xr:revisionPtr revIDLastSave="0" documentId="13_ncr:1_{B742586F-3949-4752-8E43-4E939C0D0EC7}" xr6:coauthVersionLast="47" xr6:coauthVersionMax="47" xr10:uidLastSave="{00000000-0000-0000-0000-000000000000}"/>
  <bookViews>
    <workbookView xWindow="-108" yWindow="-108" windowWidth="23256" windowHeight="12576" xr2:uid="{375D7F21-19DE-4EC7-8E13-F568E462DC0C}"/>
  </bookViews>
  <sheets>
    <sheet name="Vardarbībā_cietušie_pilngad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5" l="1"/>
  <c r="G18" i="5"/>
  <c r="G19" i="5" s="1"/>
  <c r="G20" i="5" s="1"/>
  <c r="F16" i="5"/>
  <c r="F17" i="5"/>
  <c r="I16" i="5"/>
  <c r="I17" i="5"/>
  <c r="J16" i="5"/>
  <c r="J17" i="5"/>
  <c r="D19" i="5" l="1"/>
  <c r="F10" i="5"/>
  <c r="F11" i="5"/>
  <c r="F12" i="5"/>
  <c r="F13" i="5"/>
  <c r="F14" i="5"/>
  <c r="F15" i="5"/>
  <c r="F18" i="5" s="1"/>
  <c r="E18" i="5" s="1"/>
  <c r="F9" i="5"/>
  <c r="H15" i="5"/>
  <c r="J15" i="5" s="1"/>
  <c r="F19" i="5" l="1"/>
  <c r="F20" i="5" s="1"/>
  <c r="D20" i="5"/>
  <c r="E19" i="5"/>
  <c r="I15" i="5"/>
  <c r="I18" i="5" s="1"/>
  <c r="H13" i="5"/>
  <c r="H14" i="5"/>
  <c r="H12" i="5"/>
  <c r="H11" i="5"/>
  <c r="H10" i="5"/>
  <c r="H9" i="5"/>
  <c r="H18" i="5" l="1"/>
  <c r="J18" i="5" s="1"/>
  <c r="I19" i="5"/>
  <c r="E20" i="5"/>
  <c r="D21" i="5"/>
  <c r="J9" i="5"/>
  <c r="I9" i="5"/>
  <c r="I10" i="5"/>
  <c r="J10" i="5"/>
  <c r="I11" i="5"/>
  <c r="J11" i="5"/>
  <c r="I12" i="5"/>
  <c r="J12" i="5"/>
  <c r="I14" i="5"/>
  <c r="J14" i="5"/>
  <c r="I13" i="5"/>
  <c r="J13" i="5"/>
  <c r="G21" i="5"/>
  <c r="I20" i="5" l="1"/>
  <c r="H20" i="5" s="1"/>
  <c r="J20" i="5" s="1"/>
  <c r="H19" i="5"/>
  <c r="J19" i="5" s="1"/>
  <c r="E21" i="5"/>
  <c r="F21" i="5" s="1"/>
  <c r="H21" i="5" l="1"/>
  <c r="I21" i="5" s="1"/>
  <c r="J21" i="5"/>
  <c r="J23" i="5" s="1"/>
</calcChain>
</file>

<file path=xl/sharedStrings.xml><?xml version="1.0" encoding="utf-8"?>
<sst xmlns="http://schemas.openxmlformats.org/spreadsheetml/2006/main" count="74" uniqueCount="54">
  <si>
    <t>februāris</t>
  </si>
  <si>
    <t>marts</t>
  </si>
  <si>
    <t>aprīlis</t>
  </si>
  <si>
    <t>maijs</t>
  </si>
  <si>
    <t>jūnijs</t>
  </si>
  <si>
    <t>jūlijs</t>
  </si>
  <si>
    <t>vidēji uz vienu pakalpojuma saņēmēju</t>
  </si>
  <si>
    <t>fakts</t>
  </si>
  <si>
    <t>plāns</t>
  </si>
  <si>
    <t>statuss</t>
  </si>
  <si>
    <t>periods</t>
  </si>
  <si>
    <t>Gads</t>
  </si>
  <si>
    <t>euro</t>
  </si>
  <si>
    <t>5=4/3</t>
  </si>
  <si>
    <t>8=7/6</t>
  </si>
  <si>
    <t>Pakalpojumam pieejamais finansējums 2024. gadā</t>
  </si>
  <si>
    <t xml:space="preserve">Starpība </t>
  </si>
  <si>
    <t>Vardarbībā cietušo SR</t>
  </si>
  <si>
    <t>Augsta riska pakalpojums</t>
  </si>
  <si>
    <t>Pamat pakalpojums</t>
  </si>
  <si>
    <t>finansējums (Naudas plūsma)</t>
  </si>
  <si>
    <t>norēķins par 2024.g. janvāri</t>
  </si>
  <si>
    <t>norēķins par 2024.g. februāri</t>
  </si>
  <si>
    <t>norēķins par 2024.g. martu</t>
  </si>
  <si>
    <t>norēķins par 2024.g. aprīli</t>
  </si>
  <si>
    <t>norēķins par 2024.g. maiju</t>
  </si>
  <si>
    <t>norēķins par 2024.g. jūniju</t>
  </si>
  <si>
    <t xml:space="preserve">janvāris </t>
  </si>
  <si>
    <t>norēķins par 2023.g. decembri</t>
  </si>
  <si>
    <t>saņēmēju skaits*</t>
  </si>
  <si>
    <t>Sandra Strēle</t>
  </si>
  <si>
    <t>Labklājības ministrija</t>
  </si>
  <si>
    <t>Finanšu vadības departaments</t>
  </si>
  <si>
    <t>Tālr. 64331831</t>
  </si>
  <si>
    <t>Sandra.Strele@lm.gov.lv</t>
  </si>
  <si>
    <t>Marika Baumgarte</t>
  </si>
  <si>
    <t>Tālr. 67 021 674</t>
  </si>
  <si>
    <t>marika.baumgarte@lm.gov.lv</t>
  </si>
  <si>
    <t>finansējums 
(Naudas plūsma)</t>
  </si>
  <si>
    <t xml:space="preserve"> Sociālās rehabilitācijas pakalpojuma no vardarbības cietušām pilngadīgām personām plānotā izpilde 2024. gadā</t>
  </si>
  <si>
    <t>Tiesību akta projekta "Par apropriācijas pārdali neatliekamu
 un nozīmīgu pasākumu īstenošanai labklājības nozarē" anotācijai</t>
  </si>
  <si>
    <t>10.pielikums</t>
  </si>
  <si>
    <t>augusts</t>
  </si>
  <si>
    <t>septembris</t>
  </si>
  <si>
    <t>norēķins par 2024.g. jūliju</t>
  </si>
  <si>
    <t>norēķins par 2024.g. augustu</t>
  </si>
  <si>
    <t>oktobris</t>
  </si>
  <si>
    <t>novembris</t>
  </si>
  <si>
    <t>decembris</t>
  </si>
  <si>
    <t>norēķins par 2024.g. septembri</t>
  </si>
  <si>
    <t>norēķins par 2024.g. oktobri</t>
  </si>
  <si>
    <t>norēķins par 2024.g. novembri</t>
  </si>
  <si>
    <t>* personu skaitu nevar skaitīt kopā, jo tie nav unikālie dati (persona augsta riska pakalpojumu saņem pēc saņemta pamatpakalpojuma).</t>
  </si>
  <si>
    <t>**periodam septembris - novembris:
 - saņēmēju skaits plānots atbilstoši vidējam pakalpojuma saņēmēju skaitam periodā jūnijs - augusts;
 - pakalpojuma vidējās izmaksas uz 1 pakalpojuma saņēmēju plānotas atbilstoši vidējām pakalpojuma izmaksām uz 1 pakalpojuma saņēmēju periodā jūnijs- augusts.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</si>
</sst>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i/>
      <sz val="11"/>
      <name val="Times New Roman"/>
      <family val="1"/>
      <charset val="186"/>
    </font>
    <font>
      <sz val="8"/>
      <color theme="1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b/>
      <i/>
      <sz val="11"/>
      <color rgb="FFC00000"/>
      <name val="Times New Roman"/>
      <family val="1"/>
      <charset val="186"/>
    </font>
    <font>
      <sz val="11"/>
      <color rgb="FF0070C0"/>
      <name val="Times New Roman"/>
      <family val="1"/>
      <charset val="186"/>
    </font>
    <font>
      <i/>
      <sz val="8"/>
      <color rgb="FF0070C0"/>
      <name val="Times New Roman"/>
      <family val="1"/>
      <charset val="186"/>
    </font>
    <font>
      <i/>
      <sz val="11"/>
      <color rgb="FF0070C0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7"/>
      <color theme="1"/>
      <name val="Times New Roman"/>
      <family val="1"/>
      <charset val="186"/>
    </font>
    <font>
      <i/>
      <sz val="7"/>
      <color theme="1"/>
      <name val="Times New Roman"/>
      <family val="1"/>
      <charset val="186"/>
    </font>
    <font>
      <b/>
      <i/>
      <u/>
      <sz val="7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8"/>
      <color rgb="FF000000"/>
      <name val="Times New Roman"/>
      <family val="1"/>
      <charset val="186"/>
    </font>
    <font>
      <u/>
      <sz val="8"/>
      <color theme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8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19" fillId="0" borderId="0" applyNumberFormat="0" applyFill="0" applyBorder="0" applyAlignment="0" applyProtection="0"/>
    <xf numFmtId="0" fontId="5" fillId="0" borderId="0"/>
  </cellStyleXfs>
  <cellXfs count="69">
    <xf numFmtId="0" fontId="0" fillId="0" borderId="0" xfId="0"/>
    <xf numFmtId="0" fontId="1" fillId="0" borderId="0" xfId="0" applyFont="1"/>
    <xf numFmtId="0" fontId="8" fillId="0" borderId="0" xfId="0" applyFont="1" applyAlignment="1">
      <alignment horizontal="center"/>
    </xf>
    <xf numFmtId="0" fontId="3" fillId="0" borderId="0" xfId="0" applyFont="1"/>
    <xf numFmtId="0" fontId="13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0" fontId="8" fillId="0" borderId="2" xfId="0" applyFont="1" applyBorder="1"/>
    <xf numFmtId="0" fontId="11" fillId="0" borderId="2" xfId="0" applyFont="1" applyBorder="1"/>
    <xf numFmtId="0" fontId="12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12" fillId="0" borderId="4" xfId="0" applyFont="1" applyBorder="1" applyAlignment="1">
      <alignment horizontal="right"/>
    </xf>
    <xf numFmtId="0" fontId="14" fillId="2" borderId="13" xfId="0" applyFont="1" applyFill="1" applyBorder="1" applyAlignment="1">
      <alignment horizontal="right"/>
    </xf>
    <xf numFmtId="0" fontId="14" fillId="2" borderId="14" xfId="0" applyFont="1" applyFill="1" applyBorder="1" applyAlignment="1">
      <alignment horizontal="right"/>
    </xf>
    <xf numFmtId="0" fontId="11" fillId="2" borderId="18" xfId="0" applyFont="1" applyFill="1" applyBorder="1" applyAlignment="1">
      <alignment horizontal="center"/>
    </xf>
    <xf numFmtId="0" fontId="15" fillId="0" borderId="1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5" fillId="0" borderId="17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17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6" fillId="0" borderId="4" xfId="0" applyFont="1" applyBorder="1" applyAlignment="1">
      <alignment horizontal="center" wrapText="1"/>
    </xf>
    <xf numFmtId="0" fontId="16" fillId="0" borderId="17" xfId="0" applyFont="1" applyFill="1" applyBorder="1" applyAlignment="1">
      <alignment horizontal="center" wrapText="1"/>
    </xf>
    <xf numFmtId="3" fontId="2" fillId="0" borderId="17" xfId="0" applyNumberFormat="1" applyFont="1" applyBorder="1" applyAlignment="1">
      <alignment horizontal="right"/>
    </xf>
    <xf numFmtId="3" fontId="10" fillId="2" borderId="19" xfId="0" applyNumberFormat="1" applyFont="1" applyFill="1" applyBorder="1" applyAlignment="1">
      <alignment horizontal="right"/>
    </xf>
    <xf numFmtId="3" fontId="4" fillId="0" borderId="9" xfId="0" applyNumberFormat="1" applyFont="1" applyBorder="1" applyAlignment="1">
      <alignment horizontal="right"/>
    </xf>
    <xf numFmtId="4" fontId="6" fillId="0" borderId="8" xfId="0" applyNumberFormat="1" applyFont="1" applyBorder="1" applyAlignment="1">
      <alignment horizontal="right"/>
    </xf>
    <xf numFmtId="4" fontId="12" fillId="0" borderId="8" xfId="0" applyNumberFormat="1" applyFont="1" applyBorder="1" applyAlignment="1">
      <alignment horizontal="right"/>
    </xf>
    <xf numFmtId="4" fontId="12" fillId="2" borderId="15" xfId="0" applyNumberFormat="1" applyFont="1" applyFill="1" applyBorder="1" applyAlignment="1">
      <alignment horizontal="right"/>
    </xf>
    <xf numFmtId="4" fontId="2" fillId="0" borderId="2" xfId="0" applyNumberFormat="1" applyFont="1" applyBorder="1" applyAlignment="1">
      <alignment horizontal="right"/>
    </xf>
    <xf numFmtId="4" fontId="12" fillId="0" borderId="2" xfId="0" applyNumberFormat="1" applyFont="1" applyBorder="1" applyAlignment="1">
      <alignment horizontal="right"/>
    </xf>
    <xf numFmtId="4" fontId="14" fillId="2" borderId="14" xfId="0" applyNumberFormat="1" applyFont="1" applyFill="1" applyBorder="1" applyAlignment="1">
      <alignment horizontal="right"/>
    </xf>
    <xf numFmtId="0" fontId="7" fillId="0" borderId="0" xfId="0" applyFont="1"/>
    <xf numFmtId="0" fontId="8" fillId="0" borderId="0" xfId="0" applyFont="1"/>
    <xf numFmtId="0" fontId="20" fillId="0" borderId="0" xfId="0" applyFont="1" applyAlignment="1">
      <alignment vertical="center"/>
    </xf>
    <xf numFmtId="0" fontId="21" fillId="0" borderId="0" xfId="2" applyFont="1" applyAlignment="1">
      <alignment vertical="center"/>
    </xf>
    <xf numFmtId="0" fontId="21" fillId="0" borderId="0" xfId="2" applyFont="1"/>
    <xf numFmtId="3" fontId="9" fillId="0" borderId="9" xfId="0" applyNumberFormat="1" applyFont="1" applyBorder="1" applyAlignment="1">
      <alignment horizontal="right"/>
    </xf>
    <xf numFmtId="0" fontId="1" fillId="0" borderId="0" xfId="0" applyFont="1" applyAlignment="1"/>
    <xf numFmtId="0" fontId="2" fillId="0" borderId="0" xfId="0" applyFont="1"/>
    <xf numFmtId="0" fontId="6" fillId="0" borderId="0" xfId="0" applyFont="1"/>
    <xf numFmtId="0" fontId="13" fillId="0" borderId="2" xfId="0" applyFont="1" applyBorder="1"/>
    <xf numFmtId="0" fontId="6" fillId="0" borderId="4" xfId="0" applyFont="1" applyBorder="1" applyAlignment="1">
      <alignment horizontal="center"/>
    </xf>
    <xf numFmtId="4" fontId="6" fillId="0" borderId="2" xfId="0" applyNumberFormat="1" applyFont="1" applyBorder="1" applyAlignment="1">
      <alignment horizontal="right"/>
    </xf>
    <xf numFmtId="3" fontId="10" fillId="0" borderId="17" xfId="0" applyNumberFormat="1" applyFont="1" applyBorder="1" applyAlignment="1">
      <alignment horizontal="right"/>
    </xf>
    <xf numFmtId="0" fontId="23" fillId="0" borderId="0" xfId="3" applyFont="1" applyAlignment="1">
      <alignment horizontal="right" wrapText="1"/>
    </xf>
    <xf numFmtId="0" fontId="18" fillId="0" borderId="10" xfId="0" applyFont="1" applyBorder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22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0" fontId="16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5" fillId="0" borderId="7" xfId="0" applyFont="1" applyBorder="1" applyAlignment="1">
      <alignment horizontal="center"/>
    </xf>
  </cellXfs>
  <cellStyles count="4">
    <cellStyle name="Hyperlink" xfId="2" builtinId="8"/>
    <cellStyle name="Normal" xfId="0" builtinId="0"/>
    <cellStyle name="Normal 2" xfId="1" xr:uid="{9C1B3C6B-260A-4AF9-8C49-9E5CF858F003}"/>
    <cellStyle name="Normal 3" xfId="3" xr:uid="{1CAC7050-7DBD-4771-AB95-9D50B9AF53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andra.Strele@lm.gov.lv" TargetMode="External"/><Relationship Id="rId1" Type="http://schemas.openxmlformats.org/officeDocument/2006/relationships/hyperlink" Target="mailto:ieva.berzina@l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69F0F-B38A-4692-A1D7-1AB0F3D21C91}">
  <sheetPr>
    <pageSetUpPr fitToPage="1"/>
  </sheetPr>
  <dimension ref="A1:J40"/>
  <sheetViews>
    <sheetView tabSelected="1" zoomScale="115" zoomScaleNormal="115" workbookViewId="0">
      <selection activeCell="D34" sqref="D34"/>
    </sheetView>
  </sheetViews>
  <sheetFormatPr defaultColWidth="8.77734375" defaultRowHeight="13.8" x14ac:dyDescent="0.25"/>
  <cols>
    <col min="1" max="1" width="12.109375" style="1" customWidth="1"/>
    <col min="2" max="2" width="21.21875" style="1" customWidth="1"/>
    <col min="3" max="3" width="7.21875" style="1" customWidth="1"/>
    <col min="4" max="4" width="9" style="1" customWidth="1"/>
    <col min="5" max="6" width="13.21875" style="1" customWidth="1"/>
    <col min="7" max="7" width="9" style="1" customWidth="1"/>
    <col min="8" max="10" width="13.21875" style="1" customWidth="1"/>
    <col min="11" max="16384" width="8.77734375" style="1"/>
  </cols>
  <sheetData>
    <row r="1" spans="1:10" x14ac:dyDescent="0.25">
      <c r="F1" s="44"/>
      <c r="G1" s="44"/>
      <c r="H1" s="44"/>
      <c r="I1" s="44"/>
      <c r="J1" s="45" t="s">
        <v>41</v>
      </c>
    </row>
    <row r="2" spans="1:10" ht="13.95" customHeight="1" x14ac:dyDescent="0.25">
      <c r="F2" s="50" t="s">
        <v>40</v>
      </c>
      <c r="G2" s="50"/>
      <c r="H2" s="50"/>
      <c r="I2" s="50"/>
      <c r="J2" s="50"/>
    </row>
    <row r="3" spans="1:10" x14ac:dyDescent="0.25">
      <c r="A3" s="43"/>
      <c r="B3" s="43"/>
      <c r="C3" s="43"/>
      <c r="D3" s="43"/>
      <c r="E3" s="43"/>
      <c r="F3" s="50"/>
      <c r="G3" s="50"/>
      <c r="H3" s="50"/>
      <c r="I3" s="50"/>
      <c r="J3" s="50"/>
    </row>
    <row r="4" spans="1:10" ht="16.2" thickBot="1" x14ac:dyDescent="0.3">
      <c r="A4" s="54" t="s">
        <v>39</v>
      </c>
      <c r="B4" s="54"/>
      <c r="C4" s="54"/>
      <c r="D4" s="54"/>
      <c r="E4" s="54"/>
      <c r="F4" s="54"/>
      <c r="G4" s="54"/>
      <c r="H4" s="54"/>
      <c r="I4" s="54"/>
      <c r="J4" s="54"/>
    </row>
    <row r="5" spans="1:10" ht="14.4" thickBot="1" x14ac:dyDescent="0.3">
      <c r="A5" s="61" t="s">
        <v>10</v>
      </c>
      <c r="B5" s="62"/>
      <c r="C5" s="59" t="s">
        <v>9</v>
      </c>
      <c r="D5" s="67" t="s">
        <v>17</v>
      </c>
      <c r="E5" s="67"/>
      <c r="F5" s="67"/>
      <c r="G5" s="67"/>
      <c r="H5" s="67"/>
      <c r="I5" s="67"/>
      <c r="J5" s="68"/>
    </row>
    <row r="6" spans="1:10" ht="31.5" customHeight="1" x14ac:dyDescent="0.25">
      <c r="A6" s="63"/>
      <c r="B6" s="64"/>
      <c r="C6" s="60"/>
      <c r="D6" s="17" t="s">
        <v>29</v>
      </c>
      <c r="E6" s="18" t="s">
        <v>20</v>
      </c>
      <c r="F6" s="19" t="s">
        <v>6</v>
      </c>
      <c r="G6" s="17" t="s">
        <v>29</v>
      </c>
      <c r="H6" s="18" t="s">
        <v>20</v>
      </c>
      <c r="I6" s="19" t="s">
        <v>6</v>
      </c>
      <c r="J6" s="20" t="s">
        <v>38</v>
      </c>
    </row>
    <row r="7" spans="1:10" ht="27.45" customHeight="1" x14ac:dyDescent="0.25">
      <c r="A7" s="63"/>
      <c r="B7" s="64"/>
      <c r="C7" s="60"/>
      <c r="D7" s="21" t="s">
        <v>19</v>
      </c>
      <c r="E7" s="22" t="s">
        <v>12</v>
      </c>
      <c r="F7" s="23" t="s">
        <v>12</v>
      </c>
      <c r="G7" s="21" t="s">
        <v>18</v>
      </c>
      <c r="H7" s="22" t="s">
        <v>12</v>
      </c>
      <c r="I7" s="23" t="s">
        <v>12</v>
      </c>
      <c r="J7" s="24" t="s">
        <v>12</v>
      </c>
    </row>
    <row r="8" spans="1:10" ht="12.45" customHeight="1" x14ac:dyDescent="0.25">
      <c r="A8" s="65">
        <v>1</v>
      </c>
      <c r="B8" s="66"/>
      <c r="C8" s="25">
        <v>2</v>
      </c>
      <c r="D8" s="26">
        <v>3</v>
      </c>
      <c r="E8" s="22">
        <v>4</v>
      </c>
      <c r="F8" s="23" t="s">
        <v>13</v>
      </c>
      <c r="G8" s="26">
        <v>6</v>
      </c>
      <c r="H8" s="22">
        <v>7</v>
      </c>
      <c r="I8" s="23" t="s">
        <v>14</v>
      </c>
      <c r="J8" s="27">
        <v>9</v>
      </c>
    </row>
    <row r="9" spans="1:10" x14ac:dyDescent="0.25">
      <c r="A9" s="12" t="s">
        <v>27</v>
      </c>
      <c r="B9" s="6" t="s">
        <v>28</v>
      </c>
      <c r="C9" s="4" t="s">
        <v>7</v>
      </c>
      <c r="D9" s="5">
        <v>80</v>
      </c>
      <c r="E9" s="34">
        <v>48245.18</v>
      </c>
      <c r="F9" s="31">
        <f>E9/D9</f>
        <v>603.06475</v>
      </c>
      <c r="G9" s="5">
        <v>47</v>
      </c>
      <c r="H9" s="34">
        <f>30099.46+223.74</f>
        <v>30323.200000000001</v>
      </c>
      <c r="I9" s="31">
        <f>H9/G9</f>
        <v>645.17446808510635</v>
      </c>
      <c r="J9" s="28">
        <f>E9+H9</f>
        <v>78568.38</v>
      </c>
    </row>
    <row r="10" spans="1:10" x14ac:dyDescent="0.25">
      <c r="A10" s="12" t="s">
        <v>0</v>
      </c>
      <c r="B10" s="7" t="s">
        <v>21</v>
      </c>
      <c r="C10" s="4" t="s">
        <v>7</v>
      </c>
      <c r="D10" s="5">
        <v>91</v>
      </c>
      <c r="E10" s="34">
        <v>58968.6</v>
      </c>
      <c r="F10" s="31">
        <f t="shared" ref="F10:F17" si="0">E10/D10</f>
        <v>648.00659340659342</v>
      </c>
      <c r="G10" s="5">
        <v>59</v>
      </c>
      <c r="H10" s="34">
        <f>40819.32+89.5</f>
        <v>40908.82</v>
      </c>
      <c r="I10" s="31">
        <f t="shared" ref="I10:I14" si="1">H10/G10</f>
        <v>693.36983050847459</v>
      </c>
      <c r="J10" s="28">
        <f t="shared" ref="J10:J20" si="2">E10+H10</f>
        <v>99877.42</v>
      </c>
    </row>
    <row r="11" spans="1:10" x14ac:dyDescent="0.25">
      <c r="A11" s="12" t="s">
        <v>1</v>
      </c>
      <c r="B11" s="7" t="s">
        <v>22</v>
      </c>
      <c r="C11" s="4" t="s">
        <v>7</v>
      </c>
      <c r="D11" s="5">
        <v>95</v>
      </c>
      <c r="E11" s="34">
        <v>67477.17</v>
      </c>
      <c r="F11" s="31">
        <f t="shared" si="0"/>
        <v>710.28599999999994</v>
      </c>
      <c r="G11" s="5">
        <v>70</v>
      </c>
      <c r="H11" s="34">
        <f>27651.32+89.5</f>
        <v>27740.82</v>
      </c>
      <c r="I11" s="31">
        <f t="shared" si="1"/>
        <v>396.29742857142855</v>
      </c>
      <c r="J11" s="28">
        <f t="shared" si="2"/>
        <v>95217.989999999991</v>
      </c>
    </row>
    <row r="12" spans="1:10" x14ac:dyDescent="0.25">
      <c r="A12" s="12" t="s">
        <v>2</v>
      </c>
      <c r="B12" s="7" t="s">
        <v>23</v>
      </c>
      <c r="C12" s="4" t="s">
        <v>7</v>
      </c>
      <c r="D12" s="5">
        <v>80</v>
      </c>
      <c r="E12" s="34">
        <v>69874.070000000007</v>
      </c>
      <c r="F12" s="31">
        <f t="shared" si="0"/>
        <v>873.42587500000013</v>
      </c>
      <c r="G12" s="5">
        <v>76</v>
      </c>
      <c r="H12" s="34">
        <f>46767.44+223.74</f>
        <v>46991.18</v>
      </c>
      <c r="I12" s="31">
        <f t="shared" si="1"/>
        <v>618.30499999999995</v>
      </c>
      <c r="J12" s="28">
        <f t="shared" si="2"/>
        <v>116865.25</v>
      </c>
    </row>
    <row r="13" spans="1:10" x14ac:dyDescent="0.25">
      <c r="A13" s="12" t="s">
        <v>3</v>
      </c>
      <c r="B13" s="7" t="s">
        <v>24</v>
      </c>
      <c r="C13" s="4" t="s">
        <v>7</v>
      </c>
      <c r="D13" s="5">
        <v>98</v>
      </c>
      <c r="E13" s="34">
        <v>65753.91</v>
      </c>
      <c r="F13" s="31">
        <f t="shared" si="0"/>
        <v>670.95826530612248</v>
      </c>
      <c r="G13" s="5">
        <v>79</v>
      </c>
      <c r="H13" s="34">
        <f>44889.57+223.74</f>
        <v>45113.31</v>
      </c>
      <c r="I13" s="31">
        <f t="shared" si="1"/>
        <v>571.05455696202523</v>
      </c>
      <c r="J13" s="28">
        <f t="shared" si="2"/>
        <v>110867.22</v>
      </c>
    </row>
    <row r="14" spans="1:10" x14ac:dyDescent="0.25">
      <c r="A14" s="12" t="s">
        <v>4</v>
      </c>
      <c r="B14" s="7" t="s">
        <v>25</v>
      </c>
      <c r="C14" s="4" t="s">
        <v>7</v>
      </c>
      <c r="D14" s="5">
        <v>80</v>
      </c>
      <c r="E14" s="34">
        <v>73141.820000000007</v>
      </c>
      <c r="F14" s="31">
        <f t="shared" si="0"/>
        <v>914.27275000000009</v>
      </c>
      <c r="G14" s="5">
        <v>85</v>
      </c>
      <c r="H14" s="34">
        <f>40298.27+134.24</f>
        <v>40432.509999999995</v>
      </c>
      <c r="I14" s="31">
        <f t="shared" si="1"/>
        <v>475.67658823529405</v>
      </c>
      <c r="J14" s="28">
        <f t="shared" si="2"/>
        <v>113574.33</v>
      </c>
    </row>
    <row r="15" spans="1:10" x14ac:dyDescent="0.25">
      <c r="A15" s="12" t="s">
        <v>5</v>
      </c>
      <c r="B15" s="7" t="s">
        <v>26</v>
      </c>
      <c r="C15" s="4" t="s">
        <v>7</v>
      </c>
      <c r="D15" s="5">
        <v>82</v>
      </c>
      <c r="E15" s="34">
        <v>64526.41</v>
      </c>
      <c r="F15" s="31">
        <f t="shared" si="0"/>
        <v>786.90743902439033</v>
      </c>
      <c r="G15" s="5">
        <v>85</v>
      </c>
      <c r="H15" s="34">
        <f>44509.93+178.99</f>
        <v>44688.92</v>
      </c>
      <c r="I15" s="31">
        <f>H15/G15</f>
        <v>525.75199999999995</v>
      </c>
      <c r="J15" s="28">
        <f t="shared" si="2"/>
        <v>109215.33</v>
      </c>
    </row>
    <row r="16" spans="1:10" x14ac:dyDescent="0.25">
      <c r="A16" s="12" t="s">
        <v>42</v>
      </c>
      <c r="B16" s="46" t="s">
        <v>44</v>
      </c>
      <c r="C16" s="4" t="s">
        <v>7</v>
      </c>
      <c r="D16" s="47">
        <v>90</v>
      </c>
      <c r="E16" s="48">
        <v>71395.05</v>
      </c>
      <c r="F16" s="31">
        <f t="shared" si="0"/>
        <v>793.27833333333342</v>
      </c>
      <c r="G16" s="47">
        <v>91</v>
      </c>
      <c r="H16" s="48">
        <v>47959.68</v>
      </c>
      <c r="I16" s="31">
        <f t="shared" ref="I16:I17" si="3">H16/G16</f>
        <v>527.02945054945053</v>
      </c>
      <c r="J16" s="28">
        <f t="shared" si="2"/>
        <v>119354.73000000001</v>
      </c>
    </row>
    <row r="17" spans="1:10" x14ac:dyDescent="0.25">
      <c r="A17" s="12" t="s">
        <v>43</v>
      </c>
      <c r="B17" s="46" t="s">
        <v>45</v>
      </c>
      <c r="C17" s="4" t="s">
        <v>7</v>
      </c>
      <c r="D17" s="47">
        <v>85</v>
      </c>
      <c r="E17" s="48">
        <v>64229.21</v>
      </c>
      <c r="F17" s="31">
        <f t="shared" si="0"/>
        <v>755.63776470588232</v>
      </c>
      <c r="G17" s="47">
        <v>90</v>
      </c>
      <c r="H17" s="48">
        <v>50017.38</v>
      </c>
      <c r="I17" s="31">
        <f t="shared" si="3"/>
        <v>555.74866666666662</v>
      </c>
      <c r="J17" s="28">
        <f t="shared" si="2"/>
        <v>114246.59</v>
      </c>
    </row>
    <row r="18" spans="1:10" x14ac:dyDescent="0.25">
      <c r="A18" s="13" t="s">
        <v>46</v>
      </c>
      <c r="B18" s="8" t="s">
        <v>49</v>
      </c>
      <c r="C18" s="10" t="s">
        <v>8</v>
      </c>
      <c r="D18" s="9">
        <f>ROUND(AVERAGE(D15:D17),0)</f>
        <v>86</v>
      </c>
      <c r="E18" s="35">
        <f>D18*F18</f>
        <v>66960.460000000006</v>
      </c>
      <c r="F18" s="32">
        <f>ROUND(AVERAGE(F15:F17),2)</f>
        <v>778.61</v>
      </c>
      <c r="G18" s="9">
        <f>ROUND(AVERAGE(G15:G17),0)</f>
        <v>89</v>
      </c>
      <c r="H18" s="35">
        <f>G18*I18</f>
        <v>47720.02</v>
      </c>
      <c r="I18" s="32">
        <f>ROUND(AVERAGE(I15:I17),2)</f>
        <v>536.17999999999995</v>
      </c>
      <c r="J18" s="49">
        <f t="shared" si="2"/>
        <v>114680.48000000001</v>
      </c>
    </row>
    <row r="19" spans="1:10" x14ac:dyDescent="0.25">
      <c r="A19" s="13" t="s">
        <v>47</v>
      </c>
      <c r="B19" s="8" t="s">
        <v>50</v>
      </c>
      <c r="C19" s="10" t="s">
        <v>8</v>
      </c>
      <c r="D19" s="9">
        <f>D18</f>
        <v>86</v>
      </c>
      <c r="E19" s="35">
        <f t="shared" ref="E19:E20" si="4">D19*F19</f>
        <v>66960.460000000006</v>
      </c>
      <c r="F19" s="32">
        <f>F18</f>
        <v>778.61</v>
      </c>
      <c r="G19" s="9">
        <f>G18</f>
        <v>89</v>
      </c>
      <c r="H19" s="35">
        <f t="shared" ref="H19:H20" si="5">G19*I19</f>
        <v>47720.02</v>
      </c>
      <c r="I19" s="32">
        <f>I18</f>
        <v>536.17999999999995</v>
      </c>
      <c r="J19" s="49">
        <f t="shared" si="2"/>
        <v>114680.48000000001</v>
      </c>
    </row>
    <row r="20" spans="1:10" x14ac:dyDescent="0.25">
      <c r="A20" s="13" t="s">
        <v>48</v>
      </c>
      <c r="B20" s="8" t="s">
        <v>51</v>
      </c>
      <c r="C20" s="10" t="s">
        <v>8</v>
      </c>
      <c r="D20" s="9">
        <f>D19</f>
        <v>86</v>
      </c>
      <c r="E20" s="35">
        <f t="shared" si="4"/>
        <v>66960.460000000006</v>
      </c>
      <c r="F20" s="32">
        <f>F19</f>
        <v>778.61</v>
      </c>
      <c r="G20" s="9">
        <f>G19</f>
        <v>89</v>
      </c>
      <c r="H20" s="35">
        <f t="shared" si="5"/>
        <v>47720.02</v>
      </c>
      <c r="I20" s="32">
        <f>I19</f>
        <v>536.17999999999995</v>
      </c>
      <c r="J20" s="49">
        <f t="shared" si="2"/>
        <v>114680.48000000001</v>
      </c>
    </row>
    <row r="21" spans="1:10" ht="14.4" thickBot="1" x14ac:dyDescent="0.3">
      <c r="A21" s="14" t="s">
        <v>11</v>
      </c>
      <c r="B21" s="15"/>
      <c r="C21" s="16" t="s">
        <v>8</v>
      </c>
      <c r="D21" s="11">
        <f>SUM(D9:D20)</f>
        <v>1039</v>
      </c>
      <c r="E21" s="36">
        <f>SUM(E9:E20)</f>
        <v>784492.79999999993</v>
      </c>
      <c r="F21" s="33">
        <f>E21/D21</f>
        <v>755.04600577478334</v>
      </c>
      <c r="G21" s="11">
        <f>SUM(G9:G20)</f>
        <v>949</v>
      </c>
      <c r="H21" s="36">
        <f>SUM(H9:H20)</f>
        <v>517335.88</v>
      </c>
      <c r="I21" s="33">
        <f>H21/G21</f>
        <v>545.13791359325603</v>
      </c>
      <c r="J21" s="29">
        <f>SUM(J9:J20)</f>
        <v>1301828.68</v>
      </c>
    </row>
    <row r="22" spans="1:10" ht="14.4" thickBot="1" x14ac:dyDescent="0.3">
      <c r="A22" s="55" t="s">
        <v>15</v>
      </c>
      <c r="B22" s="56"/>
      <c r="C22" s="56"/>
      <c r="D22" s="56"/>
      <c r="E22" s="56"/>
      <c r="F22" s="56"/>
      <c r="G22" s="56"/>
      <c r="H22" s="56"/>
      <c r="I22" s="56"/>
      <c r="J22" s="30">
        <v>890757</v>
      </c>
    </row>
    <row r="23" spans="1:10" ht="15" thickBot="1" x14ac:dyDescent="0.35">
      <c r="A23" s="57" t="s">
        <v>16</v>
      </c>
      <c r="B23" s="58"/>
      <c r="C23" s="58"/>
      <c r="D23" s="58"/>
      <c r="E23" s="58"/>
      <c r="F23" s="58"/>
      <c r="G23" s="58"/>
      <c r="H23" s="58"/>
      <c r="I23" s="58"/>
      <c r="J23" s="42">
        <f>J22-J21</f>
        <v>-411071.67999999993</v>
      </c>
    </row>
    <row r="24" spans="1:10" x14ac:dyDescent="0.25">
      <c r="A24" s="51" t="s">
        <v>52</v>
      </c>
      <c r="B24" s="51"/>
      <c r="C24" s="51"/>
      <c r="D24" s="51"/>
      <c r="E24" s="51"/>
      <c r="F24" s="51"/>
      <c r="G24" s="51"/>
      <c r="H24" s="51"/>
      <c r="I24" s="51"/>
      <c r="J24" s="51"/>
    </row>
    <row r="25" spans="1:10" ht="40.5" customHeight="1" x14ac:dyDescent="0.25">
      <c r="A25" s="52" t="s">
        <v>53</v>
      </c>
      <c r="B25" s="53"/>
      <c r="C25" s="53"/>
      <c r="D25" s="53"/>
      <c r="E25" s="53"/>
      <c r="F25" s="53"/>
      <c r="G25" s="53"/>
      <c r="H25" s="53"/>
      <c r="I25" s="53"/>
      <c r="J25" s="53"/>
    </row>
    <row r="26" spans="1:10" x14ac:dyDescent="0.25">
      <c r="C26" s="2"/>
      <c r="F26" s="3"/>
    </row>
    <row r="27" spans="1:10" s="37" customFormat="1" ht="10.199999999999999" x14ac:dyDescent="0.2">
      <c r="A27" s="39" t="s">
        <v>35</v>
      </c>
      <c r="C27" s="2"/>
      <c r="F27" s="38"/>
    </row>
    <row r="28" spans="1:10" s="37" customFormat="1" ht="10.199999999999999" x14ac:dyDescent="0.2">
      <c r="A28" s="37" t="s">
        <v>31</v>
      </c>
    </row>
    <row r="29" spans="1:10" s="37" customFormat="1" ht="10.199999999999999" x14ac:dyDescent="0.2">
      <c r="A29" s="37" t="s">
        <v>32</v>
      </c>
    </row>
    <row r="30" spans="1:10" s="37" customFormat="1" ht="10.199999999999999" x14ac:dyDescent="0.2">
      <c r="A30" s="39" t="s">
        <v>36</v>
      </c>
    </row>
    <row r="31" spans="1:10" s="37" customFormat="1" ht="10.199999999999999" x14ac:dyDescent="0.2">
      <c r="A31" s="40" t="s">
        <v>37</v>
      </c>
    </row>
    <row r="32" spans="1:10" s="37" customFormat="1" ht="10.199999999999999" x14ac:dyDescent="0.2"/>
    <row r="33" spans="1:1" s="37" customFormat="1" ht="10.199999999999999" x14ac:dyDescent="0.2"/>
    <row r="34" spans="1:1" s="37" customFormat="1" ht="10.199999999999999" x14ac:dyDescent="0.2">
      <c r="A34" s="37" t="s">
        <v>30</v>
      </c>
    </row>
    <row r="35" spans="1:1" s="37" customFormat="1" ht="10.199999999999999" x14ac:dyDescent="0.2">
      <c r="A35" s="37" t="s">
        <v>31</v>
      </c>
    </row>
    <row r="36" spans="1:1" s="37" customFormat="1" ht="10.199999999999999" x14ac:dyDescent="0.2">
      <c r="A36" s="37" t="s">
        <v>32</v>
      </c>
    </row>
    <row r="37" spans="1:1" s="37" customFormat="1" ht="10.199999999999999" x14ac:dyDescent="0.2">
      <c r="A37" s="37" t="s">
        <v>33</v>
      </c>
    </row>
    <row r="38" spans="1:1" s="37" customFormat="1" ht="10.199999999999999" x14ac:dyDescent="0.2">
      <c r="A38" s="41" t="s">
        <v>34</v>
      </c>
    </row>
    <row r="39" spans="1:1" s="37" customFormat="1" ht="10.199999999999999" x14ac:dyDescent="0.2"/>
    <row r="40" spans="1:1" s="37" customFormat="1" ht="10.199999999999999" x14ac:dyDescent="0.2"/>
  </sheetData>
  <mergeCells count="10">
    <mergeCell ref="F2:J3"/>
    <mergeCell ref="A24:J24"/>
    <mergeCell ref="A25:J25"/>
    <mergeCell ref="A4:J4"/>
    <mergeCell ref="A22:I22"/>
    <mergeCell ref="A23:I23"/>
    <mergeCell ref="C5:C7"/>
    <mergeCell ref="A5:B7"/>
    <mergeCell ref="A8:B8"/>
    <mergeCell ref="D5:J5"/>
  </mergeCells>
  <phoneticPr fontId="24" type="noConversion"/>
  <hyperlinks>
    <hyperlink ref="A31" r:id="rId1" display="mailto:ieva.berzina@lm.gov.lv" xr:uid="{54A64010-7666-46D4-8596-3434EE433CCA}"/>
    <hyperlink ref="A38" r:id="rId2" xr:uid="{E72EAC8D-2131-4321-BA21-B68954F77314}"/>
  </hyperlinks>
  <printOptions horizontalCentered="1"/>
  <pageMargins left="1.1811023622047245" right="0.78740157480314965" top="0.74803149606299213" bottom="0.74803149606299213" header="0.31496062992125984" footer="0.31496062992125984"/>
  <pageSetup paperSize="9" scale="8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Vardarbībā_cietušie_pilngad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Lismente</dc:creator>
  <cp:lastModifiedBy>Ineta Valmane</cp:lastModifiedBy>
  <cp:lastPrinted>2024-10-01T15:01:44Z</cp:lastPrinted>
  <dcterms:created xsi:type="dcterms:W3CDTF">2024-08-13T06:55:19Z</dcterms:created>
  <dcterms:modified xsi:type="dcterms:W3CDTF">2024-10-01T15:01:50Z</dcterms:modified>
</cp:coreProperties>
</file>