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antidopinga_cenradis\090724\"/>
    </mc:Choice>
  </mc:AlternateContent>
  <xr:revisionPtr revIDLastSave="0" documentId="13_ncr:1_{50AF1112-67A3-42DD-939D-F86AEC4085ED}" xr6:coauthVersionLast="47" xr6:coauthVersionMax="47" xr10:uidLastSave="{00000000-0000-0000-0000-000000000000}"/>
  <bookViews>
    <workbookView xWindow="-120" yWindow="-120" windowWidth="29040" windowHeight="15840" xr2:uid="{FF1FBC80-C967-4919-AF37-148A60B1663E}"/>
  </bookViews>
  <sheets>
    <sheet name="2_pielikums" sheetId="1" r:id="rId1"/>
  </sheets>
  <externalReferences>
    <externalReference r:id="rId2"/>
  </externalReferences>
  <definedNames>
    <definedName name="_xlnm.Print_Titles" localSheetId="0">'2_pielikums'!$5:$6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4" i="1" l="1"/>
  <c r="N34" i="1"/>
  <c r="M34" i="1"/>
  <c r="L34" i="1"/>
  <c r="K34" i="1"/>
  <c r="F33" i="1"/>
  <c r="J33" i="1" s="1"/>
  <c r="F32" i="1"/>
  <c r="J32" i="1" s="1"/>
  <c r="H31" i="1"/>
  <c r="I31" i="1" s="1"/>
  <c r="J31" i="1" s="1"/>
  <c r="G31" i="1"/>
  <c r="F31" i="1"/>
  <c r="H30" i="1"/>
  <c r="G30" i="1"/>
  <c r="F30" i="1"/>
  <c r="F29" i="1"/>
  <c r="J29" i="1" s="1"/>
  <c r="F28" i="1"/>
  <c r="J28" i="1" s="1"/>
  <c r="H27" i="1"/>
  <c r="I27" i="1" s="1"/>
  <c r="G27" i="1"/>
  <c r="F27" i="1"/>
  <c r="H26" i="1"/>
  <c r="G26" i="1"/>
  <c r="F26" i="1"/>
  <c r="H25" i="1"/>
  <c r="G25" i="1"/>
  <c r="F25" i="1"/>
  <c r="H24" i="1"/>
  <c r="G24" i="1"/>
  <c r="F24" i="1"/>
  <c r="H23" i="1"/>
  <c r="G23" i="1"/>
  <c r="F23" i="1"/>
  <c r="F22" i="1"/>
  <c r="J22" i="1" s="1"/>
  <c r="H21" i="1"/>
  <c r="G21" i="1"/>
  <c r="F21" i="1"/>
  <c r="G20" i="1"/>
  <c r="F20" i="1"/>
  <c r="H19" i="1"/>
  <c r="G19" i="1"/>
  <c r="F19" i="1"/>
  <c r="H18" i="1"/>
  <c r="I18" i="1" s="1"/>
  <c r="J18" i="1" s="1"/>
  <c r="G18" i="1"/>
  <c r="F18" i="1"/>
  <c r="H17" i="1"/>
  <c r="G17" i="1"/>
  <c r="F17" i="1"/>
  <c r="H16" i="1"/>
  <c r="G16" i="1"/>
  <c r="F16" i="1"/>
  <c r="H15" i="1"/>
  <c r="G15" i="1"/>
  <c r="F15" i="1"/>
  <c r="H14" i="1"/>
  <c r="G14" i="1"/>
  <c r="F14" i="1"/>
  <c r="H13" i="1"/>
  <c r="G13" i="1"/>
  <c r="F13" i="1"/>
  <c r="H12" i="1"/>
  <c r="G12" i="1"/>
  <c r="F12" i="1"/>
  <c r="H11" i="1"/>
  <c r="G11" i="1"/>
  <c r="F11" i="1"/>
  <c r="H10" i="1"/>
  <c r="I10" i="1" s="1"/>
  <c r="J10" i="1" s="1"/>
  <c r="G10" i="1"/>
  <c r="F10" i="1"/>
  <c r="H9" i="1"/>
  <c r="G9" i="1"/>
  <c r="F9" i="1"/>
  <c r="H8" i="1"/>
  <c r="G8" i="1"/>
  <c r="F8" i="1"/>
  <c r="I25" i="1" l="1"/>
  <c r="J25" i="1" s="1"/>
  <c r="I16" i="1"/>
  <c r="J16" i="1" s="1"/>
  <c r="I15" i="1"/>
  <c r="I8" i="1"/>
  <c r="I9" i="1"/>
  <c r="I19" i="1"/>
  <c r="J19" i="1" s="1"/>
  <c r="I23" i="1"/>
  <c r="J23" i="1" s="1"/>
  <c r="G34" i="1"/>
  <c r="I12" i="1"/>
  <c r="J12" i="1" s="1"/>
  <c r="I17" i="1"/>
  <c r="J17" i="1" s="1"/>
  <c r="I26" i="1"/>
  <c r="J26" i="1" s="1"/>
  <c r="I30" i="1"/>
  <c r="J30" i="1" s="1"/>
  <c r="I20" i="1"/>
  <c r="J20" i="1" s="1"/>
  <c r="J9" i="1"/>
  <c r="I11" i="1"/>
  <c r="J11" i="1" s="1"/>
  <c r="I14" i="1"/>
  <c r="J14" i="1" s="1"/>
  <c r="I21" i="1"/>
  <c r="J21" i="1" s="1"/>
  <c r="I24" i="1"/>
  <c r="J24" i="1" s="1"/>
  <c r="J27" i="1"/>
  <c r="I13" i="1"/>
  <c r="J13" i="1" s="1"/>
  <c r="J15" i="1"/>
  <c r="F34" i="1"/>
  <c r="J8" i="1"/>
  <c r="J34" i="1" l="1"/>
  <c r="I34" i="1"/>
</calcChain>
</file>

<file path=xl/sharedStrings.xml><?xml version="1.0" encoding="utf-8"?>
<sst xmlns="http://schemas.openxmlformats.org/spreadsheetml/2006/main" count="90" uniqueCount="65">
  <si>
    <t>2.pielikums
 Ministru kabineta noteikumu projektam 
"Grozījumi 10.07.2018. MK noteikumos Nr.410 
"Latvijas Antidopinga biroja maksas pakalpojumu cenrādis"" 
sākotnējās ietekmes novērtējuma
 ziņojumam (anotācijai)</t>
  </si>
  <si>
    <t>Ieņēmumu no maksas pakalpojumiem izmaiņas salīdzinot 10.07.2018. MK noteikumos Nr.410 "Latvijas Antidopinga biroja maksas pakalpojumu cenrādis" apstiprinātās izmaksas ar noteikumu projektā "Grozījumi 10.07.2018. MK noteikumos Nr.410 "Latvijas Antidopinga biroja maksas pakalpojumu cenrādis"" iekļautajām izmaksām</t>
  </si>
  <si>
    <t>Nr. p.k.</t>
  </si>
  <si>
    <t>Pakalpojuma veids</t>
  </si>
  <si>
    <t>Mērvienība</t>
  </si>
  <si>
    <t>Daudzums</t>
  </si>
  <si>
    <t>Atbilstoši 10.07.2018. MK noteikumiem Nr.410</t>
  </si>
  <si>
    <t>Jaunais cenrādis</t>
  </si>
  <si>
    <t>Izmaksu pieaugums/ samazinājums</t>
  </si>
  <si>
    <t>Provizoriskais maksas pakalpojumu apjoms 2025 un turpmākajos gados</t>
  </si>
  <si>
    <t xml:space="preserve">Cena bez PVN (euro) </t>
  </si>
  <si>
    <t>Summa gadā (euro) bez PVN</t>
  </si>
  <si>
    <t>Dopinga kontroles analīzes</t>
  </si>
  <si>
    <t>1.1.</t>
  </si>
  <si>
    <t>viena urīna parauga analīze dopinga vielu noteikšanai sacensību laikā bez papildu izmeklējumiem un atbildes sniegšana 14 dienu laikā</t>
  </si>
  <si>
    <t>1 analīze</t>
  </si>
  <si>
    <t>1.2.</t>
  </si>
  <si>
    <t>viena urīna parauga analīze dopinga vielu noteikšanai ārpus sacensībām bez papildu izmeklējumiem un atbildes sniegšana 14 dienu laikā</t>
  </si>
  <si>
    <t>1.3.</t>
  </si>
  <si>
    <t>viena urīna parauga analīze dopinga vielu noteikšanai sacensību laikā bez papildu izmeklējumiem un atbildes sniegšana 72 stundu laikā</t>
  </si>
  <si>
    <t>1.4.</t>
  </si>
  <si>
    <t>viena urīna parauga analīze dopinga vielu noteikšanai ārpus sacensībām bez papildu izmeklējumiem un atbildes sniegšana 72 stundu laikā</t>
  </si>
  <si>
    <t>1.5.</t>
  </si>
  <si>
    <t>viena urīna parauga savākšana (bez paraugu transportēšanas uz laboratoriju, laboratorijas pakalpojumu un komandējuma izdevumu apmaksas)</t>
  </si>
  <si>
    <t>1.6.</t>
  </si>
  <si>
    <t>viens papildu izmeklējums eritropoetīna noteikšanai urīnā</t>
  </si>
  <si>
    <t>1.7.</t>
  </si>
  <si>
    <t>viens papildu izmeklējums augšanas hormona atbrīvotājfaktoru noteikšanai urīnā</t>
  </si>
  <si>
    <t>1.8.</t>
  </si>
  <si>
    <t>viens papildu izmeklējums gonadotropīna atbrīvotājhormona noteikšanai urīnā</t>
  </si>
  <si>
    <t>1.9.</t>
  </si>
  <si>
    <t>viens papildu izmeklējums endogēno steroīdu noteikšanai urīnā ar IRMS metodi</t>
  </si>
  <si>
    <t>1.10.</t>
  </si>
  <si>
    <t>viens papildu izmeklējums insulīna noteikšanai urīnā</t>
  </si>
  <si>
    <t>1.11.</t>
  </si>
  <si>
    <t>viens izmeklējums endogēno steroīdu apstiprināšanai urīnā, tai skaitā ar IRMS metodi</t>
  </si>
  <si>
    <t>1.12.</t>
  </si>
  <si>
    <t>viena asins parauga analīze eritropoetīna noteikšanai asins serumā</t>
  </si>
  <si>
    <t>1.13.</t>
  </si>
  <si>
    <t>viena asins parauga analīze augšanas hormona noteikšanai asins serumā</t>
  </si>
  <si>
    <t>1.14.</t>
  </si>
  <si>
    <t>viena asins parauga analīze mākslīgu skābekļa pārnesēju uz hemoglobīna bāzes noteikšanai asins plazmā</t>
  </si>
  <si>
    <t>viena asins parauga analīze eritropoetīna noteikšanai asins plazmā</t>
  </si>
  <si>
    <t>1.15.</t>
  </si>
  <si>
    <t>viena asins parauga analīze sportista bioloģiskajai asins pasei asins plazmā</t>
  </si>
  <si>
    <t>1.16.</t>
  </si>
  <si>
    <t>viena asins parauga savākšana (bez paraugu transportēšanas uz laboratoriju, laboratorijas pakalpojumu un komandējuma izdevumu apmaksas)</t>
  </si>
  <si>
    <t>1.17.</t>
  </si>
  <si>
    <t>viena parauga B daļas kvalitatīvā analīze A paraugā noteiktās dopinga vielas apstiprināšanai</t>
  </si>
  <si>
    <t>1.18.</t>
  </si>
  <si>
    <t>viena parauga B daļas kvantitatīvā analīze A paraugā noteiktās dopinga vielas apstiprināšanai</t>
  </si>
  <si>
    <t>1.19.</t>
  </si>
  <si>
    <t>viena parauga B daļas izmeklējums ar IRMS metodi</t>
  </si>
  <si>
    <t>viena parauga B daļas izmeklējums eritropoetīna un tā analogu apstiprināšanai</t>
  </si>
  <si>
    <t>viena parauga B daļas izmeklējums augšanas hormona apstiprināšanai</t>
  </si>
  <si>
    <t>1.20.</t>
  </si>
  <si>
    <t>1 dokuments</t>
  </si>
  <si>
    <t>1.21.</t>
  </si>
  <si>
    <t>lekcija antidopinga jomā (bez komandējuma izdevumu apmaksas)</t>
  </si>
  <si>
    <t>1 akadēmiskā stunda</t>
  </si>
  <si>
    <t>antidopinga stenda prezentācija (divi informatori un izdales materiāli 100 personām, bez komandējuma izdevumu apmaksas)</t>
  </si>
  <si>
    <t>1 stunda</t>
  </si>
  <si>
    <t>KOPĀ:</t>
  </si>
  <si>
    <t>Laboratorijas sagatavots analītisko rezultātu pilns dokumentārs pārskats A vai B paraugam</t>
  </si>
  <si>
    <t>Laboratorijas sagatavots analītisko rezultātu pilns dokumentārs pārskats A un B paraugam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</si>
</sst>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charset val="186"/>
      <scheme val="minor"/>
    </font>
    <font>
      <sz val="12"/>
      <color theme="1"/>
      <name val="Times New Roman"/>
      <family val="1"/>
    </font>
    <font>
      <b/>
      <sz val="12"/>
      <color theme="1"/>
      <name val="Times New Roman"/>
      <family val="1"/>
    </font>
    <font>
      <sz val="10"/>
      <color theme="1"/>
      <name val="Times New Roman"/>
      <family val="1"/>
    </font>
    <font>
      <strike/>
      <sz val="10"/>
      <color theme="1"/>
      <name val="Times New Roman"/>
      <family val="1"/>
    </font>
  </fonts>
  <fills count="8">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FCE4D6"/>
        <bgColor indexed="64"/>
      </patternFill>
    </fill>
  </fills>
  <borders count="2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bottom style="medium">
        <color indexed="64"/>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77">
    <xf numFmtId="0" fontId="0" fillId="0" borderId="0" xfId="0"/>
    <xf numFmtId="0" fontId="1" fillId="0" borderId="0" xfId="0" applyFont="1"/>
    <xf numFmtId="0" fontId="1" fillId="0" borderId="0" xfId="0" applyFont="1" applyAlignment="1">
      <alignment horizontal="justify" vertical="center" wrapText="1"/>
    </xf>
    <xf numFmtId="0" fontId="1" fillId="0" borderId="0" xfId="0" applyFont="1" applyAlignment="1">
      <alignment horizontal="center" vertical="center"/>
    </xf>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0" fontId="2" fillId="0" borderId="14" xfId="0" applyFont="1" applyBorder="1" applyAlignment="1">
      <alignment horizontal="center" vertical="center"/>
    </xf>
    <xf numFmtId="0" fontId="2" fillId="2" borderId="17" xfId="0" applyFont="1" applyFill="1" applyBorder="1"/>
    <xf numFmtId="0" fontId="2" fillId="3" borderId="17" xfId="0" applyFont="1" applyFill="1" applyBorder="1"/>
    <xf numFmtId="0" fontId="2" fillId="4" borderId="17" xfId="0" applyFont="1" applyFill="1" applyBorder="1"/>
    <xf numFmtId="0" fontId="2" fillId="5" borderId="17" xfId="0" applyFont="1" applyFill="1" applyBorder="1"/>
    <xf numFmtId="0" fontId="2" fillId="6" borderId="17" xfId="0" applyFont="1" applyFill="1" applyBorder="1"/>
    <xf numFmtId="0" fontId="1" fillId="0" borderId="18" xfId="0" applyFont="1" applyBorder="1" applyAlignment="1">
      <alignment horizontal="center" vertical="center"/>
    </xf>
    <xf numFmtId="0" fontId="3" fillId="0" borderId="19" xfId="0" applyFont="1" applyBorder="1" applyAlignment="1">
      <alignment horizontal="justify" vertical="center" wrapText="1"/>
    </xf>
    <xf numFmtId="0" fontId="1" fillId="0" borderId="19" xfId="0" applyFont="1" applyBorder="1" applyAlignment="1">
      <alignment horizontal="center" vertical="center"/>
    </xf>
    <xf numFmtId="4" fontId="1" fillId="0" borderId="19" xfId="0" applyNumberFormat="1" applyFont="1" applyBorder="1" applyAlignment="1">
      <alignment horizontal="right" vertical="center"/>
    </xf>
    <xf numFmtId="2" fontId="1" fillId="0" borderId="19" xfId="0" applyNumberFormat="1" applyFont="1" applyBorder="1" applyAlignment="1">
      <alignment horizontal="right" vertical="center"/>
    </xf>
    <xf numFmtId="4" fontId="1" fillId="0" borderId="20" xfId="0" applyNumberFormat="1" applyFont="1" applyBorder="1" applyAlignment="1">
      <alignment horizontal="right" vertical="center"/>
    </xf>
    <xf numFmtId="4" fontId="1" fillId="0" borderId="20" xfId="0" applyNumberFormat="1" applyFont="1" applyBorder="1" applyAlignment="1">
      <alignment vertical="center"/>
    </xf>
    <xf numFmtId="0" fontId="1" fillId="2" borderId="21" xfId="0" applyFont="1" applyFill="1" applyBorder="1"/>
    <xf numFmtId="0" fontId="1" fillId="3" borderId="21" xfId="0" applyFont="1" applyFill="1" applyBorder="1"/>
    <xf numFmtId="0" fontId="1" fillId="4" borderId="21" xfId="0" applyFont="1" applyFill="1" applyBorder="1"/>
    <xf numFmtId="0" fontId="1" fillId="5" borderId="21" xfId="0" applyFont="1" applyFill="1" applyBorder="1"/>
    <xf numFmtId="0" fontId="1" fillId="6" borderId="21" xfId="0" applyFont="1" applyFill="1" applyBorder="1"/>
    <xf numFmtId="0" fontId="1" fillId="0" borderId="22" xfId="0" applyFont="1" applyBorder="1" applyAlignment="1">
      <alignment horizontal="center" vertical="center"/>
    </xf>
    <xf numFmtId="0" fontId="3" fillId="0" borderId="23" xfId="0" applyFont="1" applyBorder="1" applyAlignment="1">
      <alignment horizontal="justify" vertical="center" wrapText="1"/>
    </xf>
    <xf numFmtId="0" fontId="1" fillId="0" borderId="23" xfId="0" applyFont="1" applyBorder="1" applyAlignment="1">
      <alignment horizontal="center" vertical="center"/>
    </xf>
    <xf numFmtId="4" fontId="1" fillId="0" borderId="23" xfId="0" applyNumberFormat="1" applyFont="1" applyBorder="1" applyAlignment="1">
      <alignment horizontal="right" vertical="center"/>
    </xf>
    <xf numFmtId="4" fontId="1" fillId="0" borderId="24" xfId="0" applyNumberFormat="1" applyFont="1" applyBorder="1" applyAlignment="1">
      <alignment vertical="center"/>
    </xf>
    <xf numFmtId="0" fontId="1" fillId="2" borderId="13" xfId="0" applyFont="1" applyFill="1" applyBorder="1"/>
    <xf numFmtId="0" fontId="1" fillId="3" borderId="13" xfId="0" applyFont="1" applyFill="1" applyBorder="1"/>
    <xf numFmtId="0" fontId="1" fillId="4" borderId="13" xfId="0" applyFont="1" applyFill="1" applyBorder="1"/>
    <xf numFmtId="0" fontId="1" fillId="5" borderId="13" xfId="0" applyFont="1" applyFill="1" applyBorder="1"/>
    <xf numFmtId="0" fontId="1" fillId="6" borderId="13" xfId="0" applyFont="1" applyFill="1" applyBorder="1"/>
    <xf numFmtId="0" fontId="1" fillId="7" borderId="0" xfId="0" applyFont="1" applyFill="1"/>
    <xf numFmtId="0" fontId="4" fillId="0" borderId="23" xfId="0" applyFont="1" applyBorder="1" applyAlignment="1">
      <alignment horizontal="justify" vertical="center" wrapText="1"/>
    </xf>
    <xf numFmtId="2" fontId="1" fillId="0" borderId="23" xfId="0" applyNumberFormat="1" applyFont="1" applyBorder="1" applyAlignment="1">
      <alignment horizontal="right" vertical="center"/>
    </xf>
    <xf numFmtId="0" fontId="1" fillId="2" borderId="23" xfId="0" applyFont="1" applyFill="1" applyBorder="1"/>
    <xf numFmtId="0" fontId="1" fillId="3" borderId="23" xfId="0" applyFont="1" applyFill="1" applyBorder="1"/>
    <xf numFmtId="0" fontId="1" fillId="4" borderId="23" xfId="0" applyFont="1" applyFill="1" applyBorder="1"/>
    <xf numFmtId="0" fontId="1" fillId="5" borderId="23" xfId="0" applyFont="1" applyFill="1" applyBorder="1"/>
    <xf numFmtId="0" fontId="1" fillId="6" borderId="23" xfId="0" applyFont="1" applyFill="1" applyBorder="1"/>
    <xf numFmtId="0" fontId="2" fillId="0" borderId="26" xfId="0" applyFont="1" applyBorder="1" applyAlignment="1">
      <alignment horizontal="right"/>
    </xf>
    <xf numFmtId="4" fontId="2" fillId="0" borderId="26" xfId="0" applyNumberFormat="1" applyFont="1" applyBorder="1" applyAlignment="1">
      <alignment horizontal="right"/>
    </xf>
    <xf numFmtId="4" fontId="2" fillId="0" borderId="27" xfId="0" applyNumberFormat="1" applyFont="1" applyBorder="1" applyAlignment="1">
      <alignment horizontal="right" vertical="center"/>
    </xf>
    <xf numFmtId="0" fontId="1" fillId="2" borderId="28" xfId="0" applyFont="1" applyFill="1" applyBorder="1" applyAlignment="1">
      <alignment horizontal="right"/>
    </xf>
    <xf numFmtId="0" fontId="1" fillId="0" borderId="0" xfId="0" applyFont="1" applyAlignment="1">
      <alignment horizontal="right"/>
    </xf>
    <xf numFmtId="0" fontId="2" fillId="0" borderId="25" xfId="0" applyFont="1" applyBorder="1" applyAlignment="1">
      <alignment horizontal="right"/>
    </xf>
    <xf numFmtId="0" fontId="2" fillId="0" borderId="26" xfId="0" applyFont="1" applyBorder="1" applyAlignment="1">
      <alignment horizontal="right"/>
    </xf>
    <xf numFmtId="0" fontId="1" fillId="2" borderId="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1" fillId="0" borderId="0" xfId="0" applyFont="1" applyAlignment="1">
      <alignment horizontal="right"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nozare.pri\vm\Redirect_profiles\lzandberga\Desktop\LZ\DARBAM_MATERIALI\budzets%202019\2024\antidopinga_cenradis\VMnotp2_170624_darbam_izejas_dati.xlsx" TargetMode="External"/><Relationship Id="rId1" Type="http://schemas.openxmlformats.org/officeDocument/2006/relationships/externalLinkPath" Target="/Redirect_profiles/lzandberga/Desktop/LZ/DARBAM_MATERIALI/budzets%202019/2024/antidopinga_cenradis/VMnotp2_170624_darbam_izejas_dat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_pielikums (2)"/>
      <sheetName val="1_pielikum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2_pielikums"/>
      <sheetName val="3_pielikums"/>
      <sheetName val="Pozīcijas"/>
      <sheetName val="Tieši attiecināmie izdevumi"/>
      <sheetName val="Netieši attiecināmie izdevumi"/>
    </sheetNames>
    <sheetDataSet>
      <sheetData sheetId="0"/>
      <sheetData sheetId="1"/>
      <sheetData sheetId="2">
        <row r="64">
          <cell r="C64">
            <v>507.90852782796526</v>
          </cell>
        </row>
      </sheetData>
      <sheetData sheetId="3">
        <row r="60">
          <cell r="C60">
            <v>415.44175891381678</v>
          </cell>
        </row>
      </sheetData>
      <sheetData sheetId="4">
        <row r="63">
          <cell r="C63">
            <v>616.20057665180377</v>
          </cell>
        </row>
      </sheetData>
      <sheetData sheetId="5">
        <row r="60">
          <cell r="C60">
            <v>515.63102298840204</v>
          </cell>
        </row>
      </sheetData>
      <sheetData sheetId="6">
        <row r="59">
          <cell r="C59">
            <v>329.28858768815053</v>
          </cell>
        </row>
      </sheetData>
      <sheetData sheetId="7">
        <row r="43">
          <cell r="C43">
            <v>343.08284613359302</v>
          </cell>
        </row>
      </sheetData>
      <sheetData sheetId="8">
        <row r="43">
          <cell r="C43">
            <v>199.09273866803753</v>
          </cell>
        </row>
      </sheetData>
      <sheetData sheetId="9">
        <row r="43">
          <cell r="C43">
            <v>199.09332841803752</v>
          </cell>
        </row>
      </sheetData>
      <sheetData sheetId="10">
        <row r="42">
          <cell r="C42">
            <v>545.10450441803755</v>
          </cell>
        </row>
      </sheetData>
      <sheetData sheetId="11">
        <row r="43">
          <cell r="C43">
            <v>293.64332841803753</v>
          </cell>
        </row>
      </sheetData>
      <sheetData sheetId="12">
        <row r="43">
          <cell r="C43">
            <v>533.64332841803753</v>
          </cell>
        </row>
      </sheetData>
      <sheetData sheetId="13">
        <row r="59">
          <cell r="C59">
            <v>545.38166526219334</v>
          </cell>
        </row>
      </sheetData>
      <sheetData sheetId="14"/>
      <sheetData sheetId="15">
        <row r="59">
          <cell r="C59">
            <v>411.38166526219328</v>
          </cell>
        </row>
      </sheetData>
      <sheetData sheetId="16">
        <row r="59">
          <cell r="C59">
            <v>419.36</v>
          </cell>
        </row>
      </sheetData>
      <sheetData sheetId="17">
        <row r="55">
          <cell r="C55">
            <v>352.72166526219337</v>
          </cell>
        </row>
      </sheetData>
      <sheetData sheetId="18">
        <row r="43">
          <cell r="C43">
            <v>1058.6020881582972</v>
          </cell>
        </row>
      </sheetData>
      <sheetData sheetId="19">
        <row r="43">
          <cell r="C43">
            <v>1358.6020881582974</v>
          </cell>
        </row>
      </sheetData>
      <sheetData sheetId="20">
        <row r="43">
          <cell r="C43">
            <v>1958.6020881582974</v>
          </cell>
        </row>
      </sheetData>
      <sheetData sheetId="21">
        <row r="43">
          <cell r="C43">
            <v>1288.7520881582975</v>
          </cell>
        </row>
      </sheetData>
      <sheetData sheetId="22">
        <row r="43">
          <cell r="C43">
            <v>1508.6020881582974</v>
          </cell>
        </row>
      </sheetData>
      <sheetData sheetId="23"/>
      <sheetData sheetId="24"/>
      <sheetData sheetId="25">
        <row r="3">
          <cell r="C3">
            <v>53</v>
          </cell>
        </row>
        <row r="4">
          <cell r="C4">
            <v>8</v>
          </cell>
        </row>
        <row r="5">
          <cell r="C5">
            <v>1</v>
          </cell>
        </row>
        <row r="6">
          <cell r="C6">
            <v>2</v>
          </cell>
        </row>
        <row r="7">
          <cell r="C7">
            <v>8</v>
          </cell>
        </row>
        <row r="8">
          <cell r="C8">
            <v>6</v>
          </cell>
        </row>
        <row r="9">
          <cell r="C9">
            <v>12</v>
          </cell>
        </row>
        <row r="10">
          <cell r="C10">
            <v>1</v>
          </cell>
        </row>
        <row r="11">
          <cell r="C11">
            <v>1</v>
          </cell>
        </row>
        <row r="12">
          <cell r="C12">
            <v>1</v>
          </cell>
        </row>
        <row r="13">
          <cell r="C13">
            <v>1</v>
          </cell>
        </row>
        <row r="14">
          <cell r="C14">
            <v>1</v>
          </cell>
        </row>
        <row r="15">
          <cell r="C15">
            <v>4</v>
          </cell>
        </row>
        <row r="16">
          <cell r="C16">
            <v>1</v>
          </cell>
        </row>
        <row r="17">
          <cell r="C17">
            <v>2</v>
          </cell>
        </row>
        <row r="18">
          <cell r="C18">
            <v>1</v>
          </cell>
        </row>
        <row r="19">
          <cell r="C19">
            <v>1</v>
          </cell>
        </row>
        <row r="20">
          <cell r="C20">
            <v>1</v>
          </cell>
        </row>
        <row r="21">
          <cell r="C21">
            <v>1</v>
          </cell>
        </row>
        <row r="22">
          <cell r="C22">
            <v>1</v>
          </cell>
        </row>
        <row r="23">
          <cell r="C23">
            <v>1</v>
          </cell>
        </row>
      </sheetData>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47BFF-9AE5-49CC-9D85-00F0FE840592}">
  <dimension ref="A1:O34"/>
  <sheetViews>
    <sheetView tabSelected="1" view="pageBreakPreview" topLeftCell="A17" zoomScaleNormal="100" zoomScaleSheetLayoutView="100" workbookViewId="0">
      <selection activeCell="I34" sqref="I34"/>
    </sheetView>
  </sheetViews>
  <sheetFormatPr defaultColWidth="8.85546875" defaultRowHeight="15.75" x14ac:dyDescent="0.25"/>
  <cols>
    <col min="1" max="1" width="8.85546875" style="1"/>
    <col min="2" max="2" width="48.28515625" style="2" customWidth="1"/>
    <col min="3" max="3" width="16.5703125" style="3" customWidth="1"/>
    <col min="4" max="4" width="12.7109375" style="1" customWidth="1"/>
    <col min="5" max="9" width="12.5703125" style="1" customWidth="1"/>
    <col min="10" max="10" width="17.140625" style="1" customWidth="1"/>
    <col min="11" max="11" width="16" style="1" customWidth="1"/>
    <col min="12" max="16384" width="8.85546875" style="1"/>
  </cols>
  <sheetData>
    <row r="1" spans="1:15" ht="100.15" customHeight="1" x14ac:dyDescent="0.25">
      <c r="G1" s="4"/>
      <c r="H1" s="4"/>
      <c r="I1" s="4"/>
      <c r="J1" s="67" t="s">
        <v>0</v>
      </c>
      <c r="K1" s="67"/>
      <c r="L1" s="67"/>
      <c r="M1" s="67"/>
      <c r="N1" s="67"/>
      <c r="O1" s="67"/>
    </row>
    <row r="2" spans="1:15" ht="17.45" customHeight="1" x14ac:dyDescent="0.25">
      <c r="G2" s="5"/>
      <c r="H2" s="5"/>
      <c r="I2" s="5"/>
      <c r="J2" s="5"/>
    </row>
    <row r="3" spans="1:15" s="6" customFormat="1" ht="64.900000000000006" customHeight="1" x14ac:dyDescent="0.25">
      <c r="A3" s="68" t="s">
        <v>1</v>
      </c>
      <c r="B3" s="68"/>
      <c r="C3" s="68"/>
      <c r="D3" s="68"/>
      <c r="E3" s="68"/>
      <c r="F3" s="68"/>
      <c r="G3" s="68"/>
      <c r="H3" s="68"/>
      <c r="I3" s="68"/>
      <c r="J3" s="68"/>
      <c r="K3" s="68"/>
      <c r="L3" s="68"/>
      <c r="M3" s="68"/>
      <c r="N3" s="68"/>
      <c r="O3" s="68"/>
    </row>
    <row r="4" spans="1:15" ht="16.5" thickBot="1" x14ac:dyDescent="0.3"/>
    <row r="5" spans="1:15" ht="54" customHeight="1" x14ac:dyDescent="0.25">
      <c r="A5" s="69" t="s">
        <v>2</v>
      </c>
      <c r="B5" s="71" t="s">
        <v>3</v>
      </c>
      <c r="C5" s="71" t="s">
        <v>4</v>
      </c>
      <c r="D5" s="71" t="s">
        <v>5</v>
      </c>
      <c r="E5" s="73" t="s">
        <v>6</v>
      </c>
      <c r="F5" s="74"/>
      <c r="G5" s="71" t="s">
        <v>5</v>
      </c>
      <c r="H5" s="73" t="s">
        <v>7</v>
      </c>
      <c r="I5" s="75"/>
      <c r="J5" s="75" t="s">
        <v>8</v>
      </c>
      <c r="K5" s="55" t="s">
        <v>9</v>
      </c>
      <c r="L5" s="57">
        <v>2021</v>
      </c>
      <c r="M5" s="59">
        <v>2020</v>
      </c>
      <c r="N5" s="61">
        <v>2019</v>
      </c>
      <c r="O5" s="63">
        <v>2018</v>
      </c>
    </row>
    <row r="6" spans="1:15" s="11" customFormat="1" ht="48" thickBot="1" x14ac:dyDescent="0.3">
      <c r="A6" s="70"/>
      <c r="B6" s="72"/>
      <c r="C6" s="72"/>
      <c r="D6" s="72"/>
      <c r="E6" s="7" t="s">
        <v>10</v>
      </c>
      <c r="F6" s="8" t="s">
        <v>11</v>
      </c>
      <c r="G6" s="72"/>
      <c r="H6" s="9" t="s">
        <v>10</v>
      </c>
      <c r="I6" s="10" t="s">
        <v>11</v>
      </c>
      <c r="J6" s="76"/>
      <c r="K6" s="56"/>
      <c r="L6" s="58"/>
      <c r="M6" s="60"/>
      <c r="N6" s="62"/>
      <c r="O6" s="64"/>
    </row>
    <row r="7" spans="1:15" s="6" customFormat="1" ht="16.5" thickBot="1" x14ac:dyDescent="0.3">
      <c r="A7" s="12">
        <v>1</v>
      </c>
      <c r="B7" s="65" t="s">
        <v>12</v>
      </c>
      <c r="C7" s="66"/>
      <c r="D7" s="66"/>
      <c r="E7" s="66"/>
      <c r="F7" s="66"/>
      <c r="G7" s="66"/>
      <c r="H7" s="66"/>
      <c r="I7" s="66"/>
      <c r="J7" s="66"/>
      <c r="K7" s="13"/>
      <c r="L7" s="14"/>
      <c r="M7" s="15"/>
      <c r="N7" s="16"/>
      <c r="O7" s="17"/>
    </row>
    <row r="8" spans="1:15" ht="38.25" x14ac:dyDescent="0.25">
      <c r="A8" s="18" t="s">
        <v>13</v>
      </c>
      <c r="B8" s="19" t="s">
        <v>14</v>
      </c>
      <c r="C8" s="20" t="s">
        <v>15</v>
      </c>
      <c r="D8" s="20">
        <v>170</v>
      </c>
      <c r="E8" s="21">
        <v>468.46</v>
      </c>
      <c r="F8" s="21">
        <f>SUM(D8)*E8</f>
        <v>79638.2</v>
      </c>
      <c r="G8" s="20">
        <f>[1]Pozīcijas!C3</f>
        <v>53</v>
      </c>
      <c r="H8" s="22">
        <f>'[1]1.1.'!C64</f>
        <v>507.90852782796526</v>
      </c>
      <c r="I8" s="23">
        <f>SUM(G8)*H8</f>
        <v>26919.151974882159</v>
      </c>
      <c r="J8" s="24">
        <f t="shared" ref="J8:J33" si="0">SUM(I8)-F8</f>
        <v>-52719.048025117838</v>
      </c>
      <c r="K8" s="25">
        <v>53</v>
      </c>
      <c r="L8" s="26">
        <v>59</v>
      </c>
      <c r="M8" s="27">
        <v>33</v>
      </c>
      <c r="N8" s="28">
        <v>56</v>
      </c>
      <c r="O8" s="29">
        <v>91</v>
      </c>
    </row>
    <row r="9" spans="1:15" ht="38.25" x14ac:dyDescent="0.25">
      <c r="A9" s="30" t="s">
        <v>16</v>
      </c>
      <c r="B9" s="31" t="s">
        <v>17</v>
      </c>
      <c r="C9" s="32" t="s">
        <v>15</v>
      </c>
      <c r="D9" s="32">
        <v>80</v>
      </c>
      <c r="E9" s="33">
        <v>380.12</v>
      </c>
      <c r="F9" s="33">
        <f>SUM(D9)*E9</f>
        <v>30409.599999999999</v>
      </c>
      <c r="G9" s="20">
        <f>[1]Pozīcijas!C4</f>
        <v>8</v>
      </c>
      <c r="H9" s="22">
        <f>'[1]1.2.'!C60</f>
        <v>415.44175891381678</v>
      </c>
      <c r="I9" s="23">
        <f>SUM(G9)*H9</f>
        <v>3323.5340713105343</v>
      </c>
      <c r="J9" s="34">
        <f>SUM(I9)-F9</f>
        <v>-27086.065928689466</v>
      </c>
      <c r="K9" s="35">
        <v>8</v>
      </c>
      <c r="L9" s="36">
        <v>5</v>
      </c>
      <c r="M9" s="37">
        <v>10</v>
      </c>
      <c r="N9" s="38">
        <v>1</v>
      </c>
      <c r="O9" s="39">
        <v>16</v>
      </c>
    </row>
    <row r="10" spans="1:15" ht="38.25" x14ac:dyDescent="0.25">
      <c r="A10" s="30" t="s">
        <v>18</v>
      </c>
      <c r="B10" s="31" t="s">
        <v>19</v>
      </c>
      <c r="C10" s="32" t="s">
        <v>15</v>
      </c>
      <c r="D10" s="32">
        <v>2</v>
      </c>
      <c r="E10" s="33">
        <v>607.48</v>
      </c>
      <c r="F10" s="33">
        <f t="shared" ref="F10:F31" si="1">SUM(D10)*E10</f>
        <v>1214.96</v>
      </c>
      <c r="G10" s="20">
        <f>[1]Pozīcijas!C5</f>
        <v>1</v>
      </c>
      <c r="H10" s="22">
        <f>'[1]1.3.'!C63</f>
        <v>616.20057665180377</v>
      </c>
      <c r="I10" s="23">
        <f>SUM(G10)*H10</f>
        <v>616.20057665180377</v>
      </c>
      <c r="J10" s="34">
        <f t="shared" si="0"/>
        <v>-598.75942334819626</v>
      </c>
      <c r="K10" s="35">
        <v>1</v>
      </c>
      <c r="L10" s="36">
        <v>0</v>
      </c>
      <c r="M10" s="37">
        <v>0</v>
      </c>
      <c r="N10" s="38">
        <v>0</v>
      </c>
      <c r="O10" s="39">
        <v>0</v>
      </c>
    </row>
    <row r="11" spans="1:15" ht="38.25" x14ac:dyDescent="0.25">
      <c r="A11" s="30" t="s">
        <v>20</v>
      </c>
      <c r="B11" s="31" t="s">
        <v>21</v>
      </c>
      <c r="C11" s="32" t="s">
        <v>15</v>
      </c>
      <c r="D11" s="32">
        <v>2</v>
      </c>
      <c r="E11" s="33">
        <v>519.15</v>
      </c>
      <c r="F11" s="33">
        <f t="shared" si="1"/>
        <v>1038.3</v>
      </c>
      <c r="G11" s="20">
        <f>[1]Pozīcijas!C6</f>
        <v>2</v>
      </c>
      <c r="H11" s="22">
        <f>'[1]1.4.'!C60</f>
        <v>515.63102298840204</v>
      </c>
      <c r="I11" s="23">
        <f t="shared" ref="I11:I31" si="2">SUM(G11)*H11</f>
        <v>1031.2620459768041</v>
      </c>
      <c r="J11" s="34">
        <f t="shared" si="0"/>
        <v>-7.0379540231958799</v>
      </c>
      <c r="K11" s="35">
        <v>2</v>
      </c>
      <c r="L11" s="36">
        <v>0</v>
      </c>
      <c r="M11" s="37">
        <v>0</v>
      </c>
      <c r="N11" s="38">
        <v>0</v>
      </c>
      <c r="O11" s="39">
        <v>5</v>
      </c>
    </row>
    <row r="12" spans="1:15" ht="38.25" x14ac:dyDescent="0.25">
      <c r="A12" s="30" t="s">
        <v>22</v>
      </c>
      <c r="B12" s="31" t="s">
        <v>23</v>
      </c>
      <c r="C12" s="32" t="s">
        <v>15</v>
      </c>
      <c r="D12" s="32">
        <v>2</v>
      </c>
      <c r="E12" s="33">
        <v>257.58</v>
      </c>
      <c r="F12" s="33">
        <f t="shared" si="1"/>
        <v>515.16</v>
      </c>
      <c r="G12" s="20">
        <f>[1]Pozīcijas!C7</f>
        <v>8</v>
      </c>
      <c r="H12" s="22">
        <f>'[1]1.5.'!C59</f>
        <v>329.28858768815053</v>
      </c>
      <c r="I12" s="23">
        <f>SUM(G12)*H12</f>
        <v>2634.3087015052042</v>
      </c>
      <c r="J12" s="34">
        <f t="shared" si="0"/>
        <v>2119.1487015052044</v>
      </c>
      <c r="K12" s="35">
        <v>8</v>
      </c>
      <c r="L12" s="36">
        <v>0</v>
      </c>
      <c r="M12" s="37">
        <v>0</v>
      </c>
      <c r="N12" s="38">
        <v>0</v>
      </c>
      <c r="O12" s="39">
        <v>0</v>
      </c>
    </row>
    <row r="13" spans="1:15" x14ac:dyDescent="0.25">
      <c r="A13" s="30" t="s">
        <v>24</v>
      </c>
      <c r="B13" s="31" t="s">
        <v>25</v>
      </c>
      <c r="C13" s="32" t="s">
        <v>15</v>
      </c>
      <c r="D13" s="32">
        <v>20</v>
      </c>
      <c r="E13" s="33">
        <v>243.32</v>
      </c>
      <c r="F13" s="33">
        <f t="shared" si="1"/>
        <v>4866.3999999999996</v>
      </c>
      <c r="G13" s="20">
        <f>[1]Pozīcijas!C8</f>
        <v>6</v>
      </c>
      <c r="H13" s="22">
        <f>'[1]1.6.'!C43</f>
        <v>343.08284613359302</v>
      </c>
      <c r="I13" s="23">
        <f>SUM(G13)*H13</f>
        <v>2058.4970768015583</v>
      </c>
      <c r="J13" s="34">
        <f t="shared" si="0"/>
        <v>-2807.9029231984414</v>
      </c>
      <c r="K13" s="35">
        <v>6</v>
      </c>
      <c r="L13" s="36">
        <v>9</v>
      </c>
      <c r="M13" s="37">
        <v>4</v>
      </c>
      <c r="N13" s="38">
        <v>6</v>
      </c>
      <c r="O13" s="39">
        <v>6</v>
      </c>
    </row>
    <row r="14" spans="1:15" ht="25.5" x14ac:dyDescent="0.25">
      <c r="A14" s="30" t="s">
        <v>26</v>
      </c>
      <c r="B14" s="31" t="s">
        <v>27</v>
      </c>
      <c r="C14" s="32" t="s">
        <v>15</v>
      </c>
      <c r="D14" s="32">
        <v>30</v>
      </c>
      <c r="E14" s="33">
        <v>108.86</v>
      </c>
      <c r="F14" s="33">
        <f t="shared" si="1"/>
        <v>3265.8</v>
      </c>
      <c r="G14" s="20">
        <f>[1]Pozīcijas!C9</f>
        <v>12</v>
      </c>
      <c r="H14" s="22">
        <f>'[1]1.7.'!C43</f>
        <v>199.09273866803753</v>
      </c>
      <c r="I14" s="23">
        <f t="shared" si="2"/>
        <v>2389.1128640164502</v>
      </c>
      <c r="J14" s="34">
        <f t="shared" si="0"/>
        <v>-876.68713598354998</v>
      </c>
      <c r="K14" s="35">
        <v>12</v>
      </c>
      <c r="L14" s="36">
        <v>9</v>
      </c>
      <c r="M14" s="37">
        <v>1</v>
      </c>
      <c r="N14" s="38">
        <v>16</v>
      </c>
      <c r="O14" s="39">
        <v>39</v>
      </c>
    </row>
    <row r="15" spans="1:15" ht="25.5" x14ac:dyDescent="0.25">
      <c r="A15" s="30" t="s">
        <v>28</v>
      </c>
      <c r="B15" s="31" t="s">
        <v>29</v>
      </c>
      <c r="C15" s="32" t="s">
        <v>15</v>
      </c>
      <c r="D15" s="32">
        <v>20</v>
      </c>
      <c r="E15" s="33">
        <v>108.85</v>
      </c>
      <c r="F15" s="33">
        <f t="shared" si="1"/>
        <v>2177</v>
      </c>
      <c r="G15" s="20">
        <f>[1]Pozīcijas!C10</f>
        <v>1</v>
      </c>
      <c r="H15" s="22">
        <f>'[1]1.8.'!C43</f>
        <v>199.09332841803752</v>
      </c>
      <c r="I15" s="23">
        <f t="shared" si="2"/>
        <v>199.09332841803752</v>
      </c>
      <c r="J15" s="34">
        <f t="shared" si="0"/>
        <v>-1977.9066715819624</v>
      </c>
      <c r="K15" s="35">
        <v>1</v>
      </c>
      <c r="L15" s="36">
        <v>0</v>
      </c>
      <c r="M15" s="37">
        <v>0</v>
      </c>
      <c r="N15" s="38">
        <v>0</v>
      </c>
      <c r="O15" s="39">
        <v>0</v>
      </c>
    </row>
    <row r="16" spans="1:15" ht="25.5" x14ac:dyDescent="0.25">
      <c r="A16" s="30" t="s">
        <v>30</v>
      </c>
      <c r="B16" s="31" t="s">
        <v>31</v>
      </c>
      <c r="C16" s="32" t="s">
        <v>15</v>
      </c>
      <c r="D16" s="32">
        <v>3</v>
      </c>
      <c r="E16" s="33">
        <v>463.47</v>
      </c>
      <c r="F16" s="33">
        <f t="shared" si="1"/>
        <v>1390.41</v>
      </c>
      <c r="G16" s="20">
        <f>[1]Pozīcijas!C11</f>
        <v>1</v>
      </c>
      <c r="H16" s="22">
        <f>'[1]1.9.'!C42</f>
        <v>545.10450441803755</v>
      </c>
      <c r="I16" s="23">
        <f t="shared" si="2"/>
        <v>545.10450441803755</v>
      </c>
      <c r="J16" s="34">
        <f t="shared" si="0"/>
        <v>-845.30549558196253</v>
      </c>
      <c r="K16" s="35">
        <v>1</v>
      </c>
      <c r="L16" s="36">
        <v>0</v>
      </c>
      <c r="M16" s="37">
        <v>0</v>
      </c>
      <c r="N16" s="38">
        <v>0</v>
      </c>
      <c r="O16" s="39">
        <v>0</v>
      </c>
    </row>
    <row r="17" spans="1:15" x14ac:dyDescent="0.25">
      <c r="A17" s="30" t="s">
        <v>32</v>
      </c>
      <c r="B17" s="31" t="s">
        <v>33</v>
      </c>
      <c r="C17" s="32" t="s">
        <v>15</v>
      </c>
      <c r="D17" s="32">
        <v>3</v>
      </c>
      <c r="E17" s="33">
        <v>223.09</v>
      </c>
      <c r="F17" s="33">
        <f t="shared" si="1"/>
        <v>669.27</v>
      </c>
      <c r="G17" s="20">
        <f>[1]Pozīcijas!C12</f>
        <v>1</v>
      </c>
      <c r="H17" s="22">
        <f>'[1]1.10.'!C43</f>
        <v>293.64332841803753</v>
      </c>
      <c r="I17" s="23">
        <f t="shared" si="2"/>
        <v>293.64332841803753</v>
      </c>
      <c r="J17" s="34">
        <f t="shared" si="0"/>
        <v>-375.62667158196246</v>
      </c>
      <c r="K17" s="35">
        <v>1</v>
      </c>
      <c r="L17" s="36">
        <v>0</v>
      </c>
      <c r="M17" s="37">
        <v>0</v>
      </c>
      <c r="N17" s="38">
        <v>0</v>
      </c>
      <c r="O17" s="39">
        <v>0</v>
      </c>
    </row>
    <row r="18" spans="1:15" ht="25.5" x14ac:dyDescent="0.25">
      <c r="A18" s="30" t="s">
        <v>34</v>
      </c>
      <c r="B18" s="31" t="s">
        <v>35</v>
      </c>
      <c r="C18" s="32" t="s">
        <v>15</v>
      </c>
      <c r="D18" s="32">
        <v>2</v>
      </c>
      <c r="E18" s="33">
        <v>522.98</v>
      </c>
      <c r="F18" s="33">
        <f t="shared" si="1"/>
        <v>1045.96</v>
      </c>
      <c r="G18" s="20">
        <f>[1]Pozīcijas!C13</f>
        <v>1</v>
      </c>
      <c r="H18" s="22">
        <f>'[1]1.11.'!C43</f>
        <v>533.64332841803753</v>
      </c>
      <c r="I18" s="23">
        <f t="shared" si="2"/>
        <v>533.64332841803753</v>
      </c>
      <c r="J18" s="34">
        <f t="shared" si="0"/>
        <v>-512.31667158196251</v>
      </c>
      <c r="K18" s="35">
        <v>1</v>
      </c>
      <c r="L18" s="36">
        <v>0</v>
      </c>
      <c r="M18" s="37">
        <v>0</v>
      </c>
      <c r="N18" s="38">
        <v>0</v>
      </c>
      <c r="O18" s="39">
        <v>0</v>
      </c>
    </row>
    <row r="19" spans="1:15" ht="25.5" x14ac:dyDescent="0.25">
      <c r="A19" s="30" t="s">
        <v>36</v>
      </c>
      <c r="B19" s="31" t="s">
        <v>37</v>
      </c>
      <c r="C19" s="32" t="s">
        <v>15</v>
      </c>
      <c r="D19" s="32">
        <v>10</v>
      </c>
      <c r="E19" s="33">
        <v>448.39</v>
      </c>
      <c r="F19" s="33">
        <f t="shared" si="1"/>
        <v>4483.8999999999996</v>
      </c>
      <c r="G19" s="20">
        <f>[1]Pozīcijas!C14</f>
        <v>1</v>
      </c>
      <c r="H19" s="22">
        <f>'[1]1.12.'!C59</f>
        <v>545.38166526219334</v>
      </c>
      <c r="I19" s="23">
        <f t="shared" si="2"/>
        <v>545.38166526219334</v>
      </c>
      <c r="J19" s="34">
        <f t="shared" si="0"/>
        <v>-3938.5183347378061</v>
      </c>
      <c r="K19" s="35">
        <v>1</v>
      </c>
      <c r="L19" s="36">
        <v>0</v>
      </c>
      <c r="M19" s="37">
        <v>0</v>
      </c>
      <c r="N19" s="38">
        <v>0</v>
      </c>
      <c r="O19" s="39">
        <v>0</v>
      </c>
    </row>
    <row r="20" spans="1:15" ht="25.5" x14ac:dyDescent="0.25">
      <c r="A20" s="30" t="s">
        <v>38</v>
      </c>
      <c r="B20" s="31" t="s">
        <v>39</v>
      </c>
      <c r="C20" s="32" t="s">
        <v>15</v>
      </c>
      <c r="D20" s="32">
        <v>30</v>
      </c>
      <c r="E20" s="33">
        <v>359.14</v>
      </c>
      <c r="F20" s="33">
        <f t="shared" si="1"/>
        <v>10774.199999999999</v>
      </c>
      <c r="G20" s="20">
        <f>[1]Pozīcijas!C15</f>
        <v>4</v>
      </c>
      <c r="H20" s="22">
        <v>485.59</v>
      </c>
      <c r="I20" s="23">
        <f t="shared" si="2"/>
        <v>1942.36</v>
      </c>
      <c r="J20" s="34">
        <f t="shared" si="0"/>
        <v>-8831.8399999999983</v>
      </c>
      <c r="K20" s="35">
        <v>4</v>
      </c>
      <c r="L20" s="36">
        <v>2</v>
      </c>
      <c r="M20" s="37">
        <v>4</v>
      </c>
      <c r="N20" s="38">
        <v>1</v>
      </c>
      <c r="O20" s="39">
        <v>0</v>
      </c>
    </row>
    <row r="21" spans="1:15" ht="25.5" x14ac:dyDescent="0.25">
      <c r="A21" s="30" t="s">
        <v>40</v>
      </c>
      <c r="B21" s="31" t="s">
        <v>41</v>
      </c>
      <c r="C21" s="32" t="s">
        <v>15</v>
      </c>
      <c r="D21" s="32">
        <v>2</v>
      </c>
      <c r="E21" s="33">
        <v>281</v>
      </c>
      <c r="F21" s="33">
        <f t="shared" si="1"/>
        <v>562</v>
      </c>
      <c r="G21" s="20">
        <f>[1]Pozīcijas!C16</f>
        <v>1</v>
      </c>
      <c r="H21" s="22">
        <f>'[1]1.14.'!C59</f>
        <v>411.38166526219328</v>
      </c>
      <c r="I21" s="23">
        <f t="shared" si="2"/>
        <v>411.38166526219328</v>
      </c>
      <c r="J21" s="34">
        <f t="shared" si="0"/>
        <v>-150.61833473780672</v>
      </c>
      <c r="K21" s="35">
        <v>1</v>
      </c>
      <c r="L21" s="36">
        <v>0</v>
      </c>
      <c r="M21" s="37">
        <v>0</v>
      </c>
      <c r="N21" s="40">
        <v>0</v>
      </c>
      <c r="O21" s="39">
        <v>0</v>
      </c>
    </row>
    <row r="22" spans="1:15" ht="25.5" x14ac:dyDescent="0.25">
      <c r="A22" s="30"/>
      <c r="B22" s="41" t="s">
        <v>42</v>
      </c>
      <c r="C22" s="32" t="s">
        <v>15</v>
      </c>
      <c r="D22" s="32">
        <v>2</v>
      </c>
      <c r="E22" s="33">
        <v>442.84</v>
      </c>
      <c r="F22" s="33">
        <f t="shared" si="1"/>
        <v>885.68</v>
      </c>
      <c r="G22" s="20"/>
      <c r="H22" s="22"/>
      <c r="I22" s="23"/>
      <c r="J22" s="34">
        <f t="shared" si="0"/>
        <v>-885.68</v>
      </c>
      <c r="K22" s="35"/>
      <c r="L22" s="36"/>
      <c r="M22" s="37"/>
      <c r="N22" s="40"/>
      <c r="O22" s="39"/>
    </row>
    <row r="23" spans="1:15" ht="25.5" x14ac:dyDescent="0.25">
      <c r="A23" s="30" t="s">
        <v>43</v>
      </c>
      <c r="B23" s="31" t="s">
        <v>44</v>
      </c>
      <c r="C23" s="32" t="s">
        <v>15</v>
      </c>
      <c r="D23" s="32">
        <v>2</v>
      </c>
      <c r="E23" s="33">
        <v>285.72000000000003</v>
      </c>
      <c r="F23" s="33">
        <f t="shared" si="1"/>
        <v>571.44000000000005</v>
      </c>
      <c r="G23" s="20">
        <f>[1]Pozīcijas!C17</f>
        <v>2</v>
      </c>
      <c r="H23" s="22">
        <f>'[1]1.15.'!C59</f>
        <v>419.36</v>
      </c>
      <c r="I23" s="23">
        <f t="shared" si="2"/>
        <v>838.72</v>
      </c>
      <c r="J23" s="34">
        <f t="shared" si="0"/>
        <v>267.27999999999997</v>
      </c>
      <c r="K23" s="35">
        <v>2</v>
      </c>
      <c r="L23" s="36">
        <v>3</v>
      </c>
      <c r="M23" s="37">
        <v>2</v>
      </c>
      <c r="N23" s="38">
        <v>0</v>
      </c>
      <c r="O23" s="39">
        <v>0</v>
      </c>
    </row>
    <row r="24" spans="1:15" ht="38.25" x14ac:dyDescent="0.25">
      <c r="A24" s="30" t="s">
        <v>45</v>
      </c>
      <c r="B24" s="31" t="s">
        <v>46</v>
      </c>
      <c r="C24" s="32" t="s">
        <v>15</v>
      </c>
      <c r="D24" s="32">
        <v>2</v>
      </c>
      <c r="E24" s="33">
        <v>245.7</v>
      </c>
      <c r="F24" s="33">
        <f t="shared" si="1"/>
        <v>491.4</v>
      </c>
      <c r="G24" s="20">
        <f>[1]Pozīcijas!C18</f>
        <v>1</v>
      </c>
      <c r="H24" s="22">
        <f>'[1]1.16.'!C55</f>
        <v>352.72166526219337</v>
      </c>
      <c r="I24" s="23">
        <f t="shared" si="2"/>
        <v>352.72166526219337</v>
      </c>
      <c r="J24" s="34">
        <f t="shared" si="0"/>
        <v>-138.67833473780661</v>
      </c>
      <c r="K24" s="35">
        <v>1</v>
      </c>
      <c r="L24" s="36">
        <v>0</v>
      </c>
      <c r="M24" s="37">
        <v>0</v>
      </c>
      <c r="N24" s="38">
        <v>0</v>
      </c>
      <c r="O24" s="39">
        <v>0</v>
      </c>
    </row>
    <row r="25" spans="1:15" ht="25.5" x14ac:dyDescent="0.25">
      <c r="A25" s="30" t="s">
        <v>47</v>
      </c>
      <c r="B25" s="31" t="s">
        <v>48</v>
      </c>
      <c r="C25" s="32" t="s">
        <v>15</v>
      </c>
      <c r="D25" s="32">
        <v>2</v>
      </c>
      <c r="E25" s="33">
        <v>684.86</v>
      </c>
      <c r="F25" s="33">
        <f t="shared" si="1"/>
        <v>1369.72</v>
      </c>
      <c r="G25" s="20">
        <f>[1]Pozīcijas!C19</f>
        <v>1</v>
      </c>
      <c r="H25" s="22">
        <f>'[1]1.17.'!C43</f>
        <v>1058.6020881582972</v>
      </c>
      <c r="I25" s="23">
        <f t="shared" si="2"/>
        <v>1058.6020881582972</v>
      </c>
      <c r="J25" s="34">
        <f t="shared" si="0"/>
        <v>-311.11791184170283</v>
      </c>
      <c r="K25" s="35">
        <v>1</v>
      </c>
      <c r="L25" s="36">
        <v>0</v>
      </c>
      <c r="M25" s="37">
        <v>0</v>
      </c>
      <c r="N25" s="38">
        <v>0</v>
      </c>
      <c r="O25" s="39">
        <v>0</v>
      </c>
    </row>
    <row r="26" spans="1:15" ht="25.5" x14ac:dyDescent="0.25">
      <c r="A26" s="30" t="s">
        <v>49</v>
      </c>
      <c r="B26" s="31" t="s">
        <v>50</v>
      </c>
      <c r="C26" s="32" t="s">
        <v>15</v>
      </c>
      <c r="D26" s="32">
        <v>2</v>
      </c>
      <c r="E26" s="33">
        <v>1101.3599999999999</v>
      </c>
      <c r="F26" s="33">
        <f t="shared" si="1"/>
        <v>2202.7199999999998</v>
      </c>
      <c r="G26" s="20">
        <f>[1]Pozīcijas!C20</f>
        <v>1</v>
      </c>
      <c r="H26" s="22">
        <f>'[1]1.18.'!C43</f>
        <v>1358.6020881582974</v>
      </c>
      <c r="I26" s="23">
        <f t="shared" si="2"/>
        <v>1358.6020881582974</v>
      </c>
      <c r="J26" s="34">
        <f t="shared" si="0"/>
        <v>-844.11791184170238</v>
      </c>
      <c r="K26" s="35">
        <v>1</v>
      </c>
      <c r="L26" s="36">
        <v>0</v>
      </c>
      <c r="M26" s="37">
        <v>0</v>
      </c>
      <c r="N26" s="38">
        <v>0</v>
      </c>
      <c r="O26" s="39">
        <v>0</v>
      </c>
    </row>
    <row r="27" spans="1:15" x14ac:dyDescent="0.25">
      <c r="A27" s="30" t="s">
        <v>51</v>
      </c>
      <c r="B27" s="31" t="s">
        <v>52</v>
      </c>
      <c r="C27" s="32" t="s">
        <v>15</v>
      </c>
      <c r="D27" s="32">
        <v>2</v>
      </c>
      <c r="E27" s="33">
        <v>684.86</v>
      </c>
      <c r="F27" s="33">
        <f t="shared" si="1"/>
        <v>1369.72</v>
      </c>
      <c r="G27" s="20">
        <f>[1]Pozīcijas!C21</f>
        <v>1</v>
      </c>
      <c r="H27" s="22">
        <f>'[1]1.19.'!C43</f>
        <v>1958.6020881582974</v>
      </c>
      <c r="I27" s="23">
        <f t="shared" si="2"/>
        <v>1958.6020881582974</v>
      </c>
      <c r="J27" s="34">
        <f t="shared" si="0"/>
        <v>588.88208815829739</v>
      </c>
      <c r="K27" s="35">
        <v>1</v>
      </c>
      <c r="L27" s="36">
        <v>0</v>
      </c>
      <c r="M27" s="37">
        <v>0</v>
      </c>
      <c r="N27" s="38">
        <v>0</v>
      </c>
      <c r="O27" s="39">
        <v>0</v>
      </c>
    </row>
    <row r="28" spans="1:15" ht="25.5" x14ac:dyDescent="0.25">
      <c r="A28" s="32"/>
      <c r="B28" s="41" t="s">
        <v>53</v>
      </c>
      <c r="C28" s="32" t="s">
        <v>15</v>
      </c>
      <c r="D28" s="32">
        <v>2</v>
      </c>
      <c r="E28" s="33">
        <v>684.86</v>
      </c>
      <c r="F28" s="33">
        <f t="shared" si="1"/>
        <v>1369.72</v>
      </c>
      <c r="G28" s="32"/>
      <c r="H28" s="42"/>
      <c r="I28" s="33"/>
      <c r="J28" s="34">
        <f t="shared" si="0"/>
        <v>-1369.72</v>
      </c>
      <c r="K28" s="43"/>
      <c r="L28" s="44"/>
      <c r="M28" s="45"/>
      <c r="N28" s="46"/>
      <c r="O28" s="47"/>
    </row>
    <row r="29" spans="1:15" ht="25.5" x14ac:dyDescent="0.25">
      <c r="A29" s="32"/>
      <c r="B29" s="41" t="s">
        <v>54</v>
      </c>
      <c r="C29" s="32" t="s">
        <v>15</v>
      </c>
      <c r="D29" s="32">
        <v>2</v>
      </c>
      <c r="E29" s="33">
        <v>684.86</v>
      </c>
      <c r="F29" s="33">
        <f t="shared" si="1"/>
        <v>1369.72</v>
      </c>
      <c r="G29" s="32"/>
      <c r="H29" s="42"/>
      <c r="I29" s="33"/>
      <c r="J29" s="34">
        <f t="shared" si="0"/>
        <v>-1369.72</v>
      </c>
      <c r="K29" s="43"/>
      <c r="L29" s="44"/>
      <c r="M29" s="45"/>
      <c r="N29" s="46"/>
      <c r="O29" s="47"/>
    </row>
    <row r="30" spans="1:15" ht="25.5" x14ac:dyDescent="0.25">
      <c r="A30" s="32" t="s">
        <v>55</v>
      </c>
      <c r="B30" s="31" t="s">
        <v>63</v>
      </c>
      <c r="C30" s="32" t="s">
        <v>56</v>
      </c>
      <c r="D30" s="32">
        <v>4</v>
      </c>
      <c r="E30" s="33">
        <v>803.85</v>
      </c>
      <c r="F30" s="33">
        <f t="shared" si="1"/>
        <v>3215.4</v>
      </c>
      <c r="G30" s="32">
        <f>[1]Pozīcijas!C22</f>
        <v>1</v>
      </c>
      <c r="H30" s="42">
        <f>'[1]1.20.'!C43</f>
        <v>1288.7520881582975</v>
      </c>
      <c r="I30" s="33">
        <f t="shared" si="2"/>
        <v>1288.7520881582975</v>
      </c>
      <c r="J30" s="34">
        <f t="shared" si="0"/>
        <v>-1926.6479118417026</v>
      </c>
      <c r="K30" s="43">
        <v>1</v>
      </c>
      <c r="L30" s="44">
        <v>0</v>
      </c>
      <c r="M30" s="45">
        <v>0</v>
      </c>
      <c r="N30" s="46">
        <v>0</v>
      </c>
      <c r="O30" s="47">
        <v>0</v>
      </c>
    </row>
    <row r="31" spans="1:15" ht="25.5" x14ac:dyDescent="0.25">
      <c r="A31" s="32" t="s">
        <v>57</v>
      </c>
      <c r="B31" s="31" t="s">
        <v>64</v>
      </c>
      <c r="C31" s="32" t="s">
        <v>56</v>
      </c>
      <c r="D31" s="32">
        <v>4</v>
      </c>
      <c r="E31" s="33">
        <v>387.35</v>
      </c>
      <c r="F31" s="33">
        <f t="shared" si="1"/>
        <v>1549.4</v>
      </c>
      <c r="G31" s="32">
        <f>[1]Pozīcijas!C23</f>
        <v>1</v>
      </c>
      <c r="H31" s="42">
        <f>'[1]1.21.'!C43</f>
        <v>1508.6020881582974</v>
      </c>
      <c r="I31" s="33">
        <f t="shared" si="2"/>
        <v>1508.6020881582974</v>
      </c>
      <c r="J31" s="34">
        <f t="shared" si="0"/>
        <v>-40.797911841702671</v>
      </c>
      <c r="K31" s="43">
        <v>1</v>
      </c>
      <c r="L31" s="44">
        <v>0</v>
      </c>
      <c r="M31" s="45">
        <v>0</v>
      </c>
      <c r="N31" s="46">
        <v>0</v>
      </c>
      <c r="O31" s="47">
        <v>0</v>
      </c>
    </row>
    <row r="32" spans="1:15" ht="25.5" x14ac:dyDescent="0.25">
      <c r="A32" s="32"/>
      <c r="B32" s="41" t="s">
        <v>58</v>
      </c>
      <c r="C32" s="32" t="s">
        <v>59</v>
      </c>
      <c r="D32" s="32">
        <v>15</v>
      </c>
      <c r="E32" s="33">
        <v>20.02</v>
      </c>
      <c r="F32" s="33">
        <f>SUM(D32)*E32</f>
        <v>300.3</v>
      </c>
      <c r="G32" s="32"/>
      <c r="H32" s="42"/>
      <c r="I32" s="33"/>
      <c r="J32" s="34">
        <f t="shared" si="0"/>
        <v>-300.3</v>
      </c>
      <c r="K32" s="43"/>
      <c r="L32" s="44"/>
      <c r="M32" s="45"/>
      <c r="N32" s="46"/>
      <c r="O32" s="47"/>
    </row>
    <row r="33" spans="1:15" ht="38.25" x14ac:dyDescent="0.25">
      <c r="A33" s="32"/>
      <c r="B33" s="41" t="s">
        <v>60</v>
      </c>
      <c r="C33" s="32" t="s">
        <v>61</v>
      </c>
      <c r="D33" s="32">
        <v>60</v>
      </c>
      <c r="E33" s="33">
        <v>18.36</v>
      </c>
      <c r="F33" s="33">
        <f>SUM(D33)*E33</f>
        <v>1101.5999999999999</v>
      </c>
      <c r="G33" s="32"/>
      <c r="H33" s="42"/>
      <c r="I33" s="33"/>
      <c r="J33" s="34">
        <f t="shared" si="0"/>
        <v>-1101.5999999999999</v>
      </c>
      <c r="K33" s="43"/>
      <c r="L33" s="44"/>
      <c r="M33" s="45"/>
      <c r="N33" s="46"/>
      <c r="O33" s="47"/>
    </row>
    <row r="34" spans="1:15" s="52" customFormat="1" ht="16.5" thickBot="1" x14ac:dyDescent="0.3">
      <c r="A34" s="53" t="s">
        <v>62</v>
      </c>
      <c r="B34" s="54"/>
      <c r="C34" s="54"/>
      <c r="D34" s="54"/>
      <c r="E34" s="54"/>
      <c r="F34" s="49">
        <f>ROUND(SUM(F8:F33),2)</f>
        <v>157847.98000000001</v>
      </c>
      <c r="G34" s="49">
        <f>SUM(G8:G33)</f>
        <v>108</v>
      </c>
      <c r="H34" s="48"/>
      <c r="I34" s="49">
        <f>SUM(I8:I31)</f>
        <v>51807.277237394715</v>
      </c>
      <c r="J34" s="50">
        <f>SUM(J8:J33)</f>
        <v>-106040.7027626053</v>
      </c>
      <c r="K34" s="51">
        <f>SUM(K8:K33)</f>
        <v>108</v>
      </c>
      <c r="L34" s="44">
        <f t="shared" ref="L34:O34" si="3">SUM(L8:L33)</f>
        <v>87</v>
      </c>
      <c r="M34" s="45">
        <f t="shared" si="3"/>
        <v>54</v>
      </c>
      <c r="N34" s="46">
        <f t="shared" si="3"/>
        <v>80</v>
      </c>
      <c r="O34" s="47">
        <f t="shared" si="3"/>
        <v>157</v>
      </c>
    </row>
  </sheetData>
  <mergeCells count="17">
    <mergeCell ref="O5:O6"/>
    <mergeCell ref="B7:J7"/>
    <mergeCell ref="J1:O1"/>
    <mergeCell ref="A3:O3"/>
    <mergeCell ref="A5:A6"/>
    <mergeCell ref="B5:B6"/>
    <mergeCell ref="C5:C6"/>
    <mergeCell ref="D5:D6"/>
    <mergeCell ref="E5:F5"/>
    <mergeCell ref="G5:G6"/>
    <mergeCell ref="H5:I5"/>
    <mergeCell ref="J5:J6"/>
    <mergeCell ref="A34:E34"/>
    <mergeCell ref="K5:K6"/>
    <mergeCell ref="L5:L6"/>
    <mergeCell ref="M5:M6"/>
    <mergeCell ref="N5:N6"/>
  </mergeCells>
  <pageMargins left="0.70866141732283472" right="0.70866141732283472" top="0.74803149606299213" bottom="0.74803149606299213" header="0.31496062992125984" footer="0.31496062992125984"/>
  <pageSetup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2_pielikums</vt:lpstr>
      <vt:lpstr>'2_pielikums'!Print_Titles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Lāsma Zandberga</cp:lastModifiedBy>
  <dcterms:created xsi:type="dcterms:W3CDTF">2024-06-17T12:13:43Z</dcterms:created>
  <dcterms:modified xsi:type="dcterms:W3CDTF">2024-07-09T13:03:00Z</dcterms:modified>
</cp:coreProperties>
</file>