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okt\Apro\TAP pēc d Lailas\"/>
    </mc:Choice>
  </mc:AlternateContent>
  <xr:revisionPtr revIDLastSave="0" documentId="13_ncr:1_{797AC4F5-7D9E-4D9C-AF8D-115443993CDC}" xr6:coauthVersionLast="36" xr6:coauthVersionMax="36" xr10:uidLastSave="{00000000-0000-0000-0000-000000000000}"/>
  <bookViews>
    <workbookView xWindow="0" yWindow="0" windowWidth="28800" windowHeight="11610" tabRatio="597" xr2:uid="{00000000-000D-0000-FFFF-FFFF00000000}"/>
  </bookViews>
  <sheets>
    <sheet name="VP okt" sheetId="12" r:id="rId1"/>
    <sheet name="1.tabula" sheetId="20" r:id="rId2"/>
    <sheet name="2.tabula" sheetId="26" r:id="rId3"/>
    <sheet name="3.tabula" sheetId="18" r:id="rId4"/>
    <sheet name="4.tabula" sheetId="27" r:id="rId5"/>
  </sheets>
  <definedNames>
    <definedName name="_xlnm._FilterDatabase" localSheetId="1" hidden="1">'1.tabula'!$A$5:$L$5</definedName>
    <definedName name="_xlnm._FilterDatabase" localSheetId="2" hidden="1">'2.tabula'!$J$7:$K$596</definedName>
    <definedName name="_xlnm._FilterDatabase" localSheetId="4" hidden="1">'4.tabula'!$A$5:$G$32</definedName>
    <definedName name="_xlnm.Print_Area" localSheetId="1">'1.tabula'!$A$1:$I$305</definedName>
    <definedName name="_xlnm.Print_Area" localSheetId="2">'2.tabula'!$A$1:$J$426</definedName>
    <definedName name="_xlnm.Print_Area" localSheetId="4">'4.tabula'!$A$1:$G$32</definedName>
    <definedName name="_xlnm.Print_Area" localSheetId="0">'VP okt'!$A$1:$D$48</definedName>
    <definedName name="_xlnm.Print_Titles" localSheetId="1">'1.tabula'!$5:$5</definedName>
    <definedName name="_xlnm.Print_Titles" localSheetId="2">'2.tabula'!$6:$6</definedName>
    <definedName name="_xlnm.Print_Titles" localSheetId="3">'3.tabula'!$5:$5</definedName>
    <definedName name="_xlnm.Print_Titles" localSheetId="4">'4.tabula'!$5:$5</definedName>
    <definedName name="_xlnm.Print_Titles" localSheetId="0">'VP okt'!$9:$9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26" l="1"/>
  <c r="C6" i="18" l="1"/>
  <c r="D6" i="18"/>
  <c r="E6" i="18"/>
  <c r="F6" i="18"/>
  <c r="D36" i="12" s="1"/>
  <c r="A17" i="18"/>
  <c r="A18" i="18" s="1"/>
  <c r="A19" i="18" s="1"/>
  <c r="A20" i="18" s="1"/>
  <c r="A21" i="18" s="1"/>
  <c r="A22" i="18" s="1"/>
  <c r="A23" i="18" s="1"/>
  <c r="A24" i="18" s="1"/>
  <c r="A25" i="18" s="1"/>
  <c r="A26" i="18" s="1"/>
  <c r="A27" i="18" s="1"/>
  <c r="A28" i="18" s="1"/>
  <c r="A29" i="18" s="1"/>
  <c r="A30" i="18" s="1"/>
  <c r="A31" i="18" s="1"/>
  <c r="A32" i="18" s="1"/>
  <c r="A33" i="18" s="1"/>
  <c r="A34" i="18" s="1"/>
  <c r="A35" i="18" s="1"/>
  <c r="A36" i="18" s="1"/>
  <c r="F27" i="18"/>
  <c r="F22" i="18"/>
  <c r="E22" i="18"/>
  <c r="I272" i="26"/>
  <c r="I347" i="26"/>
  <c r="I312" i="26"/>
  <c r="I287" i="26"/>
  <c r="I241" i="26"/>
  <c r="I204" i="26"/>
  <c r="I171" i="26"/>
  <c r="I128" i="26"/>
  <c r="I101" i="26"/>
  <c r="I80" i="26"/>
  <c r="I63" i="26"/>
  <c r="I50" i="26"/>
  <c r="I41" i="26"/>
  <c r="I24" i="26"/>
  <c r="H7" i="26"/>
  <c r="G7" i="26"/>
  <c r="I19" i="26"/>
  <c r="I20" i="26"/>
  <c r="I21" i="26"/>
  <c r="I22" i="26"/>
  <c r="I23" i="26"/>
  <c r="I25" i="26"/>
  <c r="I26" i="26"/>
  <c r="I27" i="26"/>
  <c r="I28" i="26"/>
  <c r="I29" i="26"/>
  <c r="I30" i="26"/>
  <c r="I31" i="26"/>
  <c r="I32" i="26"/>
  <c r="I33" i="26"/>
  <c r="I34" i="26"/>
  <c r="I35" i="26"/>
  <c r="I36" i="26"/>
  <c r="I37" i="26"/>
  <c r="I38" i="26"/>
  <c r="I39" i="26"/>
  <c r="I40" i="26"/>
  <c r="I42" i="26"/>
  <c r="I43" i="26"/>
  <c r="I44" i="26"/>
  <c r="I45" i="26"/>
  <c r="I46" i="26"/>
  <c r="I47" i="26"/>
  <c r="I48" i="26"/>
  <c r="I49" i="26"/>
  <c r="I51" i="26"/>
  <c r="I52" i="26"/>
  <c r="I53" i="26"/>
  <c r="I54" i="26"/>
  <c r="I55" i="26"/>
  <c r="I56" i="26"/>
  <c r="I57" i="26"/>
  <c r="I58" i="26"/>
  <c r="I59" i="26"/>
  <c r="I60" i="26"/>
  <c r="I61" i="26"/>
  <c r="I62" i="26"/>
  <c r="I64" i="26"/>
  <c r="I65" i="26"/>
  <c r="I66" i="26"/>
  <c r="I67" i="26"/>
  <c r="I68" i="26"/>
  <c r="I69" i="26"/>
  <c r="I70" i="26"/>
  <c r="I71" i="26"/>
  <c r="I72" i="26"/>
  <c r="I73" i="26"/>
  <c r="I74" i="26"/>
  <c r="I75" i="26"/>
  <c r="I76" i="26"/>
  <c r="I77" i="26"/>
  <c r="I78" i="26"/>
  <c r="I79" i="26"/>
  <c r="I81" i="26"/>
  <c r="I82" i="26"/>
  <c r="I83" i="26"/>
  <c r="I84" i="26"/>
  <c r="I85" i="26"/>
  <c r="I86" i="26"/>
  <c r="I87" i="26"/>
  <c r="I88" i="26"/>
  <c r="I89" i="26"/>
  <c r="I90" i="26"/>
  <c r="I91" i="26"/>
  <c r="I92" i="26"/>
  <c r="I93" i="26"/>
  <c r="I94" i="26"/>
  <c r="I95" i="26"/>
  <c r="I96" i="26"/>
  <c r="I97" i="26"/>
  <c r="I98" i="26"/>
  <c r="I99" i="26"/>
  <c r="I100" i="26"/>
  <c r="I102" i="26"/>
  <c r="I103" i="26"/>
  <c r="I104" i="26"/>
  <c r="I105" i="26"/>
  <c r="I106" i="26"/>
  <c r="I107" i="26"/>
  <c r="I108" i="26"/>
  <c r="I109" i="26"/>
  <c r="I110" i="26"/>
  <c r="I111" i="26"/>
  <c r="I112" i="26"/>
  <c r="I113" i="26"/>
  <c r="I115" i="26"/>
  <c r="I116" i="26"/>
  <c r="I117" i="26"/>
  <c r="I118" i="26"/>
  <c r="I119" i="26"/>
  <c r="I120" i="26"/>
  <c r="I121" i="26"/>
  <c r="I122" i="26"/>
  <c r="I123" i="26"/>
  <c r="I124" i="26"/>
  <c r="I125" i="26"/>
  <c r="I126" i="26"/>
  <c r="I127"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9" i="26"/>
  <c r="I240"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3" i="26"/>
  <c r="I274" i="26"/>
  <c r="I275" i="26"/>
  <c r="I276" i="26"/>
  <c r="I277" i="26"/>
  <c r="I278" i="26"/>
  <c r="I279" i="26"/>
  <c r="I280" i="26"/>
  <c r="I281" i="26"/>
  <c r="I282" i="26"/>
  <c r="I283" i="26"/>
  <c r="I284" i="26"/>
  <c r="I285" i="26"/>
  <c r="I286"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8" i="26"/>
  <c r="I349" i="26"/>
  <c r="I350" i="26"/>
  <c r="I351" i="26"/>
  <c r="I352" i="26"/>
  <c r="I353" i="26"/>
  <c r="I354" i="26"/>
  <c r="I355" i="26"/>
  <c r="I356" i="26"/>
  <c r="I357" i="26"/>
  <c r="I358" i="26"/>
  <c r="I359" i="26"/>
  <c r="I360" i="26"/>
  <c r="I361" i="26"/>
  <c r="I362" i="26"/>
  <c r="I363" i="26"/>
  <c r="I364"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I402" i="26"/>
  <c r="I403" i="26"/>
  <c r="I404" i="26"/>
  <c r="I405" i="26"/>
  <c r="I406" i="26"/>
  <c r="I407" i="26"/>
  <c r="I408" i="26"/>
  <c r="I409" i="26"/>
  <c r="I410" i="26"/>
  <c r="I411" i="26"/>
  <c r="I412" i="26"/>
  <c r="I413" i="26"/>
  <c r="I414" i="26"/>
  <c r="I415" i="26"/>
  <c r="I416" i="26"/>
  <c r="I417" i="26"/>
  <c r="I418" i="26"/>
  <c r="I419" i="26"/>
  <c r="I420" i="26"/>
  <c r="I421" i="26"/>
  <c r="I422" i="26"/>
  <c r="I423" i="26"/>
  <c r="I424" i="26"/>
  <c r="I425" i="26"/>
  <c r="I426" i="26"/>
  <c r="I427" i="26"/>
  <c r="I428" i="26"/>
  <c r="I429" i="26"/>
  <c r="I430" i="26"/>
  <c r="I431" i="26"/>
  <c r="I432" i="26"/>
  <c r="I433" i="26"/>
  <c r="I434" i="26"/>
  <c r="I435" i="26"/>
  <c r="I436" i="26"/>
  <c r="I437" i="26"/>
  <c r="I438" i="26"/>
  <c r="I439" i="26"/>
  <c r="I440" i="26"/>
  <c r="I441" i="26"/>
  <c r="I442" i="26"/>
  <c r="I443" i="26"/>
  <c r="I444" i="26"/>
  <c r="I445" i="26"/>
  <c r="I446" i="26"/>
  <c r="I447" i="26"/>
  <c r="I448" i="26"/>
  <c r="I449" i="26"/>
  <c r="I450" i="26"/>
  <c r="I451" i="26"/>
  <c r="I452" i="26"/>
  <c r="I453" i="26"/>
  <c r="I454" i="26"/>
  <c r="I455" i="26"/>
  <c r="I456" i="26"/>
  <c r="I457" i="26"/>
  <c r="I458" i="26"/>
  <c r="I459" i="26"/>
  <c r="I460" i="26"/>
  <c r="I461" i="26"/>
  <c r="I462" i="26"/>
  <c r="I463" i="26"/>
  <c r="I464" i="26"/>
  <c r="I465" i="26"/>
  <c r="I466" i="26"/>
  <c r="I467" i="26"/>
  <c r="I468" i="26"/>
  <c r="I469" i="26"/>
  <c r="I470" i="26"/>
  <c r="I471" i="26"/>
  <c r="I472" i="26"/>
  <c r="I473" i="26"/>
  <c r="I474" i="26"/>
  <c r="I475" i="26"/>
  <c r="I476" i="26"/>
  <c r="I477" i="26"/>
  <c r="I478" i="26"/>
  <c r="I479" i="26"/>
  <c r="I480" i="26"/>
  <c r="I481" i="26"/>
  <c r="I482" i="26"/>
  <c r="I483" i="26"/>
  <c r="I484" i="26"/>
  <c r="I485" i="26"/>
  <c r="I486" i="26"/>
  <c r="I487" i="26"/>
  <c r="I488" i="26"/>
  <c r="I489" i="26"/>
  <c r="I490" i="26"/>
  <c r="I491" i="26"/>
  <c r="I492" i="26"/>
  <c r="I493" i="26"/>
  <c r="I494" i="26"/>
  <c r="I495" i="26"/>
  <c r="I496" i="26"/>
  <c r="I497" i="26"/>
  <c r="I498" i="26"/>
  <c r="I499" i="26"/>
  <c r="I500" i="26"/>
  <c r="I501" i="26"/>
  <c r="I502" i="26"/>
  <c r="I503" i="26"/>
  <c r="I504" i="26"/>
  <c r="I505" i="26"/>
  <c r="I506" i="26"/>
  <c r="I507" i="26"/>
  <c r="I508" i="26"/>
  <c r="I509" i="26"/>
  <c r="I510" i="26"/>
  <c r="I511" i="26"/>
  <c r="I512" i="26"/>
  <c r="I513" i="26"/>
  <c r="I514" i="26"/>
  <c r="I515" i="26"/>
  <c r="I516" i="26"/>
  <c r="I517" i="26"/>
  <c r="I518" i="26"/>
  <c r="I519" i="26"/>
  <c r="I520" i="26"/>
  <c r="I521" i="26"/>
  <c r="I522" i="26"/>
  <c r="I523" i="26"/>
  <c r="I524" i="26"/>
  <c r="I525" i="26"/>
  <c r="I526" i="26"/>
  <c r="I527" i="26"/>
  <c r="I528" i="26"/>
  <c r="I529" i="26"/>
  <c r="I530" i="26"/>
  <c r="I531" i="26"/>
  <c r="I532" i="26"/>
  <c r="I533" i="26"/>
  <c r="I534" i="26"/>
  <c r="I535" i="26"/>
  <c r="I536" i="26"/>
  <c r="I537" i="26"/>
  <c r="I538" i="26"/>
  <c r="I539" i="26"/>
  <c r="I540" i="26"/>
  <c r="I541" i="26"/>
  <c r="I542" i="26"/>
  <c r="I543" i="26"/>
  <c r="I544" i="26"/>
  <c r="I545" i="26"/>
  <c r="I546" i="26"/>
  <c r="I547" i="26"/>
  <c r="I548" i="26"/>
  <c r="I549" i="26"/>
  <c r="I550" i="26"/>
  <c r="I551" i="26"/>
  <c r="I552" i="26"/>
  <c r="I553" i="26"/>
  <c r="I554" i="26"/>
  <c r="I555" i="26"/>
  <c r="I556" i="26"/>
  <c r="I557" i="26"/>
  <c r="I558" i="26"/>
  <c r="I559" i="26"/>
  <c r="I560" i="26"/>
  <c r="I561" i="26"/>
  <c r="I562" i="26"/>
  <c r="I563" i="26"/>
  <c r="I564" i="26"/>
  <c r="I565" i="26"/>
  <c r="I566" i="26"/>
  <c r="I567" i="26"/>
  <c r="I568" i="26"/>
  <c r="I569" i="26"/>
  <c r="I570" i="26"/>
  <c r="I571" i="26"/>
  <c r="I572" i="26"/>
  <c r="I573" i="26"/>
  <c r="J573" i="26" s="1"/>
  <c r="I574" i="26"/>
  <c r="J574" i="26" s="1"/>
  <c r="I575" i="26"/>
  <c r="I576" i="26"/>
  <c r="I577" i="26"/>
  <c r="I578" i="26"/>
  <c r="J578" i="26" s="1"/>
  <c r="I579" i="26"/>
  <c r="J579" i="26" s="1"/>
  <c r="I580" i="26"/>
  <c r="J580" i="26" s="1"/>
  <c r="I581" i="26"/>
  <c r="J581" i="26" s="1"/>
  <c r="I582" i="26"/>
  <c r="J582" i="26" s="1"/>
  <c r="I583" i="26"/>
  <c r="I584" i="26"/>
  <c r="I585" i="26"/>
  <c r="I586" i="26"/>
  <c r="I587" i="26"/>
  <c r="J587" i="26" s="1"/>
  <c r="I588" i="26"/>
  <c r="I589" i="26"/>
  <c r="I590" i="26"/>
  <c r="J590" i="26" s="1"/>
  <c r="I591" i="26"/>
  <c r="I592" i="26"/>
  <c r="I593" i="26"/>
  <c r="I594" i="26"/>
  <c r="I595" i="26"/>
  <c r="I596" i="26"/>
  <c r="J596" i="26" s="1"/>
  <c r="J588" i="26"/>
  <c r="J589" i="26"/>
  <c r="F573" i="26"/>
  <c r="F574" i="26"/>
  <c r="F575" i="26"/>
  <c r="F576" i="26"/>
  <c r="F577" i="26"/>
  <c r="F578" i="26"/>
  <c r="F579" i="26"/>
  <c r="F580" i="26"/>
  <c r="F581" i="26"/>
  <c r="F582" i="26"/>
  <c r="F583" i="26"/>
  <c r="F584" i="26"/>
  <c r="F585" i="26"/>
  <c r="F586" i="26"/>
  <c r="F587" i="26"/>
  <c r="F588" i="26"/>
  <c r="F589" i="26"/>
  <c r="F590" i="26"/>
  <c r="F591" i="26"/>
  <c r="F592" i="26"/>
  <c r="F593" i="26"/>
  <c r="F594" i="26"/>
  <c r="F595" i="26"/>
  <c r="F596" i="26"/>
  <c r="H370" i="20"/>
  <c r="H350" i="20"/>
  <c r="H257" i="20"/>
  <c r="H156" i="20"/>
  <c r="H150" i="20"/>
  <c r="H119" i="20"/>
  <c r="H54" i="20"/>
  <c r="H40"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1" i="20"/>
  <c r="H42" i="20"/>
  <c r="H43" i="20"/>
  <c r="H44" i="20"/>
  <c r="H45" i="20"/>
  <c r="H46" i="20"/>
  <c r="H47" i="20"/>
  <c r="H48" i="20"/>
  <c r="H49" i="20"/>
  <c r="H50" i="20"/>
  <c r="H51" i="20"/>
  <c r="H52" i="20"/>
  <c r="H53"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1" i="20"/>
  <c r="H152" i="20"/>
  <c r="H153" i="20"/>
  <c r="H154" i="20"/>
  <c r="H155"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H240" i="20"/>
  <c r="H241" i="20"/>
  <c r="H242" i="20"/>
  <c r="H243" i="20"/>
  <c r="H244" i="20"/>
  <c r="H245" i="20"/>
  <c r="H246" i="20"/>
  <c r="H247" i="20"/>
  <c r="H248" i="20"/>
  <c r="H249" i="20"/>
  <c r="H250" i="20"/>
  <c r="H251" i="20"/>
  <c r="H252" i="20"/>
  <c r="H253" i="20"/>
  <c r="H254" i="20"/>
  <c r="H255" i="20"/>
  <c r="H256" i="20"/>
  <c r="H258" i="20"/>
  <c r="H259" i="20"/>
  <c r="H260" i="20"/>
  <c r="H261" i="20"/>
  <c r="H262" i="20"/>
  <c r="H263" i="20"/>
  <c r="H264" i="20"/>
  <c r="H265" i="20"/>
  <c r="H266" i="20"/>
  <c r="H267" i="20"/>
  <c r="H268" i="20"/>
  <c r="H269" i="20"/>
  <c r="H270" i="20"/>
  <c r="H271" i="20"/>
  <c r="H272" i="20"/>
  <c r="H273" i="20"/>
  <c r="H274" i="20"/>
  <c r="H275" i="20"/>
  <c r="H276" i="20"/>
  <c r="H277" i="20"/>
  <c r="H278" i="20"/>
  <c r="H279" i="20"/>
  <c r="H280" i="20"/>
  <c r="H281" i="20"/>
  <c r="H282" i="20"/>
  <c r="H283" i="20"/>
  <c r="H284" i="20"/>
  <c r="H285" i="20"/>
  <c r="H286" i="20"/>
  <c r="H287" i="20"/>
  <c r="H288" i="20"/>
  <c r="H289" i="20"/>
  <c r="H290" i="20"/>
  <c r="H291" i="20"/>
  <c r="H292" i="20"/>
  <c r="H293" i="20"/>
  <c r="H294" i="20"/>
  <c r="H295" i="20"/>
  <c r="H296" i="20"/>
  <c r="H297" i="20"/>
  <c r="H298" i="20"/>
  <c r="H299" i="20"/>
  <c r="H300" i="20"/>
  <c r="H301" i="20"/>
  <c r="H302" i="20"/>
  <c r="H303" i="20"/>
  <c r="H304" i="20"/>
  <c r="H305" i="20"/>
  <c r="H306" i="20"/>
  <c r="H307" i="20"/>
  <c r="H308" i="20"/>
  <c r="H309" i="20"/>
  <c r="H310" i="20"/>
  <c r="H311" i="20"/>
  <c r="H312" i="20"/>
  <c r="H313" i="20"/>
  <c r="H314" i="20"/>
  <c r="H315" i="20"/>
  <c r="H316" i="20"/>
  <c r="H317" i="20"/>
  <c r="H318" i="20"/>
  <c r="H319" i="20"/>
  <c r="H320" i="20"/>
  <c r="H321" i="20"/>
  <c r="H322" i="20"/>
  <c r="H323" i="20"/>
  <c r="H324" i="20"/>
  <c r="H325" i="20"/>
  <c r="H326" i="20"/>
  <c r="H327" i="20"/>
  <c r="H328" i="20"/>
  <c r="H329" i="20"/>
  <c r="H330" i="20"/>
  <c r="H331" i="20"/>
  <c r="H332" i="20"/>
  <c r="H333" i="20"/>
  <c r="H334" i="20"/>
  <c r="H335" i="20"/>
  <c r="H336" i="20"/>
  <c r="H337" i="20"/>
  <c r="H338" i="20"/>
  <c r="H339" i="20"/>
  <c r="H340" i="20"/>
  <c r="H341" i="20"/>
  <c r="H342" i="20"/>
  <c r="H343" i="20"/>
  <c r="H344" i="20"/>
  <c r="H345" i="20"/>
  <c r="H346" i="20"/>
  <c r="H347" i="20"/>
  <c r="H348" i="20"/>
  <c r="H349" i="20"/>
  <c r="H351" i="20"/>
  <c r="H352" i="20"/>
  <c r="H353" i="20"/>
  <c r="H354" i="20"/>
  <c r="H355" i="20"/>
  <c r="H356" i="20"/>
  <c r="H357" i="20"/>
  <c r="H358" i="20"/>
  <c r="H359" i="20"/>
  <c r="H360" i="20"/>
  <c r="H361" i="20"/>
  <c r="H362" i="20"/>
  <c r="H363" i="20"/>
  <c r="H364" i="20"/>
  <c r="H365" i="20"/>
  <c r="H366" i="20"/>
  <c r="H367" i="20"/>
  <c r="H368" i="20"/>
  <c r="H369" i="20"/>
  <c r="H371" i="20"/>
  <c r="H372" i="20"/>
  <c r="H373" i="20"/>
  <c r="H374" i="20"/>
  <c r="H375" i="20"/>
  <c r="H376" i="20"/>
  <c r="H377" i="20"/>
  <c r="H378" i="20"/>
  <c r="H379" i="20"/>
  <c r="H380" i="20"/>
  <c r="H381" i="20"/>
  <c r="H382" i="20"/>
  <c r="H383" i="20"/>
  <c r="H384" i="20"/>
  <c r="H385" i="20"/>
  <c r="H386" i="20"/>
  <c r="H387" i="20"/>
  <c r="H388" i="20"/>
  <c r="H389" i="20"/>
  <c r="H390" i="20"/>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A311" i="20" s="1"/>
  <c r="A312" i="20" s="1"/>
  <c r="A313" i="20" s="1"/>
  <c r="A314" i="20" s="1"/>
  <c r="A315" i="20" s="1"/>
  <c r="A316" i="20" s="1"/>
  <c r="A317" i="20" s="1"/>
  <c r="A318" i="20" s="1"/>
  <c r="A319" i="20" s="1"/>
  <c r="A320" i="20" s="1"/>
  <c r="A321" i="20" s="1"/>
  <c r="A322" i="20" s="1"/>
  <c r="A323" i="20" s="1"/>
  <c r="A324" i="20" s="1"/>
  <c r="A325" i="20" s="1"/>
  <c r="A326" i="20" s="1"/>
  <c r="A327" i="20" s="1"/>
  <c r="A328" i="20" s="1"/>
  <c r="A329" i="20" s="1"/>
  <c r="A330" i="20" s="1"/>
  <c r="A331" i="20" s="1"/>
  <c r="A332" i="20" s="1"/>
  <c r="A333" i="20" s="1"/>
  <c r="A334" i="20" s="1"/>
  <c r="A335" i="20" s="1"/>
  <c r="A336" i="20" s="1"/>
  <c r="A337" i="20" s="1"/>
  <c r="A338" i="20" s="1"/>
  <c r="A339" i="20" s="1"/>
  <c r="A340" i="20" s="1"/>
  <c r="A341" i="20" s="1"/>
  <c r="A342" i="20" s="1"/>
  <c r="A343" i="20" s="1"/>
  <c r="A344" i="20" s="1"/>
  <c r="A345" i="20" s="1"/>
  <c r="A346" i="20" s="1"/>
  <c r="A347" i="20" s="1"/>
  <c r="A348" i="20" s="1"/>
  <c r="A349" i="20" s="1"/>
  <c r="A350" i="20" s="1"/>
  <c r="A351" i="20" s="1"/>
  <c r="A352" i="20" s="1"/>
  <c r="A353" i="20" s="1"/>
  <c r="A354" i="20" s="1"/>
  <c r="A355" i="20" s="1"/>
  <c r="A356" i="20" s="1"/>
  <c r="A357" i="20" s="1"/>
  <c r="A358" i="20" s="1"/>
  <c r="A359" i="20" s="1"/>
  <c r="A360" i="20" s="1"/>
  <c r="A361" i="20" s="1"/>
  <c r="A362" i="20" s="1"/>
  <c r="A363" i="20" s="1"/>
  <c r="A364" i="20" s="1"/>
  <c r="A365" i="20" s="1"/>
  <c r="A366" i="20" s="1"/>
  <c r="A367" i="20" s="1"/>
  <c r="A368" i="20" s="1"/>
  <c r="A369" i="20" s="1"/>
  <c r="A370" i="20" s="1"/>
  <c r="A371" i="20" s="1"/>
  <c r="A372" i="20" s="1"/>
  <c r="A373" i="20" s="1"/>
  <c r="A374" i="20" s="1"/>
  <c r="A375" i="20" s="1"/>
  <c r="A376" i="20" s="1"/>
  <c r="A377" i="20" s="1"/>
  <c r="A378" i="20" s="1"/>
  <c r="A379" i="20" s="1"/>
  <c r="A380" i="20" s="1"/>
  <c r="A381" i="20" s="1"/>
  <c r="A382" i="20" s="1"/>
  <c r="A383" i="20" s="1"/>
  <c r="A384" i="20" s="1"/>
  <c r="A385" i="20" s="1"/>
  <c r="A386" i="20" s="1"/>
  <c r="A387" i="20" s="1"/>
  <c r="A388" i="20" s="1"/>
  <c r="A389" i="20" s="1"/>
  <c r="A390" i="20" s="1"/>
  <c r="D37" i="12"/>
  <c r="D40" i="12"/>
  <c r="G84" i="27"/>
  <c r="G83" i="27"/>
  <c r="G82" i="27"/>
  <c r="G81" i="27"/>
  <c r="G80" i="27"/>
  <c r="G79" i="27"/>
  <c r="G78" i="27"/>
  <c r="G77" i="27"/>
  <c r="G76" i="27"/>
  <c r="G75" i="27"/>
  <c r="G74" i="27"/>
  <c r="G73" i="27"/>
  <c r="G72" i="27"/>
  <c r="G71" i="27"/>
  <c r="G70" i="27"/>
  <c r="G69" i="27"/>
  <c r="G68" i="27"/>
  <c r="G67" i="27"/>
  <c r="G66" i="27"/>
  <c r="G65" i="27"/>
  <c r="G64" i="27"/>
  <c r="G63" i="27"/>
  <c r="G62" i="27"/>
  <c r="G61" i="27"/>
  <c r="G60" i="27"/>
  <c r="G59" i="27"/>
  <c r="G58" i="27"/>
  <c r="G57" i="27"/>
  <c r="G56" i="27"/>
  <c r="G55" i="27"/>
  <c r="G54" i="27"/>
  <c r="G53" i="27"/>
  <c r="G52" i="27"/>
  <c r="G51" i="27"/>
  <c r="G50" i="27"/>
  <c r="G49" i="27"/>
  <c r="G48" i="27"/>
  <c r="G47" i="27"/>
  <c r="G46" i="27"/>
  <c r="G45" i="27"/>
  <c r="G44" i="27"/>
  <c r="G43" i="27"/>
  <c r="G42" i="27"/>
  <c r="G41" i="27"/>
  <c r="G40" i="27"/>
  <c r="G39" i="27"/>
  <c r="G38" i="27"/>
  <c r="G37" i="27"/>
  <c r="G36" i="27"/>
  <c r="G35" i="27"/>
  <c r="G33" i="27"/>
  <c r="G34" i="27"/>
  <c r="D38" i="12"/>
  <c r="D33" i="12"/>
  <c r="D35" i="12"/>
  <c r="G8" i="27"/>
  <c r="G9" i="27"/>
  <c r="G10" i="27"/>
  <c r="G11" i="27"/>
  <c r="G12" i="27"/>
  <c r="G13" i="27"/>
  <c r="G14" i="27"/>
  <c r="G15" i="27"/>
  <c r="G16" i="27"/>
  <c r="G17" i="27"/>
  <c r="G18" i="27"/>
  <c r="G19" i="27"/>
  <c r="G20" i="27"/>
  <c r="G21" i="27"/>
  <c r="G22" i="27"/>
  <c r="G23" i="27"/>
  <c r="G24" i="27"/>
  <c r="G25" i="27"/>
  <c r="G26" i="27"/>
  <c r="G27" i="27"/>
  <c r="G28" i="27"/>
  <c r="G29" i="27"/>
  <c r="G30" i="27"/>
  <c r="G31" i="27"/>
  <c r="G32" i="27"/>
  <c r="D26" i="12" l="1"/>
  <c r="J577" i="26"/>
  <c r="J595" i="26"/>
  <c r="J586" i="26"/>
  <c r="J576" i="26"/>
  <c r="J594" i="26"/>
  <c r="J585" i="26"/>
  <c r="J575" i="26"/>
  <c r="J593" i="26"/>
  <c r="J584" i="26"/>
  <c r="J592" i="26"/>
  <c r="J583" i="26"/>
  <c r="J591" i="26"/>
  <c r="I387" i="20" l="1"/>
  <c r="I388" i="20"/>
  <c r="I389" i="20"/>
  <c r="I390" i="20"/>
  <c r="E387" i="20"/>
  <c r="E388" i="20"/>
  <c r="E389" i="20"/>
  <c r="E390" i="20"/>
  <c r="D47" i="12"/>
  <c r="I9" i="26" l="1"/>
  <c r="I10" i="26"/>
  <c r="I11" i="26"/>
  <c r="I12" i="26"/>
  <c r="I13" i="26"/>
  <c r="I14" i="26"/>
  <c r="I15" i="26"/>
  <c r="I16" i="26"/>
  <c r="I17" i="26"/>
  <c r="I18" i="26"/>
  <c r="F459" i="26" l="1"/>
  <c r="F460" i="26"/>
  <c r="F461" i="26"/>
  <c r="F462" i="26"/>
  <c r="F463" i="26"/>
  <c r="F464" i="26"/>
  <c r="F465" i="26"/>
  <c r="F466" i="26"/>
  <c r="F467" i="26"/>
  <c r="F468" i="26"/>
  <c r="F469" i="26"/>
  <c r="F470" i="26"/>
  <c r="F471" i="26"/>
  <c r="F472" i="26"/>
  <c r="F473" i="26"/>
  <c r="F474" i="26"/>
  <c r="F475" i="26"/>
  <c r="F476" i="26"/>
  <c r="F477" i="26"/>
  <c r="F478" i="26"/>
  <c r="F479" i="26"/>
  <c r="F480" i="26"/>
  <c r="F481" i="26"/>
  <c r="F482" i="26"/>
  <c r="F483" i="26"/>
  <c r="F484" i="26"/>
  <c r="F485" i="26"/>
  <c r="F486" i="26"/>
  <c r="F487" i="26"/>
  <c r="F488" i="26"/>
  <c r="F489" i="26"/>
  <c r="F490" i="26"/>
  <c r="F491" i="26"/>
  <c r="F492" i="26"/>
  <c r="F493" i="26"/>
  <c r="F494" i="26"/>
  <c r="F495" i="26"/>
  <c r="F496" i="26"/>
  <c r="F497" i="26"/>
  <c r="F498" i="26"/>
  <c r="F499" i="26"/>
  <c r="F500" i="26"/>
  <c r="F501" i="26"/>
  <c r="F502" i="26"/>
  <c r="F503" i="26"/>
  <c r="F504" i="26"/>
  <c r="F505" i="26"/>
  <c r="F506" i="26"/>
  <c r="F507" i="26"/>
  <c r="F508" i="26"/>
  <c r="F509" i="26"/>
  <c r="F510" i="26"/>
  <c r="F511" i="26"/>
  <c r="F512" i="26"/>
  <c r="F513" i="26"/>
  <c r="F514" i="26"/>
  <c r="F515" i="26"/>
  <c r="F516" i="26"/>
  <c r="F517" i="26"/>
  <c r="F518" i="26"/>
  <c r="F519" i="26"/>
  <c r="F520" i="26"/>
  <c r="F521" i="26"/>
  <c r="F522" i="26"/>
  <c r="F523" i="26"/>
  <c r="F524" i="26"/>
  <c r="F525" i="26"/>
  <c r="F526" i="26"/>
  <c r="F527" i="26"/>
  <c r="F528" i="26"/>
  <c r="F529" i="26"/>
  <c r="F530" i="26"/>
  <c r="F531" i="26"/>
  <c r="F532" i="26"/>
  <c r="F533" i="26"/>
  <c r="F534" i="26"/>
  <c r="F535" i="26"/>
  <c r="F536" i="26"/>
  <c r="F537" i="26"/>
  <c r="F538" i="26"/>
  <c r="F539" i="26"/>
  <c r="F540" i="26"/>
  <c r="F541" i="26"/>
  <c r="F542" i="26"/>
  <c r="F543" i="26"/>
  <c r="F544" i="26"/>
  <c r="F545" i="26"/>
  <c r="F546" i="26"/>
  <c r="F547" i="26"/>
  <c r="F548" i="26"/>
  <c r="F549" i="26"/>
  <c r="F550" i="26"/>
  <c r="F551" i="26"/>
  <c r="F552" i="26"/>
  <c r="F553" i="26"/>
  <c r="F554" i="26"/>
  <c r="F555" i="26"/>
  <c r="F556" i="26"/>
  <c r="F557" i="26"/>
  <c r="F558" i="26"/>
  <c r="F559" i="26"/>
  <c r="F560" i="26"/>
  <c r="F561" i="26"/>
  <c r="F562" i="26"/>
  <c r="F563" i="26"/>
  <c r="F564" i="26"/>
  <c r="F565" i="26"/>
  <c r="F566" i="26"/>
  <c r="F567" i="26"/>
  <c r="F568" i="26"/>
  <c r="F569" i="26"/>
  <c r="F570" i="26"/>
  <c r="F571" i="26"/>
  <c r="F572" i="26"/>
  <c r="J569" i="26"/>
  <c r="J545" i="26"/>
  <c r="J537" i="26"/>
  <c r="J529" i="26"/>
  <c r="J523" i="26"/>
  <c r="J513" i="26"/>
  <c r="J504" i="26"/>
  <c r="J480" i="26"/>
  <c r="J474" i="26"/>
  <c r="J472" i="26"/>
  <c r="J466" i="26"/>
  <c r="J448" i="26"/>
  <c r="J440" i="26"/>
  <c r="J416" i="26"/>
  <c r="J408" i="26"/>
  <c r="J406" i="26"/>
  <c r="J384" i="26"/>
  <c r="J376" i="26"/>
  <c r="J352" i="26"/>
  <c r="J344" i="26"/>
  <c r="J320" i="26"/>
  <c r="J312" i="26"/>
  <c r="J288" i="26"/>
  <c r="J280" i="26"/>
  <c r="J256" i="26"/>
  <c r="J248" i="26"/>
  <c r="J216" i="26"/>
  <c r="J184" i="26"/>
  <c r="J152" i="26"/>
  <c r="J120" i="26"/>
  <c r="J88" i="26"/>
  <c r="J56" i="26"/>
  <c r="J24" i="26"/>
  <c r="E10" i="20"/>
  <c r="J514" i="26" l="1"/>
  <c r="J459" i="26"/>
  <c r="J395" i="26"/>
  <c r="J307" i="26"/>
  <c r="J155" i="26"/>
  <c r="J506" i="26"/>
  <c r="J449" i="26"/>
  <c r="J385" i="26"/>
  <c r="J302" i="26"/>
  <c r="J114" i="26"/>
  <c r="J187" i="26"/>
  <c r="J502" i="26"/>
  <c r="J442" i="26"/>
  <c r="J378" i="26"/>
  <c r="J290" i="26"/>
  <c r="J12" i="26"/>
  <c r="J315" i="26"/>
  <c r="J498" i="26"/>
  <c r="J438" i="26"/>
  <c r="J374" i="26"/>
  <c r="J265" i="26"/>
  <c r="J532" i="26"/>
  <c r="J491" i="26"/>
  <c r="J434" i="26"/>
  <c r="J363" i="26"/>
  <c r="J251" i="26"/>
  <c r="J427" i="26"/>
  <c r="J346" i="26"/>
  <c r="J238" i="26"/>
  <c r="J527" i="26"/>
  <c r="J470" i="26"/>
  <c r="J410" i="26"/>
  <c r="J329" i="26"/>
  <c r="J226" i="26"/>
  <c r="J204" i="26"/>
  <c r="J244" i="26"/>
  <c r="J284" i="26"/>
  <c r="J308" i="26"/>
  <c r="J348" i="26"/>
  <c r="J388" i="26"/>
  <c r="J428" i="26"/>
  <c r="J452" i="26"/>
  <c r="J492" i="26"/>
  <c r="J340" i="26"/>
  <c r="J54" i="26"/>
  <c r="J94" i="26"/>
  <c r="J158" i="26"/>
  <c r="J84" i="26"/>
  <c r="J28" i="26"/>
  <c r="J68" i="26"/>
  <c r="J108" i="26"/>
  <c r="J148" i="26"/>
  <c r="J180" i="26"/>
  <c r="J228" i="26"/>
  <c r="J268" i="26"/>
  <c r="J316" i="26"/>
  <c r="J356" i="26"/>
  <c r="J412" i="26"/>
  <c r="J460" i="26"/>
  <c r="J517"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423" i="26"/>
  <c r="J439" i="26"/>
  <c r="J455" i="26"/>
  <c r="J471" i="26"/>
  <c r="J495" i="26"/>
  <c r="J512" i="26"/>
  <c r="J528" i="26"/>
  <c r="J544" i="26"/>
  <c r="J568" i="26"/>
  <c r="J212" i="26"/>
  <c r="J52" i="26"/>
  <c r="J19" i="26"/>
  <c r="J100" i="26"/>
  <c r="J196" i="26"/>
  <c r="J236" i="26"/>
  <c r="J260" i="26"/>
  <c r="J300" i="26"/>
  <c r="J332" i="26"/>
  <c r="J372" i="26"/>
  <c r="J404" i="26"/>
  <c r="J436" i="26"/>
  <c r="J468" i="26"/>
  <c r="J500" i="26"/>
  <c r="J533"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407" i="26"/>
  <c r="J415" i="26"/>
  <c r="J431" i="26"/>
  <c r="J447" i="26"/>
  <c r="J463" i="26"/>
  <c r="J479" i="26"/>
  <c r="J487" i="26"/>
  <c r="J503" i="26"/>
  <c r="J520" i="26"/>
  <c r="J536" i="26"/>
  <c r="J552" i="26"/>
  <c r="J560" i="26"/>
  <c r="J481" i="26"/>
  <c r="J201" i="26"/>
  <c r="J44" i="26"/>
  <c r="J76" i="26"/>
  <c r="J124" i="26"/>
  <c r="J156" i="26"/>
  <c r="J380" i="26"/>
  <c r="J420" i="26"/>
  <c r="J476" i="26"/>
  <c r="J525" i="26"/>
  <c r="J21" i="26"/>
  <c r="J25" i="26"/>
  <c r="J49" i="26"/>
  <c r="J65" i="26"/>
  <c r="J81" i="26"/>
  <c r="J105" i="26"/>
  <c r="J121" i="26"/>
  <c r="J137" i="26"/>
  <c r="J161" i="26"/>
  <c r="J177" i="26"/>
  <c r="J193" i="26"/>
  <c r="J209" i="26"/>
  <c r="J225" i="26"/>
  <c r="J241" i="26"/>
  <c r="J289" i="26"/>
  <c r="J305" i="26"/>
  <c r="J345" i="26"/>
  <c r="J361" i="26"/>
  <c r="J377" i="26"/>
  <c r="J393" i="26"/>
  <c r="J409" i="26"/>
  <c r="J425" i="26"/>
  <c r="J433" i="26"/>
  <c r="J457" i="26"/>
  <c r="J465" i="26"/>
  <c r="J473" i="26"/>
  <c r="J489" i="26"/>
  <c r="J497" i="26"/>
  <c r="J505" i="26"/>
  <c r="J522" i="26"/>
  <c r="J530" i="26"/>
  <c r="J538" i="26"/>
  <c r="J546" i="26"/>
  <c r="J554" i="26"/>
  <c r="J562" i="26"/>
  <c r="J570" i="26"/>
  <c r="J11" i="26"/>
  <c r="J36" i="26"/>
  <c r="J60" i="26"/>
  <c r="J92" i="26"/>
  <c r="J116" i="26"/>
  <c r="J140" i="26"/>
  <c r="J164" i="26"/>
  <c r="J188" i="26"/>
  <c r="J220" i="26"/>
  <c r="J252" i="26"/>
  <c r="J292" i="26"/>
  <c r="J324" i="26"/>
  <c r="J364" i="26"/>
  <c r="J396" i="26"/>
  <c r="J444" i="26"/>
  <c r="J484" i="26"/>
  <c r="J508" i="26"/>
  <c r="J132" i="26"/>
  <c r="J549" i="26"/>
  <c r="J46" i="26"/>
  <c r="J86" i="26"/>
  <c r="J118" i="26"/>
  <c r="J150" i="26"/>
  <c r="J190" i="26"/>
  <c r="J541"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441" i="26"/>
  <c r="J9" i="26"/>
  <c r="J17" i="26"/>
  <c r="J26" i="26"/>
  <c r="J34" i="26"/>
  <c r="J42" i="26"/>
  <c r="J50" i="26"/>
  <c r="J58" i="26"/>
  <c r="J66" i="26"/>
  <c r="J74" i="26"/>
  <c r="J82" i="26"/>
  <c r="J90" i="26"/>
  <c r="J98" i="26"/>
  <c r="J106" i="26"/>
  <c r="J122" i="26"/>
  <c r="J130" i="26"/>
  <c r="J138" i="26"/>
  <c r="J146" i="26"/>
  <c r="J154" i="26"/>
  <c r="J162" i="26"/>
  <c r="J417" i="26"/>
  <c r="J353" i="26"/>
  <c r="J276" i="26"/>
  <c r="J172" i="26"/>
  <c r="J557" i="26"/>
  <c r="J38" i="26"/>
  <c r="J78" i="26"/>
  <c r="J126" i="26"/>
  <c r="J166" i="26"/>
  <c r="J10" i="26"/>
  <c r="J18" i="26"/>
  <c r="J27" i="26"/>
  <c r="J35" i="26"/>
  <c r="J43" i="26"/>
  <c r="J51" i="26"/>
  <c r="J59" i="26"/>
  <c r="J67" i="26"/>
  <c r="J75" i="26"/>
  <c r="J83" i="26"/>
  <c r="J91" i="26"/>
  <c r="J99" i="26"/>
  <c r="J107" i="26"/>
  <c r="J115" i="26"/>
  <c r="J56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405" i="26"/>
  <c r="J413" i="26"/>
  <c r="J421" i="26"/>
  <c r="J429" i="26"/>
  <c r="J437" i="26"/>
  <c r="J445" i="26"/>
  <c r="J453" i="26"/>
  <c r="J461" i="26"/>
  <c r="J469" i="26"/>
  <c r="J477" i="26"/>
  <c r="J485" i="26"/>
  <c r="J493" i="26"/>
  <c r="J501" i="26"/>
  <c r="J509" i="26"/>
  <c r="J518" i="26"/>
  <c r="J526" i="26"/>
  <c r="J534" i="26"/>
  <c r="J572" i="26"/>
  <c r="J564" i="26"/>
  <c r="J556" i="26"/>
  <c r="J548" i="26"/>
  <c r="J540" i="26"/>
  <c r="J531" i="26"/>
  <c r="J490" i="26"/>
  <c r="J458" i="26"/>
  <c r="J426" i="26"/>
  <c r="J394" i="26"/>
  <c r="J362" i="26"/>
  <c r="J339" i="26"/>
  <c r="J326" i="26"/>
  <c r="J314" i="26"/>
  <c r="J275" i="26"/>
  <c r="J262" i="26"/>
  <c r="J250" i="26"/>
  <c r="J211" i="26"/>
  <c r="J198" i="26"/>
  <c r="J186" i="26"/>
  <c r="J171" i="26"/>
  <c r="J131" i="26"/>
  <c r="J571" i="26"/>
  <c r="J563" i="26"/>
  <c r="J555" i="26"/>
  <c r="J547" i="26"/>
  <c r="J539" i="26"/>
  <c r="J521" i="26"/>
  <c r="J510" i="26"/>
  <c r="J499" i="26"/>
  <c r="J478" i="26"/>
  <c r="J467" i="26"/>
  <c r="J446" i="26"/>
  <c r="J435" i="26"/>
  <c r="J414" i="26"/>
  <c r="J403" i="26"/>
  <c r="J382" i="26"/>
  <c r="J371" i="26"/>
  <c r="J350" i="26"/>
  <c r="J338" i="26"/>
  <c r="J299" i="26"/>
  <c r="J286" i="26"/>
  <c r="J274" i="26"/>
  <c r="J235" i="26"/>
  <c r="J222" i="26"/>
  <c r="J210" i="26"/>
  <c r="J170" i="26"/>
  <c r="J402"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424" i="26"/>
  <c r="J432" i="26"/>
  <c r="J456" i="26"/>
  <c r="J464" i="26"/>
  <c r="J488" i="26"/>
  <c r="J496" i="26"/>
  <c r="J561" i="26"/>
  <c r="J553" i="26"/>
  <c r="J519" i="26"/>
  <c r="J507" i="26"/>
  <c r="J486" i="26"/>
  <c r="J475" i="26"/>
  <c r="J454" i="26"/>
  <c r="J443" i="26"/>
  <c r="J422" i="26"/>
  <c r="J411" i="26"/>
  <c r="J390" i="26"/>
  <c r="J379" i="26"/>
  <c r="J358" i="26"/>
  <c r="J347" i="26"/>
  <c r="J334" i="26"/>
  <c r="J322" i="26"/>
  <c r="J283" i="26"/>
  <c r="J270" i="26"/>
  <c r="J258" i="26"/>
  <c r="J219" i="26"/>
  <c r="J206" i="26"/>
  <c r="J194" i="26"/>
  <c r="J123" i="26"/>
  <c r="J294" i="26"/>
  <c r="J282" i="26"/>
  <c r="J243" i="26"/>
  <c r="J230" i="26"/>
  <c r="J218" i="26"/>
  <c r="J179" i="26"/>
  <c r="J163" i="26"/>
  <c r="J567" i="26"/>
  <c r="J559" i="26"/>
  <c r="J551" i="26"/>
  <c r="J543" i="26"/>
  <c r="J535" i="26"/>
  <c r="J516" i="26"/>
  <c r="J494" i="26"/>
  <c r="J483" i="26"/>
  <c r="J462" i="26"/>
  <c r="J451" i="26"/>
  <c r="J430" i="26"/>
  <c r="J419" i="26"/>
  <c r="J398" i="26"/>
  <c r="J387" i="26"/>
  <c r="J366" i="26"/>
  <c r="J355" i="26"/>
  <c r="J331" i="26"/>
  <c r="J318" i="26"/>
  <c r="J306" i="26"/>
  <c r="J267" i="26"/>
  <c r="J254" i="26"/>
  <c r="J242" i="26"/>
  <c r="J203" i="26"/>
  <c r="J178" i="26"/>
  <c r="J139" i="26"/>
  <c r="J566" i="26"/>
  <c r="J558" i="26"/>
  <c r="J550" i="26"/>
  <c r="J542" i="26"/>
  <c r="J524" i="26"/>
  <c r="J515" i="26"/>
  <c r="J482" i="26"/>
  <c r="J450" i="26"/>
  <c r="J418" i="26"/>
  <c r="J386" i="26"/>
  <c r="J354" i="26"/>
  <c r="J342" i="26"/>
  <c r="J330" i="26"/>
  <c r="J291" i="26"/>
  <c r="J278" i="26"/>
  <c r="J266" i="26"/>
  <c r="J227" i="26"/>
  <c r="J214" i="26"/>
  <c r="J202" i="26"/>
  <c r="J20" i="26"/>
  <c r="J511" i="26"/>
  <c r="J22" i="26"/>
  <c r="F6" i="20" l="1"/>
  <c r="G6" i="20"/>
  <c r="D23" i="12" s="1"/>
  <c r="I362" i="20"/>
  <c r="I363" i="20"/>
  <c r="I364" i="20"/>
  <c r="I365" i="20"/>
  <c r="I366" i="20"/>
  <c r="I367" i="20"/>
  <c r="I368" i="20"/>
  <c r="I369" i="20"/>
  <c r="I370" i="20"/>
  <c r="I371" i="20"/>
  <c r="I372" i="20"/>
  <c r="I373" i="20"/>
  <c r="I374" i="20"/>
  <c r="I375" i="20"/>
  <c r="I376" i="20"/>
  <c r="I377" i="20"/>
  <c r="I378" i="20"/>
  <c r="I379" i="20"/>
  <c r="I380" i="20"/>
  <c r="I381" i="20"/>
  <c r="I382" i="20"/>
  <c r="I383" i="20"/>
  <c r="I384" i="20"/>
  <c r="I385" i="20"/>
  <c r="I386" i="20"/>
  <c r="E362" i="20"/>
  <c r="E363" i="20"/>
  <c r="E364" i="20"/>
  <c r="E365" i="20"/>
  <c r="E366" i="20"/>
  <c r="E367" i="20"/>
  <c r="E368" i="20"/>
  <c r="E369" i="20"/>
  <c r="E370" i="20"/>
  <c r="E371" i="20"/>
  <c r="E372" i="20"/>
  <c r="E373" i="20"/>
  <c r="E374" i="20"/>
  <c r="E375" i="20"/>
  <c r="E376" i="20"/>
  <c r="E377" i="20"/>
  <c r="E378" i="20"/>
  <c r="E379" i="20"/>
  <c r="E380" i="20"/>
  <c r="E381" i="20"/>
  <c r="E382" i="20"/>
  <c r="E383" i="20"/>
  <c r="E384" i="20"/>
  <c r="E385" i="20"/>
  <c r="E386" i="20"/>
  <c r="I361" i="20"/>
  <c r="E361" i="20"/>
  <c r="I323" i="20"/>
  <c r="I324" i="20"/>
  <c r="I325" i="20"/>
  <c r="I326" i="20"/>
  <c r="I327" i="20"/>
  <c r="I328" i="20"/>
  <c r="I329" i="20"/>
  <c r="I330" i="20"/>
  <c r="I331" i="20"/>
  <c r="I332" i="20"/>
  <c r="I333" i="20"/>
  <c r="I334" i="20"/>
  <c r="I335" i="20"/>
  <c r="I336" i="20"/>
  <c r="I337" i="20"/>
  <c r="I338" i="20"/>
  <c r="I339" i="20"/>
  <c r="I340" i="20"/>
  <c r="I341" i="20"/>
  <c r="I342" i="20"/>
  <c r="I343" i="20"/>
  <c r="I344" i="20"/>
  <c r="I345" i="20"/>
  <c r="I346" i="20"/>
  <c r="I347" i="20"/>
  <c r="I348" i="20"/>
  <c r="I349" i="20"/>
  <c r="I350" i="20"/>
  <c r="I351" i="20"/>
  <c r="I352" i="20"/>
  <c r="I353" i="20"/>
  <c r="I354" i="20"/>
  <c r="I355" i="20"/>
  <c r="I356" i="20"/>
  <c r="I357" i="20"/>
  <c r="I358" i="20"/>
  <c r="I359" i="20"/>
  <c r="I360" i="20"/>
  <c r="E323" i="20"/>
  <c r="E324" i="20"/>
  <c r="E325" i="20"/>
  <c r="E326" i="20"/>
  <c r="E327" i="20"/>
  <c r="E328" i="20"/>
  <c r="E329" i="20"/>
  <c r="E330" i="20"/>
  <c r="E331" i="20"/>
  <c r="E332" i="20"/>
  <c r="E333" i="20"/>
  <c r="E334" i="20"/>
  <c r="E335" i="20"/>
  <c r="E336" i="20"/>
  <c r="E337" i="20"/>
  <c r="E338" i="20"/>
  <c r="E339" i="20"/>
  <c r="E340" i="20"/>
  <c r="E341" i="20"/>
  <c r="E342" i="20"/>
  <c r="E343" i="20"/>
  <c r="E344" i="20"/>
  <c r="E345" i="20"/>
  <c r="E346" i="20"/>
  <c r="E347" i="20"/>
  <c r="E348" i="20"/>
  <c r="E349" i="20"/>
  <c r="E350" i="20"/>
  <c r="E351" i="20"/>
  <c r="E352" i="20"/>
  <c r="E353" i="20"/>
  <c r="E354" i="20"/>
  <c r="E355" i="20"/>
  <c r="E356" i="20"/>
  <c r="E357" i="20"/>
  <c r="E358" i="20"/>
  <c r="E359" i="20"/>
  <c r="E360" i="20"/>
  <c r="I295" i="20"/>
  <c r="E273" i="20"/>
  <c r="E274" i="20"/>
  <c r="E275" i="20"/>
  <c r="E276" i="20"/>
  <c r="E277" i="20"/>
  <c r="E278" i="20"/>
  <c r="E279" i="20"/>
  <c r="E280" i="20"/>
  <c r="E281" i="20"/>
  <c r="E282" i="20"/>
  <c r="E283" i="20"/>
  <c r="E284" i="20"/>
  <c r="E285" i="20"/>
  <c r="E286" i="20"/>
  <c r="E287" i="20"/>
  <c r="E288" i="20"/>
  <c r="E289" i="20"/>
  <c r="E290" i="20"/>
  <c r="E291" i="20"/>
  <c r="E292" i="20"/>
  <c r="E293" i="20"/>
  <c r="E294" i="20"/>
  <c r="E295" i="20"/>
  <c r="E296" i="20"/>
  <c r="E297" i="20"/>
  <c r="E298" i="20"/>
  <c r="E299" i="20"/>
  <c r="E300" i="20"/>
  <c r="E301" i="20"/>
  <c r="E302" i="20"/>
  <c r="E303" i="20"/>
  <c r="E304" i="20"/>
  <c r="E305" i="20"/>
  <c r="E306" i="20"/>
  <c r="E307" i="20"/>
  <c r="E308" i="20"/>
  <c r="E309" i="20"/>
  <c r="E310" i="20"/>
  <c r="I275" i="20"/>
  <c r="I276" i="20"/>
  <c r="I277" i="20"/>
  <c r="I278" i="20"/>
  <c r="I279" i="20"/>
  <c r="I280" i="20"/>
  <c r="I281" i="20"/>
  <c r="I282" i="20"/>
  <c r="I283" i="20"/>
  <c r="I284" i="20"/>
  <c r="I285" i="20"/>
  <c r="I286" i="20"/>
  <c r="I287" i="20"/>
  <c r="I288" i="20"/>
  <c r="I289" i="20"/>
  <c r="I290" i="20"/>
  <c r="I291" i="20"/>
  <c r="I292" i="20"/>
  <c r="I293" i="20"/>
  <c r="I294" i="20"/>
  <c r="I296" i="20"/>
  <c r="E311" i="20"/>
  <c r="E312" i="20"/>
  <c r="E313" i="20"/>
  <c r="E314" i="20"/>
  <c r="E315" i="20"/>
  <c r="E316" i="20"/>
  <c r="E317" i="20"/>
  <c r="E318" i="20"/>
  <c r="E319" i="20"/>
  <c r="E320" i="20"/>
  <c r="E321" i="20"/>
  <c r="E322" i="20"/>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I237" i="20"/>
  <c r="I238" i="20"/>
  <c r="I239" i="20"/>
  <c r="I240" i="20"/>
  <c r="I241" i="20"/>
  <c r="I242" i="20"/>
  <c r="I243" i="20"/>
  <c r="I244" i="20"/>
  <c r="I245" i="20"/>
  <c r="I246" i="20"/>
  <c r="I247" i="20"/>
  <c r="I248" i="20"/>
  <c r="I249" i="20"/>
  <c r="I250" i="20"/>
  <c r="I251" i="20"/>
  <c r="I252" i="20"/>
  <c r="I253" i="20"/>
  <c r="I254" i="20"/>
  <c r="I255" i="20"/>
  <c r="I256" i="20"/>
  <c r="I257" i="20"/>
  <c r="I258" i="20"/>
  <c r="I259" i="20"/>
  <c r="I260" i="20"/>
  <c r="I261" i="20"/>
  <c r="I262" i="20"/>
  <c r="I263" i="20"/>
  <c r="I265" i="20"/>
  <c r="I266" i="20"/>
  <c r="I267" i="20"/>
  <c r="I268" i="20"/>
  <c r="I269" i="20"/>
  <c r="I270" i="20"/>
  <c r="I271" i="20"/>
  <c r="I14" i="20"/>
  <c r="I22" i="20"/>
  <c r="I30" i="20"/>
  <c r="I31" i="20"/>
  <c r="I39" i="20"/>
  <c r="I55" i="20"/>
  <c r="I63" i="20"/>
  <c r="I79" i="20"/>
  <c r="I103" i="20"/>
  <c r="I111" i="20"/>
  <c r="I127" i="20"/>
  <c r="I135" i="20"/>
  <c r="E261" i="20"/>
  <c r="E262" i="20"/>
  <c r="E263" i="20"/>
  <c r="E264" i="20"/>
  <c r="E265" i="20"/>
  <c r="E266" i="20"/>
  <c r="E267" i="20"/>
  <c r="E268" i="20"/>
  <c r="E269" i="20"/>
  <c r="E270" i="20"/>
  <c r="E271" i="20"/>
  <c r="I264" i="20" l="1"/>
  <c r="F371" i="26" l="1"/>
  <c r="D20" i="12"/>
  <c r="F8" i="26"/>
  <c r="F395" i="26"/>
  <c r="F396" i="26"/>
  <c r="F397" i="26"/>
  <c r="F398" i="26"/>
  <c r="F399" i="26"/>
  <c r="F400" i="26"/>
  <c r="F401" i="26"/>
  <c r="F402" i="26"/>
  <c r="F431" i="26"/>
  <c r="F432" i="26"/>
  <c r="F433" i="26"/>
  <c r="F434" i="26"/>
  <c r="F435" i="26"/>
  <c r="F436" i="26"/>
  <c r="F437" i="26"/>
  <c r="F438" i="26"/>
  <c r="F439" i="26"/>
  <c r="F440" i="26"/>
  <c r="F441" i="26"/>
  <c r="F442" i="26"/>
  <c r="F443" i="26"/>
  <c r="F444" i="26"/>
  <c r="F445" i="26"/>
  <c r="F446" i="26"/>
  <c r="F447" i="26"/>
  <c r="F448" i="26"/>
  <c r="F449" i="26"/>
  <c r="F450" i="26"/>
  <c r="F451" i="26"/>
  <c r="F452" i="26"/>
  <c r="F453" i="26"/>
  <c r="F454" i="26"/>
  <c r="F455" i="26"/>
  <c r="F456" i="26"/>
  <c r="F457" i="26"/>
  <c r="F458" i="26"/>
  <c r="A404" i="26"/>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573" i="26" s="1"/>
  <c r="A574" i="26" s="1"/>
  <c r="A575" i="26" s="1"/>
  <c r="A576" i="26" s="1"/>
  <c r="A577" i="26" s="1"/>
  <c r="A578" i="26" s="1"/>
  <c r="A579" i="26" s="1"/>
  <c r="A580" i="26" s="1"/>
  <c r="A581" i="26" s="1"/>
  <c r="A582" i="26" s="1"/>
  <c r="A583" i="26" s="1"/>
  <c r="A584" i="26" s="1"/>
  <c r="A585" i="26" s="1"/>
  <c r="A586" i="26" s="1"/>
  <c r="A587" i="26" s="1"/>
  <c r="A588" i="26" s="1"/>
  <c r="A589" i="26" s="1"/>
  <c r="A590" i="26" s="1"/>
  <c r="A591" i="26" s="1"/>
  <c r="A592" i="26" s="1"/>
  <c r="A593" i="26" s="1"/>
  <c r="A594" i="26" s="1"/>
  <c r="A595" i="26" s="1"/>
  <c r="A596" i="26" s="1"/>
  <c r="A395" i="26"/>
  <c r="A396" i="26" s="1"/>
  <c r="A397" i="26" s="1"/>
  <c r="A398" i="26" s="1"/>
  <c r="A399" i="26" s="1"/>
  <c r="A400" i="26" s="1"/>
  <c r="A401" i="26" s="1"/>
  <c r="A402" i="26" s="1"/>
  <c r="D45" i="12" l="1"/>
  <c r="I313" i="20"/>
  <c r="I308" i="20"/>
  <c r="I310" i="20"/>
  <c r="I311" i="20"/>
  <c r="I312" i="20"/>
  <c r="I314" i="20"/>
  <c r="I315" i="20"/>
  <c r="I317" i="20"/>
  <c r="I318" i="20"/>
  <c r="I319" i="20"/>
  <c r="I320" i="20"/>
  <c r="I322" i="20"/>
  <c r="H7" i="20"/>
  <c r="E260" i="20"/>
  <c r="E244" i="20"/>
  <c r="E245" i="20"/>
  <c r="E246" i="20"/>
  <c r="E247" i="20"/>
  <c r="E248" i="20"/>
  <c r="E249" i="20"/>
  <c r="E250" i="20"/>
  <c r="E251" i="20"/>
  <c r="E252" i="20"/>
  <c r="E253" i="20"/>
  <c r="E254" i="20"/>
  <c r="E255" i="20"/>
  <c r="E256" i="20"/>
  <c r="E257" i="20"/>
  <c r="E258" i="20"/>
  <c r="E259" i="20"/>
  <c r="I316" i="20"/>
  <c r="I321" i="20"/>
  <c r="D46" i="12" l="1"/>
  <c r="D44" i="12"/>
  <c r="H6" i="20"/>
  <c r="I309" i="20"/>
  <c r="G7" i="27"/>
  <c r="G6" i="27" s="1"/>
  <c r="D32" i="12" s="1"/>
  <c r="D12" i="12" l="1"/>
  <c r="D43" i="12"/>
  <c r="D42" i="12"/>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9" i="26"/>
  <c r="D31" i="12" l="1"/>
  <c r="D29" i="12" s="1"/>
  <c r="E8" i="20"/>
  <c r="E9"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72" i="20"/>
  <c r="E7" i="20"/>
  <c r="I306" i="20" l="1"/>
  <c r="I307" i="20"/>
  <c r="I8" i="26"/>
  <c r="I7" i="26" l="1"/>
  <c r="D28" i="12" s="1"/>
  <c r="J8" i="26"/>
  <c r="D19" i="12" l="1"/>
  <c r="D13" i="12"/>
  <c r="I305" i="20"/>
  <c r="I304" i="20"/>
  <c r="I303" i="20"/>
  <c r="I302" i="20"/>
  <c r="I301" i="20"/>
  <c r="I300" i="20"/>
  <c r="I299" i="20"/>
  <c r="I298" i="20"/>
  <c r="I297" i="20"/>
  <c r="I274" i="20"/>
  <c r="I272" i="20"/>
  <c r="D17" i="12" l="1"/>
  <c r="I273" i="20"/>
  <c r="I7" i="20"/>
  <c r="D11" i="12" l="1"/>
  <c r="D16" i="12"/>
  <c r="I6" i="20"/>
  <c r="D14" i="12" l="1"/>
  <c r="D10" i="12" s="1"/>
</calcChain>
</file>

<file path=xl/sharedStrings.xml><?xml version="1.0" encoding="utf-8"?>
<sst xmlns="http://schemas.openxmlformats.org/spreadsheetml/2006/main" count="2816" uniqueCount="210">
  <si>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</si>
  <si>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</si>
  <si>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</si>
  <si>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</si>
  <si>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</si>
  <si>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</si>
  <si>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</si>
  <si>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</si>
  <si>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</si>
  <si>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</si>
  <si>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</si>
  <si>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</si>
  <si>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</si>
  <si>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</si>
  <si>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</si>
  <si>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</si>
  <si>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</si>
  <si>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</si>
  <si>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</si>
  <si>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</si>
  <si>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</si>
  <si>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</si>
  <si>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</si>
  <si>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</si>
  <si>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t>Nr. p.k.</t>
  </si>
  <si>
    <t>Struktūrvienība</t>
  </si>
  <si>
    <t>Amats</t>
  </si>
  <si>
    <t>Mēnešalga amatpersonām ar speciālajām pakāpēm</t>
  </si>
  <si>
    <t>Stundas likme</t>
  </si>
  <si>
    <t>Stundu skaits</t>
  </si>
  <si>
    <t>Piemaksa par nakts darbu</t>
  </si>
  <si>
    <t xml:space="preserve"> DD VSAOI </t>
  </si>
  <si>
    <t>kopā</t>
  </si>
  <si>
    <t>jaunākais inspektors</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</si>
  <si>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</si>
  <si>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</si>
  <si>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</si>
  <si>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</si>
  <si>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</si>
  <si>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</si>
  <si>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</si>
  <si>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</si>
  <si>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</si>
  <si>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</si>
  <si>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</si>
  <si>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</si>
  <si>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</si>
  <si>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</si>
  <si>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</si>
  <si>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</si>
  <si>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</si>
  <si>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Laika periods</t>
  </si>
  <si>
    <t>Dienu skaits</t>
  </si>
  <si>
    <t>Likme</t>
  </si>
  <si>
    <t>Dienas nauda (kopsumma)</t>
  </si>
  <si>
    <t>kopā:</t>
  </si>
  <si>
    <t>rotas komandieris</t>
  </si>
  <si>
    <t>Vidzemes reģiona pārvalde</t>
  </si>
  <si>
    <t>Zemgales reģiona pārvalde</t>
  </si>
  <si>
    <t>Samaksa par virsstundu darbu</t>
  </si>
  <si>
    <t>1.tabula</t>
  </si>
  <si>
    <t>2.tabula</t>
  </si>
  <si>
    <t>3.tabula</t>
  </si>
  <si>
    <t>4.tabula</t>
  </si>
  <si>
    <t>20%</t>
  </si>
  <si>
    <t>50%</t>
  </si>
  <si>
    <t>Korekcija*</t>
  </si>
  <si>
    <t>VP GKĀRTPP RKVP SPECIĀLO UZDEVUMU BATALJONA 2.ROTA</t>
  </si>
  <si>
    <t>VP GKĀRTPP RKVP SUB DIENESTA ORGANIZĀCIJAS, KOORDINĀCIJAS UN KONTROLES GRUPA</t>
  </si>
  <si>
    <t>vada komandieris</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</si>
  <si>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</si>
  <si>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</si>
  <si>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</si>
  <si>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</si>
  <si>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</si>
  <si>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</si>
  <si>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</si>
  <si>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</si>
  <si>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</si>
  <si>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ZEMGALES RP AUSTRUMZEMGALES IECIRKŅA REAĢĒŠANAS NODAĻAS 1.GRUPA</t>
  </si>
  <si>
    <t>VP LATGALES RP DIENVIDLATGALES IECIRKŅA IZMEKLĒŠANAS NODAĻAS 5.GRUPA</t>
  </si>
  <si>
    <t>VP LATGALES RP DIENVIDLATGALES IECIRKŅA REAĢĒŠANAS NODAĻAS 1.GRUPA</t>
  </si>
  <si>
    <t>VP LATGALES RP DIENVIDLATGALES IECIRKŅA REAĢĒŠANAS NODAĻAS 6.GRUPA</t>
  </si>
  <si>
    <t>VP LATGALES RP ZIEMEĻLATGALES IECIRKŅA PREVENCIJAS GRUPA</t>
  </si>
  <si>
    <t>VP ZEMGALES RP AUSTRUMZEMGALES IECIRKŅA REAĢĒŠANAS NODAĻAS 3.GRUPA</t>
  </si>
  <si>
    <t>VP LATGALES RP KĀRTPB ATĻAUJU SISTĒMAS GRUPA</t>
  </si>
  <si>
    <t>VP LATGALES RP KRIMPB KRIMINĀLIZLŪKOŠANAS INFORMĀCIJAS ANALĪZES GRUPA</t>
  </si>
  <si>
    <t>VP LATGALES RP DIENVIDLATGALES IECIRKŅA IZMEKLĒŠANAS NODAĻAS 7.GRUPA</t>
  </si>
  <si>
    <t>VP LATGALES RP ZIEMEĻLATGALES IECIRKŅA REAĢĒŠANAS NODAĻAS 10.GRUPA</t>
  </si>
  <si>
    <t>VP LATGALES RP DIENVIDLATGALES IECIRKŅA IZMEKLĒŠANAS NODAĻAS 2.GRUPA</t>
  </si>
  <si>
    <t>VP GKĀRTPP RKVP SPECIĀLO UZDEVUMU BATALJONA 3.ROTA</t>
  </si>
  <si>
    <t>VP LATGALES RP DIENVIDLATGALES IECIRKŅA REAĢĒŠANAS NODAĻAS 2.GRUPA</t>
  </si>
  <si>
    <t>VP ZEMGALES RP AUSTRUMZEMGALES IECIRKŅA IZMEKLĒŠANAS NODAĻAS 3.GRUPA</t>
  </si>
  <si>
    <t>VP LATGALES RP DIENVIDLATGALES IECIRKŅA IZMEKLĒŠANAS NODAĻAS 6.GRUPA</t>
  </si>
  <si>
    <t>VP LATGALES RP ZIEMEĻLATGALES IECIRKŅA IZMEKLĒŠANAS NODAĻAS 4.GRUPA</t>
  </si>
  <si>
    <t>VP LATGALES RP ZIEMEĻLATGALES IECIRKŅA REAĢĒŠANAS NODAĻAS 3.GRUPA</t>
  </si>
  <si>
    <t>VP GKĀRTPP RKVP SPECIĀLO UZDEVUMU BATALJONA 1.ROTA</t>
  </si>
  <si>
    <t>VP LATGALES REĢIONA PĀRVALDES DISCIPLINĀRĀS UZRAUDZĪBAS GRUPA</t>
  </si>
  <si>
    <t>VP LATGALES RP KĀRTPB RESURSU UN KRĪZES VADĪBAS NODAĻA</t>
  </si>
  <si>
    <t>nodaļas priekšnieks</t>
  </si>
  <si>
    <t>VP LATGALES RP DIENVIDLATGALES IECIRKŅA REAĢĒŠANAS NODAĻAS 4.GRUPA</t>
  </si>
  <si>
    <t>VP LATGALES RP DIENVIDLATGALES IECIRKŅA IZMEKLĒŠANAS NODAĻAS 8.GRUPA</t>
  </si>
  <si>
    <t>VP LATGALES RP KRIMPB ORGANIZĒTĀS NOZIEDZĪBAS SMAGO UN SĒRIJVEIDA NOZIEGUMU APKAROŠANAS NODAĻA</t>
  </si>
  <si>
    <t>VP LATGALES RP ZIEMEĻLATGALES IECIRKŅA REAĢĒŠANAS NODAĻAS 6.GRUPA</t>
  </si>
  <si>
    <t>VP LATGALES RP ZIEMEĻLATGALES IECIRKŅA IZMEKLĒŠANAS NODAĻAS 8.GRUPA</t>
  </si>
  <si>
    <t>VP LATGALES RP ZIEMEĻLATGALES IECIRKŅA REAĢĒŠANAS NODAĻAS 5.GRUPA</t>
  </si>
  <si>
    <t>VP LATGALES RP ZIEMEĻLATGALES IECIRKŅA REAĢĒŠANAS NODAĻAS 8.GRUPA</t>
  </si>
  <si>
    <t>VP ZEMGALES RP AUSTRUMZEMGALES IECIRKŅA REAĢĒŠANAS NODAĻAS 2.GRUPA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</si>
  <si>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</si>
  <si>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</si>
  <si>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</si>
  <si>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</si>
  <si>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REAĢĒŠANAS NODAĻAS 10.GRUPA</t>
  </si>
  <si>
    <t>rotas komandiera vietnieks</t>
  </si>
  <si>
    <t>VP LATGALES RP ZIEMEĻLATGALES IECIRKŅA REAĢĒŠANAS NODAĻAS 1.GRUPA</t>
  </si>
  <si>
    <t>iecirkņa priekšnieka vietnieks, Izmeklēšanas nodaļas priekšnieks</t>
  </si>
  <si>
    <t>VP LATGALES RP ZIEMEĻLATGALES IECIRKŅA IZMEKLĒŠANAS NODAĻAS 1.GRUPA</t>
  </si>
  <si>
    <t>VP LATGALES RP SLEPENĪBAS REŽĪMA NODROŠINĀŠANAS UN SEVIŠĶĀS LIETVEDĪBAS GRUPA</t>
  </si>
  <si>
    <t>VP ZEMGALES RP AUSTRUMZEMGALES IECIRKŅA REAĢĒŠANAS NODAĻAS 4.GRUPA</t>
  </si>
  <si>
    <t>VP LATGALES RP ZIEMEĻLATGALES IECIRKŅA REAĢĒŠANAS NODAĻAS 7.GRUPA</t>
  </si>
  <si>
    <t>VP GKĀRTPP RKVP SPECIĀLO UZDEVUMU BATALJONA 5.ROTA (VIDZEMES REĢIONA)</t>
  </si>
  <si>
    <t>VP GKĀRTPP RKVP SPECIĀLO UZDEVUMU BATALJONA 7.ROTA (KURZEMES REĢIONA)</t>
  </si>
  <si>
    <t>VP LATGALES RP KRIMPB EKONOMISKO NOZIEGUMU APKAROŠANAS NODAĻA</t>
  </si>
  <si>
    <t>VP LATGALES RP ZIEMEĻLATGALES IECIRKŅA IZMEKLĒŠANAS NODAĻAS 7.GRUPA</t>
  </si>
  <si>
    <t>VP LATGALES RP DIENVIDLATGALES IECIRKŅA IZMEKLĒŠANAS NODAĻAS 9.GRUPA</t>
  </si>
  <si>
    <t>VP LATGALES RP ZIEMEĻLATGALES IECIRKŅA REAĢĒŠANAS NODAĻAS 4.GRUPA</t>
  </si>
  <si>
    <t>VP LATGALES RP ZIEMEĻLATGALES IECIRKŅA IZMEKLĒŠANAS NODAĻAS 3.GRUPA</t>
  </si>
  <si>
    <t>VP LATGALES RP DIENVIDLATGALES IECIRKŅA IZMEKLĒŠANAS NODAĻAS 1.GRUPA</t>
  </si>
  <si>
    <t>VP LATGALES RP KRIMPB RĒZEKNES REĢIONĀLĀ NODAĻA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</si>
  <si>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</si>
  <si>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</si>
  <si>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</si>
  <si>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9.GRUPA</t>
  </si>
  <si>
    <t>VP ZEMGALES RP AUSTRUMZEMGALES IECIRKŅA PREVENCIJAS GRUPA</t>
  </si>
  <si>
    <t>VP LATGALES RP DIENVIDLATGALES IECIRKŅA REAĢĒŠANAS NODAĻAS 8.GRUPA</t>
  </si>
  <si>
    <t>VP LATGALES RP DIENVIDLATGALES IECIRKNIS</t>
  </si>
  <si>
    <t>operatīvais dežurants</t>
  </si>
  <si>
    <t>iecirkņa priekšnieks</t>
  </si>
  <si>
    <t>VP LATGALES RP DIENVIDLATGALES IECIRKŅA IZMEKLĒŠANAS NODAĻAS 4.GRUPA</t>
  </si>
  <si>
    <t>vada komandiera vietnieks</t>
  </si>
  <si>
    <t>VP LATGALES RP ZIEMEĻLATGALES IECIRKŅA IZMEKLĒŠANAS NODAĻAS 10.GRUPA</t>
  </si>
  <si>
    <t>VP LATGALES RP KĀRTĪBAS POLICIJAS BIROJS (LRP KĀRTPB)</t>
  </si>
  <si>
    <t>biroja priekšnieka vietnieks</t>
  </si>
  <si>
    <t>VP ZEMGALES RP AUSTRUMZEMGALES IECIRKŅA IZMEKLĒŠANAS NODAĻAS 5.GRUPA</t>
  </si>
  <si>
    <t>VP ZEMGALES RP AUSTRUMZEMGALES IECIRKŅA IZMEKLĒŠANAS NODAĻAS 1.GRUPA</t>
  </si>
  <si>
    <t>galvenais inspektors (informācijas sistēmu drošības pārzinis)</t>
  </si>
  <si>
    <t>VP ZEMGALES RP AUSTRUMZEMGALES IECIRKŅA REAĢĒŠANAS NODAĻAS 5.GRUPA</t>
  </si>
  <si>
    <t>VP LATGALES RP ZIEMEĻLATGALES IECIRKŅA REAĢĒŠANAS NODAĻAS 2.GRUPA</t>
  </si>
  <si>
    <t>VP LATGALES RP ZIEMEĻLATGALES IECIRKŅA IZMEKLĒŠANAS NODAĻAS 9.GRUPA</t>
  </si>
  <si>
    <t>VP LATGALES RP DIENVIDLATGALES IECIRKŅA REAĢĒŠANAS NODAĻAS 5.GRUPA</t>
  </si>
  <si>
    <t>***</t>
  </si>
  <si>
    <t>Kurzemes reģiona pārvalde</t>
  </si>
  <si>
    <t>03.09.2023.-26.09.2023/</t>
  </si>
  <si>
    <r>
      <t xml:space="preserve">LED lukturi 30 gab. x 12,10 </t>
    </r>
    <r>
      <rPr>
        <i/>
        <sz val="11"/>
        <rFont val="Times New Roman"/>
        <family val="1"/>
        <charset val="186"/>
      </rPr>
      <t>euro</t>
    </r>
    <r>
      <rPr>
        <sz val="11"/>
        <rFont val="Times New Roman"/>
        <family val="1"/>
        <charset val="186"/>
      </rPr>
      <t xml:space="preserve"> = 363,00 </t>
    </r>
    <r>
      <rPr>
        <i/>
        <sz val="11"/>
        <rFont val="Times New Roman"/>
        <family val="1"/>
        <charset val="186"/>
      </rPr>
      <t>euro</t>
    </r>
  </si>
  <si>
    <t>Izdevumi, kas saistīti ar operatīvo darbību 2023.gada oktobrī</t>
  </si>
  <si>
    <t xml:space="preserve">Piemaksa par nakts darbu amatpersonām ar speciālajām dienesta pakāpēm, kuras laika periodā no 2023.gada 1.oktobra līdz 31.oktobrim tika iesaistītas atbalsta sniegšanā Valsts robežsardzei Latvijas Republikas-Baltkrievijas Republikas valsts robežas robežuzraudzības nodrošināšanā </t>
  </si>
  <si>
    <t xml:space="preserve">Piemaksa par darbu īpašos apstākļos amatpersonām ar speciālajām dienesta pakāpēm, kuras laika periodā no 2023.gada 1.oktobra līdz 31.oktobrim tika iesaistītas atbalsta sniegšanā Valsts robežsardzei Latvijas Republikas-Baltkrievijas Republikas valsts robežas robežuzraudzības nodrošināšanā </t>
  </si>
  <si>
    <r>
      <t xml:space="preserve">Dienesta viesnīcas pakalpojumi
Naktsmītnes izdevumi Daugavpilī:
1 nakts x 12 gultasvietas x 15,00 </t>
    </r>
    <r>
      <rPr>
        <i/>
        <sz val="11"/>
        <rFont val="Times New Roman"/>
        <family val="1"/>
        <charset val="186"/>
      </rPr>
      <t>euro</t>
    </r>
    <r>
      <rPr>
        <sz val="11"/>
        <rFont val="Times New Roman"/>
        <family val="1"/>
        <charset val="186"/>
      </rPr>
      <t xml:space="preserve"> = 180,00 </t>
    </r>
    <r>
      <rPr>
        <i/>
        <sz val="11"/>
        <rFont val="Times New Roman"/>
        <family val="1"/>
        <charset val="186"/>
      </rPr>
      <t>euro</t>
    </r>
    <r>
      <rPr>
        <sz val="11"/>
        <rFont val="Times New Roman"/>
        <family val="1"/>
        <charset val="186"/>
      </rPr>
      <t>;
2 nakts x 8 gultasvietas × 15,00</t>
    </r>
    <r>
      <rPr>
        <i/>
        <sz val="11"/>
        <rFont val="Times New Roman"/>
        <family val="1"/>
        <charset val="186"/>
      </rPr>
      <t xml:space="preserve"> euro</t>
    </r>
    <r>
      <rPr>
        <sz val="11"/>
        <rFont val="Times New Roman"/>
        <family val="1"/>
        <charset val="186"/>
      </rPr>
      <t xml:space="preserve"> = 240,00 </t>
    </r>
    <r>
      <rPr>
        <i/>
        <sz val="11"/>
        <rFont val="Times New Roman"/>
        <family val="1"/>
        <charset val="186"/>
      </rPr>
      <t>euro</t>
    </r>
    <r>
      <rPr>
        <sz val="11"/>
        <rFont val="Times New Roman"/>
        <family val="1"/>
        <charset val="186"/>
      </rPr>
      <t xml:space="preserve">;
27 nakts x 13 gultasvietas × 15,00 </t>
    </r>
    <r>
      <rPr>
        <i/>
        <sz val="11"/>
        <rFont val="Times New Roman"/>
        <family val="1"/>
        <charset val="186"/>
      </rPr>
      <t>euro</t>
    </r>
    <r>
      <rPr>
        <sz val="11"/>
        <rFont val="Times New Roman"/>
        <family val="1"/>
        <charset val="186"/>
      </rPr>
      <t xml:space="preserve"> = 5 265,00 </t>
    </r>
    <r>
      <rPr>
        <i/>
        <sz val="11"/>
        <rFont val="Times New Roman"/>
        <family val="1"/>
        <charset val="186"/>
      </rPr>
      <t xml:space="preserve">euro;
</t>
    </r>
    <r>
      <rPr>
        <sz val="11"/>
        <rFont val="Times New Roman"/>
        <family val="1"/>
        <charset val="186"/>
      </rPr>
      <t xml:space="preserve">Naktsmītnes izdevumi Dagdā:
1 nakts x 13 gultasvietas x 7,00 </t>
    </r>
    <r>
      <rPr>
        <i/>
        <sz val="11"/>
        <rFont val="Times New Roman"/>
        <family val="1"/>
        <charset val="186"/>
      </rPr>
      <t>euro</t>
    </r>
    <r>
      <rPr>
        <sz val="11"/>
        <rFont val="Times New Roman"/>
        <family val="1"/>
        <charset val="186"/>
      </rPr>
      <t xml:space="preserve"> = 91,00</t>
    </r>
    <r>
      <rPr>
        <i/>
        <sz val="11"/>
        <rFont val="Times New Roman"/>
        <family val="1"/>
        <charset val="186"/>
      </rPr>
      <t xml:space="preserve"> euro</t>
    </r>
    <r>
      <rPr>
        <sz val="11"/>
        <rFont val="Times New Roman"/>
        <family val="1"/>
        <charset val="186"/>
      </rPr>
      <t xml:space="preserve">;
4 nakts x 12 gultasvietas x 7,00 </t>
    </r>
    <r>
      <rPr>
        <i/>
        <sz val="11"/>
        <rFont val="Times New Roman"/>
        <family val="1"/>
        <charset val="186"/>
      </rPr>
      <t>euro</t>
    </r>
    <r>
      <rPr>
        <sz val="11"/>
        <rFont val="Times New Roman"/>
        <family val="1"/>
        <charset val="186"/>
      </rPr>
      <t xml:space="preserve"> = 336,00 </t>
    </r>
    <r>
      <rPr>
        <i/>
        <sz val="11"/>
        <rFont val="Times New Roman"/>
        <family val="1"/>
        <charset val="186"/>
      </rPr>
      <t>euro</t>
    </r>
    <r>
      <rPr>
        <sz val="11"/>
        <rFont val="Times New Roman"/>
        <family val="1"/>
        <charset val="186"/>
      </rPr>
      <t xml:space="preserve">;
Veļas mašīnas izmantošana = 7 reizes x 1,00 </t>
    </r>
    <r>
      <rPr>
        <i/>
        <sz val="11"/>
        <rFont val="Times New Roman"/>
        <family val="1"/>
        <charset val="186"/>
      </rPr>
      <t>euro</t>
    </r>
    <r>
      <rPr>
        <sz val="11"/>
        <rFont val="Times New Roman"/>
        <family val="1"/>
        <charset val="186"/>
      </rPr>
      <t xml:space="preserve"> = 7,00 </t>
    </r>
    <r>
      <rPr>
        <i/>
        <sz val="11"/>
        <rFont val="Times New Roman"/>
        <family val="1"/>
        <charset val="186"/>
      </rPr>
      <t>euro</t>
    </r>
    <r>
      <rPr>
        <sz val="11"/>
        <rFont val="Times New Roman"/>
        <family val="1"/>
        <charset val="186"/>
      </rPr>
      <t xml:space="preserve">
Aprēķins veikts par dienesta viesnīcas pakalpojumiem (naktsmītni), kas tika nodrošināti no 2023.gada 1. septembra līdz 30. septembrim,  izdevumi pakalpojuma sniedzējam tika apmaksāti 2023.gada oktobrī. </t>
    </r>
  </si>
  <si>
    <r>
      <t>Veļas mazgāšanas līdzeklis 5L / 6 gab. x 10,29</t>
    </r>
    <r>
      <rPr>
        <i/>
        <sz val="11"/>
        <rFont val="Times New Roman"/>
        <family val="1"/>
        <charset val="186"/>
      </rPr>
      <t xml:space="preserve"> euro</t>
    </r>
    <r>
      <rPr>
        <sz val="11"/>
        <rFont val="Times New Roman"/>
        <family val="1"/>
        <charset val="186"/>
      </rPr>
      <t xml:space="preserve"> = 61,74 </t>
    </r>
    <r>
      <rPr>
        <i/>
        <sz val="11"/>
        <rFont val="Times New Roman"/>
        <family val="1"/>
        <charset val="186"/>
      </rPr>
      <t>euro</t>
    </r>
    <r>
      <rPr>
        <sz val="11"/>
        <rFont val="Times New Roman"/>
        <family val="1"/>
        <charset val="186"/>
      </rPr>
      <t xml:space="preserve">;
Tualetes papīrs 104 ruļļi x 0,3843 </t>
    </r>
    <r>
      <rPr>
        <i/>
        <sz val="11"/>
        <rFont val="Times New Roman"/>
        <family val="1"/>
        <charset val="186"/>
      </rPr>
      <t>euro</t>
    </r>
    <r>
      <rPr>
        <sz val="11"/>
        <rFont val="Times New Roman"/>
        <family val="1"/>
        <charset val="186"/>
      </rPr>
      <t xml:space="preserve"> = 39,97 </t>
    </r>
    <r>
      <rPr>
        <i/>
        <sz val="11"/>
        <rFont val="Times New Roman"/>
        <family val="1"/>
        <charset val="186"/>
      </rPr>
      <t>euro;</t>
    </r>
    <r>
      <rPr>
        <sz val="11"/>
        <rFont val="Times New Roman"/>
        <family val="1"/>
        <charset val="186"/>
      </rPr>
      <t xml:space="preserve">
Papīra dvieļi 50 gab. x 1,6336 </t>
    </r>
    <r>
      <rPr>
        <i/>
        <sz val="11"/>
        <rFont val="Times New Roman"/>
        <family val="1"/>
        <charset val="186"/>
      </rPr>
      <t xml:space="preserve">euro </t>
    </r>
    <r>
      <rPr>
        <sz val="11"/>
        <rFont val="Times New Roman"/>
        <family val="1"/>
        <charset val="186"/>
      </rPr>
      <t xml:space="preserve">= 81,68 </t>
    </r>
    <r>
      <rPr>
        <i/>
        <sz val="11"/>
        <rFont val="Times New Roman"/>
        <family val="1"/>
        <charset val="186"/>
      </rPr>
      <t>euro</t>
    </r>
  </si>
  <si>
    <t>Aprēķins veikts par ēdināšanas pakalpojumiem, kas tika nodrošināti no 2023.gada 1.septembra līdz 30.septembrim, izdevumi pakalpojuma sniedzējam tika apmaksāti 2023.gada oktobrī. 
Ēdināšanas pakalpojumi Daugavpilī un Dagdā: 
brokastis 257 porcijas × 6,00 euro = 1 542,00 euro;
pusdienas 268 porcijas × 8,00 euro = 2 144,00 euro;
vakariņas 269 porcijas × 8,00 euro = 2 152,00 euro;
launags (sausā uztura paka) 183 pakas × 22,00 euro = 4 026 euro.
Saskaņā ar līgumu par izmitināšanu un ēdināšanu Daugavpilī ir noteikts, ka ēdināšana 3 reizes dienā nedrīkst pārsniegt 22 euro:
Ēdināšanas izmaksas sastāda:
Brokastis 6 euro /1 pers
Pusdienas un vakariņas 8 euro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euro (brokastis ir 6 euro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</si>
  <si>
    <t xml:space="preserve">
Detalizēts aprēķins par laika periodu no
1. oktobra līdz 31. oktobrim 2.tabulā.
Iesaistītas ___ personas, kopējais iesaistes laiks ___ stundas.
</t>
  </si>
  <si>
    <r>
      <t xml:space="preserve">Negazēts dzeramais ūdens 5 L / 408 gab. x 0,6869 </t>
    </r>
    <r>
      <rPr>
        <i/>
        <sz val="11"/>
        <rFont val="Times New Roman"/>
        <family val="1"/>
        <charset val="186"/>
      </rPr>
      <t>euro</t>
    </r>
    <r>
      <rPr>
        <sz val="11"/>
        <rFont val="Times New Roman"/>
        <family val="1"/>
        <charset val="186"/>
      </rPr>
      <t xml:space="preserve"> = 280,26 </t>
    </r>
    <r>
      <rPr>
        <i/>
        <sz val="11"/>
        <rFont val="Times New Roman"/>
        <family val="1"/>
        <charset val="186"/>
      </rPr>
      <t>euro</t>
    </r>
    <r>
      <rPr>
        <sz val="11"/>
        <rFont val="Times New Roman"/>
        <family val="1"/>
        <charset val="186"/>
      </rPr>
      <t xml:space="preserve">
Lietusmētelis 49 gab. x 10,77 </t>
    </r>
    <r>
      <rPr>
        <i/>
        <sz val="11"/>
        <rFont val="Times New Roman"/>
        <family val="1"/>
        <charset val="186"/>
      </rPr>
      <t>euro</t>
    </r>
    <r>
      <rPr>
        <sz val="11"/>
        <rFont val="Times New Roman"/>
        <family val="1"/>
        <charset val="186"/>
      </rPr>
      <t xml:space="preserve"> = 527,73 </t>
    </r>
    <r>
      <rPr>
        <i/>
        <sz val="11"/>
        <rFont val="Times New Roman"/>
        <family val="1"/>
        <charset val="186"/>
      </rPr>
      <t>euro</t>
    </r>
  </si>
  <si>
    <t>26.09.2023.-17.10.2023/</t>
  </si>
  <si>
    <t>30.09.2023.-17.10.2023/</t>
  </si>
  <si>
    <t>26.09.2023.-08.10.2023/</t>
  </si>
  <si>
    <t>VP GKĀRTPP RKVP SPECIĀLO UZDEVUMU BATALJONA 6.ROTA (ZEMGALES REĢIONA)</t>
  </si>
  <si>
    <t>VP ZEMGALES RP AUSTRUMZEMGALES IECIRKŅA IZMEKLĒŠANAS NODAĻAS 4.GRUPA</t>
  </si>
  <si>
    <t xml:space="preserve">Detalizēts aprēķins par laika periodu no 2023.gada 1. oktobra līdz 31. oktobrim 1.tabulā.
Iesaistītas  384 personas, kopējais iesaistes laiks 7 915 stundas.
</t>
  </si>
  <si>
    <t>10%</t>
  </si>
  <si>
    <r>
      <t xml:space="preserve">73 197,60 </t>
    </r>
    <r>
      <rPr>
        <i/>
        <sz val="11"/>
        <rFont val="Times New Roman"/>
        <family val="1"/>
        <charset val="186"/>
      </rPr>
      <t xml:space="preserve">euro </t>
    </r>
    <r>
      <rPr>
        <sz val="11"/>
        <rFont val="Times New Roman"/>
        <family val="1"/>
        <charset val="186"/>
      </rPr>
      <t>× 8,33% = 6 097,36</t>
    </r>
    <r>
      <rPr>
        <i/>
        <sz val="11"/>
        <rFont val="Times New Roman"/>
        <family val="1"/>
        <charset val="186"/>
      </rPr>
      <t xml:space="preserve"> euro.</t>
    </r>
  </si>
  <si>
    <t>VW Transporter</t>
  </si>
  <si>
    <t>Peugeot Boxer</t>
  </si>
  <si>
    <t>VW Crafter</t>
  </si>
  <si>
    <t>VW Tiguan</t>
  </si>
  <si>
    <t>Citroen Jumper</t>
  </si>
  <si>
    <t>Fiat 500xCross</t>
  </si>
  <si>
    <t>Ford Transit Custom</t>
  </si>
  <si>
    <t xml:space="preserve">Hyundai Santa Fe </t>
  </si>
  <si>
    <t>KIA Cee'D</t>
  </si>
  <si>
    <t>Opel Combo</t>
  </si>
  <si>
    <t>Opel Mokka</t>
  </si>
  <si>
    <t>Opel Insignia</t>
  </si>
  <si>
    <t>Opel Insignia Limousine NB</t>
  </si>
  <si>
    <t>Opel Insignia Sports Tourer SW</t>
  </si>
  <si>
    <t>Renault Kangoo</t>
  </si>
  <si>
    <t>Renault Laguna</t>
  </si>
  <si>
    <t>Renault Master</t>
  </si>
  <si>
    <t>Renault Trafic</t>
  </si>
  <si>
    <t>Škoda Octavia</t>
  </si>
  <si>
    <t>Škoda Superb</t>
  </si>
  <si>
    <t>Toyota  Camry</t>
  </si>
  <si>
    <t>Toyota RAV4</t>
  </si>
  <si>
    <t>Volvo S60</t>
  </si>
  <si>
    <t>VW Transporter 4x4</t>
  </si>
  <si>
    <t>Mitsubishi L200</t>
  </si>
  <si>
    <t>BMW 520i</t>
  </si>
  <si>
    <t>Nissan Navara</t>
  </si>
  <si>
    <t>Ford Mondeo</t>
  </si>
  <si>
    <t>VW Multivan</t>
  </si>
  <si>
    <t>Degvielas izmaksu aprēķins degvielas izdevumiem sniedzot atbalstu Valsts robežsardzei Latvijas Republikas-Baltkrievijas Republikas valsts robežas nelikumīgas šķērsošanas nodrošināšanā par laika periodu 
no 2023.gada 1. oktobra līdz 31. oktobrim</t>
  </si>
  <si>
    <t>Detalizēts aprēķins dienas naudas samaksai amatpersonām ar speciālajām dienesta pakāpēm, sniedzot atbalstu Valsts robežsardzei Latvijas Republikas-Baltkrievijas Republikas valsts robežas robežuzraudzības nodrošināšanā 
par laika periodu no 2023.gada 3. septembra līdz 17. oktobrim</t>
  </si>
  <si>
    <r>
      <t xml:space="preserve">Detalizēts aprēķins 4.tabulā.
Dienas nauda par periodu no 2023.gada 3. septembra līdz 17. oktorim izmaksāta 
39 personām.
Valsts policijas pavēles: no 30.08.2023. Nr.4507; no 21.09.2023. Nr.4936; 
no 27.09.2023. Nr.5041; no 21.09.2023. Nr.4935; no 23.10.2023. Nr.5539
 "Par komandējumiem uz Daugavpili un Dagdu (Latvijā)" dienas nauda: 
100% (8,00 </t>
    </r>
    <r>
      <rPr>
        <i/>
        <sz val="11"/>
        <rFont val="Times New Roman"/>
        <family val="1"/>
        <charset val="186"/>
      </rPr>
      <t>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</si>
  <si>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Detalizēts aprēķins par laika periodu no 1. oktobra līdz 31. oktobrim 2.tabulā.
Iesaistītas 589 personas, kopējais iesaistes laiks 22 728 stundas.</t>
  </si>
  <si>
    <t>1)    Izdevumi saistībā ar rīkojuma Nr. 514 izpildei nepieciešamo pasākumu īstenošanu</t>
  </si>
  <si>
    <t>23,59% no aprēķinātā atalgojuma
* izņemot 3 personas, kurām tiek piemērota nodokļu likme 21,94% (izdienas pensionārs)</t>
  </si>
  <si>
    <r>
      <t xml:space="preserve">Detalizēts aprēķins par laika periodu no 2023.gada 1. oktobra līdz 31. oktobrim 3.tabulā.
Pasākuma nodrošināšanai tika iesaistīti 162 transportlīdzekļi;
Vidēji viena transportlīdzekļa nobraukums 1231,43 km; 
Vidējā degvielas cena 1,5687 </t>
    </r>
    <r>
      <rPr>
        <i/>
        <sz val="11"/>
        <rFont val="Times New Roman"/>
        <family val="1"/>
        <charset val="186"/>
      </rPr>
      <t>euro</t>
    </r>
    <r>
      <rPr>
        <sz val="11"/>
        <rFont val="Times New Roman"/>
        <family val="1"/>
        <charset val="186"/>
      </rPr>
      <t xml:space="preserve">/l; 
Vidējais degvielas patēriņš 8,1816 l/km uz 100 km.
</t>
    </r>
    <r>
      <rPr>
        <i/>
        <sz val="11"/>
        <rFont val="Times New Roman"/>
        <family val="1"/>
        <charset val="186"/>
      </rPr>
      <t xml:space="preserve">
</t>
    </r>
    <r>
      <rPr>
        <sz val="11"/>
        <rFont val="Times New Roman"/>
        <family val="1"/>
        <charset val="186"/>
      </rPr>
      <t xml:space="preserve">162 t-ldz. x 1231,43 km x 1,5687 </t>
    </r>
    <r>
      <rPr>
        <i/>
        <sz val="11"/>
        <rFont val="Times New Roman"/>
        <family val="1"/>
        <charset val="186"/>
      </rPr>
      <t>euro/</t>
    </r>
    <r>
      <rPr>
        <sz val="11"/>
        <rFont val="Times New Roman"/>
        <family val="1"/>
        <charset val="186"/>
      </rPr>
      <t>l x 8,1816 l/km  ÷ 100 km = 25 603,68</t>
    </r>
    <r>
      <rPr>
        <i/>
        <sz val="11"/>
        <rFont val="Times New Roman"/>
        <family val="1"/>
        <charset val="186"/>
      </rPr>
      <t xml:space="preserve"> euro</t>
    </r>
  </si>
  <si>
    <t>Ministru kabineta rīkojuma projekta</t>
  </si>
  <si>
    <t>“Par apropriācijas pārdali"</t>
  </si>
  <si>
    <t>2.pielikums</t>
  </si>
  <si>
    <t>Valsts policijas izdevumi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</si>
</sst>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numFmt numFmtId="165" formatCode="#,##0.000"/>
    <numFmt numFmtId="166" formatCode="0.000"/>
    <numFmt numFmtId="167" formatCode="#0"/>
    <numFmt numFmtId="168" formatCode="0.0000"/>
    <numFmt numFmtId="169" formatCode="0.00000"/>
    <numFmt numFmtId="170" formatCode="#,##0.0000000"/>
  </numFmts>
  <fonts count="25">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
      <sz val="10"/>
      <color rgb="FF000000"/>
      <name val="Times New Roman"/>
      <family val="1"/>
      <charset val="186"/>
    </font>
    <font>
      <u/>
      <sz val="9"/>
      <color indexed="12"/>
      <name val="Arial"/>
      <family val="2"/>
      <charset val="186"/>
    </font>
    <font>
      <sz val="10"/>
      <name val="Arial"/>
      <family val="2"/>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s>
  <cellStyleXfs count="19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23" fillId="0" borderId="0" applyNumberFormat="0" applyFill="0" applyBorder="0" applyAlignment="0" applyProtection="0"/>
    <xf numFmtId="9"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2" fillId="0" borderId="0"/>
    <xf numFmtId="9" fontId="2" fillId="0" borderId="0" applyFont="0" applyFill="0" applyBorder="0" applyAlignment="0" applyProtection="0"/>
    <xf numFmtId="0" fontId="24" fillId="0" borderId="0"/>
  </cellStyleXfs>
  <cellXfs count="292">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3" fontId="3" fillId="6" borderId="11" xfId="0" applyNumberFormat="1" applyFont="1" applyFill="1" applyBorder="1" applyAlignment="1">
      <alignment horizontal="right"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right" vertical="center"/>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Fill="1" applyBorder="1" applyAlignment="1">
      <alignment vertical="center" wrapText="1"/>
    </xf>
    <xf numFmtId="0" fontId="11" fillId="0" borderId="1" xfId="1" applyFont="1" applyFill="1" applyBorder="1" applyAlignment="1">
      <alignment horizontal="left" vertical="center" wrapText="1"/>
    </xf>
    <xf numFmtId="0" fontId="11" fillId="0" borderId="1" xfId="1" applyFont="1" applyBorder="1" applyAlignment="1">
      <alignment vertical="center" wrapText="1"/>
    </xf>
    <xf numFmtId="0" fontId="11" fillId="0" borderId="1" xfId="1" applyFont="1" applyBorder="1" applyAlignment="1">
      <alignment horizontal="left" vertical="center" wrapText="1"/>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2" fillId="0" borderId="13" xfId="12" applyFont="1" applyBorder="1" applyAlignment="1">
      <alignment horizontal="center" vertical="center" wrapText="1"/>
    </xf>
    <xf numFmtId="0" fontId="12" fillId="0" borderId="0" xfId="12" applyFont="1" applyAlignment="1">
      <alignment horizontal="center" vertical="center" wrapText="1"/>
    </xf>
    <xf numFmtId="0" fontId="11" fillId="2" borderId="26" xfId="12" applyFont="1" applyFill="1" applyBorder="1" applyAlignment="1">
      <alignment horizontal="center" vertical="center" wrapText="1"/>
    </xf>
    <xf numFmtId="0" fontId="11" fillId="0" borderId="26" xfId="12" applyFont="1" applyBorder="1" applyAlignment="1">
      <alignment horizontal="center" vertical="center" wrapText="1"/>
    </xf>
    <xf numFmtId="0" fontId="11" fillId="0" borderId="26" xfId="2" applyFont="1" applyBorder="1" applyAlignment="1">
      <alignment horizontal="center" vertical="center" wrapText="1"/>
    </xf>
    <xf numFmtId="3" fontId="11" fillId="2" borderId="27" xfId="12" applyNumberFormat="1" applyFont="1" applyFill="1" applyBorder="1" applyAlignment="1">
      <alignment horizontal="center" vertical="center" wrapText="1"/>
    </xf>
    <xf numFmtId="0" fontId="11" fillId="0" borderId="0" xfId="12" applyFont="1" applyAlignment="1">
      <alignment horizontal="center"/>
    </xf>
    <xf numFmtId="4" fontId="15" fillId="4" borderId="29" xfId="12" applyNumberFormat="1" applyFont="1" applyFill="1" applyBorder="1" applyAlignment="1">
      <alignment horizontal="center" vertical="center"/>
    </xf>
    <xf numFmtId="0" fontId="15" fillId="0" borderId="0" xfId="12" applyFont="1"/>
    <xf numFmtId="167" fontId="11" fillId="0" borderId="26" xfId="12" applyNumberFormat="1" applyFont="1" applyFill="1" applyBorder="1" applyAlignment="1">
      <alignment horizontal="center" vertical="center"/>
    </xf>
    <xf numFmtId="4" fontId="11" fillId="0" borderId="26" xfId="12" applyNumberFormat="1" applyFont="1" applyFill="1" applyBorder="1" applyAlignment="1">
      <alignment horizontal="center" vertical="center"/>
    </xf>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0" fontId="11" fillId="0" borderId="1" xfId="1" applyFont="1" applyFill="1" applyBorder="1" applyAlignment="1">
      <alignment horizontal="left" vertical="center"/>
    </xf>
    <xf numFmtId="4" fontId="11" fillId="0" borderId="1" xfId="1" applyNumberFormat="1" applyFont="1" applyBorder="1" applyAlignment="1">
      <alignment horizontal="center" vertical="center"/>
    </xf>
    <xf numFmtId="0" fontId="11" fillId="0" borderId="23" xfId="0" applyFont="1" applyFill="1" applyBorder="1" applyAlignment="1">
      <alignment horizontal="center" vertical="center" wrapText="1"/>
    </xf>
    <xf numFmtId="0" fontId="11" fillId="0" borderId="32"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9"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3" fontId="5" fillId="0" borderId="0" xfId="0" applyNumberFormat="1" applyFont="1" applyAlignment="1">
      <alignment horizontal="center" vertical="center"/>
    </xf>
    <xf numFmtId="2" fontId="5" fillId="0" borderId="0" xfId="85" applyNumberFormat="1" applyFont="1" applyFill="1" applyAlignment="1">
      <alignment horizontal="center" vertical="center"/>
    </xf>
    <xf numFmtId="2" fontId="20" fillId="0" borderId="0" xfId="0" applyNumberFormat="1" applyFont="1" applyAlignment="1">
      <alignment horizontal="center" vertical="center"/>
    </xf>
    <xf numFmtId="0" fontId="3" fillId="6" borderId="11" xfId="0" applyFont="1" applyFill="1" applyBorder="1" applyAlignment="1">
      <alignment horizontal="right" vertical="center" wrapText="1"/>
    </xf>
    <xf numFmtId="4" fontId="3" fillId="6" borderId="11" xfId="0" applyNumberFormat="1" applyFont="1" applyFill="1" applyBorder="1" applyAlignment="1">
      <alignment horizontal="right" vertical="center"/>
    </xf>
    <xf numFmtId="4" fontId="3" fillId="6" borderId="11" xfId="0" applyNumberFormat="1" applyFont="1" applyFill="1" applyBorder="1" applyAlignment="1">
      <alignment horizontal="right" vertical="center" wrapText="1"/>
    </xf>
    <xf numFmtId="0" fontId="4" fillId="0" borderId="1" xfId="0" applyFont="1" applyFill="1" applyBorder="1" applyAlignment="1">
      <alignment horizontal="justify" vertical="center" wrapText="1"/>
    </xf>
    <xf numFmtId="3" fontId="14" fillId="0" borderId="9" xfId="0" applyNumberFormat="1" applyFont="1" applyBorder="1" applyAlignment="1">
      <alignment horizontal="center"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31"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2" fillId="0" borderId="33" xfId="0" applyNumberFormat="1" applyFont="1" applyBorder="1" applyAlignment="1">
      <alignment horizontal="left" wrapText="1"/>
    </xf>
    <xf numFmtId="166" fontId="22" fillId="0" borderId="10"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8"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8" fontId="15" fillId="0" borderId="0" xfId="12" applyNumberFormat="1" applyFont="1" applyAlignment="1">
      <alignment horizontal="left" vertical="center"/>
    </xf>
    <xf numFmtId="2" fontId="5" fillId="0" borderId="0" xfId="0" applyNumberFormat="1" applyFont="1" applyFill="1" applyAlignment="1">
      <alignment vertical="center"/>
    </xf>
    <xf numFmtId="2" fontId="21" fillId="0" borderId="0" xfId="0" applyNumberFormat="1" applyFont="1" applyFill="1" applyAlignment="1">
      <alignment vertical="center"/>
    </xf>
    <xf numFmtId="170" fontId="5" fillId="0" borderId="0" xfId="0" applyNumberFormat="1" applyFont="1" applyFill="1" applyAlignment="1">
      <alignment horizontal="center"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4" fillId="4" borderId="1" xfId="0" applyFont="1" applyFill="1" applyBorder="1" applyAlignment="1">
      <alignment vertical="center"/>
    </xf>
    <xf numFmtId="0" fontId="4" fillId="4" borderId="1" xfId="0" applyFont="1" applyFill="1" applyBorder="1" applyAlignment="1">
      <alignment vertical="center" wrapText="1"/>
    </xf>
    <xf numFmtId="0" fontId="4" fillId="4" borderId="1" xfId="0" applyFont="1" applyFill="1" applyBorder="1" applyAlignment="1">
      <alignment horizontal="left" vertical="center" wrapText="1"/>
    </xf>
    <xf numFmtId="4" fontId="4" fillId="4" borderId="1" xfId="0" applyNumberFormat="1" applyFont="1" applyFill="1" applyBorder="1" applyAlignment="1">
      <alignment horizontal="right" vertical="center"/>
    </xf>
    <xf numFmtId="167" fontId="11" fillId="2" borderId="26" xfId="12" applyNumberFormat="1" applyFont="1" applyFill="1" applyBorder="1" applyAlignment="1">
      <alignment horizontal="center" vertical="center"/>
    </xf>
    <xf numFmtId="4" fontId="11" fillId="2" borderId="26" xfId="12" applyNumberFormat="1" applyFont="1" applyFill="1" applyBorder="1" applyAlignment="1">
      <alignment horizontal="center" vertical="center"/>
    </xf>
    <xf numFmtId="0" fontId="11" fillId="0" borderId="0" xfId="12" applyFont="1" applyFill="1"/>
    <xf numFmtId="4" fontId="4" fillId="4" borderId="1" xfId="0" applyNumberFormat="1" applyFont="1" applyFill="1" applyBorder="1" applyAlignment="1">
      <alignment horizontal="right" vertical="center" wrapText="1"/>
    </xf>
    <xf numFmtId="165" fontId="11" fillId="0" borderId="1" xfId="12" applyNumberFormat="1" applyFont="1" applyFill="1" applyBorder="1" applyAlignment="1">
      <alignment horizontal="center" vertical="center"/>
    </xf>
    <xf numFmtId="3" fontId="4" fillId="2" borderId="1" xfId="0" applyNumberFormat="1" applyFont="1" applyFill="1" applyBorder="1" applyAlignment="1">
      <alignment horizontal="right" vertical="center" wrapText="1"/>
    </xf>
    <xf numFmtId="0" fontId="4" fillId="0" borderId="11" xfId="0" applyFont="1" applyFill="1" applyBorder="1" applyAlignment="1">
      <alignment vertical="center"/>
    </xf>
    <xf numFmtId="0" fontId="4" fillId="0" borderId="11" xfId="0" applyFont="1" applyFill="1" applyBorder="1" applyAlignment="1">
      <alignment vertical="center" wrapText="1"/>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3" fontId="4"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wrapText="1"/>
    </xf>
    <xf numFmtId="3" fontId="5" fillId="0" borderId="0" xfId="0" applyNumberFormat="1" applyFont="1" applyAlignment="1">
      <alignment vertical="center"/>
    </xf>
    <xf numFmtId="1" fontId="4" fillId="2" borderId="0" xfId="137" applyNumberFormat="1" applyFont="1" applyFill="1" applyAlignment="1">
      <alignment horizontal="right"/>
    </xf>
    <xf numFmtId="0" fontId="4" fillId="2" borderId="0" xfId="137" applyFont="1" applyFill="1" applyAlignment="1">
      <alignment horizontal="right"/>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4" borderId="11" xfId="0" applyFont="1" applyFill="1" applyBorder="1" applyAlignment="1">
      <alignment horizontal="right" vertical="center"/>
    </xf>
    <xf numFmtId="0" fontId="4" fillId="4" borderId="9" xfId="0" applyFont="1" applyFill="1" applyBorder="1" applyAlignment="1">
      <alignment horizontal="right" vertical="center"/>
    </xf>
    <xf numFmtId="0" fontId="4" fillId="4" borderId="11" xfId="0" applyFont="1" applyFill="1" applyBorder="1" applyAlignment="1">
      <alignment horizontal="left" vertical="center" wrapText="1"/>
    </xf>
    <xf numFmtId="0" fontId="4" fillId="4" borderId="9" xfId="0" applyFont="1" applyFill="1" applyBorder="1" applyAlignment="1">
      <alignment horizontal="left" vertical="center" wrapText="1"/>
    </xf>
    <xf numFmtId="0" fontId="3" fillId="6" borderId="11" xfId="0" applyFont="1" applyFill="1" applyBorder="1" applyAlignment="1">
      <alignment horizontal="center" vertical="center"/>
    </xf>
    <xf numFmtId="0" fontId="3" fillId="6" borderId="10"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1" xfId="0" applyFont="1" applyFill="1" applyBorder="1" applyAlignment="1">
      <alignment horizontal="left" vertical="center"/>
    </xf>
    <xf numFmtId="0" fontId="3" fillId="6" borderId="10" xfId="0" applyFont="1" applyFill="1" applyBorder="1" applyAlignment="1">
      <alignment horizontal="left" vertical="center"/>
    </xf>
    <xf numFmtId="0" fontId="3" fillId="6" borderId="9"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Fill="1" applyBorder="1" applyAlignment="1">
      <alignment horizontal="center" vertical="center" wrapText="1"/>
    </xf>
    <xf numFmtId="0" fontId="15" fillId="4" borderId="1" xfId="12" applyFont="1" applyFill="1" applyBorder="1" applyAlignment="1">
      <alignment horizontal="right" vertical="center"/>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xf numFmtId="0" fontId="11" fillId="0" borderId="29" xfId="12" applyFont="1" applyFill="1" applyBorder="1" applyAlignment="1">
      <alignment horizontal="center" vertical="center"/>
    </xf>
    <xf numFmtId="0" fontId="11" fillId="0" borderId="30" xfId="12" applyFont="1" applyFill="1" applyBorder="1" applyAlignment="1">
      <alignment horizontal="center" vertical="center"/>
    </xf>
    <xf numFmtId="0" fontId="11" fillId="0" borderId="29" xfId="0" applyFont="1" applyFill="1" applyBorder="1" applyAlignment="1">
      <alignment horizontal="left" vertical="center" wrapText="1"/>
    </xf>
    <xf numFmtId="0" fontId="11" fillId="0" borderId="30" xfId="0" applyFont="1" applyFill="1" applyBorder="1" applyAlignment="1">
      <alignment horizontal="left" vertical="center" wrapText="1"/>
    </xf>
    <xf numFmtId="0" fontId="11" fillId="0" borderId="29" xfId="12" applyFont="1" applyFill="1" applyBorder="1" applyAlignment="1">
      <alignment horizontal="center" vertical="center" wrapText="1"/>
    </xf>
    <xf numFmtId="0" fontId="11" fillId="0" borderId="30" xfId="12" applyFont="1" applyFill="1" applyBorder="1" applyAlignment="1">
      <alignment horizontal="center" vertical="center" wrapText="1"/>
    </xf>
    <xf numFmtId="164" fontId="11" fillId="2" borderId="29" xfId="12" applyNumberFormat="1" applyFont="1" applyFill="1" applyBorder="1" applyAlignment="1">
      <alignment horizontal="center" vertical="center" wrapText="1"/>
    </xf>
    <xf numFmtId="164" fontId="11" fillId="2" borderId="30" xfId="12" applyNumberFormat="1" applyFont="1" applyFill="1" applyBorder="1" applyAlignment="1">
      <alignment horizontal="center" vertical="center" wrapText="1"/>
    </xf>
    <xf numFmtId="164" fontId="11" fillId="0" borderId="29" xfId="12" applyNumberFormat="1" applyFont="1" applyFill="1" applyBorder="1" applyAlignment="1">
      <alignment horizontal="center" vertical="center" wrapText="1"/>
    </xf>
    <xf numFmtId="164" fontId="11" fillId="0" borderId="30" xfId="12" applyNumberFormat="1" applyFont="1" applyFill="1" applyBorder="1" applyAlignment="1">
      <alignment horizontal="center" vertical="center" wrapText="1"/>
    </xf>
    <xf numFmtId="0" fontId="11" fillId="2" borderId="29" xfId="0" applyFont="1" applyFill="1" applyBorder="1" applyAlignment="1">
      <alignment horizontal="left" vertical="center" wrapText="1"/>
    </xf>
    <xf numFmtId="0" fontId="11" fillId="2" borderId="30" xfId="0" applyFont="1" applyFill="1" applyBorder="1" applyAlignment="1">
      <alignment horizontal="left" vertical="center" wrapText="1"/>
    </xf>
    <xf numFmtId="0" fontId="11" fillId="2" borderId="29" xfId="12" applyFont="1" applyFill="1" applyBorder="1" applyAlignment="1">
      <alignment horizontal="center" vertical="center" wrapText="1"/>
    </xf>
    <xf numFmtId="0" fontId="11" fillId="2" borderId="30" xfId="12" applyFont="1" applyFill="1" applyBorder="1" applyAlignment="1">
      <alignment horizontal="center" vertical="center" wrapText="1"/>
    </xf>
    <xf numFmtId="0" fontId="12" fillId="0" borderId="0" xfId="12" applyFont="1" applyAlignment="1">
      <alignment horizontal="center" vertical="center" wrapText="1"/>
    </xf>
    <xf numFmtId="0" fontId="15" fillId="4" borderId="28"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27" xfId="12" applyFont="1" applyFill="1" applyBorder="1" applyAlignment="1">
      <alignment horizontal="right" vertical="center"/>
    </xf>
    <xf numFmtId="0" fontId="11" fillId="2" borderId="29" xfId="12" applyFont="1" applyFill="1" applyBorder="1" applyAlignment="1">
      <alignment horizontal="center" vertical="center"/>
    </xf>
    <xf numFmtId="0" fontId="11" fillId="2" borderId="30" xfId="12" applyFont="1" applyFill="1" applyBorder="1" applyAlignment="1">
      <alignment horizontal="center" vertical="center"/>
    </xf>
  </cellXfs>
  <cellStyles count="198">
    <cellStyle name="Hyperlink 2 2" xfId="184" xr:uid="{00000000-0005-0000-0000-000000000000}"/>
    <cellStyle name="Normal" xfId="0" builtinId="0"/>
    <cellStyle name="Normal 10" xfId="17" xr:uid="{00000000-0005-0000-0000-000000000000}"/>
    <cellStyle name="Normal 10 2" xfId="87" xr:uid="{00000000-0005-0000-0000-000001000000}"/>
    <cellStyle name="Normal 10 3" xfId="139" xr:uid="{00000000-0005-0000-0000-000002000000}"/>
    <cellStyle name="Normal 11" xfId="18" xr:uid="{00000000-0005-0000-0000-000001000000}"/>
    <cellStyle name="Normal 11 10" xfId="54" xr:uid="{00000000-0005-0000-0000-000002000000}"/>
    <cellStyle name="Normal 11 10 2" xfId="121" xr:uid="{00000000-0005-0000-0000-000003000000}"/>
    <cellStyle name="Normal 11 10 3" xfId="173" xr:uid="{00000000-0005-0000-0000-000004000000}"/>
    <cellStyle name="Normal 11 11" xfId="60" xr:uid="{00000000-0005-0000-0000-000003000000}"/>
    <cellStyle name="Normal 11 11 2" xfId="127" xr:uid="{00000000-0005-0000-0000-000004000000}"/>
    <cellStyle name="Normal 11 11 3" xfId="179" xr:uid="{00000000-0005-0000-0000-000005000000}"/>
    <cellStyle name="Normal 11 12" xfId="88" xr:uid="{00000000-0005-0000-0000-000002000000}"/>
    <cellStyle name="Normal 11 13" xfId="140" xr:uid="{00000000-0005-0000-0000-000003000000}"/>
    <cellStyle name="Normal 11 2" xfId="20" xr:uid="{00000000-0005-0000-0000-000004000000}"/>
    <cellStyle name="Normal 11 2 2" xfId="90" xr:uid="{00000000-0005-0000-0000-000005000000}"/>
    <cellStyle name="Normal 11 2 3" xfId="142" xr:uid="{00000000-0005-0000-0000-000006000000}"/>
    <cellStyle name="Normal 11 3" xfId="21" xr:uid="{00000000-0005-0000-0000-000005000000}"/>
    <cellStyle name="Normal 11 3 2" xfId="91" xr:uid="{00000000-0005-0000-0000-000006000000}"/>
    <cellStyle name="Normal 11 3 3" xfId="143" xr:uid="{00000000-0005-0000-0000-000007000000}"/>
    <cellStyle name="Normal 11 4" xfId="25" xr:uid="{00000000-0005-0000-0000-000006000000}"/>
    <cellStyle name="Normal 11 4 2" xfId="94" xr:uid="{00000000-0005-0000-0000-000007000000}"/>
    <cellStyle name="Normal 11 4 3" xfId="146" xr:uid="{00000000-0005-0000-0000-000008000000}"/>
    <cellStyle name="Normal 11 5" xfId="29" xr:uid="{00000000-0005-0000-0000-000007000000}"/>
    <cellStyle name="Normal 11 5 2" xfId="98" xr:uid="{00000000-0005-0000-0000-000008000000}"/>
    <cellStyle name="Normal 11 5 3" xfId="150" xr:uid="{00000000-0005-0000-0000-000009000000}"/>
    <cellStyle name="Normal 11 6" xfId="33" xr:uid="{00000000-0005-0000-0000-000008000000}"/>
    <cellStyle name="Normal 11 6 2" xfId="102" xr:uid="{00000000-0005-0000-0000-000009000000}"/>
    <cellStyle name="Normal 11 6 3" xfId="154" xr:uid="{00000000-0005-0000-0000-00000A000000}"/>
    <cellStyle name="Normal 11 7" xfId="39" xr:uid="{00000000-0005-0000-0000-000009000000}"/>
    <cellStyle name="Normal 11 7 2" xfId="107" xr:uid="{00000000-0005-0000-0000-00000A000000}"/>
    <cellStyle name="Normal 11 7 3" xfId="160" xr:uid="{00000000-0005-0000-0000-00000B000000}"/>
    <cellStyle name="Normal 11 8" xfId="41" xr:uid="{00000000-0005-0000-0000-00000A000000}"/>
    <cellStyle name="Normal 11 8 2" xfId="108" xr:uid="{00000000-0005-0000-0000-00000B000000}"/>
    <cellStyle name="Normal 11 8 3" xfId="161" xr:uid="{00000000-0005-0000-0000-00000C000000}"/>
    <cellStyle name="Normal 11 9" xfId="49" xr:uid="{00000000-0005-0000-0000-00000B000000}"/>
    <cellStyle name="Normal 11 9 2" xfId="116" xr:uid="{00000000-0005-0000-0000-00000C000000}"/>
    <cellStyle name="Normal 11 9 3" xfId="168" xr:uid="{00000000-0005-0000-0000-00000D000000}"/>
    <cellStyle name="Normal 12" xfId="22" xr:uid="{00000000-0005-0000-0000-00000C000000}"/>
    <cellStyle name="Normal 12 10" xfId="66" xr:uid="{00000000-0005-0000-0000-00000D000000}"/>
    <cellStyle name="Normal 12 10 2" xfId="131" xr:uid="{00000000-0005-0000-0000-00000E000000}"/>
    <cellStyle name="Normal 12 10 3" xfId="136" xr:uid="{AEBA74A3-DBC6-4B3F-B803-136C3C0F192B}"/>
    <cellStyle name="Normal 12 10 4" xfId="189" xr:uid="{7677E28C-0DDD-4982-A80E-424911623EF5}"/>
    <cellStyle name="Normal 12 11" xfId="133" xr:uid="{65AB7CE3-D6E1-4986-AC94-0C55FFA672B9}"/>
    <cellStyle name="Normal 12 12" xfId="144" xr:uid="{00000000-0005-0000-0000-00000E000000}"/>
    <cellStyle name="Normal 12 2" xfId="26" xr:uid="{00000000-0005-0000-0000-00000E000000}"/>
    <cellStyle name="Normal 12 2 2" xfId="95" xr:uid="{00000000-0005-0000-0000-00000F000000}"/>
    <cellStyle name="Normal 12 2 3" xfId="147" xr:uid="{00000000-0005-0000-0000-00000F000000}"/>
    <cellStyle name="Normal 12 3" xfId="32" xr:uid="{00000000-0005-0000-0000-00000F000000}"/>
    <cellStyle name="Normal 12 3 2" xfId="101" xr:uid="{00000000-0005-0000-0000-000010000000}"/>
    <cellStyle name="Normal 12 3 3" xfId="153" xr:uid="{00000000-0005-0000-0000-000010000000}"/>
    <cellStyle name="Normal 12 4" xfId="34" xr:uid="{00000000-0005-0000-0000-000010000000}"/>
    <cellStyle name="Normal 12 4 2" xfId="103" xr:uid="{00000000-0005-0000-0000-000011000000}"/>
    <cellStyle name="Normal 12 4 3" xfId="155" xr:uid="{00000000-0005-0000-0000-000011000000}"/>
    <cellStyle name="Normal 12 5" xfId="42" xr:uid="{00000000-0005-0000-0000-000011000000}"/>
    <cellStyle name="Normal 12 5 2" xfId="109" xr:uid="{00000000-0005-0000-0000-000012000000}"/>
    <cellStyle name="Normal 12 5 3" xfId="162" xr:uid="{00000000-0005-0000-0000-000012000000}"/>
    <cellStyle name="Normal 12 6" xfId="43" xr:uid="{00000000-0005-0000-0000-000012000000}"/>
    <cellStyle name="Normal 12 6 2" xfId="110" xr:uid="{00000000-0005-0000-0000-000013000000}"/>
    <cellStyle name="Normal 12 6 3" xfId="163" xr:uid="{00000000-0005-0000-0000-000013000000}"/>
    <cellStyle name="Normal 12 7" xfId="53" xr:uid="{00000000-0005-0000-0000-000013000000}"/>
    <cellStyle name="Normal 12 7 2" xfId="120" xr:uid="{00000000-0005-0000-0000-000014000000}"/>
    <cellStyle name="Normal 12 7 3" xfId="172" xr:uid="{00000000-0005-0000-0000-000014000000}"/>
    <cellStyle name="Normal 12 8" xfId="59" xr:uid="{00000000-0005-0000-0000-000014000000}"/>
    <cellStyle name="Normal 12 8 2" xfId="126" xr:uid="{00000000-0005-0000-0000-000015000000}"/>
    <cellStyle name="Normal 12 8 3" xfId="178" xr:uid="{00000000-0005-0000-0000-000015000000}"/>
    <cellStyle name="Normal 12 9" xfId="75" xr:uid="{00000000-0005-0000-0000-000015000000}"/>
    <cellStyle name="Normal 12 9 2" xfId="187" xr:uid="{C1332917-C737-44CC-9A93-19532DA22DEA}"/>
    <cellStyle name="Normal 13" xfId="40" xr:uid="{00000000-0005-0000-0000-000016000000}"/>
    <cellStyle name="Normal 14" xfId="27" xr:uid="{00000000-0005-0000-0000-000017000000}"/>
    <cellStyle name="Normal 14 2" xfId="30" xr:uid="{00000000-0005-0000-0000-000018000000}"/>
    <cellStyle name="Normal 14 2 2" xfId="99" xr:uid="{00000000-0005-0000-0000-000018000000}"/>
    <cellStyle name="Normal 14 2 3" xfId="151" xr:uid="{00000000-0005-0000-0000-000018000000}"/>
    <cellStyle name="Normal 14 3" xfId="37" xr:uid="{00000000-0005-0000-0000-000019000000}"/>
    <cellStyle name="Normal 14 3 2" xfId="105" xr:uid="{00000000-0005-0000-0000-000019000000}"/>
    <cellStyle name="Normal 14 3 3" xfId="158" xr:uid="{00000000-0005-0000-0000-000019000000}"/>
    <cellStyle name="Normal 14 4" xfId="47" xr:uid="{00000000-0005-0000-0000-00001A000000}"/>
    <cellStyle name="Normal 14 4 2" xfId="114" xr:uid="{00000000-0005-0000-0000-00001A000000}"/>
    <cellStyle name="Normal 14 4 3" xfId="166" xr:uid="{00000000-0005-0000-0000-00001A000000}"/>
    <cellStyle name="Normal 14 5" xfId="52" xr:uid="{00000000-0005-0000-0000-00001B000000}"/>
    <cellStyle name="Normal 14 5 2" xfId="119" xr:uid="{00000000-0005-0000-0000-00001B000000}"/>
    <cellStyle name="Normal 14 5 3" xfId="171" xr:uid="{00000000-0005-0000-0000-00001B000000}"/>
    <cellStyle name="Normal 14 6" xfId="57" xr:uid="{00000000-0005-0000-0000-00001C000000}"/>
    <cellStyle name="Normal 14 6 2" xfId="124" xr:uid="{00000000-0005-0000-0000-00001C000000}"/>
    <cellStyle name="Normal 14 6 3" xfId="176" xr:uid="{00000000-0005-0000-0000-00001C000000}"/>
    <cellStyle name="Normal 14 7" xfId="96" xr:uid="{00000000-0005-0000-0000-000017000000}"/>
    <cellStyle name="Normal 14 8" xfId="148" xr:uid="{00000000-0005-0000-0000-000017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2 2" xfId="106" xr:uid="{00000000-0005-0000-0000-00001F000000}"/>
    <cellStyle name="Normal 16 2 3" xfId="159" xr:uid="{00000000-0005-0000-0000-00001F000000}"/>
    <cellStyle name="Normal 16 3" xfId="48" xr:uid="{00000000-0005-0000-0000-000021000000}"/>
    <cellStyle name="Normal 16 3 2" xfId="115" xr:uid="{00000000-0005-0000-0000-000020000000}"/>
    <cellStyle name="Normal 16 3 3" xfId="167" xr:uid="{00000000-0005-0000-0000-000020000000}"/>
    <cellStyle name="Normal 16 4" xfId="100" xr:uid="{00000000-0005-0000-0000-00001E000000}"/>
    <cellStyle name="Normal 16 5" xfId="152" xr:uid="{00000000-0005-0000-0000-00001E000000}"/>
    <cellStyle name="Normal 17" xfId="35" xr:uid="{00000000-0005-0000-0000-000022000000}"/>
    <cellStyle name="Normal 17 2" xfId="50" xr:uid="{00000000-0005-0000-0000-000023000000}"/>
    <cellStyle name="Normal 17 2 2" xfId="117" xr:uid="{00000000-0005-0000-0000-000022000000}"/>
    <cellStyle name="Normal 17 2 3" xfId="169" xr:uid="{00000000-0005-0000-0000-000022000000}"/>
    <cellStyle name="Normal 17 3" xfId="58" xr:uid="{00000000-0005-0000-0000-000024000000}"/>
    <cellStyle name="Normal 17 3 2" xfId="125" xr:uid="{00000000-0005-0000-0000-000023000000}"/>
    <cellStyle name="Normal 17 3 3" xfId="177" xr:uid="{00000000-0005-0000-0000-000023000000}"/>
    <cellStyle name="Normal 17 4" xfId="77" xr:uid="{00000000-0005-0000-0000-000025000000}"/>
    <cellStyle name="Normal 17 4 2" xfId="85" xr:uid="{00000000-0005-0000-0000-000026000000}"/>
    <cellStyle name="Normal 17 5" xfId="134" xr:uid="{EB82E64A-FEC8-4136-A5E9-B1A1B269B86D}"/>
    <cellStyle name="Normal 17 6" xfId="156" xr:uid="{00000000-0005-0000-0000-000021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19 2 2" xfId="122" xr:uid="{00000000-0005-0000-0000-000026000000}"/>
    <cellStyle name="Normal 19 2 3" xfId="174" xr:uid="{00000000-0005-0000-0000-000026000000}"/>
    <cellStyle name="Normal 19 3" xfId="112" xr:uid="{00000000-0005-0000-0000-000025000000}"/>
    <cellStyle name="Normal 19 4" xfId="164" xr:uid="{00000000-0005-0000-0000-000025000000}"/>
    <cellStyle name="Normal 2" xfId="14" xr:uid="{00000000-0005-0000-0000-00002B000000}"/>
    <cellStyle name="Normal 20" xfId="51" xr:uid="{00000000-0005-0000-0000-00002C000000}"/>
    <cellStyle name="Normal 20 2" xfId="56" xr:uid="{00000000-0005-0000-0000-00002D000000}"/>
    <cellStyle name="Normal 20 2 2" xfId="123" xr:uid="{00000000-0005-0000-0000-000029000000}"/>
    <cellStyle name="Normal 20 2 3" xfId="175" xr:uid="{00000000-0005-0000-0000-000029000000}"/>
    <cellStyle name="Normal 20 3" xfId="118" xr:uid="{00000000-0005-0000-0000-000028000000}"/>
    <cellStyle name="Normal 20 4" xfId="170" xr:uid="{00000000-0005-0000-0000-000028000000}"/>
    <cellStyle name="Normal 21" xfId="71" xr:uid="{00000000-0005-0000-0000-00002E000000}"/>
    <cellStyle name="Normal 22" xfId="83" xr:uid="{00000000-0005-0000-0000-00002F000000}"/>
    <cellStyle name="Normal 22 2" xfId="190" xr:uid="{00000000-0005-0000-0000-000075000000}"/>
    <cellStyle name="Normal 22 3" xfId="137" xr:uid="{0A8B27A6-2E74-41C0-9DC6-3C3FF14FC1F3}"/>
    <cellStyle name="Normal 23" xfId="193" xr:uid="{857D2AAD-0EE4-46B6-9B9E-88D46CD6A8B9}"/>
    <cellStyle name="Normal 24" xfId="76" xr:uid="{00000000-0005-0000-0000-000030000000}"/>
    <cellStyle name="Normal 25" xfId="195" xr:uid="{3DE63CD2-B6F0-4EC3-A95A-50B063F6279E}"/>
    <cellStyle name="Normal 26" xfId="197" xr:uid="{AFC3F921-BA33-4C56-A01F-AE9973D1914F}"/>
    <cellStyle name="Normal 3" xfId="15" xr:uid="{00000000-0005-0000-0000-000031000000}"/>
    <cellStyle name="Normal 32 2" xfId="84" xr:uid="{00000000-0005-0000-0000-000032000000}"/>
    <cellStyle name="Normal 4" xfId="23" xr:uid="{00000000-0005-0000-0000-000033000000}"/>
    <cellStyle name="Normal 4 2" xfId="92" xr:uid="{00000000-0005-0000-0000-00002B000000}"/>
    <cellStyle name="Normal 5" xfId="44" xr:uid="{00000000-0005-0000-0000-000034000000}"/>
    <cellStyle name="Normal 5 2" xfId="111" xr:uid="{00000000-0005-0000-0000-00002C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2 2" xfId="89" xr:uid="{00000000-0005-0000-0000-000030000000}"/>
    <cellStyle name="Normal 7 2 3" xfId="141" xr:uid="{00000000-0005-0000-0000-000031000000}"/>
    <cellStyle name="Normal 7 3" xfId="24" xr:uid="{00000000-0005-0000-0000-000039000000}"/>
    <cellStyle name="Normal 7 3 2" xfId="93" xr:uid="{00000000-0005-0000-0000-000031000000}"/>
    <cellStyle name="Normal 7 3 3" xfId="145" xr:uid="{00000000-0005-0000-0000-000032000000}"/>
    <cellStyle name="Normal 7 4" xfId="28" xr:uid="{00000000-0005-0000-0000-00003A000000}"/>
    <cellStyle name="Normal 7 4 2" xfId="97" xr:uid="{00000000-0005-0000-0000-000032000000}"/>
    <cellStyle name="Normal 7 4 3" xfId="149" xr:uid="{00000000-0005-0000-0000-000033000000}"/>
    <cellStyle name="Normal 7 5" xfId="36" xr:uid="{00000000-0005-0000-0000-00003B000000}"/>
    <cellStyle name="Normal 7 5 2" xfId="104" xr:uid="{00000000-0005-0000-0000-000033000000}"/>
    <cellStyle name="Normal 7 5 3" xfId="157" xr:uid="{00000000-0005-0000-0000-000034000000}"/>
    <cellStyle name="Normal 7 6" xfId="46" xr:uid="{00000000-0005-0000-0000-00003C000000}"/>
    <cellStyle name="Normal 7 6 2" xfId="113" xr:uid="{00000000-0005-0000-0000-000034000000}"/>
    <cellStyle name="Normal 7 6 3" xfId="165" xr:uid="{00000000-0005-0000-0000-000035000000}"/>
    <cellStyle name="Normal 7 7" xfId="73" xr:uid="{00000000-0005-0000-0000-00003D000000}"/>
    <cellStyle name="Normal 7 7 2" xfId="186" xr:uid="{8C33678D-293D-407F-B5E5-D57969A3A288}"/>
    <cellStyle name="Normal 7 8" xfId="132" xr:uid="{8DECD3D4-A21A-4E3F-8DE2-07A0A35A4B20}"/>
    <cellStyle name="Normal 7 8 2" xfId="194" xr:uid="{B7BCB423-C89D-45AC-9D70-170AA5D1EB73}"/>
    <cellStyle name="Normal 7 9" xfId="138" xr:uid="{00000000-0005-0000-0000-000030000000}"/>
    <cellStyle name="Normal 8" xfId="63" xr:uid="{00000000-0005-0000-0000-00003E000000}"/>
    <cellStyle name="Normal 8 2" xfId="79" xr:uid="{00000000-0005-0000-0000-00003F000000}"/>
    <cellStyle name="Normal 8 2 2" xfId="188" xr:uid="{B5827FC1-E168-4CF5-8757-A6C0A567630A}"/>
    <cellStyle name="Normal 8 3" xfId="135" xr:uid="{93AFF31F-007E-4D39-A9D4-B5C79C8234B2}"/>
    <cellStyle name="Normal 8 4" xfId="182" xr:uid="{00000000-0005-0000-0000-000036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2 2" xfId="129" xr:uid="{00000000-0005-0000-0000-000038000000}"/>
    <cellStyle name="Parasts 2 2 2 2" xfId="192" xr:uid="{00000000-0005-0000-0000-000003000000}"/>
    <cellStyle name="Parasts 2 2 3" xfId="181" xr:uid="{00000000-0005-0000-0000-000039000000}"/>
    <cellStyle name="Parasts 2 3" xfId="12" xr:uid="{00000000-0005-0000-0000-000046000000}"/>
    <cellStyle name="Parasts 2 3 2" xfId="191" xr:uid="{00000000-0005-0000-0000-000002000000}"/>
    <cellStyle name="Parasts 2 3 3" xfId="128" xr:uid="{00000000-0005-0000-0000-000037000000}"/>
    <cellStyle name="Parasts 2 4" xfId="180" xr:uid="{00000000-0005-0000-0000-000038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2 3" xfId="130" xr:uid="{00000000-0005-0000-0000-00003A000000}"/>
    <cellStyle name="Percent 2 4" xfId="183" xr:uid="{00000000-0005-0000-0000-00003B000000}"/>
    <cellStyle name="Percent 3" xfId="68" xr:uid="{00000000-0005-0000-0000-000052000000}"/>
    <cellStyle name="Percent 3 2" xfId="82" xr:uid="{00000000-0005-0000-0000-000053000000}"/>
    <cellStyle name="Percent 4" xfId="72" xr:uid="{00000000-0005-0000-0000-000054000000}"/>
    <cellStyle name="Percent 4 2" xfId="185" xr:uid="{00000000-0005-0000-0000-00003E000000}"/>
    <cellStyle name="Percent 5" xfId="67" xr:uid="{00000000-0005-0000-0000-000055000000}"/>
    <cellStyle name="Percent 6" xfId="196" xr:uid="{7D080A20-867E-40C4-A1E2-FA337CD963EC}"/>
    <cellStyle name="Procenti 2" xfId="7" xr:uid="{00000000-0005-0000-0000-000056000000}"/>
  </cellStyles>
  <dxfs count="0"/>
  <tableStyles count="0" defaultTableStyle="TableStyleMedium2" defaultPivotStyle="PivotStyleLight16"/>
  <colors>
    <mruColors>
      <color rgb="FF53D2FF"/>
      <color rgb="FFFFCCFF"/>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1:I60"/>
  <sheetViews>
    <sheetView tabSelected="1" zoomScale="85" zoomScaleNormal="85" zoomScaleSheetLayoutView="70" workbookViewId="0">
      <selection activeCell="L10" sqref="L10"/>
    </sheetView>
  </sheetViews>
  <sheetFormatPr defaultColWidth="9.140625" defaultRowHeight="15"/>
  <cols>
    <col min="1" max="1" width="10.28515625" style="1" customWidth="1"/>
    <col min="2" max="2" width="38.85546875" style="1" customWidth="1"/>
    <col min="3" max="3" width="76.28515625" style="1" customWidth="1"/>
    <col min="4" max="4" width="28.85546875" style="9" customWidth="1"/>
    <col min="5" max="5" width="19.85546875" style="1" customWidth="1"/>
    <col min="6" max="6" width="11.28515625" style="101" customWidth="1"/>
    <col min="7" max="7" width="15.140625" style="101" customWidth="1"/>
    <col min="8" max="16384" width="9.140625" style="1"/>
  </cols>
  <sheetData>
    <row r="1" spans="1:7" s="8" customFormat="1">
      <c r="B1" s="87"/>
      <c r="C1" s="88"/>
      <c r="D1" s="238" t="s">
        <v>208</v>
      </c>
      <c r="F1" s="100"/>
      <c r="G1" s="100"/>
    </row>
    <row r="2" spans="1:7" s="8" customFormat="1">
      <c r="B2" s="87"/>
      <c r="C2" s="89"/>
      <c r="D2" s="239" t="s">
        <v>206</v>
      </c>
      <c r="F2" s="100"/>
      <c r="G2" s="100"/>
    </row>
    <row r="3" spans="1:7" s="8" customFormat="1">
      <c r="B3" s="87"/>
      <c r="C3" s="89"/>
      <c r="D3" s="239" t="s">
        <v>207</v>
      </c>
      <c r="F3" s="100"/>
      <c r="G3" s="100"/>
    </row>
    <row r="4" spans="1:7" s="8" customFormat="1">
      <c r="B4" s="87"/>
      <c r="C4" s="89"/>
      <c r="D4" s="239" t="s">
        <v>43</v>
      </c>
      <c r="F4" s="100"/>
      <c r="G4" s="100"/>
    </row>
    <row r="5" spans="1:7" s="8" customFormat="1" ht="18.75" customHeight="1">
      <c r="D5" s="87"/>
      <c r="F5" s="100"/>
      <c r="G5" s="100"/>
    </row>
    <row r="6" spans="1:7" ht="42.75" customHeight="1">
      <c r="A6" s="240" t="s">
        <v>209</v>
      </c>
      <c r="B6" s="240"/>
      <c r="C6" s="240"/>
      <c r="D6" s="240"/>
      <c r="E6" s="67"/>
    </row>
    <row r="7" spans="1:7" ht="18.75">
      <c r="A7" s="65" t="s">
        <v>44</v>
      </c>
      <c r="B7" s="66"/>
      <c r="C7" s="66"/>
      <c r="D7" s="128"/>
      <c r="E7" s="67"/>
    </row>
    <row r="8" spans="1:7" ht="19.5" customHeight="1">
      <c r="A8" s="3"/>
      <c r="B8" s="3"/>
      <c r="C8" s="3"/>
      <c r="D8" s="3"/>
    </row>
    <row r="9" spans="1:7" ht="23.25" customHeight="1">
      <c r="A9" s="68" t="s">
        <v>0</v>
      </c>
      <c r="B9" s="68" t="s">
        <v>1</v>
      </c>
      <c r="C9" s="68" t="s">
        <v>2</v>
      </c>
      <c r="D9" s="69" t="s">
        <v>19</v>
      </c>
    </row>
    <row r="10" spans="1:7" ht="22.5" customHeight="1">
      <c r="A10" s="241" t="s">
        <v>45</v>
      </c>
      <c r="B10" s="242"/>
      <c r="C10" s="243"/>
      <c r="D10" s="70">
        <f>D11+D14</f>
        <v>149125</v>
      </c>
      <c r="E10" s="237"/>
      <c r="F10" s="175"/>
    </row>
    <row r="11" spans="1:7" ht="27" customHeight="1">
      <c r="A11" s="4">
        <v>1000</v>
      </c>
      <c r="B11" s="5" t="s">
        <v>3</v>
      </c>
      <c r="C11" s="6" t="s">
        <v>21</v>
      </c>
      <c r="D11" s="10">
        <f>D17+D43</f>
        <v>97998</v>
      </c>
      <c r="F11" s="175"/>
    </row>
    <row r="12" spans="1:7" ht="30" customHeight="1">
      <c r="A12" s="91">
        <v>1100</v>
      </c>
      <c r="B12" s="12" t="s">
        <v>4</v>
      </c>
      <c r="C12" s="6" t="s">
        <v>21</v>
      </c>
      <c r="D12" s="226">
        <f>D44+D20</f>
        <v>79295.599999999933</v>
      </c>
      <c r="F12" s="175"/>
    </row>
    <row r="13" spans="1:7" ht="30.75" customHeight="1">
      <c r="A13" s="91">
        <v>1210</v>
      </c>
      <c r="B13" s="13" t="s">
        <v>5</v>
      </c>
      <c r="C13" s="92" t="s">
        <v>21</v>
      </c>
      <c r="D13" s="226">
        <f>D46+D28</f>
        <v>18702.200000000015</v>
      </c>
      <c r="F13" s="175"/>
    </row>
    <row r="14" spans="1:7" ht="26.25" customHeight="1">
      <c r="A14" s="4">
        <v>2000</v>
      </c>
      <c r="B14" s="5" t="s">
        <v>6</v>
      </c>
      <c r="C14" s="6" t="s">
        <v>21</v>
      </c>
      <c r="D14" s="7">
        <f>D47+D29</f>
        <v>51127</v>
      </c>
      <c r="F14" s="175"/>
    </row>
    <row r="15" spans="1:7" ht="25.5" customHeight="1">
      <c r="D15" s="155"/>
    </row>
    <row r="16" spans="1:7" ht="19.5" customHeight="1">
      <c r="A16" s="245" t="s">
        <v>203</v>
      </c>
      <c r="B16" s="246"/>
      <c r="C16" s="247"/>
      <c r="D16" s="71">
        <f>D17+D29</f>
        <v>141309</v>
      </c>
    </row>
    <row r="17" spans="1:7" ht="17.25" customHeight="1">
      <c r="A17" s="255">
        <v>1000</v>
      </c>
      <c r="B17" s="255" t="s">
        <v>3</v>
      </c>
      <c r="C17" s="72" t="s">
        <v>21</v>
      </c>
      <c r="D17" s="73">
        <f>ROUNDUP(D19+D18,0)</f>
        <v>90462</v>
      </c>
    </row>
    <row r="18" spans="1:7" ht="17.25" hidden="1" customHeight="1">
      <c r="A18" s="256"/>
      <c r="B18" s="256"/>
      <c r="C18" s="178" t="s">
        <v>66</v>
      </c>
      <c r="D18" s="180"/>
    </row>
    <row r="19" spans="1:7" ht="15.75" hidden="1" customHeight="1">
      <c r="A19" s="257"/>
      <c r="B19" s="257"/>
      <c r="C19" s="72" t="s">
        <v>21</v>
      </c>
      <c r="D19" s="180">
        <f>D20+D28</f>
        <v>90461.429999999949</v>
      </c>
    </row>
    <row r="20" spans="1:7" ht="26.25" customHeight="1">
      <c r="A20" s="91">
        <v>1100</v>
      </c>
      <c r="B20" s="12" t="s">
        <v>4</v>
      </c>
      <c r="C20" s="6" t="s">
        <v>21</v>
      </c>
      <c r="D20" s="236">
        <f>SUM(D21:D27)</f>
        <v>73197.599999999933</v>
      </c>
      <c r="F20" s="177"/>
    </row>
    <row r="21" spans="1:7" ht="30" hidden="1">
      <c r="A21" s="230">
        <v>1116</v>
      </c>
      <c r="B21" s="231" t="s">
        <v>11</v>
      </c>
      <c r="C21" s="13"/>
      <c r="D21" s="11"/>
    </row>
    <row r="22" spans="1:7" ht="29.25" hidden="1" customHeight="1">
      <c r="A22" s="227">
        <v>1141</v>
      </c>
      <c r="B22" s="228"/>
      <c r="C22" s="13"/>
      <c r="D22" s="11"/>
    </row>
    <row r="23" spans="1:7" s="8" customFormat="1" ht="49.5" customHeight="1">
      <c r="A23" s="232">
        <v>1141</v>
      </c>
      <c r="B23" s="233" t="s">
        <v>15</v>
      </c>
      <c r="C23" s="13" t="s">
        <v>167</v>
      </c>
      <c r="D23" s="236">
        <f>'1.tabula'!G6</f>
        <v>32438.339999999975</v>
      </c>
      <c r="F23" s="100"/>
      <c r="G23" s="100"/>
    </row>
    <row r="24" spans="1:7" s="8" customFormat="1" ht="36.75" hidden="1" customHeight="1">
      <c r="A24" s="248">
        <v>1142</v>
      </c>
      <c r="B24" s="250" t="s">
        <v>59</v>
      </c>
      <c r="C24" s="218"/>
      <c r="D24" s="224"/>
      <c r="F24" s="100"/>
      <c r="G24" s="100"/>
    </row>
    <row r="25" spans="1:7" s="8" customFormat="1" ht="52.5" hidden="1" customHeight="1">
      <c r="A25" s="249"/>
      <c r="B25" s="251"/>
      <c r="C25" s="219" t="s">
        <v>160</v>
      </c>
      <c r="D25" s="224"/>
      <c r="F25" s="100"/>
      <c r="G25" s="100"/>
    </row>
    <row r="26" spans="1:7" s="8" customFormat="1" ht="46.5" customHeight="1">
      <c r="A26" s="230">
        <v>1145</v>
      </c>
      <c r="B26" s="231" t="s">
        <v>17</v>
      </c>
      <c r="C26" s="13" t="s">
        <v>202</v>
      </c>
      <c r="D26" s="236">
        <f>'2.tabula'!H7</f>
        <v>40759.259999999958</v>
      </c>
      <c r="F26" s="100"/>
      <c r="G26" s="100"/>
    </row>
    <row r="27" spans="1:7" s="8" customFormat="1" ht="33" hidden="1" customHeight="1">
      <c r="A27" s="217">
        <v>1146</v>
      </c>
      <c r="B27" s="218" t="s">
        <v>8</v>
      </c>
      <c r="C27" s="218"/>
      <c r="D27" s="220"/>
      <c r="F27" s="100"/>
      <c r="G27" s="100"/>
    </row>
    <row r="28" spans="1:7" s="8" customFormat="1" ht="43.5" customHeight="1">
      <c r="A28" s="91">
        <v>1210</v>
      </c>
      <c r="B28" s="231" t="s">
        <v>5</v>
      </c>
      <c r="C28" s="231" t="s">
        <v>204</v>
      </c>
      <c r="D28" s="11">
        <f>'1.tabula'!H6+'2.tabula'!I7</f>
        <v>17263.830000000016</v>
      </c>
      <c r="E28" s="216"/>
      <c r="F28" s="176"/>
      <c r="G28" s="176"/>
    </row>
    <row r="29" spans="1:7" ht="19.5" customHeight="1">
      <c r="A29" s="252">
        <v>2000</v>
      </c>
      <c r="B29" s="255" t="s">
        <v>6</v>
      </c>
      <c r="C29" s="75" t="s">
        <v>21</v>
      </c>
      <c r="D29" s="76">
        <f>ROUNDUP((D30+D31),0)</f>
        <v>50847</v>
      </c>
    </row>
    <row r="30" spans="1:7" hidden="1">
      <c r="A30" s="253"/>
      <c r="B30" s="256"/>
      <c r="C30" s="178" t="s">
        <v>66</v>
      </c>
      <c r="D30" s="179"/>
    </row>
    <row r="31" spans="1:7" hidden="1">
      <c r="A31" s="254"/>
      <c r="B31" s="257"/>
      <c r="C31" s="75" t="s">
        <v>21</v>
      </c>
      <c r="D31" s="179">
        <f>SUM(D32:D40)</f>
        <v>50846.26</v>
      </c>
    </row>
    <row r="32" spans="1:7" s="8" customFormat="1" ht="186" customHeight="1">
      <c r="A32" s="227">
        <v>2111</v>
      </c>
      <c r="B32" s="228" t="s">
        <v>12</v>
      </c>
      <c r="C32" s="228" t="s">
        <v>201</v>
      </c>
      <c r="D32" s="229">
        <f>'4.tabula'!G6</f>
        <v>2527.1999999999998</v>
      </c>
      <c r="F32" s="100"/>
      <c r="G32" s="207"/>
    </row>
    <row r="33" spans="1:9" s="8" customFormat="1" ht="186.75" customHeight="1">
      <c r="A33" s="230">
        <v>2112</v>
      </c>
      <c r="B33" s="231" t="s">
        <v>13</v>
      </c>
      <c r="C33" s="13" t="s">
        <v>157</v>
      </c>
      <c r="D33" s="11">
        <f>(1*12*15)+(2*8*15)+(27*13*15)+(1*13*7)+(4*12*7)+(7*1)</f>
        <v>6119</v>
      </c>
      <c r="E33" s="211"/>
      <c r="F33" s="100"/>
      <c r="G33" s="207"/>
    </row>
    <row r="34" spans="1:9" s="8" customFormat="1" ht="33.75" customHeight="1">
      <c r="A34" s="12">
        <v>2271</v>
      </c>
      <c r="B34" s="13" t="s">
        <v>9</v>
      </c>
      <c r="C34" s="13" t="s">
        <v>154</v>
      </c>
      <c r="D34" s="11">
        <v>5378</v>
      </c>
      <c r="F34" s="100"/>
      <c r="G34" s="207"/>
    </row>
    <row r="35" spans="1:9" s="8" customFormat="1" ht="33" customHeight="1">
      <c r="A35" s="12">
        <v>2312</v>
      </c>
      <c r="B35" s="13" t="s">
        <v>20</v>
      </c>
      <c r="C35" s="231" t="s">
        <v>153</v>
      </c>
      <c r="D35" s="11">
        <f>12.1*30</f>
        <v>363</v>
      </c>
      <c r="F35" s="100"/>
      <c r="G35" s="100"/>
    </row>
    <row r="36" spans="1:9" s="8" customFormat="1" ht="111.75" customHeight="1">
      <c r="A36" s="13">
        <v>2322</v>
      </c>
      <c r="B36" s="12" t="s">
        <v>10</v>
      </c>
      <c r="C36" s="13" t="s">
        <v>205</v>
      </c>
      <c r="D36" s="11">
        <f>'3.tabula'!F6</f>
        <v>25603.68</v>
      </c>
      <c r="E36" s="212"/>
      <c r="F36" s="215"/>
      <c r="G36" s="213"/>
      <c r="I36" s="214"/>
    </row>
    <row r="37" spans="1:9" s="8" customFormat="1" ht="58.5" customHeight="1">
      <c r="A37" s="12">
        <v>2350</v>
      </c>
      <c r="B37" s="13" t="s">
        <v>22</v>
      </c>
      <c r="C37" s="231" t="s">
        <v>158</v>
      </c>
      <c r="D37" s="11">
        <f>ROUND((6*10.29)+(104*0.3843)+(50*1.6336),2)</f>
        <v>183.39</v>
      </c>
      <c r="F37" s="140"/>
      <c r="G37" s="215"/>
    </row>
    <row r="38" spans="1:9" s="8" customFormat="1" ht="379.5" customHeight="1">
      <c r="A38" s="230">
        <v>2363</v>
      </c>
      <c r="B38" s="231" t="s">
        <v>14</v>
      </c>
      <c r="C38" s="13" t="s">
        <v>159</v>
      </c>
      <c r="D38" s="11">
        <f>(257*6)+(268*8)+(269*8)+(183*22)</f>
        <v>9864</v>
      </c>
      <c r="F38" s="100"/>
      <c r="G38" s="215"/>
    </row>
    <row r="39" spans="1:9" ht="38.25" hidden="1" customHeight="1">
      <c r="A39" s="93">
        <v>2389</v>
      </c>
      <c r="B39" s="94" t="s">
        <v>23</v>
      </c>
      <c r="C39" s="181"/>
      <c r="D39" s="11"/>
      <c r="G39" s="127"/>
    </row>
    <row r="40" spans="1:9" ht="36.75" customHeight="1">
      <c r="A40" s="232">
        <v>2390</v>
      </c>
      <c r="B40" s="233" t="s">
        <v>18</v>
      </c>
      <c r="C40" s="2" t="s">
        <v>161</v>
      </c>
      <c r="D40" s="234">
        <f>ROUND((408*0.6869)+(49*10.77),2)</f>
        <v>807.99</v>
      </c>
      <c r="G40" s="127"/>
    </row>
    <row r="41" spans="1:9" ht="25.5" customHeight="1"/>
    <row r="42" spans="1:9" ht="24" customHeight="1">
      <c r="A42" s="244" t="s">
        <v>46</v>
      </c>
      <c r="B42" s="244"/>
      <c r="C42" s="244"/>
      <c r="D42" s="71">
        <f>D43+D47</f>
        <v>7816</v>
      </c>
    </row>
    <row r="43" spans="1:9" ht="20.25" customHeight="1">
      <c r="A43" s="74">
        <v>1000</v>
      </c>
      <c r="B43" s="77" t="s">
        <v>3</v>
      </c>
      <c r="C43" s="78" t="s">
        <v>21</v>
      </c>
      <c r="D43" s="71">
        <f>ROUND(D44+D46,0)</f>
        <v>7536</v>
      </c>
    </row>
    <row r="44" spans="1:9" s="8" customFormat="1" ht="23.25" customHeight="1">
      <c r="A44" s="91">
        <v>1100</v>
      </c>
      <c r="B44" s="12" t="s">
        <v>4</v>
      </c>
      <c r="C44" s="6" t="s">
        <v>21</v>
      </c>
      <c r="D44" s="235">
        <f>ROUNDUP(D45,0)</f>
        <v>6098</v>
      </c>
      <c r="F44" s="100"/>
      <c r="G44" s="100"/>
    </row>
    <row r="45" spans="1:9" s="8" customFormat="1" ht="38.25" customHeight="1">
      <c r="A45" s="12">
        <v>1116</v>
      </c>
      <c r="B45" s="13" t="s">
        <v>11</v>
      </c>
      <c r="C45" s="13" t="s">
        <v>169</v>
      </c>
      <c r="D45" s="11">
        <f>ROUND(D20*8.33%,2)</f>
        <v>6097.36</v>
      </c>
      <c r="F45" s="100"/>
      <c r="G45" s="100"/>
    </row>
    <row r="46" spans="1:9" s="8" customFormat="1" ht="34.5" customHeight="1">
      <c r="A46" s="91">
        <v>1210</v>
      </c>
      <c r="B46" s="13" t="s">
        <v>5</v>
      </c>
      <c r="C46" s="13" t="s">
        <v>7</v>
      </c>
      <c r="D46" s="236">
        <f>ROUNDUP(D45*0.2359,2)</f>
        <v>1438.37</v>
      </c>
      <c r="F46" s="100"/>
      <c r="G46" s="100"/>
    </row>
    <row r="47" spans="1:9" ht="18.75" customHeight="1">
      <c r="A47" s="74">
        <v>2000</v>
      </c>
      <c r="B47" s="77" t="s">
        <v>6</v>
      </c>
      <c r="C47" s="77"/>
      <c r="D47" s="76">
        <f>ROUNDUP(SUM(D48:D48),2)</f>
        <v>280</v>
      </c>
    </row>
    <row r="48" spans="1:9" s="8" customFormat="1" ht="31.5" customHeight="1">
      <c r="A48" s="12">
        <v>2271</v>
      </c>
      <c r="B48" s="13" t="s">
        <v>9</v>
      </c>
      <c r="C48" s="13" t="s">
        <v>16</v>
      </c>
      <c r="D48" s="11">
        <v>280</v>
      </c>
      <c r="F48" s="100"/>
      <c r="G48" s="100"/>
    </row>
    <row r="49" spans="7:8">
      <c r="G49" s="169"/>
      <c r="H49" s="169"/>
    </row>
    <row r="50" spans="7:8">
      <c r="G50" s="169"/>
      <c r="H50" s="169"/>
    </row>
    <row r="51" spans="7:8">
      <c r="G51" s="169"/>
      <c r="H51" s="169"/>
    </row>
    <row r="52" spans="7:8">
      <c r="G52" s="169"/>
      <c r="H52" s="169"/>
    </row>
    <row r="53" spans="7:8">
      <c r="G53" s="169"/>
      <c r="H53" s="169"/>
    </row>
    <row r="54" spans="7:8">
      <c r="G54" s="48"/>
      <c r="H54" s="49"/>
    </row>
    <row r="55" spans="7:8">
      <c r="G55" s="205"/>
      <c r="H55" s="170"/>
    </row>
    <row r="56" spans="7:8">
      <c r="G56" s="48"/>
      <c r="H56" s="49"/>
    </row>
    <row r="57" spans="7:8">
      <c r="G57" s="48"/>
      <c r="H57" s="49"/>
    </row>
    <row r="58" spans="7:8">
      <c r="G58" s="206"/>
      <c r="H58" s="49"/>
    </row>
    <row r="59" spans="7:8">
      <c r="G59" s="48"/>
      <c r="H59" s="49"/>
    </row>
    <row r="60" spans="7:8">
      <c r="G60" s="48"/>
      <c r="H60" s="49"/>
    </row>
  </sheetData>
  <mergeCells count="10">
    <mergeCell ref="A6:D6"/>
    <mergeCell ref="A10:C10"/>
    <mergeCell ref="A42:C42"/>
    <mergeCell ref="A16:C16"/>
    <mergeCell ref="A24:A25"/>
    <mergeCell ref="B24:B25"/>
    <mergeCell ref="A29:A31"/>
    <mergeCell ref="B29:B31"/>
    <mergeCell ref="A17:A19"/>
    <mergeCell ref="B17:B19"/>
  </mergeCells>
  <printOptions horizontalCentered="1" verticalCentered="1"/>
  <pageMargins left="0.39370078740157483" right="0.39370078740157483" top="0.39370078740157483" bottom="0.39370078740157483" header="0.39370078740157483" footer="0.39370078740157483"/>
  <pageSetup paperSize="9" scale="61" fitToHeight="0" orientation="portrait" r:id="rId1"/>
  <headerFooter>
    <oddFooter>&amp;C&amp;P</oddFooter>
  </headerFooter>
  <rowBreaks count="1" manualBreakCount="1">
    <brk id="35" max="3" man="1"/>
  </rowBreaks>
  <colBreaks count="1" manualBreakCount="1">
    <brk id="2"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392"/>
  <sheetViews>
    <sheetView zoomScaleNormal="100" zoomScaleSheetLayoutView="85" workbookViewId="0">
      <pane ySplit="6" topLeftCell="A366" activePane="bottomLeft" state="frozen"/>
      <selection pane="bottomLeft" activeCell="G6" sqref="G6:I6"/>
    </sheetView>
  </sheetViews>
  <sheetFormatPr defaultColWidth="9.140625" defaultRowHeight="12.75"/>
  <cols>
    <col min="1" max="1" width="7.140625" style="14" customWidth="1"/>
    <col min="2" max="2" width="75.7109375" style="15" customWidth="1"/>
    <col min="3" max="3" width="25.5703125" style="16" customWidth="1"/>
    <col min="4" max="4" width="12.5703125" style="14" customWidth="1"/>
    <col min="5" max="5" width="11.85546875" style="14" customWidth="1"/>
    <col min="6" max="6" width="12.5703125" style="14" customWidth="1"/>
    <col min="7" max="7" width="12.5703125" style="17" customWidth="1"/>
    <col min="8" max="8" width="14.28515625" style="14" customWidth="1"/>
    <col min="9" max="9" width="12.5703125" style="14" customWidth="1"/>
    <col min="10" max="16384" width="9.140625" style="18"/>
  </cols>
  <sheetData>
    <row r="1" spans="1:12" ht="15">
      <c r="I1" s="83" t="s">
        <v>60</v>
      </c>
    </row>
    <row r="2" spans="1:12" s="22" customFormat="1" ht="18.75">
      <c r="A2" s="84" t="s">
        <v>47</v>
      </c>
      <c r="B2" s="20"/>
      <c r="C2" s="21"/>
      <c r="D2" s="19"/>
      <c r="E2" s="19"/>
      <c r="F2" s="24"/>
      <c r="G2" s="24"/>
      <c r="H2" s="24"/>
      <c r="I2" s="24"/>
    </row>
    <row r="3" spans="1:12" s="22" customFormat="1" ht="51" customHeight="1">
      <c r="A3" s="258" t="s">
        <v>155</v>
      </c>
      <c r="B3" s="258"/>
      <c r="C3" s="258"/>
      <c r="D3" s="258"/>
      <c r="E3" s="258"/>
      <c r="F3" s="258"/>
      <c r="G3" s="258"/>
      <c r="H3" s="258"/>
      <c r="I3" s="258"/>
    </row>
    <row r="4" spans="1:12" s="22" customFormat="1" ht="15.75">
      <c r="A4" s="90"/>
      <c r="B4" s="90"/>
      <c r="C4" s="90"/>
      <c r="D4" s="90"/>
      <c r="E4" s="25">
        <v>166.33</v>
      </c>
      <c r="F4" s="26"/>
      <c r="G4" s="26"/>
      <c r="H4" s="26"/>
      <c r="I4" s="26"/>
    </row>
    <row r="5" spans="1:12" s="14" customFormat="1" ht="62.25" customHeight="1">
      <c r="A5" s="27" t="s">
        <v>24</v>
      </c>
      <c r="B5" s="28" t="s">
        <v>25</v>
      </c>
      <c r="C5" s="28" t="s">
        <v>26</v>
      </c>
      <c r="D5" s="28" t="s">
        <v>27</v>
      </c>
      <c r="E5" s="28" t="s">
        <v>28</v>
      </c>
      <c r="F5" s="29" t="s">
        <v>29</v>
      </c>
      <c r="G5" s="30" t="s">
        <v>30</v>
      </c>
      <c r="H5" s="31" t="s">
        <v>31</v>
      </c>
      <c r="I5" s="32" t="s">
        <v>3</v>
      </c>
    </row>
    <row r="6" spans="1:12" s="23" customFormat="1" ht="21.75" customHeight="1">
      <c r="A6" s="259" t="s">
        <v>32</v>
      </c>
      <c r="B6" s="259"/>
      <c r="C6" s="259"/>
      <c r="D6" s="259"/>
      <c r="E6" s="259"/>
      <c r="F6" s="79">
        <f>SUM(F7:F390)</f>
        <v>7915</v>
      </c>
      <c r="G6" s="79">
        <f>SUM(G7:G390)</f>
        <v>32438.339999999975</v>
      </c>
      <c r="H6" s="79">
        <f>SUM(H7:H390)</f>
        <v>7650.45</v>
      </c>
      <c r="I6" s="79">
        <f>SUM(I7:I390)</f>
        <v>40088.789999999986</v>
      </c>
    </row>
    <row r="7" spans="1:12" s="22" customFormat="1" ht="38.25">
      <c r="A7" s="33">
        <v>1</v>
      </c>
      <c r="B7" s="85" t="s">
        <v>70</v>
      </c>
      <c r="C7" s="85" t="s">
        <v>71</v>
      </c>
      <c r="D7" s="37">
        <v>2040</v>
      </c>
      <c r="E7" s="126">
        <f>ROUND(D7/$E$4,3)</f>
        <v>12.265000000000001</v>
      </c>
      <c r="F7" s="38">
        <v>18</v>
      </c>
      <c r="G7" s="38">
        <v>110.39</v>
      </c>
      <c r="H7" s="34">
        <f>ROUND(G7*0.2359,2)</f>
        <v>26.04</v>
      </c>
      <c r="I7" s="35">
        <f t="shared" ref="I7:I70" si="0">G7+H7</f>
        <v>136.43</v>
      </c>
      <c r="J7" s="184"/>
    </row>
    <row r="8" spans="1:12">
      <c r="A8" s="36">
        <f>A7+1</f>
        <v>2</v>
      </c>
      <c r="B8" s="85" t="s">
        <v>72</v>
      </c>
      <c r="C8" s="85" t="s">
        <v>73</v>
      </c>
      <c r="D8" s="37">
        <v>1437</v>
      </c>
      <c r="E8" s="126">
        <f t="shared" ref="E8:E71" si="1">ROUND(D8/$E$4,3)</f>
        <v>8.6389999999999993</v>
      </c>
      <c r="F8" s="38">
        <v>8</v>
      </c>
      <c r="G8" s="38">
        <v>34.56</v>
      </c>
      <c r="H8" s="34">
        <f t="shared" ref="H8:H71" si="2">ROUND(G8*0.2359,2)</f>
        <v>8.15</v>
      </c>
      <c r="I8" s="35">
        <f t="shared" si="0"/>
        <v>42.71</v>
      </c>
      <c r="J8" s="184"/>
      <c r="L8" s="22"/>
    </row>
    <row r="9" spans="1:12">
      <c r="A9" s="36">
        <f t="shared" ref="A9:A72" si="3">A8+1</f>
        <v>3</v>
      </c>
      <c r="B9" s="85" t="s">
        <v>74</v>
      </c>
      <c r="C9" s="85" t="s">
        <v>75</v>
      </c>
      <c r="D9" s="37">
        <v>1463</v>
      </c>
      <c r="E9" s="126">
        <f t="shared" si="1"/>
        <v>8.7959999999999994</v>
      </c>
      <c r="F9" s="38">
        <v>8</v>
      </c>
      <c r="G9" s="38">
        <v>35.18</v>
      </c>
      <c r="H9" s="34">
        <f t="shared" si="2"/>
        <v>8.3000000000000007</v>
      </c>
      <c r="I9" s="35">
        <f t="shared" si="0"/>
        <v>43.480000000000004</v>
      </c>
      <c r="J9" s="184"/>
      <c r="L9" s="22"/>
    </row>
    <row r="10" spans="1:12">
      <c r="A10" s="36">
        <f t="shared" si="3"/>
        <v>4</v>
      </c>
      <c r="B10" s="85" t="s">
        <v>76</v>
      </c>
      <c r="C10" s="85" t="s">
        <v>77</v>
      </c>
      <c r="D10" s="37">
        <v>1794</v>
      </c>
      <c r="E10" s="126">
        <f>ROUND(D10/$E$4,3)</f>
        <v>10.786</v>
      </c>
      <c r="F10" s="38">
        <v>16</v>
      </c>
      <c r="G10" s="38">
        <v>86.29</v>
      </c>
      <c r="H10" s="34">
        <f t="shared" si="2"/>
        <v>20.36</v>
      </c>
      <c r="I10" s="35">
        <f t="shared" si="0"/>
        <v>106.65</v>
      </c>
      <c r="J10" s="184"/>
      <c r="L10" s="22"/>
    </row>
    <row r="11" spans="1:12" ht="14.25" customHeight="1">
      <c r="A11" s="36">
        <f t="shared" si="3"/>
        <v>5</v>
      </c>
      <c r="B11" s="85" t="s">
        <v>78</v>
      </c>
      <c r="C11" s="85" t="s">
        <v>73</v>
      </c>
      <c r="D11" s="37">
        <v>1317</v>
      </c>
      <c r="E11" s="126">
        <f t="shared" si="1"/>
        <v>7.9180000000000001</v>
      </c>
      <c r="F11" s="38">
        <v>24</v>
      </c>
      <c r="G11" s="38">
        <v>95.02</v>
      </c>
      <c r="H11" s="34">
        <f t="shared" si="2"/>
        <v>22.42</v>
      </c>
      <c r="I11" s="35">
        <f t="shared" si="0"/>
        <v>117.44</v>
      </c>
      <c r="J11" s="184"/>
      <c r="L11" s="22"/>
    </row>
    <row r="12" spans="1:12">
      <c r="A12" s="36">
        <f t="shared" si="3"/>
        <v>6</v>
      </c>
      <c r="B12" s="85" t="s">
        <v>78</v>
      </c>
      <c r="C12" s="85" t="s">
        <v>33</v>
      </c>
      <c r="D12" s="37">
        <v>1140</v>
      </c>
      <c r="E12" s="126">
        <f t="shared" si="1"/>
        <v>6.8540000000000001</v>
      </c>
      <c r="F12" s="38">
        <v>16</v>
      </c>
      <c r="G12" s="38">
        <v>54.83</v>
      </c>
      <c r="H12" s="34">
        <f t="shared" si="2"/>
        <v>12.93</v>
      </c>
      <c r="I12" s="35">
        <f t="shared" si="0"/>
        <v>67.759999999999991</v>
      </c>
      <c r="J12" s="184"/>
      <c r="L12" s="22"/>
    </row>
    <row r="13" spans="1:12">
      <c r="A13" s="36">
        <f t="shared" si="3"/>
        <v>7</v>
      </c>
      <c r="B13" s="85" t="s">
        <v>80</v>
      </c>
      <c r="C13" s="85" t="s">
        <v>73</v>
      </c>
      <c r="D13" s="37">
        <v>1437</v>
      </c>
      <c r="E13" s="126">
        <f t="shared" si="1"/>
        <v>8.6389999999999993</v>
      </c>
      <c r="F13" s="38">
        <v>8</v>
      </c>
      <c r="G13" s="38">
        <v>34.56</v>
      </c>
      <c r="H13" s="34">
        <f t="shared" si="2"/>
        <v>8.15</v>
      </c>
      <c r="I13" s="35">
        <f t="shared" si="0"/>
        <v>42.71</v>
      </c>
      <c r="J13" s="184"/>
      <c r="L13" s="22"/>
    </row>
    <row r="14" spans="1:12">
      <c r="A14" s="36">
        <f t="shared" si="3"/>
        <v>8</v>
      </c>
      <c r="B14" s="85" t="s">
        <v>81</v>
      </c>
      <c r="C14" s="85" t="s">
        <v>73</v>
      </c>
      <c r="D14" s="37">
        <v>1317</v>
      </c>
      <c r="E14" s="126">
        <f t="shared" si="1"/>
        <v>7.9180000000000001</v>
      </c>
      <c r="F14" s="38">
        <v>24</v>
      </c>
      <c r="G14" s="38">
        <v>95.02</v>
      </c>
      <c r="H14" s="34">
        <f t="shared" si="2"/>
        <v>22.42</v>
      </c>
      <c r="I14" s="35">
        <f t="shared" si="0"/>
        <v>117.44</v>
      </c>
      <c r="J14" s="184"/>
      <c r="L14" s="22"/>
    </row>
    <row r="15" spans="1:12">
      <c r="A15" s="36">
        <f t="shared" si="3"/>
        <v>9</v>
      </c>
      <c r="B15" s="85" t="s">
        <v>84</v>
      </c>
      <c r="C15" s="85" t="s">
        <v>75</v>
      </c>
      <c r="D15" s="37">
        <v>1490</v>
      </c>
      <c r="E15" s="126">
        <f t="shared" si="1"/>
        <v>8.9580000000000002</v>
      </c>
      <c r="F15" s="38">
        <v>16</v>
      </c>
      <c r="G15" s="38">
        <v>71.66</v>
      </c>
      <c r="H15" s="34">
        <f t="shared" si="2"/>
        <v>16.899999999999999</v>
      </c>
      <c r="I15" s="35">
        <f t="shared" si="0"/>
        <v>88.56</v>
      </c>
      <c r="J15" s="184"/>
      <c r="L15" s="22"/>
    </row>
    <row r="16" spans="1:12" s="22" customFormat="1" ht="15" customHeight="1">
      <c r="A16" s="36">
        <f t="shared" si="3"/>
        <v>10</v>
      </c>
      <c r="B16" s="86" t="s">
        <v>82</v>
      </c>
      <c r="C16" s="86" t="s">
        <v>33</v>
      </c>
      <c r="D16" s="39">
        <v>1120</v>
      </c>
      <c r="E16" s="126">
        <f t="shared" si="1"/>
        <v>6.734</v>
      </c>
      <c r="F16" s="40">
        <v>24</v>
      </c>
      <c r="G16" s="40">
        <v>80.81</v>
      </c>
      <c r="H16" s="34">
        <f t="shared" si="2"/>
        <v>19.059999999999999</v>
      </c>
      <c r="I16" s="35">
        <f t="shared" si="0"/>
        <v>99.87</v>
      </c>
      <c r="J16" s="184"/>
    </row>
    <row r="17" spans="1:10" s="22" customFormat="1">
      <c r="A17" s="36">
        <f t="shared" si="3"/>
        <v>11</v>
      </c>
      <c r="B17" s="86" t="s">
        <v>83</v>
      </c>
      <c r="C17" s="86" t="s">
        <v>75</v>
      </c>
      <c r="D17" s="39">
        <v>1381</v>
      </c>
      <c r="E17" s="126">
        <f t="shared" si="1"/>
        <v>8.3030000000000008</v>
      </c>
      <c r="F17" s="40">
        <v>32</v>
      </c>
      <c r="G17" s="40">
        <v>132.85</v>
      </c>
      <c r="H17" s="34">
        <f t="shared" si="2"/>
        <v>31.34</v>
      </c>
      <c r="I17" s="35">
        <f t="shared" si="0"/>
        <v>164.19</v>
      </c>
      <c r="J17" s="184"/>
    </row>
    <row r="18" spans="1:10" s="22" customFormat="1" ht="16.5" customHeight="1">
      <c r="A18" s="36">
        <f t="shared" si="3"/>
        <v>12</v>
      </c>
      <c r="B18" s="86" t="s">
        <v>84</v>
      </c>
      <c r="C18" s="86" t="s">
        <v>73</v>
      </c>
      <c r="D18" s="39">
        <v>1317</v>
      </c>
      <c r="E18" s="126">
        <f t="shared" si="1"/>
        <v>7.9180000000000001</v>
      </c>
      <c r="F18" s="40">
        <v>16</v>
      </c>
      <c r="G18" s="40">
        <v>63.34</v>
      </c>
      <c r="H18" s="34">
        <f t="shared" si="2"/>
        <v>14.94</v>
      </c>
      <c r="I18" s="35">
        <f t="shared" si="0"/>
        <v>78.28</v>
      </c>
      <c r="J18" s="184"/>
    </row>
    <row r="19" spans="1:10" s="22" customFormat="1" ht="16.5" customHeight="1">
      <c r="A19" s="36">
        <f t="shared" si="3"/>
        <v>13</v>
      </c>
      <c r="B19" s="86" t="s">
        <v>100</v>
      </c>
      <c r="C19" s="86" t="s">
        <v>75</v>
      </c>
      <c r="D19" s="39">
        <v>1381</v>
      </c>
      <c r="E19" s="126">
        <f t="shared" si="1"/>
        <v>8.3030000000000008</v>
      </c>
      <c r="F19" s="40">
        <v>16</v>
      </c>
      <c r="G19" s="40">
        <v>66.42</v>
      </c>
      <c r="H19" s="34">
        <f t="shared" si="2"/>
        <v>15.67</v>
      </c>
      <c r="I19" s="35">
        <f t="shared" si="0"/>
        <v>82.09</v>
      </c>
      <c r="J19" s="184"/>
    </row>
    <row r="20" spans="1:10" s="22" customFormat="1">
      <c r="A20" s="36">
        <f t="shared" si="3"/>
        <v>14</v>
      </c>
      <c r="B20" s="86" t="s">
        <v>85</v>
      </c>
      <c r="C20" s="86" t="s">
        <v>73</v>
      </c>
      <c r="D20" s="39">
        <v>1196</v>
      </c>
      <c r="E20" s="126">
        <f t="shared" si="1"/>
        <v>7.1909999999999998</v>
      </c>
      <c r="F20" s="40">
        <v>16</v>
      </c>
      <c r="G20" s="40">
        <v>57.53</v>
      </c>
      <c r="H20" s="34">
        <f t="shared" si="2"/>
        <v>13.57</v>
      </c>
      <c r="I20" s="35">
        <f t="shared" si="0"/>
        <v>71.099999999999994</v>
      </c>
      <c r="J20" s="184"/>
    </row>
    <row r="21" spans="1:10" s="22" customFormat="1">
      <c r="A21" s="36">
        <f t="shared" si="3"/>
        <v>15</v>
      </c>
      <c r="B21" s="86" t="s">
        <v>126</v>
      </c>
      <c r="C21" s="86" t="s">
        <v>75</v>
      </c>
      <c r="D21" s="39">
        <v>1610</v>
      </c>
      <c r="E21" s="126">
        <f t="shared" si="1"/>
        <v>9.68</v>
      </c>
      <c r="F21" s="40">
        <v>34</v>
      </c>
      <c r="G21" s="40">
        <v>164.56</v>
      </c>
      <c r="H21" s="34">
        <f t="shared" si="2"/>
        <v>38.82</v>
      </c>
      <c r="I21" s="35">
        <f t="shared" si="0"/>
        <v>203.38</v>
      </c>
      <c r="J21" s="184"/>
    </row>
    <row r="22" spans="1:10" s="22" customFormat="1">
      <c r="A22" s="36">
        <f t="shared" si="3"/>
        <v>16</v>
      </c>
      <c r="B22" s="86" t="s">
        <v>82</v>
      </c>
      <c r="C22" s="86" t="s">
        <v>33</v>
      </c>
      <c r="D22" s="39">
        <v>1140</v>
      </c>
      <c r="E22" s="126">
        <f t="shared" si="1"/>
        <v>6.8540000000000001</v>
      </c>
      <c r="F22" s="40">
        <v>50</v>
      </c>
      <c r="G22" s="40">
        <v>171.35</v>
      </c>
      <c r="H22" s="34">
        <f t="shared" si="2"/>
        <v>40.42</v>
      </c>
      <c r="I22" s="35">
        <f t="shared" si="0"/>
        <v>211.76999999999998</v>
      </c>
      <c r="J22" s="184"/>
    </row>
    <row r="23" spans="1:10" s="22" customFormat="1">
      <c r="A23" s="36">
        <f t="shared" si="3"/>
        <v>17</v>
      </c>
      <c r="B23" s="86" t="s">
        <v>72</v>
      </c>
      <c r="C23" s="86" t="s">
        <v>77</v>
      </c>
      <c r="D23" s="39">
        <v>2040</v>
      </c>
      <c r="E23" s="126">
        <f t="shared" si="1"/>
        <v>12.265000000000001</v>
      </c>
      <c r="F23" s="40">
        <v>16</v>
      </c>
      <c r="G23" s="40">
        <v>98.12</v>
      </c>
      <c r="H23" s="34">
        <f t="shared" si="2"/>
        <v>23.15</v>
      </c>
      <c r="I23" s="35">
        <f t="shared" si="0"/>
        <v>121.27000000000001</v>
      </c>
      <c r="J23" s="184"/>
    </row>
    <row r="24" spans="1:10" s="22" customFormat="1">
      <c r="A24" s="36">
        <f t="shared" si="3"/>
        <v>18</v>
      </c>
      <c r="B24" s="86" t="s">
        <v>89</v>
      </c>
      <c r="C24" s="86" t="s">
        <v>77</v>
      </c>
      <c r="D24" s="39">
        <v>1525</v>
      </c>
      <c r="E24" s="126">
        <f t="shared" si="1"/>
        <v>9.1690000000000005</v>
      </c>
      <c r="F24" s="40">
        <v>8</v>
      </c>
      <c r="G24" s="40">
        <v>36.68</v>
      </c>
      <c r="H24" s="34">
        <f t="shared" si="2"/>
        <v>8.65</v>
      </c>
      <c r="I24" s="35">
        <f t="shared" si="0"/>
        <v>45.33</v>
      </c>
      <c r="J24" s="184"/>
    </row>
    <row r="25" spans="1:10" s="22" customFormat="1">
      <c r="A25" s="36">
        <f t="shared" si="3"/>
        <v>19</v>
      </c>
      <c r="B25" s="86" t="s">
        <v>90</v>
      </c>
      <c r="C25" s="86" t="s">
        <v>33</v>
      </c>
      <c r="D25" s="39">
        <v>1303</v>
      </c>
      <c r="E25" s="126">
        <f t="shared" si="1"/>
        <v>7.8339999999999996</v>
      </c>
      <c r="F25" s="40">
        <v>46</v>
      </c>
      <c r="G25" s="40">
        <v>180.18</v>
      </c>
      <c r="H25" s="34">
        <f t="shared" si="2"/>
        <v>42.5</v>
      </c>
      <c r="I25" s="35">
        <f t="shared" si="0"/>
        <v>222.68</v>
      </c>
      <c r="J25" s="184"/>
    </row>
    <row r="26" spans="1:10" s="22" customFormat="1">
      <c r="A26" s="36">
        <f t="shared" si="3"/>
        <v>20</v>
      </c>
      <c r="B26" s="86" t="s">
        <v>91</v>
      </c>
      <c r="C26" s="86" t="s">
        <v>75</v>
      </c>
      <c r="D26" s="39">
        <v>1381</v>
      </c>
      <c r="E26" s="126">
        <f t="shared" si="1"/>
        <v>8.3030000000000008</v>
      </c>
      <c r="F26" s="40">
        <v>40</v>
      </c>
      <c r="G26" s="40">
        <v>166.06</v>
      </c>
      <c r="H26" s="34">
        <f t="shared" si="2"/>
        <v>39.17</v>
      </c>
      <c r="I26" s="35">
        <f t="shared" si="0"/>
        <v>205.23000000000002</v>
      </c>
      <c r="J26" s="184"/>
    </row>
    <row r="27" spans="1:10" s="22" customFormat="1">
      <c r="A27" s="36">
        <f t="shared" si="3"/>
        <v>21</v>
      </c>
      <c r="B27" s="86" t="s">
        <v>107</v>
      </c>
      <c r="C27" s="86" t="s">
        <v>33</v>
      </c>
      <c r="D27" s="39">
        <v>1254</v>
      </c>
      <c r="E27" s="126">
        <f t="shared" si="1"/>
        <v>7.5389999999999997</v>
      </c>
      <c r="F27" s="40">
        <v>8</v>
      </c>
      <c r="G27" s="40">
        <v>30.16</v>
      </c>
      <c r="H27" s="34">
        <f t="shared" si="2"/>
        <v>7.11</v>
      </c>
      <c r="I27" s="35">
        <f t="shared" si="0"/>
        <v>37.270000000000003</v>
      </c>
      <c r="J27" s="184"/>
    </row>
    <row r="28" spans="1:10" s="22" customFormat="1" ht="15" customHeight="1">
      <c r="A28" s="36">
        <f t="shared" si="3"/>
        <v>22</v>
      </c>
      <c r="B28" s="86" t="s">
        <v>127</v>
      </c>
      <c r="C28" s="86" t="s">
        <v>77</v>
      </c>
      <c r="D28" s="39">
        <v>1872</v>
      </c>
      <c r="E28" s="126">
        <f t="shared" si="1"/>
        <v>11.255000000000001</v>
      </c>
      <c r="F28" s="40">
        <v>8</v>
      </c>
      <c r="G28" s="40">
        <v>45.02</v>
      </c>
      <c r="H28" s="34">
        <f t="shared" si="2"/>
        <v>10.62</v>
      </c>
      <c r="I28" s="35">
        <f t="shared" si="0"/>
        <v>55.64</v>
      </c>
      <c r="J28" s="184"/>
    </row>
    <row r="29" spans="1:10" s="22" customFormat="1" ht="15" customHeight="1">
      <c r="A29" s="36">
        <f t="shared" si="3"/>
        <v>23</v>
      </c>
      <c r="B29" s="86" t="s">
        <v>92</v>
      </c>
      <c r="C29" s="86" t="s">
        <v>75</v>
      </c>
      <c r="D29" s="39">
        <v>1517</v>
      </c>
      <c r="E29" s="126">
        <f t="shared" si="1"/>
        <v>9.1199999999999992</v>
      </c>
      <c r="F29" s="40">
        <v>16</v>
      </c>
      <c r="G29" s="40">
        <v>72.959999999999994</v>
      </c>
      <c r="H29" s="34">
        <f t="shared" si="2"/>
        <v>17.21</v>
      </c>
      <c r="I29" s="35">
        <f t="shared" si="0"/>
        <v>90.169999999999987</v>
      </c>
      <c r="J29" s="184"/>
    </row>
    <row r="30" spans="1:10" s="22" customFormat="1">
      <c r="A30" s="36">
        <f t="shared" si="3"/>
        <v>24</v>
      </c>
      <c r="B30" s="86" t="s">
        <v>93</v>
      </c>
      <c r="C30" s="86" t="s">
        <v>77</v>
      </c>
      <c r="D30" s="39">
        <v>1448</v>
      </c>
      <c r="E30" s="126">
        <f t="shared" si="1"/>
        <v>8.7059999999999995</v>
      </c>
      <c r="F30" s="40">
        <v>50</v>
      </c>
      <c r="G30" s="40">
        <v>217.65</v>
      </c>
      <c r="H30" s="34">
        <f t="shared" si="2"/>
        <v>51.34</v>
      </c>
      <c r="I30" s="35">
        <f t="shared" si="0"/>
        <v>268.99</v>
      </c>
      <c r="J30" s="184"/>
    </row>
    <row r="31" spans="1:10" s="22" customFormat="1">
      <c r="A31" s="36">
        <f t="shared" si="3"/>
        <v>25</v>
      </c>
      <c r="B31" s="86" t="s">
        <v>93</v>
      </c>
      <c r="C31" s="86" t="s">
        <v>75</v>
      </c>
      <c r="D31" s="39">
        <v>1361</v>
      </c>
      <c r="E31" s="126">
        <f t="shared" si="1"/>
        <v>8.1829999999999998</v>
      </c>
      <c r="F31" s="40">
        <v>14</v>
      </c>
      <c r="G31" s="40">
        <v>57.28</v>
      </c>
      <c r="H31" s="34">
        <f t="shared" si="2"/>
        <v>13.51</v>
      </c>
      <c r="I31" s="35">
        <f t="shared" si="0"/>
        <v>70.790000000000006</v>
      </c>
      <c r="J31" s="184"/>
    </row>
    <row r="32" spans="1:10" s="22" customFormat="1">
      <c r="A32" s="36">
        <f t="shared" si="3"/>
        <v>26</v>
      </c>
      <c r="B32" s="86" t="s">
        <v>94</v>
      </c>
      <c r="C32" s="86" t="s">
        <v>73</v>
      </c>
      <c r="D32" s="39">
        <v>1583</v>
      </c>
      <c r="E32" s="126">
        <f t="shared" si="1"/>
        <v>9.5169999999999995</v>
      </c>
      <c r="F32" s="40">
        <v>16</v>
      </c>
      <c r="G32" s="40">
        <v>76.14</v>
      </c>
      <c r="H32" s="34">
        <f t="shared" si="2"/>
        <v>17.96</v>
      </c>
      <c r="I32" s="35">
        <f t="shared" si="0"/>
        <v>94.1</v>
      </c>
      <c r="J32" s="184"/>
    </row>
    <row r="33" spans="1:10" s="22" customFormat="1">
      <c r="A33" s="36">
        <f t="shared" si="3"/>
        <v>27</v>
      </c>
      <c r="B33" s="86" t="s">
        <v>101</v>
      </c>
      <c r="C33" s="86" t="s">
        <v>73</v>
      </c>
      <c r="D33" s="39">
        <v>1362</v>
      </c>
      <c r="E33" s="126">
        <f t="shared" si="1"/>
        <v>8.1890000000000001</v>
      </c>
      <c r="F33" s="40">
        <v>8</v>
      </c>
      <c r="G33" s="40">
        <v>32.76</v>
      </c>
      <c r="H33" s="34">
        <f t="shared" si="2"/>
        <v>7.73</v>
      </c>
      <c r="I33" s="35">
        <f t="shared" si="0"/>
        <v>40.489999999999995</v>
      </c>
      <c r="J33" s="184"/>
    </row>
    <row r="34" spans="1:10" s="22" customFormat="1">
      <c r="A34" s="36">
        <f t="shared" si="3"/>
        <v>28</v>
      </c>
      <c r="B34" s="86" t="s">
        <v>85</v>
      </c>
      <c r="C34" s="86" t="s">
        <v>75</v>
      </c>
      <c r="D34" s="39">
        <v>1240</v>
      </c>
      <c r="E34" s="126">
        <f t="shared" si="1"/>
        <v>7.4550000000000001</v>
      </c>
      <c r="F34" s="40">
        <v>26</v>
      </c>
      <c r="G34" s="40">
        <v>96.92</v>
      </c>
      <c r="H34" s="34">
        <f t="shared" si="2"/>
        <v>22.86</v>
      </c>
      <c r="I34" s="35">
        <f t="shared" si="0"/>
        <v>119.78</v>
      </c>
      <c r="J34" s="184"/>
    </row>
    <row r="35" spans="1:10" s="22" customFormat="1">
      <c r="A35" s="36">
        <f t="shared" si="3"/>
        <v>29</v>
      </c>
      <c r="B35" s="86" t="s">
        <v>81</v>
      </c>
      <c r="C35" s="86" t="s">
        <v>73</v>
      </c>
      <c r="D35" s="39">
        <v>1337</v>
      </c>
      <c r="E35" s="126">
        <f t="shared" si="1"/>
        <v>8.0380000000000003</v>
      </c>
      <c r="F35" s="40">
        <v>16</v>
      </c>
      <c r="G35" s="40">
        <v>64.3</v>
      </c>
      <c r="H35" s="34">
        <f t="shared" si="2"/>
        <v>15.17</v>
      </c>
      <c r="I35" s="35">
        <f t="shared" si="0"/>
        <v>79.47</v>
      </c>
      <c r="J35" s="184"/>
    </row>
    <row r="36" spans="1:10" s="22" customFormat="1">
      <c r="A36" s="36">
        <f t="shared" si="3"/>
        <v>30</v>
      </c>
      <c r="B36" s="86" t="s">
        <v>118</v>
      </c>
      <c r="C36" s="86" t="s">
        <v>33</v>
      </c>
      <c r="D36" s="39">
        <v>1120</v>
      </c>
      <c r="E36" s="126">
        <f t="shared" si="1"/>
        <v>6.734</v>
      </c>
      <c r="F36" s="40">
        <v>16</v>
      </c>
      <c r="G36" s="40">
        <v>53.87</v>
      </c>
      <c r="H36" s="34">
        <f t="shared" si="2"/>
        <v>12.71</v>
      </c>
      <c r="I36" s="35">
        <f t="shared" si="0"/>
        <v>66.58</v>
      </c>
      <c r="J36" s="184"/>
    </row>
    <row r="37" spans="1:10" s="22" customFormat="1">
      <c r="A37" s="36">
        <f t="shared" si="3"/>
        <v>31</v>
      </c>
      <c r="B37" s="86" t="s">
        <v>126</v>
      </c>
      <c r="C37" s="86" t="s">
        <v>73</v>
      </c>
      <c r="D37" s="39">
        <v>1443</v>
      </c>
      <c r="E37" s="126">
        <f t="shared" si="1"/>
        <v>8.6760000000000002</v>
      </c>
      <c r="F37" s="40">
        <v>16</v>
      </c>
      <c r="G37" s="40">
        <v>69.41</v>
      </c>
      <c r="H37" s="34">
        <f t="shared" si="2"/>
        <v>16.37</v>
      </c>
      <c r="I37" s="35">
        <f t="shared" si="0"/>
        <v>85.78</v>
      </c>
      <c r="J37" s="184"/>
    </row>
    <row r="38" spans="1:10" s="22" customFormat="1">
      <c r="A38" s="36">
        <f t="shared" si="3"/>
        <v>32</v>
      </c>
      <c r="B38" s="86" t="s">
        <v>97</v>
      </c>
      <c r="C38" s="86" t="s">
        <v>77</v>
      </c>
      <c r="D38" s="39">
        <v>1565</v>
      </c>
      <c r="E38" s="126">
        <f t="shared" si="1"/>
        <v>9.4090000000000007</v>
      </c>
      <c r="F38" s="40">
        <v>8</v>
      </c>
      <c r="G38" s="40">
        <v>37.64</v>
      </c>
      <c r="H38" s="34">
        <f t="shared" si="2"/>
        <v>8.8800000000000008</v>
      </c>
      <c r="I38" s="35">
        <f t="shared" si="0"/>
        <v>46.52</v>
      </c>
      <c r="J38" s="184"/>
    </row>
    <row r="39" spans="1:10" s="22" customFormat="1">
      <c r="A39" s="36">
        <f t="shared" si="3"/>
        <v>33</v>
      </c>
      <c r="B39" s="86" t="s">
        <v>98</v>
      </c>
      <c r="C39" s="86" t="s">
        <v>99</v>
      </c>
      <c r="D39" s="39">
        <v>1474</v>
      </c>
      <c r="E39" s="126">
        <f t="shared" si="1"/>
        <v>8.8620000000000001</v>
      </c>
      <c r="F39" s="40">
        <v>16</v>
      </c>
      <c r="G39" s="40">
        <v>70.900000000000006</v>
      </c>
      <c r="H39" s="34">
        <f t="shared" si="2"/>
        <v>16.73</v>
      </c>
      <c r="I39" s="35">
        <f t="shared" si="0"/>
        <v>87.63000000000001</v>
      </c>
      <c r="J39" s="184"/>
    </row>
    <row r="40" spans="1:10" s="22" customFormat="1">
      <c r="A40" s="36">
        <f t="shared" si="3"/>
        <v>34</v>
      </c>
      <c r="B40" s="86" t="s">
        <v>85</v>
      </c>
      <c r="C40" s="86" t="s">
        <v>73</v>
      </c>
      <c r="D40" s="39">
        <v>1176</v>
      </c>
      <c r="E40" s="126">
        <f t="shared" si="1"/>
        <v>7.07</v>
      </c>
      <c r="F40" s="40">
        <v>32</v>
      </c>
      <c r="G40" s="40">
        <v>113.12</v>
      </c>
      <c r="H40" s="34">
        <f>ROUND(G40*0.2359,2)-0.01</f>
        <v>26.68</v>
      </c>
      <c r="I40" s="35">
        <f t="shared" si="0"/>
        <v>139.80000000000001</v>
      </c>
      <c r="J40" s="184"/>
    </row>
    <row r="41" spans="1:10" s="22" customFormat="1">
      <c r="A41" s="36">
        <f t="shared" si="3"/>
        <v>35</v>
      </c>
      <c r="B41" s="86" t="s">
        <v>100</v>
      </c>
      <c r="C41" s="86" t="s">
        <v>33</v>
      </c>
      <c r="D41" s="39">
        <v>1140</v>
      </c>
      <c r="E41" s="126">
        <f t="shared" si="1"/>
        <v>6.8540000000000001</v>
      </c>
      <c r="F41" s="40">
        <v>32</v>
      </c>
      <c r="G41" s="40">
        <v>109.66</v>
      </c>
      <c r="H41" s="34">
        <f t="shared" si="2"/>
        <v>25.87</v>
      </c>
      <c r="I41" s="35">
        <f t="shared" si="0"/>
        <v>135.53</v>
      </c>
      <c r="J41" s="184"/>
    </row>
    <row r="42" spans="1:10" s="22" customFormat="1">
      <c r="A42" s="36">
        <f t="shared" si="3"/>
        <v>36</v>
      </c>
      <c r="B42" s="86" t="s">
        <v>76</v>
      </c>
      <c r="C42" s="86" t="s">
        <v>75</v>
      </c>
      <c r="D42" s="39">
        <v>1517</v>
      </c>
      <c r="E42" s="126">
        <f t="shared" si="1"/>
        <v>9.1199999999999992</v>
      </c>
      <c r="F42" s="40">
        <v>16</v>
      </c>
      <c r="G42" s="40">
        <v>72.959999999999994</v>
      </c>
      <c r="H42" s="34">
        <f t="shared" si="2"/>
        <v>17.21</v>
      </c>
      <c r="I42" s="35">
        <f t="shared" si="0"/>
        <v>90.169999999999987</v>
      </c>
      <c r="J42" s="184"/>
    </row>
    <row r="43" spans="1:10" s="22" customFormat="1">
      <c r="A43" s="36">
        <f t="shared" si="3"/>
        <v>37</v>
      </c>
      <c r="B43" s="86" t="s">
        <v>130</v>
      </c>
      <c r="C43" s="86" t="s">
        <v>73</v>
      </c>
      <c r="D43" s="39">
        <v>1337</v>
      </c>
      <c r="E43" s="126">
        <f t="shared" si="1"/>
        <v>8.0380000000000003</v>
      </c>
      <c r="F43" s="40">
        <v>9</v>
      </c>
      <c r="G43" s="40">
        <v>36.17</v>
      </c>
      <c r="H43" s="34">
        <f t="shared" si="2"/>
        <v>8.5299999999999994</v>
      </c>
      <c r="I43" s="35">
        <f t="shared" si="0"/>
        <v>44.7</v>
      </c>
      <c r="J43" s="184"/>
    </row>
    <row r="44" spans="1:10" s="22" customFormat="1">
      <c r="A44" s="36">
        <f t="shared" si="3"/>
        <v>38</v>
      </c>
      <c r="B44" s="86" t="s">
        <v>101</v>
      </c>
      <c r="C44" s="86" t="s">
        <v>73</v>
      </c>
      <c r="D44" s="39">
        <v>1337</v>
      </c>
      <c r="E44" s="126">
        <f t="shared" si="1"/>
        <v>8.0380000000000003</v>
      </c>
      <c r="F44" s="40">
        <v>16</v>
      </c>
      <c r="G44" s="40">
        <v>64.3</v>
      </c>
      <c r="H44" s="34">
        <f t="shared" si="2"/>
        <v>15.17</v>
      </c>
      <c r="I44" s="35">
        <f t="shared" si="0"/>
        <v>79.47</v>
      </c>
      <c r="J44" s="184"/>
    </row>
    <row r="45" spans="1:10" s="22" customFormat="1" ht="26.25" customHeight="1">
      <c r="A45" s="36">
        <f t="shared" si="3"/>
        <v>39</v>
      </c>
      <c r="B45" s="86" t="s">
        <v>102</v>
      </c>
      <c r="C45" s="86" t="s">
        <v>75</v>
      </c>
      <c r="D45" s="39">
        <v>1545</v>
      </c>
      <c r="E45" s="126">
        <f t="shared" si="1"/>
        <v>9.2889999999999997</v>
      </c>
      <c r="F45" s="40">
        <v>8</v>
      </c>
      <c r="G45" s="40">
        <v>37.159999999999997</v>
      </c>
      <c r="H45" s="34">
        <f t="shared" si="2"/>
        <v>8.77</v>
      </c>
      <c r="I45" s="35">
        <f t="shared" si="0"/>
        <v>45.929999999999993</v>
      </c>
      <c r="J45" s="184"/>
    </row>
    <row r="46" spans="1:10" s="22" customFormat="1">
      <c r="A46" s="36">
        <f t="shared" si="3"/>
        <v>40</v>
      </c>
      <c r="B46" s="86" t="s">
        <v>103</v>
      </c>
      <c r="C46" s="86" t="s">
        <v>75</v>
      </c>
      <c r="D46" s="39">
        <v>1431</v>
      </c>
      <c r="E46" s="126">
        <f t="shared" si="1"/>
        <v>8.6029999999999998</v>
      </c>
      <c r="F46" s="40">
        <v>8</v>
      </c>
      <c r="G46" s="40">
        <v>34.409999999999997</v>
      </c>
      <c r="H46" s="34">
        <f t="shared" si="2"/>
        <v>8.1199999999999992</v>
      </c>
      <c r="I46" s="35">
        <f t="shared" si="0"/>
        <v>42.529999999999994</v>
      </c>
      <c r="J46" s="184"/>
    </row>
    <row r="47" spans="1:10" s="22" customFormat="1">
      <c r="A47" s="36">
        <f t="shared" si="3"/>
        <v>41</v>
      </c>
      <c r="B47" s="86" t="s">
        <v>165</v>
      </c>
      <c r="C47" s="86" t="s">
        <v>113</v>
      </c>
      <c r="D47" s="39">
        <v>1449</v>
      </c>
      <c r="E47" s="126">
        <f t="shared" si="1"/>
        <v>8.7119999999999997</v>
      </c>
      <c r="F47" s="40">
        <v>27</v>
      </c>
      <c r="G47" s="40">
        <v>117.61</v>
      </c>
      <c r="H47" s="34">
        <f t="shared" si="2"/>
        <v>27.74</v>
      </c>
      <c r="I47" s="35">
        <f t="shared" si="0"/>
        <v>145.35</v>
      </c>
      <c r="J47" s="184"/>
    </row>
    <row r="48" spans="1:10" s="22" customFormat="1">
      <c r="A48" s="36">
        <f t="shared" si="3"/>
        <v>42</v>
      </c>
      <c r="B48" s="86" t="s">
        <v>104</v>
      </c>
      <c r="C48" s="86" t="s">
        <v>75</v>
      </c>
      <c r="D48" s="39">
        <v>1355</v>
      </c>
      <c r="E48" s="126">
        <f t="shared" si="1"/>
        <v>8.1460000000000008</v>
      </c>
      <c r="F48" s="40">
        <v>8</v>
      </c>
      <c r="G48" s="40">
        <v>32.58</v>
      </c>
      <c r="H48" s="34">
        <f t="shared" si="2"/>
        <v>7.69</v>
      </c>
      <c r="I48" s="35">
        <f t="shared" si="0"/>
        <v>40.269999999999996</v>
      </c>
      <c r="J48" s="184"/>
    </row>
    <row r="49" spans="1:10" s="22" customFormat="1">
      <c r="A49" s="36">
        <f t="shared" si="3"/>
        <v>43</v>
      </c>
      <c r="B49" s="86" t="s">
        <v>105</v>
      </c>
      <c r="C49" s="86" t="s">
        <v>73</v>
      </c>
      <c r="D49" s="39">
        <v>1337</v>
      </c>
      <c r="E49" s="126">
        <f t="shared" si="1"/>
        <v>8.0380000000000003</v>
      </c>
      <c r="F49" s="40">
        <v>16</v>
      </c>
      <c r="G49" s="40">
        <v>64.3</v>
      </c>
      <c r="H49" s="34">
        <f t="shared" si="2"/>
        <v>15.17</v>
      </c>
      <c r="I49" s="35">
        <f t="shared" si="0"/>
        <v>79.47</v>
      </c>
      <c r="J49" s="184"/>
    </row>
    <row r="50" spans="1:10" s="22" customFormat="1">
      <c r="A50" s="36">
        <f t="shared" si="3"/>
        <v>44</v>
      </c>
      <c r="B50" s="86" t="s">
        <v>103</v>
      </c>
      <c r="C50" s="86" t="s">
        <v>77</v>
      </c>
      <c r="D50" s="39">
        <v>1474</v>
      </c>
      <c r="E50" s="126">
        <f t="shared" si="1"/>
        <v>8.8620000000000001</v>
      </c>
      <c r="F50" s="40">
        <v>24</v>
      </c>
      <c r="G50" s="40">
        <v>106.34</v>
      </c>
      <c r="H50" s="34">
        <f t="shared" si="2"/>
        <v>25.09</v>
      </c>
      <c r="I50" s="35">
        <f t="shared" si="0"/>
        <v>131.43</v>
      </c>
      <c r="J50" s="184"/>
    </row>
    <row r="51" spans="1:10" s="22" customFormat="1">
      <c r="A51" s="36">
        <f t="shared" si="3"/>
        <v>45</v>
      </c>
      <c r="B51" s="86" t="s">
        <v>108</v>
      </c>
      <c r="C51" s="86" t="s">
        <v>73</v>
      </c>
      <c r="D51" s="39">
        <v>1463</v>
      </c>
      <c r="E51" s="126">
        <f t="shared" si="1"/>
        <v>8.7959999999999994</v>
      </c>
      <c r="F51" s="40">
        <v>8</v>
      </c>
      <c r="G51" s="40">
        <v>35.18</v>
      </c>
      <c r="H51" s="34">
        <f t="shared" si="2"/>
        <v>8.3000000000000007</v>
      </c>
      <c r="I51" s="35">
        <f t="shared" si="0"/>
        <v>43.480000000000004</v>
      </c>
      <c r="J51" s="184"/>
    </row>
    <row r="52" spans="1:10" s="22" customFormat="1" ht="18.75" customHeight="1">
      <c r="A52" s="36">
        <f t="shared" si="3"/>
        <v>46</v>
      </c>
      <c r="B52" s="86" t="s">
        <v>94</v>
      </c>
      <c r="C52" s="86" t="s">
        <v>75</v>
      </c>
      <c r="D52" s="39">
        <v>1637</v>
      </c>
      <c r="E52" s="126">
        <f t="shared" si="1"/>
        <v>9.8420000000000005</v>
      </c>
      <c r="F52" s="40">
        <v>16</v>
      </c>
      <c r="G52" s="40">
        <v>78.739999999999995</v>
      </c>
      <c r="H52" s="34">
        <f t="shared" si="2"/>
        <v>18.57</v>
      </c>
      <c r="I52" s="35">
        <f t="shared" si="0"/>
        <v>97.31</v>
      </c>
      <c r="J52" s="184"/>
    </row>
    <row r="53" spans="1:10" s="22" customFormat="1" ht="18" customHeight="1">
      <c r="A53" s="36">
        <f t="shared" si="3"/>
        <v>47</v>
      </c>
      <c r="B53" s="86" t="s">
        <v>109</v>
      </c>
      <c r="C53" s="86" t="s">
        <v>75</v>
      </c>
      <c r="D53" s="39">
        <v>1381</v>
      </c>
      <c r="E53" s="126">
        <f t="shared" si="1"/>
        <v>8.3030000000000008</v>
      </c>
      <c r="F53" s="40">
        <v>32</v>
      </c>
      <c r="G53" s="40">
        <v>132.85</v>
      </c>
      <c r="H53" s="34">
        <f t="shared" si="2"/>
        <v>31.34</v>
      </c>
      <c r="I53" s="35">
        <f t="shared" si="0"/>
        <v>164.19</v>
      </c>
      <c r="J53" s="184"/>
    </row>
    <row r="54" spans="1:10" s="22" customFormat="1">
      <c r="A54" s="36">
        <f t="shared" si="3"/>
        <v>48</v>
      </c>
      <c r="B54" s="86" t="s">
        <v>98</v>
      </c>
      <c r="C54" s="86" t="s">
        <v>110</v>
      </c>
      <c r="D54" s="39">
        <v>1386</v>
      </c>
      <c r="E54" s="126">
        <f t="shared" si="1"/>
        <v>8.3330000000000002</v>
      </c>
      <c r="F54" s="40">
        <v>16</v>
      </c>
      <c r="G54" s="40">
        <v>66.66</v>
      </c>
      <c r="H54" s="34">
        <f>ROUND(G54*0.2359,2)-0.01</f>
        <v>15.72</v>
      </c>
      <c r="I54" s="35">
        <f t="shared" si="0"/>
        <v>82.38</v>
      </c>
      <c r="J54" s="184"/>
    </row>
    <row r="55" spans="1:10" s="22" customFormat="1">
      <c r="A55" s="36">
        <f t="shared" si="3"/>
        <v>49</v>
      </c>
      <c r="B55" s="86" t="s">
        <v>111</v>
      </c>
      <c r="C55" s="86" t="s">
        <v>77</v>
      </c>
      <c r="D55" s="39">
        <v>1614</v>
      </c>
      <c r="E55" s="126">
        <f t="shared" si="1"/>
        <v>9.7040000000000006</v>
      </c>
      <c r="F55" s="40">
        <v>32</v>
      </c>
      <c r="G55" s="40">
        <v>155.26</v>
      </c>
      <c r="H55" s="34">
        <f t="shared" si="2"/>
        <v>36.630000000000003</v>
      </c>
      <c r="I55" s="35">
        <f t="shared" si="0"/>
        <v>191.89</v>
      </c>
      <c r="J55" s="184"/>
    </row>
    <row r="56" spans="1:10" s="22" customFormat="1">
      <c r="A56" s="36">
        <f t="shared" si="3"/>
        <v>50</v>
      </c>
      <c r="B56" s="86" t="s">
        <v>109</v>
      </c>
      <c r="C56" s="86" t="s">
        <v>75</v>
      </c>
      <c r="D56" s="39">
        <v>1355</v>
      </c>
      <c r="E56" s="126">
        <f t="shared" si="1"/>
        <v>8.1460000000000008</v>
      </c>
      <c r="F56" s="40">
        <v>24</v>
      </c>
      <c r="G56" s="40">
        <v>97.75</v>
      </c>
      <c r="H56" s="34">
        <f t="shared" si="2"/>
        <v>23.06</v>
      </c>
      <c r="I56" s="35">
        <f t="shared" si="0"/>
        <v>120.81</v>
      </c>
      <c r="J56" s="184"/>
    </row>
    <row r="57" spans="1:10" s="22" customFormat="1">
      <c r="A57" s="36">
        <f t="shared" si="3"/>
        <v>51</v>
      </c>
      <c r="B57" s="86" t="s">
        <v>127</v>
      </c>
      <c r="C57" s="86" t="s">
        <v>73</v>
      </c>
      <c r="D57" s="39">
        <v>1443</v>
      </c>
      <c r="E57" s="126">
        <f t="shared" si="1"/>
        <v>8.6760000000000002</v>
      </c>
      <c r="F57" s="40">
        <v>25</v>
      </c>
      <c r="G57" s="40">
        <v>108.45</v>
      </c>
      <c r="H57" s="34">
        <f t="shared" si="2"/>
        <v>25.58</v>
      </c>
      <c r="I57" s="35">
        <f t="shared" si="0"/>
        <v>134.03</v>
      </c>
      <c r="J57" s="184"/>
    </row>
    <row r="58" spans="1:10" s="22" customFormat="1">
      <c r="A58" s="36">
        <f t="shared" si="3"/>
        <v>52</v>
      </c>
      <c r="B58" s="86" t="s">
        <v>112</v>
      </c>
      <c r="C58" s="86" t="s">
        <v>75</v>
      </c>
      <c r="D58" s="39">
        <v>1335</v>
      </c>
      <c r="E58" s="126">
        <f t="shared" si="1"/>
        <v>8.0259999999999998</v>
      </c>
      <c r="F58" s="40">
        <v>32</v>
      </c>
      <c r="G58" s="40">
        <v>128.41999999999999</v>
      </c>
      <c r="H58" s="34">
        <f t="shared" si="2"/>
        <v>30.29</v>
      </c>
      <c r="I58" s="35">
        <f t="shared" si="0"/>
        <v>158.70999999999998</v>
      </c>
      <c r="J58" s="184"/>
    </row>
    <row r="59" spans="1:10" s="22" customFormat="1">
      <c r="A59" s="36">
        <f t="shared" si="3"/>
        <v>53</v>
      </c>
      <c r="B59" s="86" t="s">
        <v>124</v>
      </c>
      <c r="C59" s="86" t="s">
        <v>75</v>
      </c>
      <c r="D59" s="39">
        <v>1381</v>
      </c>
      <c r="E59" s="126">
        <f t="shared" si="1"/>
        <v>8.3030000000000008</v>
      </c>
      <c r="F59" s="40">
        <v>32</v>
      </c>
      <c r="G59" s="40">
        <v>132.85</v>
      </c>
      <c r="H59" s="34">
        <f t="shared" si="2"/>
        <v>31.34</v>
      </c>
      <c r="I59" s="35">
        <f t="shared" si="0"/>
        <v>164.19</v>
      </c>
      <c r="J59" s="184"/>
    </row>
    <row r="60" spans="1:10" s="22" customFormat="1">
      <c r="A60" s="36">
        <f t="shared" si="3"/>
        <v>54</v>
      </c>
      <c r="B60" s="86" t="s">
        <v>96</v>
      </c>
      <c r="C60" s="86" t="s">
        <v>113</v>
      </c>
      <c r="D60" s="39">
        <v>1541</v>
      </c>
      <c r="E60" s="126">
        <f t="shared" si="1"/>
        <v>9.2650000000000006</v>
      </c>
      <c r="F60" s="40">
        <v>46</v>
      </c>
      <c r="G60" s="40">
        <v>213.1</v>
      </c>
      <c r="H60" s="34">
        <f t="shared" si="2"/>
        <v>50.27</v>
      </c>
      <c r="I60" s="35">
        <f t="shared" si="0"/>
        <v>263.37</v>
      </c>
      <c r="J60" s="184"/>
    </row>
    <row r="61" spans="1:10" s="22" customFormat="1">
      <c r="A61" s="36">
        <f t="shared" si="3"/>
        <v>55</v>
      </c>
      <c r="B61" s="86" t="s">
        <v>101</v>
      </c>
      <c r="C61" s="86" t="s">
        <v>75</v>
      </c>
      <c r="D61" s="39">
        <v>1335</v>
      </c>
      <c r="E61" s="126">
        <f t="shared" si="1"/>
        <v>8.0259999999999998</v>
      </c>
      <c r="F61" s="40">
        <v>8</v>
      </c>
      <c r="G61" s="40">
        <v>32.1</v>
      </c>
      <c r="H61" s="34">
        <f t="shared" si="2"/>
        <v>7.57</v>
      </c>
      <c r="I61" s="35">
        <f t="shared" si="0"/>
        <v>39.67</v>
      </c>
      <c r="J61" s="184"/>
    </row>
    <row r="62" spans="1:10" s="22" customFormat="1">
      <c r="A62" s="36">
        <f t="shared" si="3"/>
        <v>56</v>
      </c>
      <c r="B62" s="86" t="s">
        <v>114</v>
      </c>
      <c r="C62" s="86" t="s">
        <v>75</v>
      </c>
      <c r="D62" s="39">
        <v>1355</v>
      </c>
      <c r="E62" s="126">
        <f t="shared" si="1"/>
        <v>8.1460000000000008</v>
      </c>
      <c r="F62" s="40">
        <v>6</v>
      </c>
      <c r="G62" s="40">
        <v>24.44</v>
      </c>
      <c r="H62" s="34">
        <f t="shared" si="2"/>
        <v>5.77</v>
      </c>
      <c r="I62" s="35">
        <f t="shared" si="0"/>
        <v>30.21</v>
      </c>
      <c r="J62" s="184"/>
    </row>
    <row r="63" spans="1:10" s="22" customFormat="1">
      <c r="A63" s="36">
        <f t="shared" si="3"/>
        <v>57</v>
      </c>
      <c r="B63" s="86" t="s">
        <v>84</v>
      </c>
      <c r="C63" s="86" t="s">
        <v>75</v>
      </c>
      <c r="D63" s="39">
        <v>1335</v>
      </c>
      <c r="E63" s="126">
        <f t="shared" si="1"/>
        <v>8.0259999999999998</v>
      </c>
      <c r="F63" s="40">
        <v>16</v>
      </c>
      <c r="G63" s="40">
        <v>64.209999999999994</v>
      </c>
      <c r="H63" s="34">
        <f t="shared" si="2"/>
        <v>15.15</v>
      </c>
      <c r="I63" s="35">
        <f t="shared" si="0"/>
        <v>79.36</v>
      </c>
      <c r="J63" s="184"/>
    </row>
    <row r="64" spans="1:10" s="22" customFormat="1" ht="27" customHeight="1">
      <c r="A64" s="36">
        <f t="shared" si="3"/>
        <v>58</v>
      </c>
      <c r="B64" s="86" t="s">
        <v>107</v>
      </c>
      <c r="C64" s="86" t="s">
        <v>75</v>
      </c>
      <c r="D64" s="39">
        <v>1355</v>
      </c>
      <c r="E64" s="126">
        <f t="shared" si="1"/>
        <v>8.1460000000000008</v>
      </c>
      <c r="F64" s="40">
        <v>14</v>
      </c>
      <c r="G64" s="40">
        <v>57.02</v>
      </c>
      <c r="H64" s="34">
        <f t="shared" si="2"/>
        <v>13.45</v>
      </c>
      <c r="I64" s="35">
        <f t="shared" si="0"/>
        <v>70.47</v>
      </c>
      <c r="J64" s="184"/>
    </row>
    <row r="65" spans="1:10" s="22" customFormat="1" ht="27" customHeight="1">
      <c r="A65" s="36">
        <f t="shared" si="3"/>
        <v>59</v>
      </c>
      <c r="B65" s="86" t="s">
        <v>102</v>
      </c>
      <c r="C65" s="86" t="s">
        <v>75</v>
      </c>
      <c r="D65" s="39">
        <v>1565</v>
      </c>
      <c r="E65" s="126">
        <f t="shared" si="1"/>
        <v>9.4090000000000007</v>
      </c>
      <c r="F65" s="40">
        <v>8</v>
      </c>
      <c r="G65" s="40">
        <v>37.64</v>
      </c>
      <c r="H65" s="34">
        <f t="shared" si="2"/>
        <v>8.8800000000000008</v>
      </c>
      <c r="I65" s="35">
        <f t="shared" si="0"/>
        <v>46.52</v>
      </c>
      <c r="J65" s="184"/>
    </row>
    <row r="66" spans="1:10" s="22" customFormat="1" ht="38.25">
      <c r="A66" s="36">
        <f t="shared" si="3"/>
        <v>60</v>
      </c>
      <c r="B66" s="86" t="s">
        <v>70</v>
      </c>
      <c r="C66" s="86" t="s">
        <v>115</v>
      </c>
      <c r="D66" s="39">
        <v>2004</v>
      </c>
      <c r="E66" s="126">
        <f t="shared" si="1"/>
        <v>12.048</v>
      </c>
      <c r="F66" s="40">
        <v>16</v>
      </c>
      <c r="G66" s="40">
        <v>96.38</v>
      </c>
      <c r="H66" s="34">
        <f t="shared" si="2"/>
        <v>22.74</v>
      </c>
      <c r="I66" s="35">
        <f t="shared" si="0"/>
        <v>119.11999999999999</v>
      </c>
      <c r="J66" s="184"/>
    </row>
    <row r="67" spans="1:10" s="22" customFormat="1">
      <c r="A67" s="36">
        <f t="shared" si="3"/>
        <v>61</v>
      </c>
      <c r="B67" s="86" t="s">
        <v>106</v>
      </c>
      <c r="C67" s="86" t="s">
        <v>75</v>
      </c>
      <c r="D67" s="39">
        <v>1381</v>
      </c>
      <c r="E67" s="126">
        <f t="shared" si="1"/>
        <v>8.3030000000000008</v>
      </c>
      <c r="F67" s="40">
        <v>17</v>
      </c>
      <c r="G67" s="40">
        <v>70.58</v>
      </c>
      <c r="H67" s="34">
        <f t="shared" si="2"/>
        <v>16.649999999999999</v>
      </c>
      <c r="I67" s="35">
        <f t="shared" si="0"/>
        <v>87.22999999999999</v>
      </c>
      <c r="J67" s="184"/>
    </row>
    <row r="68" spans="1:10" s="22" customFormat="1">
      <c r="A68" s="36">
        <f t="shared" si="3"/>
        <v>62</v>
      </c>
      <c r="B68" s="86" t="s">
        <v>81</v>
      </c>
      <c r="C68" s="86" t="s">
        <v>75</v>
      </c>
      <c r="D68" s="39">
        <v>1355</v>
      </c>
      <c r="E68" s="126">
        <f t="shared" si="1"/>
        <v>8.1460000000000008</v>
      </c>
      <c r="F68" s="40">
        <v>24</v>
      </c>
      <c r="G68" s="40">
        <v>97.75</v>
      </c>
      <c r="H68" s="34">
        <f t="shared" si="2"/>
        <v>23.06</v>
      </c>
      <c r="I68" s="35">
        <f t="shared" si="0"/>
        <v>120.81</v>
      </c>
      <c r="J68" s="184"/>
    </row>
    <row r="69" spans="1:10" s="22" customFormat="1">
      <c r="A69" s="36">
        <f t="shared" si="3"/>
        <v>63</v>
      </c>
      <c r="B69" s="86" t="s">
        <v>105</v>
      </c>
      <c r="C69" s="86" t="s">
        <v>75</v>
      </c>
      <c r="D69" s="39">
        <v>1517</v>
      </c>
      <c r="E69" s="126">
        <f t="shared" si="1"/>
        <v>9.1199999999999992</v>
      </c>
      <c r="F69" s="40">
        <v>24</v>
      </c>
      <c r="G69" s="40">
        <v>109.44</v>
      </c>
      <c r="H69" s="34">
        <f t="shared" si="2"/>
        <v>25.82</v>
      </c>
      <c r="I69" s="35">
        <f t="shared" si="0"/>
        <v>135.26</v>
      </c>
      <c r="J69" s="184"/>
    </row>
    <row r="70" spans="1:10" s="22" customFormat="1">
      <c r="A70" s="36">
        <f t="shared" si="3"/>
        <v>64</v>
      </c>
      <c r="B70" s="86" t="s">
        <v>114</v>
      </c>
      <c r="C70" s="86" t="s">
        <v>75</v>
      </c>
      <c r="D70" s="39">
        <v>1335</v>
      </c>
      <c r="E70" s="126">
        <f t="shared" si="1"/>
        <v>8.0259999999999998</v>
      </c>
      <c r="F70" s="40">
        <v>16</v>
      </c>
      <c r="G70" s="40">
        <v>64.209999999999994</v>
      </c>
      <c r="H70" s="34">
        <f t="shared" si="2"/>
        <v>15.15</v>
      </c>
      <c r="I70" s="35">
        <f t="shared" si="0"/>
        <v>79.36</v>
      </c>
      <c r="J70" s="184"/>
    </row>
    <row r="71" spans="1:10" s="22" customFormat="1">
      <c r="A71" s="36">
        <f t="shared" si="3"/>
        <v>65</v>
      </c>
      <c r="B71" s="86" t="s">
        <v>74</v>
      </c>
      <c r="C71" s="86" t="s">
        <v>75</v>
      </c>
      <c r="D71" s="39">
        <v>1355</v>
      </c>
      <c r="E71" s="126">
        <f t="shared" si="1"/>
        <v>8.1460000000000008</v>
      </c>
      <c r="F71" s="40">
        <v>8</v>
      </c>
      <c r="G71" s="40">
        <v>32.58</v>
      </c>
      <c r="H71" s="34">
        <f t="shared" si="2"/>
        <v>7.69</v>
      </c>
      <c r="I71" s="35">
        <f t="shared" ref="I71:I134" si="4">G71+H71</f>
        <v>40.269999999999996</v>
      </c>
      <c r="J71" s="184"/>
    </row>
    <row r="72" spans="1:10" s="22" customFormat="1">
      <c r="A72" s="36">
        <f t="shared" si="3"/>
        <v>66</v>
      </c>
      <c r="B72" s="86" t="s">
        <v>148</v>
      </c>
      <c r="C72" s="86" t="s">
        <v>77</v>
      </c>
      <c r="D72" s="39">
        <v>1463</v>
      </c>
      <c r="E72" s="126">
        <f t="shared" ref="E72:E135" si="5">ROUND(D72/$E$4,3)</f>
        <v>8.7959999999999994</v>
      </c>
      <c r="F72" s="40">
        <v>16</v>
      </c>
      <c r="G72" s="40">
        <v>70.37</v>
      </c>
      <c r="H72" s="34">
        <f t="shared" ref="H72:H135" si="6">ROUND(G72*0.2359,2)</f>
        <v>16.600000000000001</v>
      </c>
      <c r="I72" s="35">
        <f t="shared" si="4"/>
        <v>86.97</v>
      </c>
      <c r="J72" s="184"/>
    </row>
    <row r="73" spans="1:10" s="22" customFormat="1">
      <c r="A73" s="36">
        <f t="shared" ref="A73:A136" si="7">A72+1</f>
        <v>67</v>
      </c>
      <c r="B73" s="86" t="s">
        <v>128</v>
      </c>
      <c r="C73" s="86" t="s">
        <v>75</v>
      </c>
      <c r="D73" s="39">
        <v>1565</v>
      </c>
      <c r="E73" s="126">
        <f t="shared" si="5"/>
        <v>9.4090000000000007</v>
      </c>
      <c r="F73" s="40">
        <v>8</v>
      </c>
      <c r="G73" s="40">
        <v>37.64</v>
      </c>
      <c r="H73" s="34">
        <f t="shared" si="6"/>
        <v>8.8800000000000008</v>
      </c>
      <c r="I73" s="35">
        <f t="shared" si="4"/>
        <v>46.52</v>
      </c>
      <c r="J73" s="184"/>
    </row>
    <row r="74" spans="1:10" s="22" customFormat="1">
      <c r="A74" s="36">
        <f t="shared" si="7"/>
        <v>68</v>
      </c>
      <c r="B74" s="86" t="s">
        <v>112</v>
      </c>
      <c r="C74" s="86" t="s">
        <v>73</v>
      </c>
      <c r="D74" s="39">
        <v>1317</v>
      </c>
      <c r="E74" s="126">
        <f t="shared" si="5"/>
        <v>7.9180000000000001</v>
      </c>
      <c r="F74" s="40">
        <v>8</v>
      </c>
      <c r="G74" s="40">
        <v>31.67</v>
      </c>
      <c r="H74" s="34">
        <f t="shared" si="6"/>
        <v>7.47</v>
      </c>
      <c r="I74" s="35">
        <f t="shared" si="4"/>
        <v>39.14</v>
      </c>
      <c r="J74" s="184"/>
    </row>
    <row r="75" spans="1:10" s="22" customFormat="1">
      <c r="A75" s="36">
        <f t="shared" si="7"/>
        <v>69</v>
      </c>
      <c r="B75" s="86" t="s">
        <v>116</v>
      </c>
      <c r="C75" s="86" t="s">
        <v>73</v>
      </c>
      <c r="D75" s="39">
        <v>1557</v>
      </c>
      <c r="E75" s="126">
        <f t="shared" si="5"/>
        <v>9.3610000000000007</v>
      </c>
      <c r="F75" s="40">
        <v>30</v>
      </c>
      <c r="G75" s="40">
        <v>140.41999999999999</v>
      </c>
      <c r="H75" s="34">
        <f t="shared" si="6"/>
        <v>33.130000000000003</v>
      </c>
      <c r="I75" s="35">
        <f t="shared" si="4"/>
        <v>173.54999999999998</v>
      </c>
      <c r="J75" s="184"/>
    </row>
    <row r="76" spans="1:10" s="22" customFormat="1" ht="29.25" customHeight="1">
      <c r="A76" s="36">
        <f t="shared" si="7"/>
        <v>70</v>
      </c>
      <c r="B76" s="86" t="s">
        <v>117</v>
      </c>
      <c r="C76" s="86" t="s">
        <v>75</v>
      </c>
      <c r="D76" s="39">
        <v>1309</v>
      </c>
      <c r="E76" s="126">
        <f t="shared" si="5"/>
        <v>7.87</v>
      </c>
      <c r="F76" s="40">
        <v>8</v>
      </c>
      <c r="G76" s="40">
        <v>31.48</v>
      </c>
      <c r="H76" s="34">
        <f t="shared" si="6"/>
        <v>7.43</v>
      </c>
      <c r="I76" s="35">
        <f t="shared" si="4"/>
        <v>38.909999999999997</v>
      </c>
      <c r="J76" s="184"/>
    </row>
    <row r="77" spans="1:10" s="22" customFormat="1">
      <c r="A77" s="36">
        <f t="shared" si="7"/>
        <v>71</v>
      </c>
      <c r="B77" s="86" t="s">
        <v>67</v>
      </c>
      <c r="C77" s="86" t="s">
        <v>33</v>
      </c>
      <c r="D77" s="39">
        <v>1303</v>
      </c>
      <c r="E77" s="126">
        <f t="shared" si="5"/>
        <v>7.8339999999999996</v>
      </c>
      <c r="F77" s="40">
        <v>40</v>
      </c>
      <c r="G77" s="40">
        <v>156.68</v>
      </c>
      <c r="H77" s="34">
        <f t="shared" si="6"/>
        <v>36.96</v>
      </c>
      <c r="I77" s="35">
        <f t="shared" si="4"/>
        <v>193.64000000000001</v>
      </c>
      <c r="J77" s="184"/>
    </row>
    <row r="78" spans="1:10" s="22" customFormat="1">
      <c r="A78" s="36">
        <f t="shared" si="7"/>
        <v>72</v>
      </c>
      <c r="B78" s="86" t="s">
        <v>116</v>
      </c>
      <c r="C78" s="86" t="s">
        <v>73</v>
      </c>
      <c r="D78" s="39">
        <v>1463</v>
      </c>
      <c r="E78" s="126">
        <f t="shared" si="5"/>
        <v>8.7959999999999994</v>
      </c>
      <c r="F78" s="40">
        <v>32</v>
      </c>
      <c r="G78" s="40">
        <v>140.74</v>
      </c>
      <c r="H78" s="34">
        <f t="shared" si="6"/>
        <v>33.200000000000003</v>
      </c>
      <c r="I78" s="35">
        <f t="shared" si="4"/>
        <v>173.94</v>
      </c>
      <c r="J78" s="184"/>
    </row>
    <row r="79" spans="1:10" s="22" customFormat="1">
      <c r="A79" s="36">
        <f t="shared" si="7"/>
        <v>73</v>
      </c>
      <c r="B79" s="86" t="s">
        <v>125</v>
      </c>
      <c r="C79" s="86" t="s">
        <v>75</v>
      </c>
      <c r="D79" s="39">
        <v>1335</v>
      </c>
      <c r="E79" s="126">
        <f t="shared" si="5"/>
        <v>8.0259999999999998</v>
      </c>
      <c r="F79" s="40">
        <v>8</v>
      </c>
      <c r="G79" s="40">
        <v>32.1</v>
      </c>
      <c r="H79" s="34">
        <f t="shared" si="6"/>
        <v>7.57</v>
      </c>
      <c r="I79" s="35">
        <f t="shared" si="4"/>
        <v>39.67</v>
      </c>
      <c r="J79" s="184"/>
    </row>
    <row r="80" spans="1:10" s="22" customFormat="1">
      <c r="A80" s="36">
        <f t="shared" si="7"/>
        <v>74</v>
      </c>
      <c r="B80" s="86" t="s">
        <v>118</v>
      </c>
      <c r="C80" s="86" t="s">
        <v>75</v>
      </c>
      <c r="D80" s="39">
        <v>1335</v>
      </c>
      <c r="E80" s="126">
        <f t="shared" si="5"/>
        <v>8.0259999999999998</v>
      </c>
      <c r="F80" s="40">
        <v>16</v>
      </c>
      <c r="G80" s="40">
        <v>64.209999999999994</v>
      </c>
      <c r="H80" s="34">
        <f t="shared" si="6"/>
        <v>15.15</v>
      </c>
      <c r="I80" s="35">
        <f t="shared" si="4"/>
        <v>79.36</v>
      </c>
      <c r="J80" s="184"/>
    </row>
    <row r="81" spans="1:10" s="22" customFormat="1">
      <c r="A81" s="36">
        <f t="shared" si="7"/>
        <v>75</v>
      </c>
      <c r="B81" s="86" t="s">
        <v>119</v>
      </c>
      <c r="C81" s="86" t="s">
        <v>75</v>
      </c>
      <c r="D81" s="39">
        <v>1355</v>
      </c>
      <c r="E81" s="126">
        <f t="shared" si="5"/>
        <v>8.1460000000000008</v>
      </c>
      <c r="F81" s="40">
        <v>16</v>
      </c>
      <c r="G81" s="40">
        <v>65.17</v>
      </c>
      <c r="H81" s="34">
        <f t="shared" si="6"/>
        <v>15.37</v>
      </c>
      <c r="I81" s="35">
        <f t="shared" si="4"/>
        <v>80.540000000000006</v>
      </c>
      <c r="J81" s="184"/>
    </row>
    <row r="82" spans="1:10" s="22" customFormat="1">
      <c r="A82" s="36">
        <f t="shared" si="7"/>
        <v>76</v>
      </c>
      <c r="B82" s="86" t="s">
        <v>101</v>
      </c>
      <c r="C82" s="86" t="s">
        <v>75</v>
      </c>
      <c r="D82" s="39">
        <v>1355</v>
      </c>
      <c r="E82" s="126">
        <f t="shared" si="5"/>
        <v>8.1460000000000008</v>
      </c>
      <c r="F82" s="40">
        <v>16</v>
      </c>
      <c r="G82" s="40">
        <v>65.17</v>
      </c>
      <c r="H82" s="34">
        <f t="shared" si="6"/>
        <v>15.37</v>
      </c>
      <c r="I82" s="35">
        <f t="shared" si="4"/>
        <v>80.540000000000006</v>
      </c>
      <c r="J82" s="184"/>
    </row>
    <row r="83" spans="1:10" s="22" customFormat="1">
      <c r="A83" s="36">
        <f t="shared" si="7"/>
        <v>77</v>
      </c>
      <c r="B83" s="86" t="s">
        <v>120</v>
      </c>
      <c r="C83" s="86" t="s">
        <v>33</v>
      </c>
      <c r="D83" s="39">
        <v>1225</v>
      </c>
      <c r="E83" s="126">
        <f t="shared" si="5"/>
        <v>7.3650000000000002</v>
      </c>
      <c r="F83" s="40">
        <v>40</v>
      </c>
      <c r="G83" s="40">
        <v>147.30000000000001</v>
      </c>
      <c r="H83" s="34">
        <f t="shared" si="6"/>
        <v>34.75</v>
      </c>
      <c r="I83" s="35">
        <f t="shared" si="4"/>
        <v>182.05</v>
      </c>
      <c r="J83" s="184"/>
    </row>
    <row r="84" spans="1:10" s="22" customFormat="1" ht="25.5">
      <c r="A84" s="36">
        <f t="shared" si="7"/>
        <v>78</v>
      </c>
      <c r="B84" s="86" t="s">
        <v>121</v>
      </c>
      <c r="C84" s="86" t="s">
        <v>33</v>
      </c>
      <c r="D84" s="39">
        <v>1225</v>
      </c>
      <c r="E84" s="126">
        <f t="shared" si="5"/>
        <v>7.3650000000000002</v>
      </c>
      <c r="F84" s="40">
        <v>48</v>
      </c>
      <c r="G84" s="40">
        <v>176.76</v>
      </c>
      <c r="H84" s="34">
        <f t="shared" si="6"/>
        <v>41.7</v>
      </c>
      <c r="I84" s="35">
        <f t="shared" si="4"/>
        <v>218.45999999999998</v>
      </c>
      <c r="J84" s="184"/>
    </row>
    <row r="85" spans="1:10" s="22" customFormat="1">
      <c r="A85" s="36">
        <f t="shared" si="7"/>
        <v>79</v>
      </c>
      <c r="B85" s="86" t="s">
        <v>132</v>
      </c>
      <c r="C85" s="86" t="s">
        <v>75</v>
      </c>
      <c r="D85" s="39">
        <v>1381</v>
      </c>
      <c r="E85" s="126">
        <f t="shared" si="5"/>
        <v>8.3030000000000008</v>
      </c>
      <c r="F85" s="40">
        <v>31</v>
      </c>
      <c r="G85" s="40">
        <v>128.69999999999999</v>
      </c>
      <c r="H85" s="34">
        <f t="shared" si="6"/>
        <v>30.36</v>
      </c>
      <c r="I85" s="35">
        <f t="shared" si="4"/>
        <v>159.06</v>
      </c>
      <c r="J85" s="184"/>
    </row>
    <row r="86" spans="1:10" s="22" customFormat="1">
      <c r="A86" s="36">
        <f t="shared" si="7"/>
        <v>80</v>
      </c>
      <c r="B86" s="86" t="s">
        <v>122</v>
      </c>
      <c r="C86" s="86" t="s">
        <v>75</v>
      </c>
      <c r="D86" s="39">
        <v>1545</v>
      </c>
      <c r="E86" s="126">
        <f t="shared" si="5"/>
        <v>9.2889999999999997</v>
      </c>
      <c r="F86" s="40">
        <v>6</v>
      </c>
      <c r="G86" s="40">
        <v>27.87</v>
      </c>
      <c r="H86" s="34">
        <f t="shared" si="6"/>
        <v>6.57</v>
      </c>
      <c r="I86" s="35">
        <f t="shared" si="4"/>
        <v>34.44</v>
      </c>
      <c r="J86" s="184"/>
    </row>
    <row r="87" spans="1:10" s="22" customFormat="1">
      <c r="A87" s="36">
        <f t="shared" si="7"/>
        <v>81</v>
      </c>
      <c r="B87" s="86" t="s">
        <v>123</v>
      </c>
      <c r="C87" s="86" t="s">
        <v>75</v>
      </c>
      <c r="D87" s="39">
        <v>1355</v>
      </c>
      <c r="E87" s="126">
        <f t="shared" si="5"/>
        <v>8.1460000000000008</v>
      </c>
      <c r="F87" s="40">
        <v>6</v>
      </c>
      <c r="G87" s="40">
        <v>24.44</v>
      </c>
      <c r="H87" s="34">
        <f t="shared" si="6"/>
        <v>5.77</v>
      </c>
      <c r="I87" s="35">
        <f t="shared" si="4"/>
        <v>30.21</v>
      </c>
      <c r="J87" s="184"/>
    </row>
    <row r="88" spans="1:10" s="22" customFormat="1">
      <c r="A88" s="36">
        <f t="shared" si="7"/>
        <v>82</v>
      </c>
      <c r="B88" s="86" t="s">
        <v>130</v>
      </c>
      <c r="C88" s="86" t="s">
        <v>73</v>
      </c>
      <c r="D88" s="39">
        <v>1482</v>
      </c>
      <c r="E88" s="126">
        <f t="shared" si="5"/>
        <v>8.91</v>
      </c>
      <c r="F88" s="40">
        <v>8</v>
      </c>
      <c r="G88" s="40">
        <v>35.64</v>
      </c>
      <c r="H88" s="34">
        <f t="shared" si="6"/>
        <v>8.41</v>
      </c>
      <c r="I88" s="35">
        <f t="shared" si="4"/>
        <v>44.05</v>
      </c>
      <c r="J88" s="184"/>
    </row>
    <row r="89" spans="1:10" s="22" customFormat="1">
      <c r="A89" s="36">
        <f t="shared" si="7"/>
        <v>83</v>
      </c>
      <c r="B89" s="86" t="s">
        <v>100</v>
      </c>
      <c r="C89" s="86" t="s">
        <v>75</v>
      </c>
      <c r="D89" s="39">
        <v>1475</v>
      </c>
      <c r="E89" s="126">
        <f t="shared" si="5"/>
        <v>8.8680000000000003</v>
      </c>
      <c r="F89" s="40">
        <v>24</v>
      </c>
      <c r="G89" s="40">
        <v>106.42</v>
      </c>
      <c r="H89" s="34">
        <v>23.35</v>
      </c>
      <c r="I89" s="35">
        <f t="shared" si="4"/>
        <v>129.77000000000001</v>
      </c>
      <c r="J89" s="184" t="s">
        <v>150</v>
      </c>
    </row>
    <row r="90" spans="1:10" s="22" customFormat="1">
      <c r="A90" s="36">
        <f t="shared" si="7"/>
        <v>84</v>
      </c>
      <c r="B90" s="86" t="s">
        <v>109</v>
      </c>
      <c r="C90" s="86" t="s">
        <v>75</v>
      </c>
      <c r="D90" s="39">
        <v>1361</v>
      </c>
      <c r="E90" s="126">
        <f t="shared" si="5"/>
        <v>8.1829999999999998</v>
      </c>
      <c r="F90" s="40">
        <v>8</v>
      </c>
      <c r="G90" s="40">
        <v>32.729999999999997</v>
      </c>
      <c r="H90" s="34">
        <f t="shared" si="6"/>
        <v>7.72</v>
      </c>
      <c r="I90" s="35">
        <f t="shared" si="4"/>
        <v>40.449999999999996</v>
      </c>
      <c r="J90" s="184"/>
    </row>
    <row r="91" spans="1:10" s="22" customFormat="1">
      <c r="A91" s="36">
        <f t="shared" si="7"/>
        <v>85</v>
      </c>
      <c r="B91" s="86" t="s">
        <v>124</v>
      </c>
      <c r="C91" s="86" t="s">
        <v>77</v>
      </c>
      <c r="D91" s="39">
        <v>1422</v>
      </c>
      <c r="E91" s="126">
        <f t="shared" si="5"/>
        <v>8.5489999999999995</v>
      </c>
      <c r="F91" s="40">
        <v>16</v>
      </c>
      <c r="G91" s="40">
        <v>68.39</v>
      </c>
      <c r="H91" s="34">
        <f t="shared" si="6"/>
        <v>16.13</v>
      </c>
      <c r="I91" s="35">
        <f t="shared" si="4"/>
        <v>84.52</v>
      </c>
      <c r="J91" s="184"/>
    </row>
    <row r="92" spans="1:10" s="22" customFormat="1">
      <c r="A92" s="36">
        <f t="shared" si="7"/>
        <v>86</v>
      </c>
      <c r="B92" s="86" t="s">
        <v>85</v>
      </c>
      <c r="C92" s="86" t="s">
        <v>73</v>
      </c>
      <c r="D92" s="39">
        <v>1296</v>
      </c>
      <c r="E92" s="126">
        <f t="shared" si="5"/>
        <v>7.7919999999999998</v>
      </c>
      <c r="F92" s="40">
        <v>16</v>
      </c>
      <c r="G92" s="40">
        <v>62.34</v>
      </c>
      <c r="H92" s="34">
        <f t="shared" si="6"/>
        <v>14.71</v>
      </c>
      <c r="I92" s="35">
        <f t="shared" si="4"/>
        <v>77.050000000000011</v>
      </c>
      <c r="J92" s="184"/>
    </row>
    <row r="93" spans="1:10" s="22" customFormat="1">
      <c r="A93" s="36">
        <f t="shared" si="7"/>
        <v>87</v>
      </c>
      <c r="B93" s="86" t="s">
        <v>165</v>
      </c>
      <c r="C93" s="86" t="s">
        <v>33</v>
      </c>
      <c r="D93" s="39">
        <v>1323</v>
      </c>
      <c r="E93" s="126">
        <f t="shared" si="5"/>
        <v>7.9539999999999997</v>
      </c>
      <c r="F93" s="40">
        <v>35</v>
      </c>
      <c r="G93" s="40">
        <v>139.19999999999999</v>
      </c>
      <c r="H93" s="34">
        <f t="shared" si="6"/>
        <v>32.840000000000003</v>
      </c>
      <c r="I93" s="35">
        <f t="shared" si="4"/>
        <v>172.04</v>
      </c>
      <c r="J93" s="184"/>
    </row>
    <row r="94" spans="1:10" s="22" customFormat="1">
      <c r="A94" s="36">
        <f t="shared" si="7"/>
        <v>88</v>
      </c>
      <c r="B94" s="86" t="s">
        <v>112</v>
      </c>
      <c r="C94" s="86" t="s">
        <v>73</v>
      </c>
      <c r="D94" s="39">
        <v>1362</v>
      </c>
      <c r="E94" s="126">
        <f t="shared" si="5"/>
        <v>8.1890000000000001</v>
      </c>
      <c r="F94" s="40">
        <v>26</v>
      </c>
      <c r="G94" s="40">
        <v>106.46</v>
      </c>
      <c r="H94" s="34">
        <f t="shared" si="6"/>
        <v>25.11</v>
      </c>
      <c r="I94" s="35">
        <f t="shared" si="4"/>
        <v>131.57</v>
      </c>
      <c r="J94" s="184"/>
    </row>
    <row r="95" spans="1:10" s="22" customFormat="1">
      <c r="A95" s="36">
        <f t="shared" si="7"/>
        <v>89</v>
      </c>
      <c r="B95" s="86" t="s">
        <v>126</v>
      </c>
      <c r="C95" s="86" t="s">
        <v>77</v>
      </c>
      <c r="D95" s="39">
        <v>1713</v>
      </c>
      <c r="E95" s="126">
        <f t="shared" si="5"/>
        <v>10.298999999999999</v>
      </c>
      <c r="F95" s="40">
        <v>16</v>
      </c>
      <c r="G95" s="40">
        <v>82.39</v>
      </c>
      <c r="H95" s="34">
        <f t="shared" si="6"/>
        <v>19.440000000000001</v>
      </c>
      <c r="I95" s="35">
        <f t="shared" si="4"/>
        <v>101.83</v>
      </c>
      <c r="J95" s="184"/>
    </row>
    <row r="96" spans="1:10" s="22" customFormat="1">
      <c r="A96" s="36">
        <f t="shared" si="7"/>
        <v>90</v>
      </c>
      <c r="B96" s="86" t="s">
        <v>107</v>
      </c>
      <c r="C96" s="86" t="s">
        <v>33</v>
      </c>
      <c r="D96" s="39">
        <v>1218</v>
      </c>
      <c r="E96" s="126">
        <f t="shared" si="5"/>
        <v>7.3230000000000004</v>
      </c>
      <c r="F96" s="40">
        <v>8</v>
      </c>
      <c r="G96" s="40">
        <v>29.29</v>
      </c>
      <c r="H96" s="34">
        <f t="shared" si="6"/>
        <v>6.91</v>
      </c>
      <c r="I96" s="35">
        <f t="shared" si="4"/>
        <v>36.200000000000003</v>
      </c>
      <c r="J96" s="184"/>
    </row>
    <row r="97" spans="1:10" s="22" customFormat="1">
      <c r="A97" s="36">
        <f t="shared" si="7"/>
        <v>91</v>
      </c>
      <c r="B97" s="86" t="s">
        <v>83</v>
      </c>
      <c r="C97" s="86" t="s">
        <v>73</v>
      </c>
      <c r="D97" s="39">
        <v>1463</v>
      </c>
      <c r="E97" s="126">
        <f t="shared" si="5"/>
        <v>8.7959999999999994</v>
      </c>
      <c r="F97" s="40">
        <v>8</v>
      </c>
      <c r="G97" s="40">
        <v>35.18</v>
      </c>
      <c r="H97" s="34">
        <f t="shared" si="6"/>
        <v>8.3000000000000007</v>
      </c>
      <c r="I97" s="35">
        <f t="shared" si="4"/>
        <v>43.480000000000004</v>
      </c>
      <c r="J97" s="184"/>
    </row>
    <row r="98" spans="1:10" s="22" customFormat="1">
      <c r="A98" s="36">
        <f t="shared" si="7"/>
        <v>92</v>
      </c>
      <c r="B98" s="86" t="s">
        <v>128</v>
      </c>
      <c r="C98" s="86" t="s">
        <v>75</v>
      </c>
      <c r="D98" s="39">
        <v>1593</v>
      </c>
      <c r="E98" s="126">
        <f t="shared" si="5"/>
        <v>9.577</v>
      </c>
      <c r="F98" s="40">
        <v>23</v>
      </c>
      <c r="G98" s="40">
        <v>110.14</v>
      </c>
      <c r="H98" s="34">
        <f t="shared" si="6"/>
        <v>25.98</v>
      </c>
      <c r="I98" s="35">
        <f t="shared" si="4"/>
        <v>136.12</v>
      </c>
      <c r="J98" s="184"/>
    </row>
    <row r="99" spans="1:10" s="22" customFormat="1">
      <c r="A99" s="36">
        <f t="shared" si="7"/>
        <v>93</v>
      </c>
      <c r="B99" s="86" t="s">
        <v>127</v>
      </c>
      <c r="C99" s="86" t="s">
        <v>73</v>
      </c>
      <c r="D99" s="39">
        <v>1417</v>
      </c>
      <c r="E99" s="126">
        <f t="shared" si="5"/>
        <v>8.5190000000000001</v>
      </c>
      <c r="F99" s="40">
        <v>8</v>
      </c>
      <c r="G99" s="40">
        <v>34.08</v>
      </c>
      <c r="H99" s="34">
        <f t="shared" si="6"/>
        <v>8.0399999999999991</v>
      </c>
      <c r="I99" s="35">
        <f t="shared" si="4"/>
        <v>42.12</v>
      </c>
      <c r="J99" s="184"/>
    </row>
    <row r="100" spans="1:10" s="22" customFormat="1">
      <c r="A100" s="36">
        <f t="shared" si="7"/>
        <v>94</v>
      </c>
      <c r="B100" s="86" t="s">
        <v>76</v>
      </c>
      <c r="C100" s="86" t="s">
        <v>75</v>
      </c>
      <c r="D100" s="39">
        <v>1470</v>
      </c>
      <c r="E100" s="126">
        <f t="shared" si="5"/>
        <v>8.8379999999999992</v>
      </c>
      <c r="F100" s="40">
        <v>8</v>
      </c>
      <c r="G100" s="40">
        <v>35.35</v>
      </c>
      <c r="H100" s="34">
        <f t="shared" si="6"/>
        <v>8.34</v>
      </c>
      <c r="I100" s="35">
        <f t="shared" si="4"/>
        <v>43.69</v>
      </c>
      <c r="J100" s="184"/>
    </row>
    <row r="101" spans="1:10" s="22" customFormat="1">
      <c r="A101" s="36">
        <f t="shared" si="7"/>
        <v>95</v>
      </c>
      <c r="B101" s="86" t="s">
        <v>93</v>
      </c>
      <c r="C101" s="86" t="s">
        <v>73</v>
      </c>
      <c r="D101" s="39">
        <v>1362</v>
      </c>
      <c r="E101" s="126">
        <f t="shared" si="5"/>
        <v>8.1890000000000001</v>
      </c>
      <c r="F101" s="40">
        <v>8</v>
      </c>
      <c r="G101" s="40">
        <v>32.76</v>
      </c>
      <c r="H101" s="34">
        <f t="shared" si="6"/>
        <v>7.73</v>
      </c>
      <c r="I101" s="35">
        <f t="shared" si="4"/>
        <v>40.489999999999995</v>
      </c>
      <c r="J101" s="184"/>
    </row>
    <row r="102" spans="1:10" s="22" customFormat="1">
      <c r="A102" s="36">
        <f t="shared" si="7"/>
        <v>96</v>
      </c>
      <c r="B102" s="86" t="s">
        <v>89</v>
      </c>
      <c r="C102" s="86" t="s">
        <v>73</v>
      </c>
      <c r="D102" s="39">
        <v>1463</v>
      </c>
      <c r="E102" s="126">
        <f t="shared" si="5"/>
        <v>8.7959999999999994</v>
      </c>
      <c r="F102" s="40">
        <v>16</v>
      </c>
      <c r="G102" s="40">
        <v>70.37</v>
      </c>
      <c r="H102" s="34">
        <f t="shared" si="6"/>
        <v>16.600000000000001</v>
      </c>
      <c r="I102" s="35">
        <f t="shared" si="4"/>
        <v>86.97</v>
      </c>
      <c r="J102" s="184"/>
    </row>
    <row r="103" spans="1:10" s="22" customFormat="1">
      <c r="A103" s="36">
        <f t="shared" si="7"/>
        <v>97</v>
      </c>
      <c r="B103" s="86" t="s">
        <v>129</v>
      </c>
      <c r="C103" s="86" t="s">
        <v>75</v>
      </c>
      <c r="D103" s="39">
        <v>1508</v>
      </c>
      <c r="E103" s="126">
        <f t="shared" si="5"/>
        <v>9.0660000000000007</v>
      </c>
      <c r="F103" s="40">
        <v>40</v>
      </c>
      <c r="G103" s="40">
        <v>181.32</v>
      </c>
      <c r="H103" s="34">
        <f t="shared" si="6"/>
        <v>42.77</v>
      </c>
      <c r="I103" s="35">
        <f t="shared" si="4"/>
        <v>224.09</v>
      </c>
      <c r="J103" s="184"/>
    </row>
    <row r="104" spans="1:10" s="22" customFormat="1">
      <c r="A104" s="36">
        <f t="shared" si="7"/>
        <v>98</v>
      </c>
      <c r="B104" s="86" t="s">
        <v>72</v>
      </c>
      <c r="C104" s="86" t="s">
        <v>75</v>
      </c>
      <c r="D104" s="39">
        <v>1517</v>
      </c>
      <c r="E104" s="126">
        <f t="shared" si="5"/>
        <v>9.1199999999999992</v>
      </c>
      <c r="F104" s="40">
        <v>16</v>
      </c>
      <c r="G104" s="40">
        <v>72.959999999999994</v>
      </c>
      <c r="H104" s="34">
        <f t="shared" si="6"/>
        <v>17.21</v>
      </c>
      <c r="I104" s="35">
        <f t="shared" si="4"/>
        <v>90.169999999999987</v>
      </c>
      <c r="J104" s="184"/>
    </row>
    <row r="105" spans="1:10" s="22" customFormat="1">
      <c r="A105" s="36">
        <f t="shared" si="7"/>
        <v>99</v>
      </c>
      <c r="B105" s="86" t="s">
        <v>128</v>
      </c>
      <c r="C105" s="86" t="s">
        <v>75</v>
      </c>
      <c r="D105" s="39">
        <v>1573</v>
      </c>
      <c r="E105" s="126">
        <f t="shared" si="5"/>
        <v>9.4570000000000007</v>
      </c>
      <c r="F105" s="40">
        <v>17</v>
      </c>
      <c r="G105" s="40">
        <v>80.38</v>
      </c>
      <c r="H105" s="34">
        <f t="shared" si="6"/>
        <v>18.96</v>
      </c>
      <c r="I105" s="35">
        <f t="shared" si="4"/>
        <v>99.34</v>
      </c>
      <c r="J105" s="184"/>
    </row>
    <row r="106" spans="1:10" s="22" customFormat="1">
      <c r="A106" s="36">
        <f t="shared" si="7"/>
        <v>100</v>
      </c>
      <c r="B106" s="86" t="s">
        <v>87</v>
      </c>
      <c r="C106" s="86" t="s">
        <v>73</v>
      </c>
      <c r="D106" s="39">
        <v>1362</v>
      </c>
      <c r="E106" s="126">
        <f t="shared" si="5"/>
        <v>8.1890000000000001</v>
      </c>
      <c r="F106" s="40">
        <v>14</v>
      </c>
      <c r="G106" s="40">
        <v>57.32</v>
      </c>
      <c r="H106" s="34">
        <f t="shared" si="6"/>
        <v>13.52</v>
      </c>
      <c r="I106" s="35">
        <f t="shared" si="4"/>
        <v>70.84</v>
      </c>
      <c r="J106" s="184"/>
    </row>
    <row r="107" spans="1:10" s="22" customFormat="1">
      <c r="A107" s="36">
        <f t="shared" si="7"/>
        <v>101</v>
      </c>
      <c r="B107" s="86" t="s">
        <v>116</v>
      </c>
      <c r="C107" s="86" t="s">
        <v>73</v>
      </c>
      <c r="D107" s="39">
        <v>1463</v>
      </c>
      <c r="E107" s="126">
        <f t="shared" si="5"/>
        <v>8.7959999999999994</v>
      </c>
      <c r="F107" s="40">
        <v>24</v>
      </c>
      <c r="G107" s="40">
        <v>105.55</v>
      </c>
      <c r="H107" s="34">
        <f t="shared" si="6"/>
        <v>24.9</v>
      </c>
      <c r="I107" s="35">
        <f t="shared" si="4"/>
        <v>130.44999999999999</v>
      </c>
      <c r="J107" s="184"/>
    </row>
    <row r="108" spans="1:10" s="22" customFormat="1">
      <c r="A108" s="36">
        <f t="shared" si="7"/>
        <v>102</v>
      </c>
      <c r="B108" s="86" t="s">
        <v>126</v>
      </c>
      <c r="C108" s="86" t="s">
        <v>75</v>
      </c>
      <c r="D108" s="39">
        <v>1517</v>
      </c>
      <c r="E108" s="126">
        <f t="shared" si="5"/>
        <v>9.1199999999999992</v>
      </c>
      <c r="F108" s="40">
        <v>24</v>
      </c>
      <c r="G108" s="40">
        <v>109.44</v>
      </c>
      <c r="H108" s="34">
        <f t="shared" si="6"/>
        <v>25.82</v>
      </c>
      <c r="I108" s="35">
        <f t="shared" si="4"/>
        <v>135.26</v>
      </c>
      <c r="J108" s="184"/>
    </row>
    <row r="109" spans="1:10" s="22" customFormat="1">
      <c r="A109" s="36">
        <f t="shared" si="7"/>
        <v>103</v>
      </c>
      <c r="B109" s="86" t="s">
        <v>83</v>
      </c>
      <c r="C109" s="86" t="s">
        <v>73</v>
      </c>
      <c r="D109" s="39">
        <v>1362</v>
      </c>
      <c r="E109" s="126">
        <f t="shared" si="5"/>
        <v>8.1890000000000001</v>
      </c>
      <c r="F109" s="40">
        <v>17</v>
      </c>
      <c r="G109" s="40">
        <v>69.61</v>
      </c>
      <c r="H109" s="34">
        <f t="shared" si="6"/>
        <v>16.420000000000002</v>
      </c>
      <c r="I109" s="35">
        <f t="shared" si="4"/>
        <v>86.03</v>
      </c>
      <c r="J109" s="184"/>
    </row>
    <row r="110" spans="1:10" s="22" customFormat="1">
      <c r="A110" s="36">
        <f t="shared" si="7"/>
        <v>104</v>
      </c>
      <c r="B110" s="86" t="s">
        <v>114</v>
      </c>
      <c r="C110" s="86" t="s">
        <v>73</v>
      </c>
      <c r="D110" s="39">
        <v>1317</v>
      </c>
      <c r="E110" s="126">
        <f t="shared" si="5"/>
        <v>7.9180000000000001</v>
      </c>
      <c r="F110" s="40">
        <v>8</v>
      </c>
      <c r="G110" s="40">
        <v>31.67</v>
      </c>
      <c r="H110" s="34">
        <f t="shared" si="6"/>
        <v>7.47</v>
      </c>
      <c r="I110" s="35">
        <f t="shared" si="4"/>
        <v>39.14</v>
      </c>
      <c r="J110" s="184"/>
    </row>
    <row r="111" spans="1:10" s="22" customFormat="1">
      <c r="A111" s="36">
        <f t="shared" si="7"/>
        <v>105</v>
      </c>
      <c r="B111" s="86" t="s">
        <v>127</v>
      </c>
      <c r="C111" s="86" t="s">
        <v>75</v>
      </c>
      <c r="D111" s="39">
        <v>1490</v>
      </c>
      <c r="E111" s="126">
        <f t="shared" si="5"/>
        <v>8.9580000000000002</v>
      </c>
      <c r="F111" s="40">
        <v>9</v>
      </c>
      <c r="G111" s="40">
        <v>40.31</v>
      </c>
      <c r="H111" s="34">
        <f t="shared" si="6"/>
        <v>9.51</v>
      </c>
      <c r="I111" s="35">
        <f t="shared" si="4"/>
        <v>49.82</v>
      </c>
      <c r="J111" s="184"/>
    </row>
    <row r="112" spans="1:10" s="22" customFormat="1">
      <c r="A112" s="36">
        <f t="shared" si="7"/>
        <v>106</v>
      </c>
      <c r="B112" s="86" t="s">
        <v>128</v>
      </c>
      <c r="C112" s="86" t="s">
        <v>75</v>
      </c>
      <c r="D112" s="39">
        <v>1593</v>
      </c>
      <c r="E112" s="126">
        <f t="shared" si="5"/>
        <v>9.577</v>
      </c>
      <c r="F112" s="40">
        <v>8</v>
      </c>
      <c r="G112" s="40">
        <v>38.31</v>
      </c>
      <c r="H112" s="34">
        <f t="shared" si="6"/>
        <v>9.0399999999999991</v>
      </c>
      <c r="I112" s="35">
        <f t="shared" si="4"/>
        <v>47.35</v>
      </c>
      <c r="J112" s="184"/>
    </row>
    <row r="113" spans="1:10" s="22" customFormat="1">
      <c r="A113" s="36">
        <f t="shared" si="7"/>
        <v>107</v>
      </c>
      <c r="B113" s="86" t="s">
        <v>132</v>
      </c>
      <c r="C113" s="86" t="s">
        <v>73</v>
      </c>
      <c r="D113" s="39">
        <v>1317</v>
      </c>
      <c r="E113" s="126">
        <f t="shared" si="5"/>
        <v>7.9180000000000001</v>
      </c>
      <c r="F113" s="40">
        <v>19</v>
      </c>
      <c r="G113" s="40">
        <v>75.22</v>
      </c>
      <c r="H113" s="34">
        <f t="shared" si="6"/>
        <v>17.739999999999998</v>
      </c>
      <c r="I113" s="35">
        <f t="shared" si="4"/>
        <v>92.96</v>
      </c>
      <c r="J113" s="184"/>
    </row>
    <row r="114" spans="1:10" s="22" customFormat="1">
      <c r="A114" s="36">
        <f t="shared" si="7"/>
        <v>108</v>
      </c>
      <c r="B114" s="86" t="s">
        <v>122</v>
      </c>
      <c r="C114" s="86" t="s">
        <v>77</v>
      </c>
      <c r="D114" s="39">
        <v>1655</v>
      </c>
      <c r="E114" s="126">
        <f t="shared" si="5"/>
        <v>9.9499999999999993</v>
      </c>
      <c r="F114" s="40">
        <v>8</v>
      </c>
      <c r="G114" s="40">
        <v>39.799999999999997</v>
      </c>
      <c r="H114" s="34">
        <f t="shared" si="6"/>
        <v>9.39</v>
      </c>
      <c r="I114" s="35">
        <f t="shared" si="4"/>
        <v>49.19</v>
      </c>
      <c r="J114" s="184"/>
    </row>
    <row r="115" spans="1:10" s="22" customFormat="1">
      <c r="A115" s="36">
        <f t="shared" si="7"/>
        <v>109</v>
      </c>
      <c r="B115" s="86" t="s">
        <v>132</v>
      </c>
      <c r="C115" s="86" t="s">
        <v>73</v>
      </c>
      <c r="D115" s="39">
        <v>1427</v>
      </c>
      <c r="E115" s="126">
        <f t="shared" si="5"/>
        <v>8.5790000000000006</v>
      </c>
      <c r="F115" s="40">
        <v>13</v>
      </c>
      <c r="G115" s="40">
        <v>55.76</v>
      </c>
      <c r="H115" s="34">
        <f t="shared" si="6"/>
        <v>13.15</v>
      </c>
      <c r="I115" s="35">
        <f t="shared" si="4"/>
        <v>68.91</v>
      </c>
      <c r="J115" s="184"/>
    </row>
    <row r="116" spans="1:10" s="22" customFormat="1" ht="25.5">
      <c r="A116" s="36">
        <f t="shared" si="7"/>
        <v>110</v>
      </c>
      <c r="B116" s="86" t="s">
        <v>121</v>
      </c>
      <c r="C116" s="86" t="s">
        <v>56</v>
      </c>
      <c r="D116" s="39">
        <v>1539</v>
      </c>
      <c r="E116" s="126">
        <f t="shared" si="5"/>
        <v>9.2530000000000001</v>
      </c>
      <c r="F116" s="40">
        <v>40</v>
      </c>
      <c r="G116" s="40">
        <v>185.06</v>
      </c>
      <c r="H116" s="34">
        <f t="shared" si="6"/>
        <v>43.66</v>
      </c>
      <c r="I116" s="35">
        <f t="shared" si="4"/>
        <v>228.72</v>
      </c>
      <c r="J116" s="184"/>
    </row>
    <row r="117" spans="1:10" s="22" customFormat="1">
      <c r="A117" s="36">
        <f t="shared" si="7"/>
        <v>111</v>
      </c>
      <c r="B117" s="86" t="s">
        <v>94</v>
      </c>
      <c r="C117" s="86" t="s">
        <v>75</v>
      </c>
      <c r="D117" s="39">
        <v>1497</v>
      </c>
      <c r="E117" s="126">
        <f t="shared" si="5"/>
        <v>9</v>
      </c>
      <c r="F117" s="40">
        <v>16</v>
      </c>
      <c r="G117" s="40">
        <v>72</v>
      </c>
      <c r="H117" s="34">
        <f t="shared" si="6"/>
        <v>16.98</v>
      </c>
      <c r="I117" s="35">
        <f t="shared" si="4"/>
        <v>88.98</v>
      </c>
      <c r="J117" s="184"/>
    </row>
    <row r="118" spans="1:10" s="22" customFormat="1">
      <c r="A118" s="36">
        <f t="shared" si="7"/>
        <v>112</v>
      </c>
      <c r="B118" s="86" t="s">
        <v>80</v>
      </c>
      <c r="C118" s="86" t="s">
        <v>73</v>
      </c>
      <c r="D118" s="39">
        <v>1443</v>
      </c>
      <c r="E118" s="126">
        <f t="shared" si="5"/>
        <v>8.6760000000000002</v>
      </c>
      <c r="F118" s="40">
        <v>16</v>
      </c>
      <c r="G118" s="40">
        <v>69.41</v>
      </c>
      <c r="H118" s="34">
        <f t="shared" si="6"/>
        <v>16.37</v>
      </c>
      <c r="I118" s="35">
        <f t="shared" si="4"/>
        <v>85.78</v>
      </c>
      <c r="J118" s="184"/>
    </row>
    <row r="119" spans="1:10" s="22" customFormat="1">
      <c r="A119" s="36">
        <f t="shared" si="7"/>
        <v>113</v>
      </c>
      <c r="B119" s="86" t="s">
        <v>109</v>
      </c>
      <c r="C119" s="86" t="s">
        <v>73</v>
      </c>
      <c r="D119" s="39">
        <v>1361</v>
      </c>
      <c r="E119" s="126">
        <f t="shared" si="5"/>
        <v>8.1829999999999998</v>
      </c>
      <c r="F119" s="40">
        <v>24</v>
      </c>
      <c r="G119" s="40">
        <v>98.2</v>
      </c>
      <c r="H119" s="34">
        <f>ROUND(G119*0.2359,2)-0.01</f>
        <v>23.16</v>
      </c>
      <c r="I119" s="35">
        <f t="shared" si="4"/>
        <v>121.36</v>
      </c>
      <c r="J119" s="184"/>
    </row>
    <row r="120" spans="1:10" s="22" customFormat="1">
      <c r="A120" s="36">
        <f t="shared" si="7"/>
        <v>114</v>
      </c>
      <c r="B120" s="86" t="s">
        <v>80</v>
      </c>
      <c r="C120" s="86" t="s">
        <v>77</v>
      </c>
      <c r="D120" s="39">
        <v>1762</v>
      </c>
      <c r="E120" s="126">
        <f t="shared" si="5"/>
        <v>10.593</v>
      </c>
      <c r="F120" s="40">
        <v>48</v>
      </c>
      <c r="G120" s="40">
        <v>254.23</v>
      </c>
      <c r="H120" s="34">
        <f t="shared" si="6"/>
        <v>59.97</v>
      </c>
      <c r="I120" s="35">
        <f t="shared" si="4"/>
        <v>314.2</v>
      </c>
      <c r="J120" s="184"/>
    </row>
    <row r="121" spans="1:10" s="22" customFormat="1">
      <c r="A121" s="36">
        <f t="shared" si="7"/>
        <v>115</v>
      </c>
      <c r="B121" s="86" t="s">
        <v>116</v>
      </c>
      <c r="C121" s="86" t="s">
        <v>75</v>
      </c>
      <c r="D121" s="39">
        <v>1610</v>
      </c>
      <c r="E121" s="126">
        <f t="shared" si="5"/>
        <v>9.68</v>
      </c>
      <c r="F121" s="40">
        <v>2</v>
      </c>
      <c r="G121" s="40">
        <v>9.68</v>
      </c>
      <c r="H121" s="34">
        <f t="shared" si="6"/>
        <v>2.2799999999999998</v>
      </c>
      <c r="I121" s="35">
        <f t="shared" si="4"/>
        <v>11.959999999999999</v>
      </c>
      <c r="J121" s="184"/>
    </row>
    <row r="122" spans="1:10" s="22" customFormat="1">
      <c r="A122" s="36">
        <f t="shared" si="7"/>
        <v>116</v>
      </c>
      <c r="B122" s="86" t="s">
        <v>112</v>
      </c>
      <c r="C122" s="86" t="s">
        <v>75</v>
      </c>
      <c r="D122" s="39">
        <v>1335</v>
      </c>
      <c r="E122" s="126">
        <f t="shared" si="5"/>
        <v>8.0259999999999998</v>
      </c>
      <c r="F122" s="40">
        <v>24</v>
      </c>
      <c r="G122" s="40">
        <v>96.31</v>
      </c>
      <c r="H122" s="34">
        <f t="shared" si="6"/>
        <v>22.72</v>
      </c>
      <c r="I122" s="35">
        <f t="shared" si="4"/>
        <v>119.03</v>
      </c>
      <c r="J122" s="184"/>
    </row>
    <row r="123" spans="1:10" s="22" customFormat="1">
      <c r="A123" s="36">
        <f t="shared" si="7"/>
        <v>117</v>
      </c>
      <c r="B123" s="86" t="s">
        <v>90</v>
      </c>
      <c r="C123" s="86" t="s">
        <v>33</v>
      </c>
      <c r="D123" s="39">
        <v>1303</v>
      </c>
      <c r="E123" s="126">
        <f t="shared" si="5"/>
        <v>7.8339999999999996</v>
      </c>
      <c r="F123" s="40">
        <v>35</v>
      </c>
      <c r="G123" s="40">
        <v>137.1</v>
      </c>
      <c r="H123" s="34">
        <f t="shared" si="6"/>
        <v>32.340000000000003</v>
      </c>
      <c r="I123" s="35">
        <f t="shared" si="4"/>
        <v>169.44</v>
      </c>
      <c r="J123" s="184"/>
    </row>
    <row r="124" spans="1:10" s="22" customFormat="1">
      <c r="A124" s="36">
        <f t="shared" si="7"/>
        <v>118</v>
      </c>
      <c r="B124" s="86" t="s">
        <v>123</v>
      </c>
      <c r="C124" s="86" t="s">
        <v>75</v>
      </c>
      <c r="D124" s="39">
        <v>1335</v>
      </c>
      <c r="E124" s="126">
        <f t="shared" si="5"/>
        <v>8.0259999999999998</v>
      </c>
      <c r="F124" s="40">
        <v>40</v>
      </c>
      <c r="G124" s="40">
        <v>160.52000000000001</v>
      </c>
      <c r="H124" s="34">
        <f t="shared" si="6"/>
        <v>37.869999999999997</v>
      </c>
      <c r="I124" s="35">
        <f t="shared" si="4"/>
        <v>198.39000000000001</v>
      </c>
      <c r="J124" s="184"/>
    </row>
    <row r="125" spans="1:10" s="22" customFormat="1">
      <c r="A125" s="36">
        <f t="shared" si="7"/>
        <v>119</v>
      </c>
      <c r="B125" s="86" t="s">
        <v>93</v>
      </c>
      <c r="C125" s="86" t="s">
        <v>75</v>
      </c>
      <c r="D125" s="39">
        <v>1355</v>
      </c>
      <c r="E125" s="126">
        <f t="shared" si="5"/>
        <v>8.1460000000000008</v>
      </c>
      <c r="F125" s="40">
        <v>24</v>
      </c>
      <c r="G125" s="40">
        <v>97.75</v>
      </c>
      <c r="H125" s="34">
        <f t="shared" si="6"/>
        <v>23.06</v>
      </c>
      <c r="I125" s="35">
        <f t="shared" si="4"/>
        <v>120.81</v>
      </c>
      <c r="J125" s="184"/>
    </row>
    <row r="126" spans="1:10" s="22" customFormat="1">
      <c r="A126" s="36">
        <f t="shared" si="7"/>
        <v>120</v>
      </c>
      <c r="B126" s="86" t="s">
        <v>124</v>
      </c>
      <c r="C126" s="86" t="s">
        <v>73</v>
      </c>
      <c r="D126" s="39">
        <v>1342</v>
      </c>
      <c r="E126" s="126">
        <f t="shared" si="5"/>
        <v>8.0679999999999996</v>
      </c>
      <c r="F126" s="40">
        <v>8</v>
      </c>
      <c r="G126" s="40">
        <v>32.270000000000003</v>
      </c>
      <c r="H126" s="34">
        <f t="shared" si="6"/>
        <v>7.61</v>
      </c>
      <c r="I126" s="35">
        <f t="shared" si="4"/>
        <v>39.880000000000003</v>
      </c>
      <c r="J126" s="184"/>
    </row>
    <row r="127" spans="1:10" s="22" customFormat="1">
      <c r="A127" s="36">
        <f t="shared" si="7"/>
        <v>121</v>
      </c>
      <c r="B127" s="86" t="s">
        <v>116</v>
      </c>
      <c r="C127" s="86" t="s">
        <v>73</v>
      </c>
      <c r="D127" s="39">
        <v>1463</v>
      </c>
      <c r="E127" s="126">
        <f t="shared" si="5"/>
        <v>8.7959999999999994</v>
      </c>
      <c r="F127" s="40">
        <v>42</v>
      </c>
      <c r="G127" s="40">
        <v>184.72</v>
      </c>
      <c r="H127" s="34">
        <f t="shared" si="6"/>
        <v>43.58</v>
      </c>
      <c r="I127" s="35">
        <f t="shared" si="4"/>
        <v>228.3</v>
      </c>
      <c r="J127" s="184"/>
    </row>
    <row r="128" spans="1:10" s="22" customFormat="1">
      <c r="A128" s="36">
        <f t="shared" si="7"/>
        <v>122</v>
      </c>
      <c r="B128" s="86" t="s">
        <v>134</v>
      </c>
      <c r="C128" s="86" t="s">
        <v>73</v>
      </c>
      <c r="D128" s="39">
        <v>1317</v>
      </c>
      <c r="E128" s="126">
        <f t="shared" si="5"/>
        <v>7.9180000000000001</v>
      </c>
      <c r="F128" s="40">
        <v>23</v>
      </c>
      <c r="G128" s="40">
        <v>91.06</v>
      </c>
      <c r="H128" s="34">
        <f t="shared" si="6"/>
        <v>21.48</v>
      </c>
      <c r="I128" s="35">
        <f t="shared" si="4"/>
        <v>112.54</v>
      </c>
      <c r="J128" s="184"/>
    </row>
    <row r="129" spans="1:10" s="22" customFormat="1">
      <c r="A129" s="36">
        <f t="shared" si="7"/>
        <v>123</v>
      </c>
      <c r="B129" s="86" t="s">
        <v>80</v>
      </c>
      <c r="C129" s="86" t="s">
        <v>75</v>
      </c>
      <c r="D129" s="39">
        <v>1497</v>
      </c>
      <c r="E129" s="126">
        <f t="shared" si="5"/>
        <v>9</v>
      </c>
      <c r="F129" s="40">
        <v>8</v>
      </c>
      <c r="G129" s="40">
        <v>36</v>
      </c>
      <c r="H129" s="34">
        <f t="shared" si="6"/>
        <v>8.49</v>
      </c>
      <c r="I129" s="35">
        <f t="shared" si="4"/>
        <v>44.49</v>
      </c>
      <c r="J129" s="184"/>
    </row>
    <row r="130" spans="1:10" s="22" customFormat="1" ht="25.5">
      <c r="A130" s="36">
        <f t="shared" si="7"/>
        <v>124</v>
      </c>
      <c r="B130" s="86" t="s">
        <v>102</v>
      </c>
      <c r="C130" s="86" t="s">
        <v>73</v>
      </c>
      <c r="D130" s="39">
        <v>1437</v>
      </c>
      <c r="E130" s="126">
        <f t="shared" si="5"/>
        <v>8.6389999999999993</v>
      </c>
      <c r="F130" s="40">
        <v>8</v>
      </c>
      <c r="G130" s="40">
        <v>34.56</v>
      </c>
      <c r="H130" s="34">
        <f t="shared" si="6"/>
        <v>8.15</v>
      </c>
      <c r="I130" s="35">
        <f t="shared" si="4"/>
        <v>42.71</v>
      </c>
      <c r="J130" s="184"/>
    </row>
    <row r="131" spans="1:10" s="22" customFormat="1">
      <c r="A131" s="36">
        <f t="shared" si="7"/>
        <v>125</v>
      </c>
      <c r="B131" s="86" t="s">
        <v>106</v>
      </c>
      <c r="C131" s="86" t="s">
        <v>73</v>
      </c>
      <c r="D131" s="39">
        <v>1337</v>
      </c>
      <c r="E131" s="126">
        <f t="shared" si="5"/>
        <v>8.0380000000000003</v>
      </c>
      <c r="F131" s="40">
        <v>8</v>
      </c>
      <c r="G131" s="40">
        <v>32.15</v>
      </c>
      <c r="H131" s="34">
        <f t="shared" si="6"/>
        <v>7.58</v>
      </c>
      <c r="I131" s="35">
        <f t="shared" si="4"/>
        <v>39.729999999999997</v>
      </c>
      <c r="J131" s="184"/>
    </row>
    <row r="132" spans="1:10" s="22" customFormat="1">
      <c r="A132" s="36">
        <f t="shared" si="7"/>
        <v>126</v>
      </c>
      <c r="B132" s="86" t="s">
        <v>112</v>
      </c>
      <c r="C132" s="86" t="s">
        <v>75</v>
      </c>
      <c r="D132" s="39">
        <v>1355</v>
      </c>
      <c r="E132" s="126">
        <f t="shared" si="5"/>
        <v>8.1460000000000008</v>
      </c>
      <c r="F132" s="40">
        <v>40</v>
      </c>
      <c r="G132" s="40">
        <v>162.91999999999999</v>
      </c>
      <c r="H132" s="34">
        <f t="shared" si="6"/>
        <v>38.43</v>
      </c>
      <c r="I132" s="35">
        <f t="shared" si="4"/>
        <v>201.35</v>
      </c>
      <c r="J132" s="184"/>
    </row>
    <row r="133" spans="1:10" s="22" customFormat="1" ht="38.25">
      <c r="A133" s="36">
        <f t="shared" si="7"/>
        <v>127</v>
      </c>
      <c r="B133" s="86" t="s">
        <v>135</v>
      </c>
      <c r="C133" s="86" t="s">
        <v>115</v>
      </c>
      <c r="D133" s="39">
        <v>2040</v>
      </c>
      <c r="E133" s="126">
        <f t="shared" si="5"/>
        <v>12.265000000000001</v>
      </c>
      <c r="F133" s="40">
        <v>22</v>
      </c>
      <c r="G133" s="40">
        <v>134.91999999999999</v>
      </c>
      <c r="H133" s="34">
        <f t="shared" si="6"/>
        <v>31.83</v>
      </c>
      <c r="I133" s="35">
        <f t="shared" si="4"/>
        <v>166.75</v>
      </c>
      <c r="J133" s="184"/>
    </row>
    <row r="134" spans="1:10" s="22" customFormat="1">
      <c r="A134" s="36">
        <f t="shared" si="7"/>
        <v>128</v>
      </c>
      <c r="B134" s="86" t="s">
        <v>123</v>
      </c>
      <c r="C134" s="86" t="s">
        <v>73</v>
      </c>
      <c r="D134" s="39">
        <v>1362</v>
      </c>
      <c r="E134" s="126">
        <f t="shared" si="5"/>
        <v>8.1890000000000001</v>
      </c>
      <c r="F134" s="40">
        <v>54</v>
      </c>
      <c r="G134" s="40">
        <v>221.1</v>
      </c>
      <c r="H134" s="34">
        <f t="shared" si="6"/>
        <v>52.16</v>
      </c>
      <c r="I134" s="35">
        <f t="shared" si="4"/>
        <v>273.26</v>
      </c>
      <c r="J134" s="184"/>
    </row>
    <row r="135" spans="1:10" s="22" customFormat="1">
      <c r="A135" s="36">
        <f t="shared" si="7"/>
        <v>129</v>
      </c>
      <c r="B135" s="86" t="s">
        <v>107</v>
      </c>
      <c r="C135" s="86" t="s">
        <v>75</v>
      </c>
      <c r="D135" s="39">
        <v>1381</v>
      </c>
      <c r="E135" s="126">
        <f t="shared" si="5"/>
        <v>8.3030000000000008</v>
      </c>
      <c r="F135" s="40">
        <v>16</v>
      </c>
      <c r="G135" s="40">
        <v>66.42</v>
      </c>
      <c r="H135" s="34">
        <f t="shared" si="6"/>
        <v>15.67</v>
      </c>
      <c r="I135" s="35">
        <f t="shared" ref="I135:I198" si="8">G135+H135</f>
        <v>82.09</v>
      </c>
      <c r="J135" s="184"/>
    </row>
    <row r="136" spans="1:10" s="22" customFormat="1">
      <c r="A136" s="36">
        <f t="shared" si="7"/>
        <v>130</v>
      </c>
      <c r="B136" s="86" t="s">
        <v>72</v>
      </c>
      <c r="C136" s="86" t="s">
        <v>73</v>
      </c>
      <c r="D136" s="39">
        <v>1490</v>
      </c>
      <c r="E136" s="126">
        <f t="shared" ref="E136:E199" si="9">ROUND(D136/$E$4,3)</f>
        <v>8.9580000000000002</v>
      </c>
      <c r="F136" s="40">
        <v>16</v>
      </c>
      <c r="G136" s="40">
        <v>71.66</v>
      </c>
      <c r="H136" s="34">
        <f t="shared" ref="H136:H199" si="10">ROUND(G136*0.2359,2)</f>
        <v>16.899999999999999</v>
      </c>
      <c r="I136" s="35">
        <f t="shared" si="8"/>
        <v>88.56</v>
      </c>
      <c r="J136" s="184"/>
    </row>
    <row r="137" spans="1:10" s="22" customFormat="1">
      <c r="A137" s="36">
        <f t="shared" ref="A137:A200" si="11">A136+1</f>
        <v>131</v>
      </c>
      <c r="B137" s="86" t="s">
        <v>109</v>
      </c>
      <c r="C137" s="86" t="s">
        <v>73</v>
      </c>
      <c r="D137" s="39">
        <v>1337</v>
      </c>
      <c r="E137" s="126">
        <f t="shared" si="9"/>
        <v>8.0380000000000003</v>
      </c>
      <c r="F137" s="40">
        <v>16</v>
      </c>
      <c r="G137" s="40">
        <v>64.3</v>
      </c>
      <c r="H137" s="34">
        <f t="shared" si="10"/>
        <v>15.17</v>
      </c>
      <c r="I137" s="35">
        <f t="shared" si="8"/>
        <v>79.47</v>
      </c>
      <c r="J137" s="184"/>
    </row>
    <row r="138" spans="1:10" s="22" customFormat="1">
      <c r="A138" s="36">
        <f t="shared" si="11"/>
        <v>132</v>
      </c>
      <c r="B138" s="86" t="s">
        <v>116</v>
      </c>
      <c r="C138" s="86" t="s">
        <v>73</v>
      </c>
      <c r="D138" s="39">
        <v>1463</v>
      </c>
      <c r="E138" s="126">
        <f t="shared" si="9"/>
        <v>8.7959999999999994</v>
      </c>
      <c r="F138" s="40">
        <v>24</v>
      </c>
      <c r="G138" s="40">
        <v>105.55</v>
      </c>
      <c r="H138" s="34">
        <f t="shared" si="10"/>
        <v>24.9</v>
      </c>
      <c r="I138" s="35">
        <f t="shared" si="8"/>
        <v>130.44999999999999</v>
      </c>
      <c r="J138" s="184"/>
    </row>
    <row r="139" spans="1:10" s="22" customFormat="1">
      <c r="A139" s="36">
        <f t="shared" si="11"/>
        <v>133</v>
      </c>
      <c r="B139" s="86" t="s">
        <v>129</v>
      </c>
      <c r="C139" s="86" t="s">
        <v>75</v>
      </c>
      <c r="D139" s="39">
        <v>1508</v>
      </c>
      <c r="E139" s="126">
        <f t="shared" si="9"/>
        <v>9.0660000000000007</v>
      </c>
      <c r="F139" s="40">
        <v>32</v>
      </c>
      <c r="G139" s="40">
        <v>145.06</v>
      </c>
      <c r="H139" s="34">
        <f t="shared" si="10"/>
        <v>34.22</v>
      </c>
      <c r="I139" s="35">
        <f t="shared" si="8"/>
        <v>179.28</v>
      </c>
      <c r="J139" s="184"/>
    </row>
    <row r="140" spans="1:10" s="22" customFormat="1" ht="38.25">
      <c r="A140" s="36">
        <f t="shared" si="11"/>
        <v>134</v>
      </c>
      <c r="B140" s="86" t="s">
        <v>135</v>
      </c>
      <c r="C140" s="86" t="s">
        <v>71</v>
      </c>
      <c r="D140" s="39">
        <v>1984</v>
      </c>
      <c r="E140" s="126">
        <f t="shared" si="9"/>
        <v>11.928000000000001</v>
      </c>
      <c r="F140" s="40">
        <v>16</v>
      </c>
      <c r="G140" s="40">
        <v>95.42</v>
      </c>
      <c r="H140" s="34">
        <f t="shared" si="10"/>
        <v>22.51</v>
      </c>
      <c r="I140" s="35">
        <f t="shared" si="8"/>
        <v>117.93</v>
      </c>
      <c r="J140" s="184"/>
    </row>
    <row r="141" spans="1:10" s="22" customFormat="1">
      <c r="A141" s="36">
        <f t="shared" si="11"/>
        <v>135</v>
      </c>
      <c r="B141" s="86" t="s">
        <v>130</v>
      </c>
      <c r="C141" s="86" t="s">
        <v>73</v>
      </c>
      <c r="D141" s="39">
        <v>1317</v>
      </c>
      <c r="E141" s="126">
        <f t="shared" si="9"/>
        <v>7.9180000000000001</v>
      </c>
      <c r="F141" s="40">
        <v>17</v>
      </c>
      <c r="G141" s="40">
        <v>67.3</v>
      </c>
      <c r="H141" s="34">
        <f t="shared" si="10"/>
        <v>15.88</v>
      </c>
      <c r="I141" s="35">
        <f t="shared" si="8"/>
        <v>83.179999999999993</v>
      </c>
      <c r="J141" s="184"/>
    </row>
    <row r="142" spans="1:10" s="22" customFormat="1">
      <c r="A142" s="36">
        <f t="shared" si="11"/>
        <v>136</v>
      </c>
      <c r="B142" s="86" t="s">
        <v>118</v>
      </c>
      <c r="C142" s="86" t="s">
        <v>33</v>
      </c>
      <c r="D142" s="39">
        <v>1140</v>
      </c>
      <c r="E142" s="126">
        <f t="shared" si="9"/>
        <v>6.8540000000000001</v>
      </c>
      <c r="F142" s="40">
        <v>8</v>
      </c>
      <c r="G142" s="40">
        <v>27.42</v>
      </c>
      <c r="H142" s="34">
        <f t="shared" si="10"/>
        <v>6.47</v>
      </c>
      <c r="I142" s="35">
        <f t="shared" si="8"/>
        <v>33.89</v>
      </c>
      <c r="J142" s="184"/>
    </row>
    <row r="143" spans="1:10" s="22" customFormat="1">
      <c r="A143" s="36">
        <f t="shared" si="11"/>
        <v>137</v>
      </c>
      <c r="B143" s="86" t="s">
        <v>129</v>
      </c>
      <c r="C143" s="86" t="s">
        <v>77</v>
      </c>
      <c r="D143" s="39">
        <v>1463</v>
      </c>
      <c r="E143" s="126">
        <f t="shared" si="9"/>
        <v>8.7959999999999994</v>
      </c>
      <c r="F143" s="40">
        <v>40</v>
      </c>
      <c r="G143" s="40">
        <v>175.92</v>
      </c>
      <c r="H143" s="34">
        <f t="shared" si="10"/>
        <v>41.5</v>
      </c>
      <c r="I143" s="35">
        <f t="shared" si="8"/>
        <v>217.42</v>
      </c>
      <c r="J143" s="184"/>
    </row>
    <row r="144" spans="1:10" s="22" customFormat="1">
      <c r="A144" s="36">
        <f t="shared" si="11"/>
        <v>138</v>
      </c>
      <c r="B144" s="86" t="s">
        <v>112</v>
      </c>
      <c r="C144" s="86" t="s">
        <v>77</v>
      </c>
      <c r="D144" s="39">
        <v>1838</v>
      </c>
      <c r="E144" s="126">
        <f t="shared" si="9"/>
        <v>11.05</v>
      </c>
      <c r="F144" s="40">
        <v>58</v>
      </c>
      <c r="G144" s="40">
        <v>320.45</v>
      </c>
      <c r="H144" s="34">
        <f t="shared" si="10"/>
        <v>75.59</v>
      </c>
      <c r="I144" s="35">
        <f t="shared" si="8"/>
        <v>396.03999999999996</v>
      </c>
      <c r="J144" s="184"/>
    </row>
    <row r="145" spans="1:10" s="22" customFormat="1">
      <c r="A145" s="36">
        <f t="shared" si="11"/>
        <v>139</v>
      </c>
      <c r="B145" s="86" t="s">
        <v>127</v>
      </c>
      <c r="C145" s="86" t="s">
        <v>73</v>
      </c>
      <c r="D145" s="39">
        <v>1490</v>
      </c>
      <c r="E145" s="126">
        <f t="shared" si="9"/>
        <v>8.9580000000000002</v>
      </c>
      <c r="F145" s="40">
        <v>8</v>
      </c>
      <c r="G145" s="40">
        <v>35.83</v>
      </c>
      <c r="H145" s="34">
        <f t="shared" si="10"/>
        <v>8.4499999999999993</v>
      </c>
      <c r="I145" s="35">
        <f t="shared" si="8"/>
        <v>44.28</v>
      </c>
      <c r="J145" s="184"/>
    </row>
    <row r="146" spans="1:10" s="22" customFormat="1" ht="26.25" customHeight="1">
      <c r="A146" s="36">
        <f t="shared" si="11"/>
        <v>140</v>
      </c>
      <c r="B146" s="86" t="s">
        <v>102</v>
      </c>
      <c r="C146" s="86" t="s">
        <v>77</v>
      </c>
      <c r="D146" s="39">
        <v>1675</v>
      </c>
      <c r="E146" s="126">
        <f t="shared" si="9"/>
        <v>10.07</v>
      </c>
      <c r="F146" s="40">
        <v>8</v>
      </c>
      <c r="G146" s="40">
        <v>40.28</v>
      </c>
      <c r="H146" s="34">
        <f t="shared" si="10"/>
        <v>9.5</v>
      </c>
      <c r="I146" s="35">
        <f t="shared" si="8"/>
        <v>49.78</v>
      </c>
      <c r="J146" s="184"/>
    </row>
    <row r="147" spans="1:10" s="22" customFormat="1" ht="17.25" customHeight="1">
      <c r="A147" s="36">
        <f t="shared" si="11"/>
        <v>141</v>
      </c>
      <c r="B147" s="86" t="s">
        <v>100</v>
      </c>
      <c r="C147" s="86" t="s">
        <v>73</v>
      </c>
      <c r="D147" s="39">
        <v>1362</v>
      </c>
      <c r="E147" s="126">
        <f t="shared" si="9"/>
        <v>8.1890000000000001</v>
      </c>
      <c r="F147" s="40">
        <v>8</v>
      </c>
      <c r="G147" s="40">
        <v>32.76</v>
      </c>
      <c r="H147" s="34">
        <f t="shared" si="10"/>
        <v>7.73</v>
      </c>
      <c r="I147" s="35">
        <f t="shared" si="8"/>
        <v>40.489999999999995</v>
      </c>
      <c r="J147" s="184"/>
    </row>
    <row r="148" spans="1:10" s="22" customFormat="1">
      <c r="A148" s="36">
        <f t="shared" si="11"/>
        <v>142</v>
      </c>
      <c r="B148" s="86" t="s">
        <v>79</v>
      </c>
      <c r="C148" s="86" t="s">
        <v>75</v>
      </c>
      <c r="D148" s="39">
        <v>1501</v>
      </c>
      <c r="E148" s="126">
        <f t="shared" si="9"/>
        <v>9.0239999999999991</v>
      </c>
      <c r="F148" s="40">
        <v>8</v>
      </c>
      <c r="G148" s="40">
        <v>36.1</v>
      </c>
      <c r="H148" s="34">
        <f t="shared" si="10"/>
        <v>8.52</v>
      </c>
      <c r="I148" s="35">
        <f t="shared" si="8"/>
        <v>44.620000000000005</v>
      </c>
      <c r="J148" s="184"/>
    </row>
    <row r="149" spans="1:10" s="22" customFormat="1">
      <c r="A149" s="36">
        <f t="shared" si="11"/>
        <v>143</v>
      </c>
      <c r="B149" s="86" t="s">
        <v>78</v>
      </c>
      <c r="C149" s="86" t="s">
        <v>33</v>
      </c>
      <c r="D149" s="39">
        <v>1140</v>
      </c>
      <c r="E149" s="126">
        <f t="shared" si="9"/>
        <v>6.8540000000000001</v>
      </c>
      <c r="F149" s="40">
        <v>8</v>
      </c>
      <c r="G149" s="40">
        <v>27.42</v>
      </c>
      <c r="H149" s="34">
        <f t="shared" si="10"/>
        <v>6.47</v>
      </c>
      <c r="I149" s="35">
        <f t="shared" si="8"/>
        <v>33.89</v>
      </c>
      <c r="J149" s="184"/>
    </row>
    <row r="150" spans="1:10" s="22" customFormat="1" ht="27" customHeight="1">
      <c r="A150" s="36">
        <f t="shared" si="11"/>
        <v>144</v>
      </c>
      <c r="B150" s="86" t="s">
        <v>118</v>
      </c>
      <c r="C150" s="86" t="s">
        <v>77</v>
      </c>
      <c r="D150" s="39">
        <v>1401</v>
      </c>
      <c r="E150" s="126">
        <f t="shared" si="9"/>
        <v>8.423</v>
      </c>
      <c r="F150" s="40">
        <v>16</v>
      </c>
      <c r="G150" s="40">
        <v>67.38</v>
      </c>
      <c r="H150" s="34">
        <f>ROUND(G150*0.2359,2)+0.01</f>
        <v>15.9</v>
      </c>
      <c r="I150" s="35">
        <f t="shared" si="8"/>
        <v>83.28</v>
      </c>
      <c r="J150" s="184"/>
    </row>
    <row r="151" spans="1:10" s="22" customFormat="1" ht="25.5">
      <c r="A151" s="36">
        <f t="shared" si="11"/>
        <v>145</v>
      </c>
      <c r="B151" s="86" t="s">
        <v>121</v>
      </c>
      <c r="C151" s="86" t="s">
        <v>33</v>
      </c>
      <c r="D151" s="39">
        <v>1225</v>
      </c>
      <c r="E151" s="126">
        <f t="shared" si="9"/>
        <v>7.3650000000000002</v>
      </c>
      <c r="F151" s="40">
        <v>48</v>
      </c>
      <c r="G151" s="40">
        <v>176.76</v>
      </c>
      <c r="H151" s="34">
        <f t="shared" si="10"/>
        <v>41.7</v>
      </c>
      <c r="I151" s="35">
        <f t="shared" si="8"/>
        <v>218.45999999999998</v>
      </c>
      <c r="J151" s="184"/>
    </row>
    <row r="152" spans="1:10" s="22" customFormat="1">
      <c r="A152" s="36">
        <f t="shared" si="11"/>
        <v>146</v>
      </c>
      <c r="B152" s="86" t="s">
        <v>87</v>
      </c>
      <c r="C152" s="86" t="s">
        <v>77</v>
      </c>
      <c r="D152" s="39">
        <v>1355</v>
      </c>
      <c r="E152" s="126">
        <f t="shared" si="9"/>
        <v>8.1460000000000008</v>
      </c>
      <c r="F152" s="40">
        <v>32</v>
      </c>
      <c r="G152" s="40">
        <v>130.34</v>
      </c>
      <c r="H152" s="34">
        <f t="shared" si="10"/>
        <v>30.75</v>
      </c>
      <c r="I152" s="35">
        <f t="shared" si="8"/>
        <v>161.09</v>
      </c>
      <c r="J152" s="184"/>
    </row>
    <row r="153" spans="1:10" s="22" customFormat="1">
      <c r="A153" s="36">
        <f t="shared" si="11"/>
        <v>147</v>
      </c>
      <c r="B153" s="86" t="s">
        <v>80</v>
      </c>
      <c r="C153" s="86" t="s">
        <v>73</v>
      </c>
      <c r="D153" s="39">
        <v>1443</v>
      </c>
      <c r="E153" s="126">
        <f t="shared" si="9"/>
        <v>8.6760000000000002</v>
      </c>
      <c r="F153" s="40">
        <v>32</v>
      </c>
      <c r="G153" s="40">
        <v>138.82</v>
      </c>
      <c r="H153" s="34">
        <f t="shared" si="10"/>
        <v>32.75</v>
      </c>
      <c r="I153" s="35">
        <f t="shared" si="8"/>
        <v>171.57</v>
      </c>
      <c r="J153" s="184"/>
    </row>
    <row r="154" spans="1:10" s="22" customFormat="1" ht="18.75" customHeight="1">
      <c r="A154" s="36">
        <f t="shared" si="11"/>
        <v>148</v>
      </c>
      <c r="B154" s="86" t="s">
        <v>134</v>
      </c>
      <c r="C154" s="86" t="s">
        <v>75</v>
      </c>
      <c r="D154" s="39">
        <v>1475</v>
      </c>
      <c r="E154" s="126">
        <f t="shared" si="9"/>
        <v>8.8680000000000003</v>
      </c>
      <c r="F154" s="40">
        <v>24</v>
      </c>
      <c r="G154" s="40">
        <v>106.42</v>
      </c>
      <c r="H154" s="34">
        <f t="shared" si="10"/>
        <v>25.1</v>
      </c>
      <c r="I154" s="35">
        <f t="shared" si="8"/>
        <v>131.52000000000001</v>
      </c>
      <c r="J154" s="184"/>
    </row>
    <row r="155" spans="1:10" s="22" customFormat="1">
      <c r="A155" s="36">
        <f t="shared" si="11"/>
        <v>149</v>
      </c>
      <c r="B155" s="86" t="s">
        <v>107</v>
      </c>
      <c r="C155" s="86" t="s">
        <v>73</v>
      </c>
      <c r="D155" s="39">
        <v>1337</v>
      </c>
      <c r="E155" s="126">
        <f t="shared" si="9"/>
        <v>8.0380000000000003</v>
      </c>
      <c r="F155" s="40">
        <v>24</v>
      </c>
      <c r="G155" s="40">
        <v>96.46</v>
      </c>
      <c r="H155" s="34">
        <f t="shared" si="10"/>
        <v>22.75</v>
      </c>
      <c r="I155" s="35">
        <f t="shared" si="8"/>
        <v>119.21</v>
      </c>
      <c r="J155" s="184"/>
    </row>
    <row r="156" spans="1:10" s="22" customFormat="1">
      <c r="A156" s="36">
        <f t="shared" si="11"/>
        <v>150</v>
      </c>
      <c r="B156" s="86" t="s">
        <v>100</v>
      </c>
      <c r="C156" s="86" t="s">
        <v>73</v>
      </c>
      <c r="D156" s="39">
        <v>1337</v>
      </c>
      <c r="E156" s="126">
        <f t="shared" si="9"/>
        <v>8.0380000000000003</v>
      </c>
      <c r="F156" s="40">
        <v>24</v>
      </c>
      <c r="G156" s="40">
        <v>96.46</v>
      </c>
      <c r="H156" s="34">
        <f>ROUND(G156*0.2359,2)+0.01</f>
        <v>22.76</v>
      </c>
      <c r="I156" s="35">
        <f t="shared" si="8"/>
        <v>119.22</v>
      </c>
      <c r="J156" s="184"/>
    </row>
    <row r="157" spans="1:10" s="22" customFormat="1" ht="18.75" customHeight="1">
      <c r="A157" s="36">
        <f t="shared" si="11"/>
        <v>151</v>
      </c>
      <c r="B157" s="86" t="s">
        <v>90</v>
      </c>
      <c r="C157" s="86" t="s">
        <v>33</v>
      </c>
      <c r="D157" s="39">
        <v>1283</v>
      </c>
      <c r="E157" s="126">
        <f t="shared" si="9"/>
        <v>7.7140000000000004</v>
      </c>
      <c r="F157" s="40">
        <v>35</v>
      </c>
      <c r="G157" s="40">
        <v>135</v>
      </c>
      <c r="H157" s="34">
        <f t="shared" si="10"/>
        <v>31.85</v>
      </c>
      <c r="I157" s="35">
        <f t="shared" si="8"/>
        <v>166.85</v>
      </c>
      <c r="J157" s="184"/>
    </row>
    <row r="158" spans="1:10" s="22" customFormat="1">
      <c r="A158" s="36">
        <f t="shared" si="11"/>
        <v>152</v>
      </c>
      <c r="B158" s="86" t="s">
        <v>109</v>
      </c>
      <c r="C158" s="86" t="s">
        <v>75</v>
      </c>
      <c r="D158" s="39">
        <v>1335</v>
      </c>
      <c r="E158" s="126">
        <f t="shared" si="9"/>
        <v>8.0259999999999998</v>
      </c>
      <c r="F158" s="40">
        <v>24</v>
      </c>
      <c r="G158" s="40">
        <v>96.31</v>
      </c>
      <c r="H158" s="34">
        <f t="shared" si="10"/>
        <v>22.72</v>
      </c>
      <c r="I158" s="35">
        <f t="shared" si="8"/>
        <v>119.03</v>
      </c>
      <c r="J158" s="184"/>
    </row>
    <row r="159" spans="1:10" s="22" customFormat="1">
      <c r="A159" s="36">
        <f t="shared" si="11"/>
        <v>153</v>
      </c>
      <c r="B159" s="86" t="s">
        <v>78</v>
      </c>
      <c r="C159" s="86" t="s">
        <v>33</v>
      </c>
      <c r="D159" s="39">
        <v>1449</v>
      </c>
      <c r="E159" s="126">
        <f t="shared" si="9"/>
        <v>8.7119999999999997</v>
      </c>
      <c r="F159" s="40">
        <v>8</v>
      </c>
      <c r="G159" s="40">
        <v>34.85</v>
      </c>
      <c r="H159" s="34">
        <f t="shared" si="10"/>
        <v>8.2200000000000006</v>
      </c>
      <c r="I159" s="35">
        <f t="shared" si="8"/>
        <v>43.07</v>
      </c>
      <c r="J159" s="184"/>
    </row>
    <row r="160" spans="1:10" s="22" customFormat="1" ht="27.75" customHeight="1">
      <c r="A160" s="36">
        <f t="shared" si="11"/>
        <v>154</v>
      </c>
      <c r="B160" s="86" t="s">
        <v>85</v>
      </c>
      <c r="C160" s="86" t="s">
        <v>77</v>
      </c>
      <c r="D160" s="39">
        <v>1279</v>
      </c>
      <c r="E160" s="126">
        <f t="shared" si="9"/>
        <v>7.69</v>
      </c>
      <c r="F160" s="40">
        <v>8</v>
      </c>
      <c r="G160" s="40">
        <v>30.76</v>
      </c>
      <c r="H160" s="34">
        <f t="shared" si="10"/>
        <v>7.26</v>
      </c>
      <c r="I160" s="35">
        <f t="shared" si="8"/>
        <v>38.020000000000003</v>
      </c>
      <c r="J160" s="184"/>
    </row>
    <row r="161" spans="1:10" s="22" customFormat="1">
      <c r="A161" s="36">
        <f t="shared" si="11"/>
        <v>155</v>
      </c>
      <c r="B161" s="86" t="s">
        <v>130</v>
      </c>
      <c r="C161" s="86" t="s">
        <v>73</v>
      </c>
      <c r="D161" s="39">
        <v>1337</v>
      </c>
      <c r="E161" s="126">
        <f t="shared" si="9"/>
        <v>8.0380000000000003</v>
      </c>
      <c r="F161" s="40">
        <v>8</v>
      </c>
      <c r="G161" s="40">
        <v>32.15</v>
      </c>
      <c r="H161" s="34">
        <f t="shared" si="10"/>
        <v>7.58</v>
      </c>
      <c r="I161" s="35">
        <f t="shared" si="8"/>
        <v>39.729999999999997</v>
      </c>
      <c r="J161" s="184"/>
    </row>
    <row r="162" spans="1:10" s="22" customFormat="1">
      <c r="A162" s="36">
        <f t="shared" si="11"/>
        <v>156</v>
      </c>
      <c r="B162" s="86" t="s">
        <v>124</v>
      </c>
      <c r="C162" s="86" t="s">
        <v>73</v>
      </c>
      <c r="D162" s="39">
        <v>1337</v>
      </c>
      <c r="E162" s="126">
        <f t="shared" si="9"/>
        <v>8.0380000000000003</v>
      </c>
      <c r="F162" s="40">
        <v>32</v>
      </c>
      <c r="G162" s="40">
        <v>128.61000000000001</v>
      </c>
      <c r="H162" s="34">
        <f t="shared" si="10"/>
        <v>30.34</v>
      </c>
      <c r="I162" s="35">
        <f t="shared" si="8"/>
        <v>158.95000000000002</v>
      </c>
      <c r="J162" s="184"/>
    </row>
    <row r="163" spans="1:10" s="22" customFormat="1">
      <c r="A163" s="36">
        <f t="shared" si="11"/>
        <v>157</v>
      </c>
      <c r="B163" s="86" t="s">
        <v>114</v>
      </c>
      <c r="C163" s="86" t="s">
        <v>73</v>
      </c>
      <c r="D163" s="39">
        <v>1337</v>
      </c>
      <c r="E163" s="126">
        <f t="shared" si="9"/>
        <v>8.0380000000000003</v>
      </c>
      <c r="F163" s="40">
        <v>8</v>
      </c>
      <c r="G163" s="40">
        <v>32.15</v>
      </c>
      <c r="H163" s="34">
        <f t="shared" si="10"/>
        <v>7.58</v>
      </c>
      <c r="I163" s="35">
        <f t="shared" si="8"/>
        <v>39.729999999999997</v>
      </c>
      <c r="J163" s="184"/>
    </row>
    <row r="164" spans="1:10" s="22" customFormat="1">
      <c r="A164" s="36">
        <f t="shared" si="11"/>
        <v>158</v>
      </c>
      <c r="B164" s="86" t="s">
        <v>125</v>
      </c>
      <c r="C164" s="86" t="s">
        <v>75</v>
      </c>
      <c r="D164" s="39">
        <v>1386</v>
      </c>
      <c r="E164" s="126">
        <f t="shared" si="9"/>
        <v>8.3330000000000002</v>
      </c>
      <c r="F164" s="40">
        <v>2</v>
      </c>
      <c r="G164" s="40">
        <v>8.33</v>
      </c>
      <c r="H164" s="34">
        <f t="shared" si="10"/>
        <v>1.97</v>
      </c>
      <c r="I164" s="35">
        <f t="shared" si="8"/>
        <v>10.3</v>
      </c>
      <c r="J164" s="184"/>
    </row>
    <row r="165" spans="1:10" s="22" customFormat="1">
      <c r="A165" s="36">
        <f t="shared" si="11"/>
        <v>159</v>
      </c>
      <c r="B165" s="86" t="s">
        <v>104</v>
      </c>
      <c r="C165" s="86" t="s">
        <v>75</v>
      </c>
      <c r="D165" s="39">
        <v>1443</v>
      </c>
      <c r="E165" s="126">
        <f t="shared" si="9"/>
        <v>8.6760000000000002</v>
      </c>
      <c r="F165" s="40">
        <v>32</v>
      </c>
      <c r="G165" s="40">
        <v>138.82</v>
      </c>
      <c r="H165" s="34">
        <f t="shared" si="10"/>
        <v>32.75</v>
      </c>
      <c r="I165" s="35">
        <f t="shared" si="8"/>
        <v>171.57</v>
      </c>
      <c r="J165" s="184"/>
    </row>
    <row r="166" spans="1:10" s="22" customFormat="1">
      <c r="A166" s="36">
        <f t="shared" si="11"/>
        <v>160</v>
      </c>
      <c r="B166" s="86" t="s">
        <v>106</v>
      </c>
      <c r="C166" s="86" t="s">
        <v>75</v>
      </c>
      <c r="D166" s="39">
        <v>1470</v>
      </c>
      <c r="E166" s="126">
        <f t="shared" si="9"/>
        <v>8.8379999999999992</v>
      </c>
      <c r="F166" s="40">
        <v>24</v>
      </c>
      <c r="G166" s="40">
        <v>106.06</v>
      </c>
      <c r="H166" s="34">
        <f t="shared" si="10"/>
        <v>25.02</v>
      </c>
      <c r="I166" s="35">
        <f t="shared" si="8"/>
        <v>131.08000000000001</v>
      </c>
      <c r="J166" s="184"/>
    </row>
    <row r="167" spans="1:10" s="22" customFormat="1">
      <c r="A167" s="36">
        <f t="shared" si="11"/>
        <v>161</v>
      </c>
      <c r="B167" s="86" t="s">
        <v>93</v>
      </c>
      <c r="C167" s="86" t="s">
        <v>73</v>
      </c>
      <c r="D167" s="39">
        <v>1342</v>
      </c>
      <c r="E167" s="126">
        <f t="shared" si="9"/>
        <v>8.0679999999999996</v>
      </c>
      <c r="F167" s="40">
        <v>8</v>
      </c>
      <c r="G167" s="40">
        <v>32.270000000000003</v>
      </c>
      <c r="H167" s="34">
        <f t="shared" si="10"/>
        <v>7.61</v>
      </c>
      <c r="I167" s="35">
        <f t="shared" si="8"/>
        <v>39.880000000000003</v>
      </c>
      <c r="J167" s="184"/>
    </row>
    <row r="168" spans="1:10" s="22" customFormat="1">
      <c r="A168" s="36">
        <f t="shared" si="11"/>
        <v>162</v>
      </c>
      <c r="B168" s="86" t="s">
        <v>116</v>
      </c>
      <c r="C168" s="86" t="s">
        <v>77</v>
      </c>
      <c r="D168" s="39">
        <v>1858</v>
      </c>
      <c r="E168" s="126">
        <f t="shared" si="9"/>
        <v>11.170999999999999</v>
      </c>
      <c r="F168" s="40">
        <v>24</v>
      </c>
      <c r="G168" s="40">
        <v>134.05000000000001</v>
      </c>
      <c r="H168" s="34">
        <f t="shared" si="10"/>
        <v>31.62</v>
      </c>
      <c r="I168" s="35">
        <f t="shared" si="8"/>
        <v>165.67000000000002</v>
      </c>
      <c r="J168" s="184"/>
    </row>
    <row r="169" spans="1:10" s="22" customFormat="1">
      <c r="A169" s="36">
        <f t="shared" si="11"/>
        <v>163</v>
      </c>
      <c r="B169" s="86" t="s">
        <v>87</v>
      </c>
      <c r="C169" s="86" t="s">
        <v>75</v>
      </c>
      <c r="D169" s="39">
        <v>1335</v>
      </c>
      <c r="E169" s="126">
        <f t="shared" si="9"/>
        <v>8.0259999999999998</v>
      </c>
      <c r="F169" s="40">
        <v>16</v>
      </c>
      <c r="G169" s="40">
        <v>64.209999999999994</v>
      </c>
      <c r="H169" s="34">
        <f t="shared" si="10"/>
        <v>15.15</v>
      </c>
      <c r="I169" s="35">
        <f t="shared" si="8"/>
        <v>79.36</v>
      </c>
      <c r="J169" s="184"/>
    </row>
    <row r="170" spans="1:10" s="22" customFormat="1">
      <c r="A170" s="36">
        <f t="shared" si="11"/>
        <v>164</v>
      </c>
      <c r="B170" s="86" t="s">
        <v>83</v>
      </c>
      <c r="C170" s="86" t="s">
        <v>75</v>
      </c>
      <c r="D170" s="39">
        <v>1474</v>
      </c>
      <c r="E170" s="126">
        <f t="shared" si="9"/>
        <v>8.8620000000000001</v>
      </c>
      <c r="F170" s="40">
        <v>16</v>
      </c>
      <c r="G170" s="40">
        <v>70.900000000000006</v>
      </c>
      <c r="H170" s="34">
        <f t="shared" si="10"/>
        <v>16.73</v>
      </c>
      <c r="I170" s="35">
        <f t="shared" si="8"/>
        <v>87.63000000000001</v>
      </c>
      <c r="J170" s="184"/>
    </row>
    <row r="171" spans="1:10" s="22" customFormat="1">
      <c r="A171" s="36">
        <f t="shared" si="11"/>
        <v>165</v>
      </c>
      <c r="B171" s="86" t="s">
        <v>87</v>
      </c>
      <c r="C171" s="86" t="s">
        <v>73</v>
      </c>
      <c r="D171" s="39">
        <v>1337</v>
      </c>
      <c r="E171" s="126">
        <f t="shared" si="9"/>
        <v>8.0380000000000003</v>
      </c>
      <c r="F171" s="40">
        <v>8</v>
      </c>
      <c r="G171" s="40">
        <v>32.15</v>
      </c>
      <c r="H171" s="34">
        <f t="shared" si="10"/>
        <v>7.58</v>
      </c>
      <c r="I171" s="35">
        <f t="shared" si="8"/>
        <v>39.729999999999997</v>
      </c>
      <c r="J171" s="184"/>
    </row>
    <row r="172" spans="1:10" s="22" customFormat="1">
      <c r="A172" s="36">
        <f t="shared" si="11"/>
        <v>166</v>
      </c>
      <c r="B172" s="86" t="s">
        <v>80</v>
      </c>
      <c r="C172" s="86" t="s">
        <v>75</v>
      </c>
      <c r="D172" s="39">
        <v>1517</v>
      </c>
      <c r="E172" s="126">
        <f t="shared" si="9"/>
        <v>9.1199999999999992</v>
      </c>
      <c r="F172" s="40">
        <v>8</v>
      </c>
      <c r="G172" s="40">
        <v>36.479999999999997</v>
      </c>
      <c r="H172" s="34">
        <f t="shared" si="10"/>
        <v>8.61</v>
      </c>
      <c r="I172" s="35">
        <f t="shared" si="8"/>
        <v>45.089999999999996</v>
      </c>
      <c r="J172" s="184"/>
    </row>
    <row r="173" spans="1:10" s="22" customFormat="1">
      <c r="A173" s="36">
        <f t="shared" si="11"/>
        <v>167</v>
      </c>
      <c r="B173" s="86" t="s">
        <v>119</v>
      </c>
      <c r="C173" s="86" t="s">
        <v>33</v>
      </c>
      <c r="D173" s="39">
        <v>1140</v>
      </c>
      <c r="E173" s="126">
        <f t="shared" si="9"/>
        <v>6.8540000000000001</v>
      </c>
      <c r="F173" s="40">
        <v>16</v>
      </c>
      <c r="G173" s="40">
        <v>54.83</v>
      </c>
      <c r="H173" s="34">
        <f t="shared" si="10"/>
        <v>12.93</v>
      </c>
      <c r="I173" s="35">
        <f t="shared" si="8"/>
        <v>67.759999999999991</v>
      </c>
      <c r="J173" s="184"/>
    </row>
    <row r="174" spans="1:10" s="22" customFormat="1">
      <c r="A174" s="36">
        <f t="shared" si="11"/>
        <v>168</v>
      </c>
      <c r="B174" s="86" t="s">
        <v>107</v>
      </c>
      <c r="C174" s="86" t="s">
        <v>77</v>
      </c>
      <c r="D174" s="39">
        <v>1421</v>
      </c>
      <c r="E174" s="126">
        <f t="shared" si="9"/>
        <v>8.5429999999999993</v>
      </c>
      <c r="F174" s="40">
        <v>16</v>
      </c>
      <c r="G174" s="40">
        <v>68.34</v>
      </c>
      <c r="H174" s="34">
        <f t="shared" si="10"/>
        <v>16.12</v>
      </c>
      <c r="I174" s="35">
        <f t="shared" si="8"/>
        <v>84.460000000000008</v>
      </c>
      <c r="J174" s="184"/>
    </row>
    <row r="175" spans="1:10" s="22" customFormat="1">
      <c r="A175" s="36">
        <f t="shared" si="11"/>
        <v>169</v>
      </c>
      <c r="B175" s="86" t="s">
        <v>109</v>
      </c>
      <c r="C175" s="86" t="s">
        <v>77</v>
      </c>
      <c r="D175" s="39">
        <v>1361</v>
      </c>
      <c r="E175" s="126">
        <f t="shared" si="9"/>
        <v>8.1829999999999998</v>
      </c>
      <c r="F175" s="40">
        <v>8</v>
      </c>
      <c r="G175" s="40">
        <v>32.729999999999997</v>
      </c>
      <c r="H175" s="34">
        <f t="shared" si="10"/>
        <v>7.72</v>
      </c>
      <c r="I175" s="35">
        <f t="shared" si="8"/>
        <v>40.449999999999996</v>
      </c>
      <c r="J175" s="184"/>
    </row>
    <row r="176" spans="1:10" s="22" customFormat="1">
      <c r="A176" s="36">
        <f t="shared" si="11"/>
        <v>170</v>
      </c>
      <c r="B176" s="86" t="s">
        <v>89</v>
      </c>
      <c r="C176" s="86" t="s">
        <v>73</v>
      </c>
      <c r="D176" s="39">
        <v>1463</v>
      </c>
      <c r="E176" s="126">
        <f t="shared" si="9"/>
        <v>8.7959999999999994</v>
      </c>
      <c r="F176" s="40">
        <v>6</v>
      </c>
      <c r="G176" s="40">
        <v>26.39</v>
      </c>
      <c r="H176" s="34">
        <f t="shared" si="10"/>
        <v>6.23</v>
      </c>
      <c r="I176" s="35">
        <f t="shared" si="8"/>
        <v>32.620000000000005</v>
      </c>
      <c r="J176" s="184"/>
    </row>
    <row r="177" spans="1:10" s="22" customFormat="1">
      <c r="A177" s="36">
        <f t="shared" si="11"/>
        <v>171</v>
      </c>
      <c r="B177" s="86" t="s">
        <v>108</v>
      </c>
      <c r="C177" s="86" t="s">
        <v>75</v>
      </c>
      <c r="D177" s="39">
        <v>1517</v>
      </c>
      <c r="E177" s="126">
        <f t="shared" si="9"/>
        <v>9.1199999999999992</v>
      </c>
      <c r="F177" s="40">
        <v>32</v>
      </c>
      <c r="G177" s="40">
        <v>145.91999999999999</v>
      </c>
      <c r="H177" s="34">
        <f t="shared" si="10"/>
        <v>34.42</v>
      </c>
      <c r="I177" s="35">
        <f t="shared" si="8"/>
        <v>180.33999999999997</v>
      </c>
      <c r="J177" s="184"/>
    </row>
    <row r="178" spans="1:10" s="22" customFormat="1" ht="25.5">
      <c r="A178" s="36">
        <f t="shared" si="11"/>
        <v>172</v>
      </c>
      <c r="B178" s="86" t="s">
        <v>166</v>
      </c>
      <c r="C178" s="86" t="s">
        <v>73</v>
      </c>
      <c r="D178" s="39">
        <v>1297</v>
      </c>
      <c r="E178" s="126">
        <f t="shared" si="9"/>
        <v>7.798</v>
      </c>
      <c r="F178" s="40">
        <v>8</v>
      </c>
      <c r="G178" s="40">
        <v>31.19</v>
      </c>
      <c r="H178" s="34">
        <f t="shared" si="10"/>
        <v>7.36</v>
      </c>
      <c r="I178" s="35">
        <f t="shared" si="8"/>
        <v>38.550000000000004</v>
      </c>
      <c r="J178" s="184"/>
    </row>
    <row r="179" spans="1:10" s="22" customFormat="1">
      <c r="A179" s="36">
        <f t="shared" si="11"/>
        <v>173</v>
      </c>
      <c r="B179" s="86" t="s">
        <v>87</v>
      </c>
      <c r="C179" s="86" t="s">
        <v>75</v>
      </c>
      <c r="D179" s="39">
        <v>1381</v>
      </c>
      <c r="E179" s="126">
        <f t="shared" si="9"/>
        <v>8.3030000000000008</v>
      </c>
      <c r="F179" s="40">
        <v>30</v>
      </c>
      <c r="G179" s="40">
        <v>124.55</v>
      </c>
      <c r="H179" s="34">
        <f t="shared" si="10"/>
        <v>29.38</v>
      </c>
      <c r="I179" s="35">
        <f t="shared" si="8"/>
        <v>153.93</v>
      </c>
      <c r="J179" s="184"/>
    </row>
    <row r="180" spans="1:10" s="22" customFormat="1">
      <c r="A180" s="36">
        <f t="shared" si="11"/>
        <v>174</v>
      </c>
      <c r="B180" s="86" t="s">
        <v>83</v>
      </c>
      <c r="C180" s="86" t="s">
        <v>77</v>
      </c>
      <c r="D180" s="39">
        <v>1474</v>
      </c>
      <c r="E180" s="126">
        <f t="shared" si="9"/>
        <v>8.8620000000000001</v>
      </c>
      <c r="F180" s="40">
        <v>22</v>
      </c>
      <c r="G180" s="40">
        <v>97.48</v>
      </c>
      <c r="H180" s="34">
        <f t="shared" si="10"/>
        <v>23</v>
      </c>
      <c r="I180" s="35">
        <f t="shared" si="8"/>
        <v>120.48</v>
      </c>
      <c r="J180" s="184"/>
    </row>
    <row r="181" spans="1:10" s="22" customFormat="1">
      <c r="A181" s="36">
        <f t="shared" si="11"/>
        <v>175</v>
      </c>
      <c r="B181" s="86" t="s">
        <v>124</v>
      </c>
      <c r="C181" s="86" t="s">
        <v>75</v>
      </c>
      <c r="D181" s="39">
        <v>1355</v>
      </c>
      <c r="E181" s="126">
        <f t="shared" si="9"/>
        <v>8.1460000000000008</v>
      </c>
      <c r="F181" s="40">
        <v>24</v>
      </c>
      <c r="G181" s="40">
        <v>97.75</v>
      </c>
      <c r="H181" s="34">
        <f t="shared" si="10"/>
        <v>23.06</v>
      </c>
      <c r="I181" s="35">
        <f t="shared" si="8"/>
        <v>120.81</v>
      </c>
      <c r="J181" s="184"/>
    </row>
    <row r="182" spans="1:10" s="22" customFormat="1">
      <c r="A182" s="36">
        <f t="shared" si="11"/>
        <v>176</v>
      </c>
      <c r="B182" s="86" t="s">
        <v>72</v>
      </c>
      <c r="C182" s="86" t="s">
        <v>75</v>
      </c>
      <c r="D182" s="39">
        <v>1470</v>
      </c>
      <c r="E182" s="126">
        <f t="shared" si="9"/>
        <v>8.8379999999999992</v>
      </c>
      <c r="F182" s="40">
        <v>16</v>
      </c>
      <c r="G182" s="40">
        <v>70.7</v>
      </c>
      <c r="H182" s="34">
        <f t="shared" si="10"/>
        <v>16.68</v>
      </c>
      <c r="I182" s="35">
        <f t="shared" si="8"/>
        <v>87.38</v>
      </c>
      <c r="J182" s="184"/>
    </row>
    <row r="183" spans="1:10" s="22" customFormat="1">
      <c r="A183" s="36">
        <f t="shared" si="11"/>
        <v>177</v>
      </c>
      <c r="B183" s="86" t="s">
        <v>89</v>
      </c>
      <c r="C183" s="86" t="s">
        <v>73</v>
      </c>
      <c r="D183" s="39">
        <v>1470</v>
      </c>
      <c r="E183" s="126">
        <f t="shared" si="9"/>
        <v>8.8379999999999992</v>
      </c>
      <c r="F183" s="40">
        <v>8</v>
      </c>
      <c r="G183" s="40">
        <v>35.35</v>
      </c>
      <c r="H183" s="34">
        <f t="shared" si="10"/>
        <v>8.34</v>
      </c>
      <c r="I183" s="35">
        <f t="shared" si="8"/>
        <v>43.69</v>
      </c>
      <c r="J183" s="184"/>
    </row>
    <row r="184" spans="1:10" s="22" customFormat="1">
      <c r="A184" s="36">
        <f t="shared" si="11"/>
        <v>178</v>
      </c>
      <c r="B184" s="86" t="s">
        <v>89</v>
      </c>
      <c r="C184" s="86" t="s">
        <v>75</v>
      </c>
      <c r="D184" s="39">
        <v>1517</v>
      </c>
      <c r="E184" s="126">
        <f t="shared" si="9"/>
        <v>9.1199999999999992</v>
      </c>
      <c r="F184" s="40">
        <v>24</v>
      </c>
      <c r="G184" s="40">
        <v>109.44</v>
      </c>
      <c r="H184" s="34">
        <f t="shared" si="10"/>
        <v>25.82</v>
      </c>
      <c r="I184" s="35">
        <f t="shared" si="8"/>
        <v>135.26</v>
      </c>
      <c r="J184" s="184"/>
    </row>
    <row r="185" spans="1:10" s="22" customFormat="1">
      <c r="A185" s="36">
        <f t="shared" si="11"/>
        <v>179</v>
      </c>
      <c r="B185" s="86" t="s">
        <v>126</v>
      </c>
      <c r="C185" s="86" t="s">
        <v>75</v>
      </c>
      <c r="D185" s="39">
        <v>1517</v>
      </c>
      <c r="E185" s="126">
        <f t="shared" si="9"/>
        <v>9.1199999999999992</v>
      </c>
      <c r="F185" s="40">
        <v>16</v>
      </c>
      <c r="G185" s="40">
        <v>72.959999999999994</v>
      </c>
      <c r="H185" s="34">
        <f t="shared" si="10"/>
        <v>17.21</v>
      </c>
      <c r="I185" s="35">
        <f t="shared" si="8"/>
        <v>90.169999999999987</v>
      </c>
      <c r="J185" s="184"/>
    </row>
    <row r="186" spans="1:10" s="22" customFormat="1">
      <c r="A186" s="36">
        <f t="shared" si="11"/>
        <v>180</v>
      </c>
      <c r="B186" s="86" t="s">
        <v>89</v>
      </c>
      <c r="C186" s="86" t="s">
        <v>73</v>
      </c>
      <c r="D186" s="39">
        <v>1463</v>
      </c>
      <c r="E186" s="126">
        <f t="shared" si="9"/>
        <v>8.7959999999999994</v>
      </c>
      <c r="F186" s="40">
        <v>8</v>
      </c>
      <c r="G186" s="40">
        <v>35.18</v>
      </c>
      <c r="H186" s="34">
        <f t="shared" si="10"/>
        <v>8.3000000000000007</v>
      </c>
      <c r="I186" s="35">
        <f t="shared" si="8"/>
        <v>43.480000000000004</v>
      </c>
      <c r="J186" s="184"/>
    </row>
    <row r="187" spans="1:10" s="22" customFormat="1">
      <c r="A187" s="36">
        <f t="shared" si="11"/>
        <v>181</v>
      </c>
      <c r="B187" s="86" t="s">
        <v>120</v>
      </c>
      <c r="C187" s="86" t="s">
        <v>33</v>
      </c>
      <c r="D187" s="39">
        <v>1225</v>
      </c>
      <c r="E187" s="126">
        <f t="shared" si="9"/>
        <v>7.3650000000000002</v>
      </c>
      <c r="F187" s="40">
        <v>48</v>
      </c>
      <c r="G187" s="40">
        <v>176.76</v>
      </c>
      <c r="H187" s="34">
        <f t="shared" si="10"/>
        <v>41.7</v>
      </c>
      <c r="I187" s="35">
        <f t="shared" si="8"/>
        <v>218.45999999999998</v>
      </c>
      <c r="J187" s="184"/>
    </row>
    <row r="188" spans="1:10" s="22" customFormat="1">
      <c r="A188" s="36">
        <f t="shared" si="11"/>
        <v>182</v>
      </c>
      <c r="B188" s="86" t="s">
        <v>120</v>
      </c>
      <c r="C188" s="86" t="s">
        <v>56</v>
      </c>
      <c r="D188" s="39">
        <v>1566</v>
      </c>
      <c r="E188" s="126">
        <f t="shared" si="9"/>
        <v>9.4149999999999991</v>
      </c>
      <c r="F188" s="40">
        <v>56</v>
      </c>
      <c r="G188" s="40">
        <v>263.62</v>
      </c>
      <c r="H188" s="34">
        <f t="shared" si="10"/>
        <v>62.19</v>
      </c>
      <c r="I188" s="35">
        <f t="shared" si="8"/>
        <v>325.81</v>
      </c>
      <c r="J188" s="184"/>
    </row>
    <row r="189" spans="1:10" s="22" customFormat="1">
      <c r="A189" s="36">
        <f t="shared" si="11"/>
        <v>183</v>
      </c>
      <c r="B189" s="86" t="s">
        <v>93</v>
      </c>
      <c r="C189" s="86" t="s">
        <v>73</v>
      </c>
      <c r="D189" s="39">
        <v>1337</v>
      </c>
      <c r="E189" s="126">
        <f t="shared" si="9"/>
        <v>8.0380000000000003</v>
      </c>
      <c r="F189" s="40">
        <v>14</v>
      </c>
      <c r="G189" s="40">
        <v>56.27</v>
      </c>
      <c r="H189" s="34">
        <f t="shared" si="10"/>
        <v>13.27</v>
      </c>
      <c r="I189" s="35">
        <f t="shared" si="8"/>
        <v>69.540000000000006</v>
      </c>
      <c r="J189" s="184"/>
    </row>
    <row r="190" spans="1:10" s="22" customFormat="1" ht="25.5">
      <c r="A190" s="36">
        <f t="shared" si="11"/>
        <v>184</v>
      </c>
      <c r="B190" s="86" t="s">
        <v>68</v>
      </c>
      <c r="C190" s="86" t="s">
        <v>77</v>
      </c>
      <c r="D190" s="39">
        <v>1637</v>
      </c>
      <c r="E190" s="126">
        <f t="shared" si="9"/>
        <v>9.8420000000000005</v>
      </c>
      <c r="F190" s="40">
        <v>46</v>
      </c>
      <c r="G190" s="40">
        <v>226.37</v>
      </c>
      <c r="H190" s="34">
        <f t="shared" si="10"/>
        <v>53.4</v>
      </c>
      <c r="I190" s="35">
        <f t="shared" si="8"/>
        <v>279.77</v>
      </c>
      <c r="J190" s="184"/>
    </row>
    <row r="191" spans="1:10" s="22" customFormat="1">
      <c r="A191" s="36">
        <f t="shared" si="11"/>
        <v>185</v>
      </c>
      <c r="B191" s="86" t="s">
        <v>82</v>
      </c>
      <c r="C191" s="86" t="s">
        <v>33</v>
      </c>
      <c r="D191" s="39">
        <v>1140</v>
      </c>
      <c r="E191" s="126">
        <f t="shared" si="9"/>
        <v>6.8540000000000001</v>
      </c>
      <c r="F191" s="40">
        <v>24</v>
      </c>
      <c r="G191" s="40">
        <v>82.25</v>
      </c>
      <c r="H191" s="34">
        <f t="shared" si="10"/>
        <v>19.399999999999999</v>
      </c>
      <c r="I191" s="35">
        <f t="shared" si="8"/>
        <v>101.65</v>
      </c>
      <c r="J191" s="184"/>
    </row>
    <row r="192" spans="1:10" s="22" customFormat="1">
      <c r="A192" s="36">
        <f t="shared" si="11"/>
        <v>186</v>
      </c>
      <c r="B192" s="86" t="s">
        <v>94</v>
      </c>
      <c r="C192" s="86" t="s">
        <v>77</v>
      </c>
      <c r="D192" s="39">
        <v>1794</v>
      </c>
      <c r="E192" s="126">
        <f t="shared" si="9"/>
        <v>10.786</v>
      </c>
      <c r="F192" s="40">
        <v>16</v>
      </c>
      <c r="G192" s="40">
        <v>86.29</v>
      </c>
      <c r="H192" s="34">
        <f t="shared" si="10"/>
        <v>20.36</v>
      </c>
      <c r="I192" s="35">
        <f t="shared" si="8"/>
        <v>106.65</v>
      </c>
      <c r="J192" s="184"/>
    </row>
    <row r="193" spans="1:10" s="22" customFormat="1">
      <c r="A193" s="36">
        <f t="shared" si="11"/>
        <v>187</v>
      </c>
      <c r="B193" s="86" t="s">
        <v>165</v>
      </c>
      <c r="C193" s="86" t="s">
        <v>33</v>
      </c>
      <c r="D193" s="39">
        <v>1225</v>
      </c>
      <c r="E193" s="126">
        <f t="shared" si="9"/>
        <v>7.3650000000000002</v>
      </c>
      <c r="F193" s="40">
        <v>40</v>
      </c>
      <c r="G193" s="40">
        <v>147.30000000000001</v>
      </c>
      <c r="H193" s="34">
        <f t="shared" si="10"/>
        <v>34.75</v>
      </c>
      <c r="I193" s="35">
        <f t="shared" si="8"/>
        <v>182.05</v>
      </c>
      <c r="J193" s="184"/>
    </row>
    <row r="194" spans="1:10" s="22" customFormat="1">
      <c r="A194" s="36">
        <f t="shared" si="11"/>
        <v>188</v>
      </c>
      <c r="B194" s="86" t="s">
        <v>120</v>
      </c>
      <c r="C194" s="86" t="s">
        <v>33</v>
      </c>
      <c r="D194" s="39">
        <v>1205</v>
      </c>
      <c r="E194" s="126">
        <f t="shared" si="9"/>
        <v>7.2450000000000001</v>
      </c>
      <c r="F194" s="40">
        <v>40</v>
      </c>
      <c r="G194" s="40">
        <v>144.9</v>
      </c>
      <c r="H194" s="34">
        <f t="shared" si="10"/>
        <v>34.18</v>
      </c>
      <c r="I194" s="35">
        <f t="shared" si="8"/>
        <v>179.08</v>
      </c>
      <c r="J194" s="184"/>
    </row>
    <row r="195" spans="1:10" s="22" customFormat="1">
      <c r="A195" s="36">
        <f t="shared" si="11"/>
        <v>189</v>
      </c>
      <c r="B195" s="86" t="s">
        <v>141</v>
      </c>
      <c r="C195" s="86" t="s">
        <v>142</v>
      </c>
      <c r="D195" s="39">
        <v>1821</v>
      </c>
      <c r="E195" s="126">
        <f t="shared" si="9"/>
        <v>10.948</v>
      </c>
      <c r="F195" s="40">
        <v>8</v>
      </c>
      <c r="G195" s="40">
        <v>43.79</v>
      </c>
      <c r="H195" s="34">
        <f t="shared" si="10"/>
        <v>10.33</v>
      </c>
      <c r="I195" s="35">
        <f t="shared" si="8"/>
        <v>54.12</v>
      </c>
      <c r="J195" s="184"/>
    </row>
    <row r="196" spans="1:10" s="22" customFormat="1">
      <c r="A196" s="36">
        <f t="shared" si="11"/>
        <v>190</v>
      </c>
      <c r="B196" s="86" t="s">
        <v>165</v>
      </c>
      <c r="C196" s="86" t="s">
        <v>33</v>
      </c>
      <c r="D196" s="39">
        <v>1205</v>
      </c>
      <c r="E196" s="126">
        <f t="shared" si="9"/>
        <v>7.2450000000000001</v>
      </c>
      <c r="F196" s="40">
        <v>40</v>
      </c>
      <c r="G196" s="40">
        <v>144.9</v>
      </c>
      <c r="H196" s="34">
        <f t="shared" si="10"/>
        <v>34.18</v>
      </c>
      <c r="I196" s="35">
        <f t="shared" si="8"/>
        <v>179.08</v>
      </c>
      <c r="J196" s="184"/>
    </row>
    <row r="197" spans="1:10" s="22" customFormat="1">
      <c r="A197" s="36">
        <f t="shared" si="11"/>
        <v>191</v>
      </c>
      <c r="B197" s="86" t="s">
        <v>90</v>
      </c>
      <c r="C197" s="86" t="s">
        <v>33</v>
      </c>
      <c r="D197" s="39">
        <v>1303</v>
      </c>
      <c r="E197" s="126">
        <f t="shared" si="9"/>
        <v>7.8339999999999996</v>
      </c>
      <c r="F197" s="40">
        <v>46</v>
      </c>
      <c r="G197" s="40">
        <v>180.18</v>
      </c>
      <c r="H197" s="34">
        <f t="shared" si="10"/>
        <v>42.5</v>
      </c>
      <c r="I197" s="35">
        <f t="shared" si="8"/>
        <v>222.68</v>
      </c>
      <c r="J197" s="184"/>
    </row>
    <row r="198" spans="1:10" s="22" customFormat="1">
      <c r="A198" s="36">
        <f t="shared" si="11"/>
        <v>192</v>
      </c>
      <c r="B198" s="86" t="s">
        <v>79</v>
      </c>
      <c r="C198" s="86" t="s">
        <v>73</v>
      </c>
      <c r="D198" s="39">
        <v>1417</v>
      </c>
      <c r="E198" s="126">
        <f t="shared" si="9"/>
        <v>8.5190000000000001</v>
      </c>
      <c r="F198" s="40">
        <v>8</v>
      </c>
      <c r="G198" s="40">
        <v>34.08</v>
      </c>
      <c r="H198" s="34">
        <f t="shared" si="10"/>
        <v>8.0399999999999991</v>
      </c>
      <c r="I198" s="35">
        <f t="shared" si="8"/>
        <v>42.12</v>
      </c>
      <c r="J198" s="184"/>
    </row>
    <row r="199" spans="1:10" s="22" customFormat="1">
      <c r="A199" s="36">
        <f t="shared" si="11"/>
        <v>193</v>
      </c>
      <c r="B199" s="86" t="s">
        <v>111</v>
      </c>
      <c r="C199" s="86" t="s">
        <v>75</v>
      </c>
      <c r="D199" s="39">
        <v>1361</v>
      </c>
      <c r="E199" s="126">
        <f t="shared" si="9"/>
        <v>8.1829999999999998</v>
      </c>
      <c r="F199" s="40">
        <v>32</v>
      </c>
      <c r="G199" s="40">
        <v>130.93</v>
      </c>
      <c r="H199" s="34">
        <f t="shared" si="10"/>
        <v>30.89</v>
      </c>
      <c r="I199" s="35">
        <f t="shared" ref="I199:I262" si="12">G199+H199</f>
        <v>161.82</v>
      </c>
      <c r="J199" s="184"/>
    </row>
    <row r="200" spans="1:10" s="22" customFormat="1">
      <c r="A200" s="36">
        <f t="shared" si="11"/>
        <v>194</v>
      </c>
      <c r="B200" s="86" t="s">
        <v>119</v>
      </c>
      <c r="C200" s="86" t="s">
        <v>75</v>
      </c>
      <c r="D200" s="39">
        <v>1355</v>
      </c>
      <c r="E200" s="126">
        <f t="shared" ref="E200:E307" si="13">ROUND(D200/$E$4,3)</f>
        <v>8.1460000000000008</v>
      </c>
      <c r="F200" s="40">
        <v>24</v>
      </c>
      <c r="G200" s="40">
        <v>97.75</v>
      </c>
      <c r="H200" s="34">
        <f t="shared" ref="H200:H263" si="14">ROUND(G200*0.2359,2)</f>
        <v>23.06</v>
      </c>
      <c r="I200" s="35">
        <f t="shared" si="12"/>
        <v>120.81</v>
      </c>
      <c r="J200" s="184"/>
    </row>
    <row r="201" spans="1:10" s="22" customFormat="1">
      <c r="A201" s="36">
        <f t="shared" ref="A201:A264" si="15">A200+1</f>
        <v>195</v>
      </c>
      <c r="B201" s="86" t="s">
        <v>120</v>
      </c>
      <c r="C201" s="86" t="s">
        <v>33</v>
      </c>
      <c r="D201" s="39">
        <v>1245</v>
      </c>
      <c r="E201" s="126">
        <f t="shared" si="13"/>
        <v>7.4850000000000003</v>
      </c>
      <c r="F201" s="40">
        <v>48</v>
      </c>
      <c r="G201" s="40">
        <v>179.64</v>
      </c>
      <c r="H201" s="34">
        <f t="shared" si="14"/>
        <v>42.38</v>
      </c>
      <c r="I201" s="35">
        <f t="shared" si="12"/>
        <v>222.01999999999998</v>
      </c>
      <c r="J201" s="184"/>
    </row>
    <row r="202" spans="1:10" s="22" customFormat="1" ht="27.75" customHeight="1">
      <c r="A202" s="36">
        <f t="shared" si="15"/>
        <v>196</v>
      </c>
      <c r="B202" s="86" t="s">
        <v>102</v>
      </c>
      <c r="C202" s="86" t="s">
        <v>75</v>
      </c>
      <c r="D202" s="39">
        <v>1525</v>
      </c>
      <c r="E202" s="126">
        <f t="shared" si="13"/>
        <v>9.1690000000000005</v>
      </c>
      <c r="F202" s="40">
        <v>8</v>
      </c>
      <c r="G202" s="40">
        <v>36.68</v>
      </c>
      <c r="H202" s="34">
        <f t="shared" si="14"/>
        <v>8.65</v>
      </c>
      <c r="I202" s="35">
        <f t="shared" si="12"/>
        <v>45.33</v>
      </c>
      <c r="J202" s="184"/>
    </row>
    <row r="203" spans="1:10" s="22" customFormat="1">
      <c r="A203" s="36">
        <f t="shared" si="15"/>
        <v>197</v>
      </c>
      <c r="B203" s="86" t="s">
        <v>101</v>
      </c>
      <c r="C203" s="86" t="s">
        <v>77</v>
      </c>
      <c r="D203" s="39">
        <v>1355</v>
      </c>
      <c r="E203" s="126">
        <f t="shared" si="13"/>
        <v>8.1460000000000008</v>
      </c>
      <c r="F203" s="40">
        <v>16</v>
      </c>
      <c r="G203" s="40">
        <v>65.17</v>
      </c>
      <c r="H203" s="34">
        <f t="shared" si="14"/>
        <v>15.37</v>
      </c>
      <c r="I203" s="35">
        <f t="shared" si="12"/>
        <v>80.540000000000006</v>
      </c>
      <c r="J203" s="184"/>
    </row>
    <row r="204" spans="1:10" s="22" customFormat="1">
      <c r="A204" s="36">
        <f t="shared" si="15"/>
        <v>198</v>
      </c>
      <c r="B204" s="86" t="s">
        <v>165</v>
      </c>
      <c r="C204" s="86" t="s">
        <v>56</v>
      </c>
      <c r="D204" s="39">
        <v>1539</v>
      </c>
      <c r="E204" s="126">
        <f t="shared" si="13"/>
        <v>9.2530000000000001</v>
      </c>
      <c r="F204" s="40">
        <v>32</v>
      </c>
      <c r="G204" s="40">
        <v>148.05000000000001</v>
      </c>
      <c r="H204" s="34">
        <f t="shared" si="14"/>
        <v>34.92</v>
      </c>
      <c r="I204" s="35">
        <f t="shared" si="12"/>
        <v>182.97000000000003</v>
      </c>
      <c r="J204" s="184"/>
    </row>
    <row r="205" spans="1:10" s="22" customFormat="1">
      <c r="A205" s="36">
        <f t="shared" si="15"/>
        <v>199</v>
      </c>
      <c r="B205" s="86" t="s">
        <v>118</v>
      </c>
      <c r="C205" s="86" t="s">
        <v>73</v>
      </c>
      <c r="D205" s="39">
        <v>1317</v>
      </c>
      <c r="E205" s="126">
        <f t="shared" si="13"/>
        <v>7.9180000000000001</v>
      </c>
      <c r="F205" s="40">
        <v>8</v>
      </c>
      <c r="G205" s="40">
        <v>31.67</v>
      </c>
      <c r="H205" s="34">
        <f t="shared" si="14"/>
        <v>7.47</v>
      </c>
      <c r="I205" s="35">
        <f t="shared" si="12"/>
        <v>39.14</v>
      </c>
      <c r="J205" s="184"/>
    </row>
    <row r="206" spans="1:10" s="22" customFormat="1">
      <c r="A206" s="36">
        <f t="shared" si="15"/>
        <v>200</v>
      </c>
      <c r="B206" s="86" t="s">
        <v>88</v>
      </c>
      <c r="C206" s="86" t="s">
        <v>73</v>
      </c>
      <c r="D206" s="39">
        <v>1337</v>
      </c>
      <c r="E206" s="126">
        <f t="shared" si="13"/>
        <v>8.0380000000000003</v>
      </c>
      <c r="F206" s="40">
        <v>9</v>
      </c>
      <c r="G206" s="40">
        <v>36.17</v>
      </c>
      <c r="H206" s="34">
        <f t="shared" si="14"/>
        <v>8.5299999999999994</v>
      </c>
      <c r="I206" s="35">
        <f t="shared" si="12"/>
        <v>44.7</v>
      </c>
      <c r="J206" s="184"/>
    </row>
    <row r="207" spans="1:10" s="22" customFormat="1" ht="25.5">
      <c r="A207" s="36">
        <f t="shared" si="15"/>
        <v>201</v>
      </c>
      <c r="B207" s="86" t="s">
        <v>143</v>
      </c>
      <c r="C207" s="86" t="s">
        <v>75</v>
      </c>
      <c r="D207" s="39">
        <v>1335</v>
      </c>
      <c r="E207" s="126">
        <f t="shared" si="13"/>
        <v>8.0259999999999998</v>
      </c>
      <c r="F207" s="40">
        <v>16</v>
      </c>
      <c r="G207" s="40">
        <v>64.209999999999994</v>
      </c>
      <c r="H207" s="34">
        <f t="shared" si="14"/>
        <v>15.15</v>
      </c>
      <c r="I207" s="35">
        <f t="shared" si="12"/>
        <v>79.36</v>
      </c>
      <c r="J207" s="184"/>
    </row>
    <row r="208" spans="1:10" s="22" customFormat="1">
      <c r="A208" s="36">
        <f t="shared" si="15"/>
        <v>202</v>
      </c>
      <c r="B208" s="86" t="s">
        <v>133</v>
      </c>
      <c r="C208" s="86" t="s">
        <v>77</v>
      </c>
      <c r="D208" s="39">
        <v>1501</v>
      </c>
      <c r="E208" s="126">
        <f t="shared" si="13"/>
        <v>9.0239999999999991</v>
      </c>
      <c r="F208" s="40">
        <v>8</v>
      </c>
      <c r="G208" s="40">
        <v>36.1</v>
      </c>
      <c r="H208" s="34">
        <f t="shared" si="14"/>
        <v>8.52</v>
      </c>
      <c r="I208" s="35">
        <f t="shared" si="12"/>
        <v>44.620000000000005</v>
      </c>
      <c r="J208" s="184"/>
    </row>
    <row r="209" spans="1:10" s="22" customFormat="1">
      <c r="A209" s="36">
        <f t="shared" si="15"/>
        <v>203</v>
      </c>
      <c r="B209" s="86" t="s">
        <v>134</v>
      </c>
      <c r="C209" s="86" t="s">
        <v>77</v>
      </c>
      <c r="D209" s="39">
        <v>1542</v>
      </c>
      <c r="E209" s="126">
        <f t="shared" si="13"/>
        <v>9.2710000000000008</v>
      </c>
      <c r="F209" s="40">
        <v>8</v>
      </c>
      <c r="G209" s="40">
        <v>37.08</v>
      </c>
      <c r="H209" s="34">
        <f t="shared" si="14"/>
        <v>8.75</v>
      </c>
      <c r="I209" s="35">
        <f t="shared" si="12"/>
        <v>45.83</v>
      </c>
      <c r="J209" s="184"/>
    </row>
    <row r="210" spans="1:10" s="22" customFormat="1">
      <c r="A210" s="36">
        <f t="shared" si="15"/>
        <v>204</v>
      </c>
      <c r="B210" s="86" t="s">
        <v>106</v>
      </c>
      <c r="C210" s="86" t="s">
        <v>77</v>
      </c>
      <c r="D210" s="39">
        <v>1528</v>
      </c>
      <c r="E210" s="126">
        <f t="shared" si="13"/>
        <v>9.1869999999999994</v>
      </c>
      <c r="F210" s="40">
        <v>25</v>
      </c>
      <c r="G210" s="40">
        <v>114.84</v>
      </c>
      <c r="H210" s="34">
        <f t="shared" si="14"/>
        <v>27.09</v>
      </c>
      <c r="I210" s="35">
        <f t="shared" si="12"/>
        <v>141.93</v>
      </c>
      <c r="J210" s="184"/>
    </row>
    <row r="211" spans="1:10" s="22" customFormat="1">
      <c r="A211" s="36">
        <f t="shared" si="15"/>
        <v>205</v>
      </c>
      <c r="B211" s="86" t="s">
        <v>109</v>
      </c>
      <c r="C211" s="86" t="s">
        <v>73</v>
      </c>
      <c r="D211" s="39">
        <v>1337</v>
      </c>
      <c r="E211" s="126">
        <f t="shared" si="13"/>
        <v>8.0380000000000003</v>
      </c>
      <c r="F211" s="40">
        <v>24</v>
      </c>
      <c r="G211" s="40">
        <v>96.46</v>
      </c>
      <c r="H211" s="34">
        <f t="shared" si="14"/>
        <v>22.75</v>
      </c>
      <c r="I211" s="35">
        <f t="shared" si="12"/>
        <v>119.21</v>
      </c>
      <c r="J211" s="184"/>
    </row>
    <row r="212" spans="1:10" s="22" customFormat="1" ht="17.25" customHeight="1">
      <c r="A212" s="36">
        <f t="shared" si="15"/>
        <v>206</v>
      </c>
      <c r="B212" s="86" t="s">
        <v>106</v>
      </c>
      <c r="C212" s="86" t="s">
        <v>73</v>
      </c>
      <c r="D212" s="39">
        <v>1337</v>
      </c>
      <c r="E212" s="126">
        <f t="shared" si="13"/>
        <v>8.0380000000000003</v>
      </c>
      <c r="F212" s="40">
        <v>8</v>
      </c>
      <c r="G212" s="40">
        <v>32.15</v>
      </c>
      <c r="H212" s="34">
        <f t="shared" si="14"/>
        <v>7.58</v>
      </c>
      <c r="I212" s="35">
        <f t="shared" si="12"/>
        <v>39.729999999999997</v>
      </c>
      <c r="J212" s="184"/>
    </row>
    <row r="213" spans="1:10" s="22" customFormat="1">
      <c r="A213" s="36">
        <f t="shared" si="15"/>
        <v>207</v>
      </c>
      <c r="B213" s="86" t="s">
        <v>81</v>
      </c>
      <c r="C213" s="86" t="s">
        <v>73</v>
      </c>
      <c r="D213" s="39">
        <v>1337</v>
      </c>
      <c r="E213" s="126">
        <f t="shared" si="13"/>
        <v>8.0380000000000003</v>
      </c>
      <c r="F213" s="40">
        <v>8</v>
      </c>
      <c r="G213" s="40">
        <v>32.15</v>
      </c>
      <c r="H213" s="34">
        <f t="shared" si="14"/>
        <v>7.58</v>
      </c>
      <c r="I213" s="35">
        <f t="shared" si="12"/>
        <v>39.729999999999997</v>
      </c>
      <c r="J213" s="184"/>
    </row>
    <row r="214" spans="1:10" s="22" customFormat="1" ht="17.25" customHeight="1">
      <c r="A214" s="36">
        <f t="shared" si="15"/>
        <v>208</v>
      </c>
      <c r="B214" s="86" t="s">
        <v>100</v>
      </c>
      <c r="C214" s="86" t="s">
        <v>73</v>
      </c>
      <c r="D214" s="39">
        <v>1337</v>
      </c>
      <c r="E214" s="126">
        <f t="shared" si="13"/>
        <v>8.0380000000000003</v>
      </c>
      <c r="F214" s="40">
        <v>48</v>
      </c>
      <c r="G214" s="40">
        <v>192.91</v>
      </c>
      <c r="H214" s="34">
        <f t="shared" si="14"/>
        <v>45.51</v>
      </c>
      <c r="I214" s="35">
        <f t="shared" si="12"/>
        <v>238.42</v>
      </c>
      <c r="J214" s="184"/>
    </row>
    <row r="215" spans="1:10" s="22" customFormat="1" ht="25.5">
      <c r="A215" s="36">
        <f t="shared" si="15"/>
        <v>209</v>
      </c>
      <c r="B215" s="86" t="s">
        <v>144</v>
      </c>
      <c r="C215" s="86" t="s">
        <v>73</v>
      </c>
      <c r="D215" s="39">
        <v>1423</v>
      </c>
      <c r="E215" s="126">
        <f t="shared" si="13"/>
        <v>8.5549999999999997</v>
      </c>
      <c r="F215" s="40">
        <v>8</v>
      </c>
      <c r="G215" s="40">
        <v>34.22</v>
      </c>
      <c r="H215" s="34">
        <f t="shared" si="14"/>
        <v>8.07</v>
      </c>
      <c r="I215" s="35">
        <f t="shared" si="12"/>
        <v>42.29</v>
      </c>
      <c r="J215" s="184"/>
    </row>
    <row r="216" spans="1:10" s="22" customFormat="1">
      <c r="A216" s="36">
        <f t="shared" si="15"/>
        <v>210</v>
      </c>
      <c r="B216" s="86" t="s">
        <v>98</v>
      </c>
      <c r="C216" s="86" t="s">
        <v>77</v>
      </c>
      <c r="D216" s="39">
        <v>1339</v>
      </c>
      <c r="E216" s="126">
        <f t="shared" si="13"/>
        <v>8.0500000000000007</v>
      </c>
      <c r="F216" s="40">
        <v>32</v>
      </c>
      <c r="G216" s="40">
        <v>128.80000000000001</v>
      </c>
      <c r="H216" s="34">
        <f t="shared" si="14"/>
        <v>30.38</v>
      </c>
      <c r="I216" s="35">
        <f t="shared" si="12"/>
        <v>159.18</v>
      </c>
      <c r="J216" s="184"/>
    </row>
    <row r="217" spans="1:10" s="22" customFormat="1">
      <c r="A217" s="36">
        <f t="shared" si="15"/>
        <v>211</v>
      </c>
      <c r="B217" s="86" t="s">
        <v>131</v>
      </c>
      <c r="C217" s="86" t="s">
        <v>73</v>
      </c>
      <c r="D217" s="39">
        <v>1377</v>
      </c>
      <c r="E217" s="126">
        <f t="shared" si="13"/>
        <v>8.2789999999999999</v>
      </c>
      <c r="F217" s="40">
        <v>26</v>
      </c>
      <c r="G217" s="40">
        <v>107.63</v>
      </c>
      <c r="H217" s="34">
        <f t="shared" si="14"/>
        <v>25.39</v>
      </c>
      <c r="I217" s="35">
        <f t="shared" si="12"/>
        <v>133.01999999999998</v>
      </c>
      <c r="J217" s="184"/>
    </row>
    <row r="218" spans="1:10" s="22" customFormat="1" ht="18.75" customHeight="1">
      <c r="A218" s="36">
        <f t="shared" si="15"/>
        <v>212</v>
      </c>
      <c r="B218" s="86" t="s">
        <v>97</v>
      </c>
      <c r="C218" s="86" t="s">
        <v>75</v>
      </c>
      <c r="D218" s="39">
        <v>1517</v>
      </c>
      <c r="E218" s="126">
        <f t="shared" si="13"/>
        <v>9.1199999999999992</v>
      </c>
      <c r="F218" s="40">
        <v>16</v>
      </c>
      <c r="G218" s="40">
        <v>72.959999999999994</v>
      </c>
      <c r="H218" s="34">
        <f t="shared" si="14"/>
        <v>17.21</v>
      </c>
      <c r="I218" s="35">
        <f t="shared" si="12"/>
        <v>90.169999999999987</v>
      </c>
      <c r="J218" s="184"/>
    </row>
    <row r="219" spans="1:10" s="22" customFormat="1">
      <c r="A219" s="36">
        <f t="shared" si="15"/>
        <v>213</v>
      </c>
      <c r="B219" s="86" t="s">
        <v>140</v>
      </c>
      <c r="C219" s="86" t="s">
        <v>75</v>
      </c>
      <c r="D219" s="39">
        <v>1517</v>
      </c>
      <c r="E219" s="126">
        <f t="shared" si="13"/>
        <v>9.1199999999999992</v>
      </c>
      <c r="F219" s="40">
        <v>8</v>
      </c>
      <c r="G219" s="40">
        <v>36.479999999999997</v>
      </c>
      <c r="H219" s="34">
        <f t="shared" si="14"/>
        <v>8.61</v>
      </c>
      <c r="I219" s="35">
        <f t="shared" si="12"/>
        <v>45.089999999999996</v>
      </c>
      <c r="J219" s="184"/>
    </row>
    <row r="220" spans="1:10" s="22" customFormat="1">
      <c r="A220" s="36">
        <f t="shared" si="15"/>
        <v>214</v>
      </c>
      <c r="B220" s="86" t="s">
        <v>116</v>
      </c>
      <c r="C220" s="86" t="s">
        <v>75</v>
      </c>
      <c r="D220" s="39">
        <v>1450</v>
      </c>
      <c r="E220" s="126">
        <f t="shared" si="13"/>
        <v>8.718</v>
      </c>
      <c r="F220" s="40">
        <v>30</v>
      </c>
      <c r="G220" s="40">
        <v>130.77000000000001</v>
      </c>
      <c r="H220" s="34">
        <f t="shared" si="14"/>
        <v>30.85</v>
      </c>
      <c r="I220" s="35">
        <f t="shared" si="12"/>
        <v>161.62</v>
      </c>
      <c r="J220" s="184"/>
    </row>
    <row r="221" spans="1:10" s="22" customFormat="1" ht="38.25">
      <c r="A221" s="36">
        <f t="shared" si="15"/>
        <v>215</v>
      </c>
      <c r="B221" s="86" t="s">
        <v>117</v>
      </c>
      <c r="C221" s="86" t="s">
        <v>145</v>
      </c>
      <c r="D221" s="39">
        <v>1322</v>
      </c>
      <c r="E221" s="126">
        <f t="shared" si="13"/>
        <v>7.9480000000000004</v>
      </c>
      <c r="F221" s="40">
        <v>16</v>
      </c>
      <c r="G221" s="40">
        <v>63.58</v>
      </c>
      <c r="H221" s="34">
        <f t="shared" si="14"/>
        <v>15</v>
      </c>
      <c r="I221" s="35">
        <f t="shared" si="12"/>
        <v>78.58</v>
      </c>
      <c r="J221" s="184"/>
    </row>
    <row r="222" spans="1:10" s="22" customFormat="1">
      <c r="A222" s="36">
        <f t="shared" si="15"/>
        <v>216</v>
      </c>
      <c r="B222" s="86" t="s">
        <v>126</v>
      </c>
      <c r="C222" s="86" t="s">
        <v>73</v>
      </c>
      <c r="D222" s="39">
        <v>1443</v>
      </c>
      <c r="E222" s="126">
        <f t="shared" si="13"/>
        <v>8.6760000000000002</v>
      </c>
      <c r="F222" s="40">
        <v>16</v>
      </c>
      <c r="G222" s="40">
        <v>69.41</v>
      </c>
      <c r="H222" s="34">
        <f t="shared" si="14"/>
        <v>16.37</v>
      </c>
      <c r="I222" s="35">
        <f t="shared" si="12"/>
        <v>85.78</v>
      </c>
      <c r="J222" s="184"/>
    </row>
    <row r="223" spans="1:10" s="22" customFormat="1" ht="27.75" customHeight="1">
      <c r="A223" s="36">
        <f t="shared" si="15"/>
        <v>217</v>
      </c>
      <c r="B223" s="86" t="s">
        <v>131</v>
      </c>
      <c r="C223" s="86" t="s">
        <v>75</v>
      </c>
      <c r="D223" s="39">
        <v>1517</v>
      </c>
      <c r="E223" s="126">
        <f t="shared" si="13"/>
        <v>9.1199999999999992</v>
      </c>
      <c r="F223" s="40">
        <v>8</v>
      </c>
      <c r="G223" s="40">
        <v>36.479999999999997</v>
      </c>
      <c r="H223" s="34">
        <f t="shared" si="14"/>
        <v>8.61</v>
      </c>
      <c r="I223" s="35">
        <f t="shared" si="12"/>
        <v>45.089999999999996</v>
      </c>
      <c r="J223" s="184"/>
    </row>
    <row r="224" spans="1:10" s="22" customFormat="1">
      <c r="A224" s="36">
        <f t="shared" si="15"/>
        <v>218</v>
      </c>
      <c r="B224" s="86" t="s">
        <v>87</v>
      </c>
      <c r="C224" s="86" t="s">
        <v>75</v>
      </c>
      <c r="D224" s="39">
        <v>1335</v>
      </c>
      <c r="E224" s="126">
        <f t="shared" si="13"/>
        <v>8.0259999999999998</v>
      </c>
      <c r="F224" s="40">
        <v>44</v>
      </c>
      <c r="G224" s="40">
        <v>176.57</v>
      </c>
      <c r="H224" s="34">
        <f t="shared" si="14"/>
        <v>41.65</v>
      </c>
      <c r="I224" s="35">
        <f t="shared" si="12"/>
        <v>218.22</v>
      </c>
      <c r="J224" s="184"/>
    </row>
    <row r="225" spans="1:10" s="22" customFormat="1">
      <c r="A225" s="36">
        <f t="shared" si="15"/>
        <v>219</v>
      </c>
      <c r="B225" s="86" t="s">
        <v>104</v>
      </c>
      <c r="C225" s="86" t="s">
        <v>73</v>
      </c>
      <c r="D225" s="39">
        <v>1517</v>
      </c>
      <c r="E225" s="126">
        <f t="shared" si="13"/>
        <v>9.1199999999999992</v>
      </c>
      <c r="F225" s="40">
        <v>32</v>
      </c>
      <c r="G225" s="40">
        <v>145.91999999999999</v>
      </c>
      <c r="H225" s="34">
        <f t="shared" si="14"/>
        <v>34.42</v>
      </c>
      <c r="I225" s="35">
        <f t="shared" si="12"/>
        <v>180.33999999999997</v>
      </c>
      <c r="J225" s="184"/>
    </row>
    <row r="226" spans="1:10" s="22" customFormat="1">
      <c r="A226" s="36">
        <f t="shared" si="15"/>
        <v>220</v>
      </c>
      <c r="B226" s="86" t="s">
        <v>85</v>
      </c>
      <c r="C226" s="86" t="s">
        <v>73</v>
      </c>
      <c r="D226" s="39">
        <v>1337</v>
      </c>
      <c r="E226" s="126">
        <f t="shared" si="13"/>
        <v>8.0380000000000003</v>
      </c>
      <c r="F226" s="40">
        <v>32</v>
      </c>
      <c r="G226" s="40">
        <v>128.61000000000001</v>
      </c>
      <c r="H226" s="34">
        <f t="shared" si="14"/>
        <v>30.34</v>
      </c>
      <c r="I226" s="35">
        <f t="shared" si="12"/>
        <v>158.95000000000002</v>
      </c>
      <c r="J226" s="184"/>
    </row>
    <row r="227" spans="1:10" s="22" customFormat="1">
      <c r="A227" s="36">
        <f t="shared" si="15"/>
        <v>221</v>
      </c>
      <c r="B227" s="86" t="s">
        <v>140</v>
      </c>
      <c r="C227" s="86" t="s">
        <v>73</v>
      </c>
      <c r="D227" s="39">
        <v>1317</v>
      </c>
      <c r="E227" s="126">
        <f t="shared" si="13"/>
        <v>7.9180000000000001</v>
      </c>
      <c r="F227" s="40">
        <v>16</v>
      </c>
      <c r="G227" s="40">
        <v>63.34</v>
      </c>
      <c r="H227" s="34">
        <f t="shared" si="14"/>
        <v>14.94</v>
      </c>
      <c r="I227" s="35">
        <f t="shared" si="12"/>
        <v>78.28</v>
      </c>
      <c r="J227" s="184"/>
    </row>
    <row r="228" spans="1:10" s="22" customFormat="1">
      <c r="A228" s="36">
        <f t="shared" si="15"/>
        <v>222</v>
      </c>
      <c r="B228" s="86" t="s">
        <v>148</v>
      </c>
      <c r="C228" s="86" t="s">
        <v>73</v>
      </c>
      <c r="D228" s="39">
        <v>1337</v>
      </c>
      <c r="E228" s="126">
        <f t="shared" si="13"/>
        <v>8.0380000000000003</v>
      </c>
      <c r="F228" s="40">
        <v>16</v>
      </c>
      <c r="G228" s="40">
        <v>64.3</v>
      </c>
      <c r="H228" s="34">
        <f t="shared" si="14"/>
        <v>15.17</v>
      </c>
      <c r="I228" s="35">
        <f t="shared" si="12"/>
        <v>79.47</v>
      </c>
      <c r="J228" s="184"/>
    </row>
    <row r="229" spans="1:10" s="22" customFormat="1">
      <c r="A229" s="36">
        <f t="shared" si="15"/>
        <v>223</v>
      </c>
      <c r="B229" s="86" t="s">
        <v>114</v>
      </c>
      <c r="C229" s="86" t="s">
        <v>73</v>
      </c>
      <c r="D229" s="39">
        <v>1277</v>
      </c>
      <c r="E229" s="126">
        <f t="shared" si="13"/>
        <v>7.6779999999999999</v>
      </c>
      <c r="F229" s="40">
        <v>8</v>
      </c>
      <c r="G229" s="40">
        <v>30.71</v>
      </c>
      <c r="H229" s="34">
        <f t="shared" si="14"/>
        <v>7.24</v>
      </c>
      <c r="I229" s="35">
        <f t="shared" si="12"/>
        <v>37.950000000000003</v>
      </c>
      <c r="J229" s="184"/>
    </row>
    <row r="230" spans="1:10" s="22" customFormat="1" ht="30.75" customHeight="1">
      <c r="A230" s="36">
        <f t="shared" si="15"/>
        <v>224</v>
      </c>
      <c r="B230" s="86" t="s">
        <v>111</v>
      </c>
      <c r="C230" s="86" t="s">
        <v>75</v>
      </c>
      <c r="D230" s="39">
        <v>1497</v>
      </c>
      <c r="E230" s="126">
        <f t="shared" si="13"/>
        <v>9</v>
      </c>
      <c r="F230" s="40">
        <v>42</v>
      </c>
      <c r="G230" s="40">
        <v>189</v>
      </c>
      <c r="H230" s="34">
        <f t="shared" si="14"/>
        <v>44.59</v>
      </c>
      <c r="I230" s="35">
        <f t="shared" si="12"/>
        <v>233.59</v>
      </c>
      <c r="J230" s="184"/>
    </row>
    <row r="231" spans="1:10" s="22" customFormat="1">
      <c r="A231" s="36">
        <f t="shared" si="15"/>
        <v>225</v>
      </c>
      <c r="B231" s="86" t="s">
        <v>120</v>
      </c>
      <c r="C231" s="86" t="s">
        <v>33</v>
      </c>
      <c r="D231" s="39">
        <v>1245</v>
      </c>
      <c r="E231" s="126">
        <f t="shared" si="13"/>
        <v>7.4850000000000003</v>
      </c>
      <c r="F231" s="40">
        <v>40</v>
      </c>
      <c r="G231" s="40">
        <v>149.69999999999999</v>
      </c>
      <c r="H231" s="34">
        <f t="shared" si="14"/>
        <v>35.31</v>
      </c>
      <c r="I231" s="35">
        <f t="shared" si="12"/>
        <v>185.01</v>
      </c>
      <c r="J231" s="184"/>
    </row>
    <row r="232" spans="1:10" s="22" customFormat="1">
      <c r="A232" s="36">
        <f t="shared" si="15"/>
        <v>226</v>
      </c>
      <c r="B232" s="86" t="s">
        <v>87</v>
      </c>
      <c r="C232" s="86" t="s">
        <v>73</v>
      </c>
      <c r="D232" s="39">
        <v>1362</v>
      </c>
      <c r="E232" s="126">
        <f t="shared" si="13"/>
        <v>8.1890000000000001</v>
      </c>
      <c r="F232" s="40">
        <v>32</v>
      </c>
      <c r="G232" s="40">
        <v>131.02000000000001</v>
      </c>
      <c r="H232" s="34">
        <f t="shared" si="14"/>
        <v>30.91</v>
      </c>
      <c r="I232" s="35">
        <f t="shared" si="12"/>
        <v>161.93</v>
      </c>
      <c r="J232" s="184"/>
    </row>
    <row r="233" spans="1:10" s="22" customFormat="1">
      <c r="A233" s="36">
        <f t="shared" si="15"/>
        <v>227</v>
      </c>
      <c r="B233" s="86" t="s">
        <v>78</v>
      </c>
      <c r="C233" s="86" t="s">
        <v>77</v>
      </c>
      <c r="D233" s="39">
        <v>1541</v>
      </c>
      <c r="E233" s="126">
        <f t="shared" si="13"/>
        <v>9.2650000000000006</v>
      </c>
      <c r="F233" s="40">
        <v>24</v>
      </c>
      <c r="G233" s="40">
        <v>111.18</v>
      </c>
      <c r="H233" s="34">
        <f t="shared" si="14"/>
        <v>26.23</v>
      </c>
      <c r="I233" s="35">
        <f t="shared" si="12"/>
        <v>137.41</v>
      </c>
      <c r="J233" s="184"/>
    </row>
    <row r="234" spans="1:10" s="22" customFormat="1">
      <c r="A234" s="36">
        <f t="shared" si="15"/>
        <v>228</v>
      </c>
      <c r="B234" s="86" t="s">
        <v>104</v>
      </c>
      <c r="C234" s="86" t="s">
        <v>77</v>
      </c>
      <c r="D234" s="39">
        <v>1490</v>
      </c>
      <c r="E234" s="126">
        <f t="shared" si="13"/>
        <v>8.9580000000000002</v>
      </c>
      <c r="F234" s="40">
        <v>24</v>
      </c>
      <c r="G234" s="40">
        <v>107.5</v>
      </c>
      <c r="H234" s="34">
        <f t="shared" si="14"/>
        <v>25.36</v>
      </c>
      <c r="I234" s="35">
        <f t="shared" si="12"/>
        <v>132.86000000000001</v>
      </c>
      <c r="J234" s="184"/>
    </row>
    <row r="235" spans="1:10" s="22" customFormat="1" ht="19.5" customHeight="1">
      <c r="A235" s="36">
        <f t="shared" si="15"/>
        <v>229</v>
      </c>
      <c r="B235" s="86" t="s">
        <v>89</v>
      </c>
      <c r="C235" s="86" t="s">
        <v>75</v>
      </c>
      <c r="D235" s="39">
        <v>1497</v>
      </c>
      <c r="E235" s="126">
        <f t="shared" si="13"/>
        <v>9</v>
      </c>
      <c r="F235" s="40">
        <v>14</v>
      </c>
      <c r="G235" s="40">
        <v>63</v>
      </c>
      <c r="H235" s="34">
        <f t="shared" si="14"/>
        <v>14.86</v>
      </c>
      <c r="I235" s="35">
        <f t="shared" si="12"/>
        <v>77.86</v>
      </c>
      <c r="J235" s="184"/>
    </row>
    <row r="236" spans="1:10" s="22" customFormat="1" ht="18" customHeight="1">
      <c r="A236" s="36">
        <f t="shared" si="15"/>
        <v>230</v>
      </c>
      <c r="B236" s="86" t="s">
        <v>135</v>
      </c>
      <c r="C236" s="86" t="s">
        <v>137</v>
      </c>
      <c r="D236" s="39">
        <v>2200</v>
      </c>
      <c r="E236" s="126">
        <f t="shared" si="13"/>
        <v>13.227</v>
      </c>
      <c r="F236" s="40">
        <v>16</v>
      </c>
      <c r="G236" s="40">
        <v>105.82</v>
      </c>
      <c r="H236" s="34">
        <f t="shared" si="14"/>
        <v>24.96</v>
      </c>
      <c r="I236" s="35">
        <f t="shared" si="12"/>
        <v>130.78</v>
      </c>
      <c r="J236" s="184"/>
    </row>
    <row r="237" spans="1:10" s="22" customFormat="1">
      <c r="A237" s="36">
        <f t="shared" si="15"/>
        <v>231</v>
      </c>
      <c r="B237" s="86" t="s">
        <v>122</v>
      </c>
      <c r="C237" s="86" t="s">
        <v>77</v>
      </c>
      <c r="D237" s="39">
        <v>1645</v>
      </c>
      <c r="E237" s="126">
        <f t="shared" si="13"/>
        <v>9.89</v>
      </c>
      <c r="F237" s="40">
        <v>8</v>
      </c>
      <c r="G237" s="40">
        <v>39.56</v>
      </c>
      <c r="H237" s="34">
        <f t="shared" si="14"/>
        <v>9.33</v>
      </c>
      <c r="I237" s="35">
        <f t="shared" si="12"/>
        <v>48.89</v>
      </c>
      <c r="J237" s="184"/>
    </row>
    <row r="238" spans="1:10" s="22" customFormat="1">
      <c r="A238" s="36">
        <f t="shared" si="15"/>
        <v>232</v>
      </c>
      <c r="B238" s="86" t="s">
        <v>76</v>
      </c>
      <c r="C238" s="86" t="s">
        <v>73</v>
      </c>
      <c r="D238" s="39">
        <v>1437</v>
      </c>
      <c r="E238" s="126">
        <f t="shared" si="13"/>
        <v>8.6389999999999993</v>
      </c>
      <c r="F238" s="40">
        <v>17</v>
      </c>
      <c r="G238" s="40">
        <v>73.430000000000007</v>
      </c>
      <c r="H238" s="34">
        <f t="shared" si="14"/>
        <v>17.32</v>
      </c>
      <c r="I238" s="35">
        <f t="shared" si="12"/>
        <v>90.75</v>
      </c>
      <c r="J238" s="184"/>
    </row>
    <row r="239" spans="1:10" s="22" customFormat="1" ht="27" customHeight="1">
      <c r="A239" s="36">
        <f t="shared" si="15"/>
        <v>233</v>
      </c>
      <c r="B239" s="86" t="s">
        <v>108</v>
      </c>
      <c r="C239" s="86" t="s">
        <v>73</v>
      </c>
      <c r="D239" s="39">
        <v>1417</v>
      </c>
      <c r="E239" s="126">
        <f t="shared" si="13"/>
        <v>8.5190000000000001</v>
      </c>
      <c r="F239" s="40">
        <v>40</v>
      </c>
      <c r="G239" s="40">
        <v>170.38</v>
      </c>
      <c r="H239" s="34">
        <f t="shared" si="14"/>
        <v>40.19</v>
      </c>
      <c r="I239" s="35">
        <f t="shared" si="12"/>
        <v>210.57</v>
      </c>
      <c r="J239" s="184"/>
    </row>
    <row r="240" spans="1:10" s="22" customFormat="1">
      <c r="A240" s="36">
        <f t="shared" si="15"/>
        <v>234</v>
      </c>
      <c r="B240" s="86" t="s">
        <v>140</v>
      </c>
      <c r="C240" s="86" t="s">
        <v>73</v>
      </c>
      <c r="D240" s="39">
        <v>1317</v>
      </c>
      <c r="E240" s="126">
        <f t="shared" si="13"/>
        <v>7.9180000000000001</v>
      </c>
      <c r="F240" s="40">
        <v>25</v>
      </c>
      <c r="G240" s="40">
        <v>98.98</v>
      </c>
      <c r="H240" s="34">
        <f t="shared" si="14"/>
        <v>23.35</v>
      </c>
      <c r="I240" s="35">
        <f t="shared" si="12"/>
        <v>122.33000000000001</v>
      </c>
      <c r="J240" s="184"/>
    </row>
    <row r="241" spans="1:10" s="22" customFormat="1">
      <c r="A241" s="36">
        <f t="shared" si="15"/>
        <v>235</v>
      </c>
      <c r="B241" s="86" t="s">
        <v>123</v>
      </c>
      <c r="C241" s="86" t="s">
        <v>73</v>
      </c>
      <c r="D241" s="39">
        <v>1342</v>
      </c>
      <c r="E241" s="126">
        <f t="shared" si="13"/>
        <v>8.0679999999999996</v>
      </c>
      <c r="F241" s="40">
        <v>8</v>
      </c>
      <c r="G241" s="40">
        <v>32.270000000000003</v>
      </c>
      <c r="H241" s="34">
        <f t="shared" si="14"/>
        <v>7.61</v>
      </c>
      <c r="I241" s="35">
        <f t="shared" si="12"/>
        <v>39.880000000000003</v>
      </c>
      <c r="J241" s="184"/>
    </row>
    <row r="242" spans="1:10" s="22" customFormat="1">
      <c r="A242" s="36">
        <f t="shared" si="15"/>
        <v>236</v>
      </c>
      <c r="B242" s="86" t="s">
        <v>101</v>
      </c>
      <c r="C242" s="86" t="s">
        <v>75</v>
      </c>
      <c r="D242" s="39">
        <v>1315</v>
      </c>
      <c r="E242" s="126">
        <f t="shared" si="13"/>
        <v>7.9059999999999997</v>
      </c>
      <c r="F242" s="40">
        <v>16</v>
      </c>
      <c r="G242" s="40">
        <v>63.25</v>
      </c>
      <c r="H242" s="34">
        <f t="shared" si="14"/>
        <v>14.92</v>
      </c>
      <c r="I242" s="35">
        <f t="shared" si="12"/>
        <v>78.17</v>
      </c>
      <c r="J242" s="184"/>
    </row>
    <row r="243" spans="1:10" s="22" customFormat="1">
      <c r="A243" s="36">
        <f t="shared" si="15"/>
        <v>237</v>
      </c>
      <c r="B243" s="86" t="s">
        <v>138</v>
      </c>
      <c r="C243" s="86" t="s">
        <v>75</v>
      </c>
      <c r="D243" s="39">
        <v>1470</v>
      </c>
      <c r="E243" s="126">
        <f t="shared" si="13"/>
        <v>8.8379999999999992</v>
      </c>
      <c r="F243" s="40">
        <v>24</v>
      </c>
      <c r="G243" s="40">
        <v>106.06</v>
      </c>
      <c r="H243" s="34">
        <f t="shared" si="14"/>
        <v>25.02</v>
      </c>
      <c r="I243" s="35">
        <f t="shared" si="12"/>
        <v>131.08000000000001</v>
      </c>
      <c r="J243" s="184"/>
    </row>
    <row r="244" spans="1:10" s="22" customFormat="1">
      <c r="A244" s="36">
        <f t="shared" si="15"/>
        <v>238</v>
      </c>
      <c r="B244" s="86" t="s">
        <v>93</v>
      </c>
      <c r="C244" s="86" t="s">
        <v>75</v>
      </c>
      <c r="D244" s="39">
        <v>1335</v>
      </c>
      <c r="E244" s="126">
        <f t="shared" si="13"/>
        <v>8.0259999999999998</v>
      </c>
      <c r="F244" s="40">
        <v>22</v>
      </c>
      <c r="G244" s="40">
        <v>88.29</v>
      </c>
      <c r="H244" s="34">
        <f t="shared" si="14"/>
        <v>20.83</v>
      </c>
      <c r="I244" s="35">
        <f t="shared" si="12"/>
        <v>109.12</v>
      </c>
      <c r="J244" s="184"/>
    </row>
    <row r="245" spans="1:10" s="22" customFormat="1">
      <c r="A245" s="36">
        <f t="shared" si="15"/>
        <v>239</v>
      </c>
      <c r="B245" s="86" t="s">
        <v>122</v>
      </c>
      <c r="C245" s="86" t="s">
        <v>75</v>
      </c>
      <c r="D245" s="39">
        <v>1525</v>
      </c>
      <c r="E245" s="126">
        <f t="shared" si="13"/>
        <v>9.1690000000000005</v>
      </c>
      <c r="F245" s="40">
        <v>6</v>
      </c>
      <c r="G245" s="40">
        <v>27.51</v>
      </c>
      <c r="H245" s="34">
        <f t="shared" si="14"/>
        <v>6.49</v>
      </c>
      <c r="I245" s="35">
        <f t="shared" si="12"/>
        <v>34</v>
      </c>
      <c r="J245" s="184"/>
    </row>
    <row r="246" spans="1:10" s="22" customFormat="1">
      <c r="A246" s="36">
        <f t="shared" si="15"/>
        <v>240</v>
      </c>
      <c r="B246" s="86" t="s">
        <v>90</v>
      </c>
      <c r="C246" s="86" t="s">
        <v>33</v>
      </c>
      <c r="D246" s="39">
        <v>1283</v>
      </c>
      <c r="E246" s="126">
        <f t="shared" si="13"/>
        <v>7.7140000000000004</v>
      </c>
      <c r="F246" s="40">
        <v>40</v>
      </c>
      <c r="G246" s="40">
        <v>154.28</v>
      </c>
      <c r="H246" s="34">
        <f t="shared" si="14"/>
        <v>36.39</v>
      </c>
      <c r="I246" s="35">
        <f t="shared" si="12"/>
        <v>190.67000000000002</v>
      </c>
      <c r="J246" s="184"/>
    </row>
    <row r="247" spans="1:10" s="22" customFormat="1">
      <c r="A247" s="36">
        <f t="shared" si="15"/>
        <v>241</v>
      </c>
      <c r="B247" s="86" t="s">
        <v>90</v>
      </c>
      <c r="C247" s="86" t="s">
        <v>56</v>
      </c>
      <c r="D247" s="39">
        <v>1608</v>
      </c>
      <c r="E247" s="126">
        <f t="shared" si="13"/>
        <v>9.6679999999999993</v>
      </c>
      <c r="F247" s="40">
        <v>40</v>
      </c>
      <c r="G247" s="40">
        <v>193.36</v>
      </c>
      <c r="H247" s="34">
        <f t="shared" si="14"/>
        <v>45.61</v>
      </c>
      <c r="I247" s="35">
        <f t="shared" si="12"/>
        <v>238.97000000000003</v>
      </c>
      <c r="J247" s="184"/>
    </row>
    <row r="248" spans="1:10" s="22" customFormat="1">
      <c r="A248" s="36">
        <f t="shared" si="15"/>
        <v>242</v>
      </c>
      <c r="B248" s="86" t="s">
        <v>78</v>
      </c>
      <c r="C248" s="86" t="s">
        <v>73</v>
      </c>
      <c r="D248" s="39">
        <v>1317</v>
      </c>
      <c r="E248" s="126">
        <f t="shared" si="13"/>
        <v>7.9180000000000001</v>
      </c>
      <c r="F248" s="40">
        <v>16</v>
      </c>
      <c r="G248" s="40">
        <v>63.34</v>
      </c>
      <c r="H248" s="34">
        <f t="shared" si="14"/>
        <v>14.94</v>
      </c>
      <c r="I248" s="35">
        <f t="shared" si="12"/>
        <v>78.28</v>
      </c>
      <c r="J248" s="184"/>
    </row>
    <row r="249" spans="1:10" s="22" customFormat="1">
      <c r="A249" s="36">
        <f t="shared" si="15"/>
        <v>243</v>
      </c>
      <c r="B249" s="86" t="s">
        <v>138</v>
      </c>
      <c r="C249" s="86" t="s">
        <v>73</v>
      </c>
      <c r="D249" s="39">
        <v>1437</v>
      </c>
      <c r="E249" s="126">
        <f t="shared" si="13"/>
        <v>8.6389999999999993</v>
      </c>
      <c r="F249" s="40">
        <v>8</v>
      </c>
      <c r="G249" s="40">
        <v>34.56</v>
      </c>
      <c r="H249" s="34">
        <f t="shared" si="14"/>
        <v>8.15</v>
      </c>
      <c r="I249" s="35">
        <f t="shared" si="12"/>
        <v>42.71</v>
      </c>
      <c r="J249" s="184"/>
    </row>
    <row r="250" spans="1:10" s="22" customFormat="1">
      <c r="A250" s="36">
        <f t="shared" si="15"/>
        <v>244</v>
      </c>
      <c r="B250" s="86" t="s">
        <v>140</v>
      </c>
      <c r="C250" s="86" t="s">
        <v>75</v>
      </c>
      <c r="D250" s="39">
        <v>1335</v>
      </c>
      <c r="E250" s="126">
        <f t="shared" si="13"/>
        <v>8.0259999999999998</v>
      </c>
      <c r="F250" s="40">
        <v>16</v>
      </c>
      <c r="G250" s="40">
        <v>64.209999999999994</v>
      </c>
      <c r="H250" s="34">
        <f t="shared" si="14"/>
        <v>15.15</v>
      </c>
      <c r="I250" s="35">
        <f t="shared" si="12"/>
        <v>79.36</v>
      </c>
      <c r="J250" s="184"/>
    </row>
    <row r="251" spans="1:10" s="22" customFormat="1">
      <c r="A251" s="36">
        <f t="shared" si="15"/>
        <v>245</v>
      </c>
      <c r="B251" s="86" t="s">
        <v>88</v>
      </c>
      <c r="C251" s="86" t="s">
        <v>75</v>
      </c>
      <c r="D251" s="39">
        <v>1335</v>
      </c>
      <c r="E251" s="126">
        <f t="shared" si="13"/>
        <v>8.0259999999999998</v>
      </c>
      <c r="F251" s="40">
        <v>8</v>
      </c>
      <c r="G251" s="40">
        <v>32.1</v>
      </c>
      <c r="H251" s="34">
        <f t="shared" si="14"/>
        <v>7.57</v>
      </c>
      <c r="I251" s="35">
        <f t="shared" si="12"/>
        <v>39.67</v>
      </c>
      <c r="J251" s="184"/>
    </row>
    <row r="252" spans="1:10" s="22" customFormat="1">
      <c r="A252" s="36">
        <f t="shared" si="15"/>
        <v>246</v>
      </c>
      <c r="B252" s="86" t="s">
        <v>119</v>
      </c>
      <c r="C252" s="86" t="s">
        <v>33</v>
      </c>
      <c r="D252" s="39">
        <v>1100</v>
      </c>
      <c r="E252" s="126">
        <f t="shared" si="13"/>
        <v>6.6130000000000004</v>
      </c>
      <c r="F252" s="40">
        <v>8</v>
      </c>
      <c r="G252" s="40">
        <v>26.45</v>
      </c>
      <c r="H252" s="34">
        <f t="shared" si="14"/>
        <v>6.24</v>
      </c>
      <c r="I252" s="35">
        <f t="shared" si="12"/>
        <v>32.69</v>
      </c>
      <c r="J252" s="184"/>
    </row>
    <row r="253" spans="1:10" s="22" customFormat="1">
      <c r="A253" s="36">
        <f t="shared" si="15"/>
        <v>247</v>
      </c>
      <c r="B253" s="86" t="s">
        <v>90</v>
      </c>
      <c r="C253" s="86" t="s">
        <v>33</v>
      </c>
      <c r="D253" s="39">
        <v>1303</v>
      </c>
      <c r="E253" s="126">
        <f t="shared" si="13"/>
        <v>7.8339999999999996</v>
      </c>
      <c r="F253" s="40">
        <v>46</v>
      </c>
      <c r="G253" s="40">
        <v>180.18</v>
      </c>
      <c r="H253" s="34">
        <f t="shared" si="14"/>
        <v>42.5</v>
      </c>
      <c r="I253" s="35">
        <f t="shared" si="12"/>
        <v>222.68</v>
      </c>
      <c r="J253" s="184"/>
    </row>
    <row r="254" spans="1:10" s="22" customFormat="1">
      <c r="A254" s="36">
        <f t="shared" si="15"/>
        <v>248</v>
      </c>
      <c r="B254" s="86" t="s">
        <v>90</v>
      </c>
      <c r="C254" s="86" t="s">
        <v>33</v>
      </c>
      <c r="D254" s="39">
        <v>1283</v>
      </c>
      <c r="E254" s="126">
        <f t="shared" si="13"/>
        <v>7.7140000000000004</v>
      </c>
      <c r="F254" s="40">
        <v>40</v>
      </c>
      <c r="G254" s="40">
        <v>154.28</v>
      </c>
      <c r="H254" s="34">
        <f t="shared" si="14"/>
        <v>36.39</v>
      </c>
      <c r="I254" s="35">
        <f t="shared" si="12"/>
        <v>190.67000000000002</v>
      </c>
      <c r="J254" s="184"/>
    </row>
    <row r="255" spans="1:10" s="22" customFormat="1">
      <c r="A255" s="36">
        <f t="shared" si="15"/>
        <v>249</v>
      </c>
      <c r="B255" s="86" t="s">
        <v>138</v>
      </c>
      <c r="C255" s="86" t="s">
        <v>73</v>
      </c>
      <c r="D255" s="39">
        <v>1423</v>
      </c>
      <c r="E255" s="126">
        <f t="shared" si="13"/>
        <v>8.5549999999999997</v>
      </c>
      <c r="F255" s="40">
        <v>40</v>
      </c>
      <c r="G255" s="40">
        <v>171.1</v>
      </c>
      <c r="H255" s="34">
        <f t="shared" si="14"/>
        <v>40.36</v>
      </c>
      <c r="I255" s="35">
        <f t="shared" si="12"/>
        <v>211.45999999999998</v>
      </c>
      <c r="J255" s="184"/>
    </row>
    <row r="256" spans="1:10" s="22" customFormat="1">
      <c r="A256" s="36">
        <f t="shared" si="15"/>
        <v>250</v>
      </c>
      <c r="B256" s="86" t="s">
        <v>127</v>
      </c>
      <c r="C256" s="86" t="s">
        <v>73</v>
      </c>
      <c r="D256" s="39">
        <v>1403</v>
      </c>
      <c r="E256" s="126">
        <f t="shared" si="13"/>
        <v>8.4350000000000005</v>
      </c>
      <c r="F256" s="40">
        <v>23</v>
      </c>
      <c r="G256" s="40">
        <v>97</v>
      </c>
      <c r="H256" s="34">
        <f t="shared" si="14"/>
        <v>22.88</v>
      </c>
      <c r="I256" s="35">
        <f t="shared" si="12"/>
        <v>119.88</v>
      </c>
      <c r="J256" s="184"/>
    </row>
    <row r="257" spans="1:10" s="22" customFormat="1">
      <c r="A257" s="36">
        <f t="shared" si="15"/>
        <v>251</v>
      </c>
      <c r="B257" s="86" t="s">
        <v>91</v>
      </c>
      <c r="C257" s="86" t="s">
        <v>73</v>
      </c>
      <c r="D257" s="39">
        <v>1317</v>
      </c>
      <c r="E257" s="126">
        <f t="shared" si="13"/>
        <v>7.9180000000000001</v>
      </c>
      <c r="F257" s="40">
        <v>24</v>
      </c>
      <c r="G257" s="40">
        <v>95.02</v>
      </c>
      <c r="H257" s="34">
        <f>ROUND(G257*0.2359,2)-0.01</f>
        <v>22.41</v>
      </c>
      <c r="I257" s="35">
        <f t="shared" si="12"/>
        <v>117.42999999999999</v>
      </c>
      <c r="J257" s="184"/>
    </row>
    <row r="258" spans="1:10" s="22" customFormat="1">
      <c r="A258" s="36">
        <f t="shared" si="15"/>
        <v>252</v>
      </c>
      <c r="B258" s="86" t="s">
        <v>91</v>
      </c>
      <c r="C258" s="86" t="s">
        <v>73</v>
      </c>
      <c r="D258" s="39">
        <v>1297</v>
      </c>
      <c r="E258" s="126">
        <f t="shared" si="13"/>
        <v>7.798</v>
      </c>
      <c r="F258" s="40">
        <v>2</v>
      </c>
      <c r="G258" s="40">
        <v>7.8</v>
      </c>
      <c r="H258" s="34">
        <f t="shared" si="14"/>
        <v>1.84</v>
      </c>
      <c r="I258" s="35">
        <f t="shared" si="12"/>
        <v>9.64</v>
      </c>
      <c r="J258" s="184"/>
    </row>
    <row r="259" spans="1:10" s="22" customFormat="1">
      <c r="A259" s="36">
        <f t="shared" si="15"/>
        <v>253</v>
      </c>
      <c r="B259" s="86" t="s">
        <v>87</v>
      </c>
      <c r="C259" s="86" t="s">
        <v>75</v>
      </c>
      <c r="D259" s="39">
        <v>1315</v>
      </c>
      <c r="E259" s="126">
        <f t="shared" si="13"/>
        <v>7.9059999999999997</v>
      </c>
      <c r="F259" s="40">
        <v>8</v>
      </c>
      <c r="G259" s="40">
        <v>31.62</v>
      </c>
      <c r="H259" s="34">
        <f t="shared" si="14"/>
        <v>7.46</v>
      </c>
      <c r="I259" s="35">
        <f t="shared" si="12"/>
        <v>39.08</v>
      </c>
      <c r="J259" s="184"/>
    </row>
    <row r="260" spans="1:10" s="22" customFormat="1">
      <c r="A260" s="36">
        <f t="shared" si="15"/>
        <v>254</v>
      </c>
      <c r="B260" s="86" t="s">
        <v>118</v>
      </c>
      <c r="C260" s="86" t="s">
        <v>75</v>
      </c>
      <c r="D260" s="39">
        <v>1315</v>
      </c>
      <c r="E260" s="126">
        <f t="shared" si="13"/>
        <v>7.9059999999999997</v>
      </c>
      <c r="F260" s="40">
        <v>24</v>
      </c>
      <c r="G260" s="40">
        <v>94.87</v>
      </c>
      <c r="H260" s="34">
        <f t="shared" si="14"/>
        <v>22.38</v>
      </c>
      <c r="I260" s="35">
        <f t="shared" si="12"/>
        <v>117.25</v>
      </c>
      <c r="J260" s="184"/>
    </row>
    <row r="261" spans="1:10" s="22" customFormat="1">
      <c r="A261" s="36">
        <f t="shared" si="15"/>
        <v>255</v>
      </c>
      <c r="B261" s="86" t="s">
        <v>118</v>
      </c>
      <c r="C261" s="86" t="s">
        <v>73</v>
      </c>
      <c r="D261" s="39">
        <v>1297</v>
      </c>
      <c r="E261" s="126">
        <f t="shared" si="13"/>
        <v>7.798</v>
      </c>
      <c r="F261" s="40">
        <v>8</v>
      </c>
      <c r="G261" s="40">
        <v>31.19</v>
      </c>
      <c r="H261" s="34">
        <f t="shared" si="14"/>
        <v>7.36</v>
      </c>
      <c r="I261" s="35">
        <f t="shared" si="12"/>
        <v>38.550000000000004</v>
      </c>
      <c r="J261" s="184"/>
    </row>
    <row r="262" spans="1:10" s="22" customFormat="1">
      <c r="A262" s="36">
        <f t="shared" si="15"/>
        <v>256</v>
      </c>
      <c r="B262" s="86" t="s">
        <v>107</v>
      </c>
      <c r="C262" s="86" t="s">
        <v>73</v>
      </c>
      <c r="D262" s="39">
        <v>1397</v>
      </c>
      <c r="E262" s="126">
        <f t="shared" si="13"/>
        <v>8.3989999999999991</v>
      </c>
      <c r="F262" s="40">
        <v>8</v>
      </c>
      <c r="G262" s="40">
        <v>33.6</v>
      </c>
      <c r="H262" s="34">
        <f t="shared" si="14"/>
        <v>7.93</v>
      </c>
      <c r="I262" s="35">
        <f t="shared" si="12"/>
        <v>41.53</v>
      </c>
      <c r="J262" s="184"/>
    </row>
    <row r="263" spans="1:10" s="22" customFormat="1">
      <c r="A263" s="36">
        <f t="shared" si="15"/>
        <v>257</v>
      </c>
      <c r="B263" s="86" t="s">
        <v>106</v>
      </c>
      <c r="C263" s="86" t="s">
        <v>75</v>
      </c>
      <c r="D263" s="39">
        <v>1315</v>
      </c>
      <c r="E263" s="126">
        <f t="shared" si="13"/>
        <v>7.9059999999999997</v>
      </c>
      <c r="F263" s="40">
        <v>16</v>
      </c>
      <c r="G263" s="40">
        <v>63.25</v>
      </c>
      <c r="H263" s="34">
        <f t="shared" si="14"/>
        <v>14.92</v>
      </c>
      <c r="I263" s="35">
        <f t="shared" ref="I263:I271" si="16">G263+H263</f>
        <v>78.17</v>
      </c>
      <c r="J263" s="184"/>
    </row>
    <row r="264" spans="1:10" s="22" customFormat="1">
      <c r="A264" s="36">
        <f t="shared" si="15"/>
        <v>258</v>
      </c>
      <c r="B264" s="86" t="s">
        <v>98</v>
      </c>
      <c r="C264" s="86" t="s">
        <v>73</v>
      </c>
      <c r="D264" s="39">
        <v>1200</v>
      </c>
      <c r="E264" s="126">
        <f t="shared" si="13"/>
        <v>7.2149999999999999</v>
      </c>
      <c r="F264" s="40">
        <v>40</v>
      </c>
      <c r="G264" s="40">
        <v>144.30000000000001</v>
      </c>
      <c r="H264" s="34">
        <f t="shared" ref="H264:H327" si="17">ROUND(G264*0.2359,2)</f>
        <v>34.04</v>
      </c>
      <c r="I264" s="35">
        <f t="shared" si="16"/>
        <v>178.34</v>
      </c>
      <c r="J264" s="184"/>
    </row>
    <row r="265" spans="1:10" s="22" customFormat="1">
      <c r="A265" s="36">
        <f t="shared" ref="A265:A328" si="18">A264+1</f>
        <v>259</v>
      </c>
      <c r="B265" s="86" t="s">
        <v>132</v>
      </c>
      <c r="C265" s="86" t="s">
        <v>73</v>
      </c>
      <c r="D265" s="39">
        <v>1297</v>
      </c>
      <c r="E265" s="126">
        <f t="shared" si="13"/>
        <v>7.798</v>
      </c>
      <c r="F265" s="40">
        <v>6</v>
      </c>
      <c r="G265" s="40">
        <v>23.39</v>
      </c>
      <c r="H265" s="34">
        <f t="shared" si="17"/>
        <v>5.52</v>
      </c>
      <c r="I265" s="35">
        <f t="shared" si="16"/>
        <v>28.91</v>
      </c>
      <c r="J265" s="184"/>
    </row>
    <row r="266" spans="1:10" s="22" customFormat="1">
      <c r="A266" s="36">
        <f t="shared" si="18"/>
        <v>260</v>
      </c>
      <c r="B266" s="86" t="s">
        <v>122</v>
      </c>
      <c r="C266" s="86" t="s">
        <v>75</v>
      </c>
      <c r="D266" s="39">
        <v>1525</v>
      </c>
      <c r="E266" s="126">
        <f t="shared" si="13"/>
        <v>9.1690000000000005</v>
      </c>
      <c r="F266" s="40">
        <v>14</v>
      </c>
      <c r="G266" s="40">
        <v>64.180000000000007</v>
      </c>
      <c r="H266" s="34">
        <f t="shared" si="17"/>
        <v>15.14</v>
      </c>
      <c r="I266" s="35">
        <f t="shared" si="16"/>
        <v>79.320000000000007</v>
      </c>
      <c r="J266" s="184"/>
    </row>
    <row r="267" spans="1:10" s="22" customFormat="1" ht="17.25" customHeight="1">
      <c r="A267" s="36">
        <f t="shared" si="18"/>
        <v>261</v>
      </c>
      <c r="B267" s="86" t="s">
        <v>95</v>
      </c>
      <c r="C267" s="86" t="s">
        <v>73</v>
      </c>
      <c r="D267" s="39">
        <v>1297</v>
      </c>
      <c r="E267" s="126">
        <f t="shared" si="13"/>
        <v>7.798</v>
      </c>
      <c r="F267" s="40">
        <v>8</v>
      </c>
      <c r="G267" s="40">
        <v>31.19</v>
      </c>
      <c r="H267" s="34">
        <f t="shared" si="17"/>
        <v>7.36</v>
      </c>
      <c r="I267" s="35">
        <f t="shared" si="16"/>
        <v>38.550000000000004</v>
      </c>
      <c r="J267" s="184"/>
    </row>
    <row r="268" spans="1:10" s="22" customFormat="1">
      <c r="A268" s="36">
        <f t="shared" si="18"/>
        <v>262</v>
      </c>
      <c r="B268" s="86" t="s">
        <v>112</v>
      </c>
      <c r="C268" s="86" t="s">
        <v>73</v>
      </c>
      <c r="D268" s="39">
        <v>1297</v>
      </c>
      <c r="E268" s="126">
        <f t="shared" si="13"/>
        <v>7.798</v>
      </c>
      <c r="F268" s="40">
        <v>16</v>
      </c>
      <c r="G268" s="40">
        <v>62.38</v>
      </c>
      <c r="H268" s="34">
        <f t="shared" si="17"/>
        <v>14.72</v>
      </c>
      <c r="I268" s="35">
        <f t="shared" si="16"/>
        <v>77.100000000000009</v>
      </c>
      <c r="J268" s="184"/>
    </row>
    <row r="269" spans="1:10" s="22" customFormat="1">
      <c r="A269" s="36">
        <f t="shared" si="18"/>
        <v>263</v>
      </c>
      <c r="B269" s="86" t="s">
        <v>100</v>
      </c>
      <c r="C269" s="86" t="s">
        <v>77</v>
      </c>
      <c r="D269" s="39">
        <v>1381</v>
      </c>
      <c r="E269" s="126">
        <f t="shared" si="13"/>
        <v>8.3030000000000008</v>
      </c>
      <c r="F269" s="40">
        <v>40</v>
      </c>
      <c r="G269" s="40">
        <v>166.06</v>
      </c>
      <c r="H269" s="34">
        <f t="shared" si="17"/>
        <v>39.17</v>
      </c>
      <c r="I269" s="35">
        <f t="shared" si="16"/>
        <v>205.23000000000002</v>
      </c>
      <c r="J269" s="184"/>
    </row>
    <row r="270" spans="1:10" s="22" customFormat="1">
      <c r="A270" s="36">
        <f t="shared" si="18"/>
        <v>264</v>
      </c>
      <c r="B270" s="86" t="s">
        <v>81</v>
      </c>
      <c r="C270" s="86" t="s">
        <v>73</v>
      </c>
      <c r="D270" s="39">
        <v>1317</v>
      </c>
      <c r="E270" s="126">
        <f t="shared" si="13"/>
        <v>7.9180000000000001</v>
      </c>
      <c r="F270" s="40">
        <v>30</v>
      </c>
      <c r="G270" s="40">
        <v>118.77</v>
      </c>
      <c r="H270" s="34">
        <f t="shared" si="17"/>
        <v>28.02</v>
      </c>
      <c r="I270" s="35">
        <f t="shared" si="16"/>
        <v>146.79</v>
      </c>
      <c r="J270" s="184"/>
    </row>
    <row r="271" spans="1:10" s="22" customFormat="1">
      <c r="A271" s="36">
        <f t="shared" si="18"/>
        <v>265</v>
      </c>
      <c r="B271" s="86" t="s">
        <v>101</v>
      </c>
      <c r="C271" s="86" t="s">
        <v>73</v>
      </c>
      <c r="D271" s="39">
        <v>1322</v>
      </c>
      <c r="E271" s="126">
        <f t="shared" si="13"/>
        <v>7.9480000000000004</v>
      </c>
      <c r="F271" s="40">
        <v>24</v>
      </c>
      <c r="G271" s="40">
        <v>95.38</v>
      </c>
      <c r="H271" s="34">
        <f t="shared" si="17"/>
        <v>22.5</v>
      </c>
      <c r="I271" s="35">
        <f t="shared" si="16"/>
        <v>117.88</v>
      </c>
      <c r="J271" s="184"/>
    </row>
    <row r="272" spans="1:10" s="22" customFormat="1">
      <c r="A272" s="36">
        <f t="shared" si="18"/>
        <v>266</v>
      </c>
      <c r="B272" s="86" t="s">
        <v>83</v>
      </c>
      <c r="C272" s="86" t="s">
        <v>73</v>
      </c>
      <c r="D272" s="39">
        <v>1423</v>
      </c>
      <c r="E272" s="126">
        <f t="shared" si="13"/>
        <v>8.5549999999999997</v>
      </c>
      <c r="F272" s="40">
        <v>8</v>
      </c>
      <c r="G272" s="40">
        <v>34.22</v>
      </c>
      <c r="H272" s="34">
        <f t="shared" si="17"/>
        <v>8.07</v>
      </c>
      <c r="I272" s="35">
        <f t="shared" ref="I272:I307" si="19">G272+H272</f>
        <v>42.29</v>
      </c>
      <c r="J272" s="184"/>
    </row>
    <row r="273" spans="1:10" s="22" customFormat="1">
      <c r="A273" s="36">
        <f t="shared" si="18"/>
        <v>267</v>
      </c>
      <c r="B273" s="86" t="s">
        <v>134</v>
      </c>
      <c r="C273" s="86" t="s">
        <v>73</v>
      </c>
      <c r="D273" s="39">
        <v>1297</v>
      </c>
      <c r="E273" s="126">
        <f t="shared" si="13"/>
        <v>7.798</v>
      </c>
      <c r="F273" s="40">
        <v>8</v>
      </c>
      <c r="G273" s="40">
        <v>31.19</v>
      </c>
      <c r="H273" s="34">
        <f t="shared" si="17"/>
        <v>7.36</v>
      </c>
      <c r="I273" s="35">
        <f t="shared" si="19"/>
        <v>38.550000000000004</v>
      </c>
      <c r="J273" s="184"/>
    </row>
    <row r="274" spans="1:10" s="22" customFormat="1">
      <c r="A274" s="36">
        <f t="shared" si="18"/>
        <v>268</v>
      </c>
      <c r="B274" s="86" t="s">
        <v>122</v>
      </c>
      <c r="C274" s="86" t="s">
        <v>75</v>
      </c>
      <c r="D274" s="39">
        <v>1553</v>
      </c>
      <c r="E274" s="126">
        <f t="shared" si="13"/>
        <v>9.3369999999999997</v>
      </c>
      <c r="F274" s="40">
        <v>6</v>
      </c>
      <c r="G274" s="40">
        <v>28.01</v>
      </c>
      <c r="H274" s="34">
        <f t="shared" si="17"/>
        <v>6.61</v>
      </c>
      <c r="I274" s="35">
        <f t="shared" si="19"/>
        <v>34.620000000000005</v>
      </c>
      <c r="J274" s="184"/>
    </row>
    <row r="275" spans="1:10" s="22" customFormat="1">
      <c r="A275" s="36">
        <f t="shared" si="18"/>
        <v>269</v>
      </c>
      <c r="B275" s="86" t="s">
        <v>106</v>
      </c>
      <c r="C275" s="86" t="s">
        <v>73</v>
      </c>
      <c r="D275" s="39">
        <v>1297</v>
      </c>
      <c r="E275" s="126">
        <f t="shared" si="13"/>
        <v>7.798</v>
      </c>
      <c r="F275" s="40">
        <v>16</v>
      </c>
      <c r="G275" s="40">
        <v>62.38</v>
      </c>
      <c r="H275" s="34">
        <f t="shared" si="17"/>
        <v>14.72</v>
      </c>
      <c r="I275" s="35">
        <f t="shared" si="19"/>
        <v>77.100000000000009</v>
      </c>
      <c r="J275" s="184"/>
    </row>
    <row r="276" spans="1:10" s="22" customFormat="1">
      <c r="A276" s="36">
        <f t="shared" si="18"/>
        <v>270</v>
      </c>
      <c r="B276" s="86" t="s">
        <v>140</v>
      </c>
      <c r="C276" s="86" t="s">
        <v>77</v>
      </c>
      <c r="D276" s="39">
        <v>1341</v>
      </c>
      <c r="E276" s="126">
        <f t="shared" si="13"/>
        <v>8.0619999999999994</v>
      </c>
      <c r="F276" s="40">
        <v>25</v>
      </c>
      <c r="G276" s="40">
        <v>100.78</v>
      </c>
      <c r="H276" s="34">
        <f t="shared" si="17"/>
        <v>23.77</v>
      </c>
      <c r="I276" s="35">
        <f t="shared" si="19"/>
        <v>124.55</v>
      </c>
      <c r="J276" s="184"/>
    </row>
    <row r="277" spans="1:10" s="22" customFormat="1">
      <c r="A277" s="36">
        <f t="shared" si="18"/>
        <v>271</v>
      </c>
      <c r="B277" s="86" t="s">
        <v>131</v>
      </c>
      <c r="C277" s="86" t="s">
        <v>73</v>
      </c>
      <c r="D277" s="39">
        <v>1443</v>
      </c>
      <c r="E277" s="126">
        <f t="shared" si="13"/>
        <v>8.6760000000000002</v>
      </c>
      <c r="F277" s="40">
        <v>8</v>
      </c>
      <c r="G277" s="40">
        <v>34.700000000000003</v>
      </c>
      <c r="H277" s="34">
        <f t="shared" si="17"/>
        <v>8.19</v>
      </c>
      <c r="I277" s="35">
        <f t="shared" si="19"/>
        <v>42.89</v>
      </c>
      <c r="J277" s="184"/>
    </row>
    <row r="278" spans="1:10" s="22" customFormat="1">
      <c r="A278" s="36">
        <f t="shared" si="18"/>
        <v>272</v>
      </c>
      <c r="B278" s="86" t="s">
        <v>165</v>
      </c>
      <c r="C278" s="86" t="s">
        <v>33</v>
      </c>
      <c r="D278" s="39">
        <v>1205</v>
      </c>
      <c r="E278" s="126">
        <f t="shared" si="13"/>
        <v>7.2450000000000001</v>
      </c>
      <c r="F278" s="40">
        <v>35</v>
      </c>
      <c r="G278" s="40">
        <v>126.79</v>
      </c>
      <c r="H278" s="34">
        <f t="shared" si="17"/>
        <v>29.91</v>
      </c>
      <c r="I278" s="35">
        <f t="shared" si="19"/>
        <v>156.70000000000002</v>
      </c>
      <c r="J278" s="184"/>
    </row>
    <row r="279" spans="1:10" s="22" customFormat="1">
      <c r="A279" s="36">
        <f t="shared" si="18"/>
        <v>273</v>
      </c>
      <c r="B279" s="86" t="s">
        <v>101</v>
      </c>
      <c r="C279" s="86" t="s">
        <v>75</v>
      </c>
      <c r="D279" s="39">
        <v>1341</v>
      </c>
      <c r="E279" s="126">
        <f t="shared" si="13"/>
        <v>8.0619999999999994</v>
      </c>
      <c r="F279" s="40">
        <v>22</v>
      </c>
      <c r="G279" s="40">
        <v>88.68</v>
      </c>
      <c r="H279" s="34">
        <f t="shared" si="17"/>
        <v>20.92</v>
      </c>
      <c r="I279" s="35">
        <f t="shared" si="19"/>
        <v>109.60000000000001</v>
      </c>
      <c r="J279" s="184"/>
    </row>
    <row r="280" spans="1:10" s="22" customFormat="1">
      <c r="A280" s="36">
        <f t="shared" si="18"/>
        <v>274</v>
      </c>
      <c r="B280" s="86" t="s">
        <v>131</v>
      </c>
      <c r="C280" s="86" t="s">
        <v>75</v>
      </c>
      <c r="D280" s="39">
        <v>1450</v>
      </c>
      <c r="E280" s="126">
        <f t="shared" si="13"/>
        <v>8.718</v>
      </c>
      <c r="F280" s="40">
        <v>8</v>
      </c>
      <c r="G280" s="40">
        <v>34.869999999999997</v>
      </c>
      <c r="H280" s="34">
        <f t="shared" si="17"/>
        <v>8.23</v>
      </c>
      <c r="I280" s="35">
        <f t="shared" si="19"/>
        <v>43.099999999999994</v>
      </c>
      <c r="J280" s="184"/>
    </row>
    <row r="281" spans="1:10" s="22" customFormat="1">
      <c r="A281" s="36">
        <f t="shared" si="18"/>
        <v>275</v>
      </c>
      <c r="B281" s="86" t="s">
        <v>126</v>
      </c>
      <c r="C281" s="86" t="s">
        <v>73</v>
      </c>
      <c r="D281" s="39">
        <v>1423</v>
      </c>
      <c r="E281" s="126">
        <f t="shared" si="13"/>
        <v>8.5549999999999997</v>
      </c>
      <c r="F281" s="40">
        <v>24</v>
      </c>
      <c r="G281" s="40">
        <v>102.66</v>
      </c>
      <c r="H281" s="34">
        <f t="shared" si="17"/>
        <v>24.22</v>
      </c>
      <c r="I281" s="35">
        <f t="shared" si="19"/>
        <v>126.88</v>
      </c>
      <c r="J281" s="184"/>
    </row>
    <row r="282" spans="1:10" s="22" customFormat="1">
      <c r="A282" s="36">
        <f t="shared" si="18"/>
        <v>276</v>
      </c>
      <c r="B282" s="86" t="s">
        <v>147</v>
      </c>
      <c r="C282" s="86" t="s">
        <v>73</v>
      </c>
      <c r="D282" s="39">
        <v>1322</v>
      </c>
      <c r="E282" s="126">
        <f t="shared" si="13"/>
        <v>7.9480000000000004</v>
      </c>
      <c r="F282" s="40">
        <v>16</v>
      </c>
      <c r="G282" s="40">
        <v>63.58</v>
      </c>
      <c r="H282" s="34">
        <f t="shared" si="17"/>
        <v>15</v>
      </c>
      <c r="I282" s="35">
        <f t="shared" si="19"/>
        <v>78.58</v>
      </c>
      <c r="J282" s="184"/>
    </row>
    <row r="283" spans="1:10" s="22" customFormat="1" ht="25.5">
      <c r="A283" s="36">
        <f t="shared" si="18"/>
        <v>277</v>
      </c>
      <c r="B283" s="86" t="s">
        <v>121</v>
      </c>
      <c r="C283" s="86" t="s">
        <v>33</v>
      </c>
      <c r="D283" s="39">
        <v>1205</v>
      </c>
      <c r="E283" s="126">
        <f t="shared" si="13"/>
        <v>7.2450000000000001</v>
      </c>
      <c r="F283" s="40">
        <v>40</v>
      </c>
      <c r="G283" s="40">
        <v>144.9</v>
      </c>
      <c r="H283" s="34">
        <f t="shared" si="17"/>
        <v>34.18</v>
      </c>
      <c r="I283" s="35">
        <f t="shared" si="19"/>
        <v>179.08</v>
      </c>
      <c r="J283" s="184"/>
    </row>
    <row r="284" spans="1:10" s="22" customFormat="1">
      <c r="A284" s="36">
        <f t="shared" si="18"/>
        <v>278</v>
      </c>
      <c r="B284" s="86" t="s">
        <v>124</v>
      </c>
      <c r="C284" s="86" t="s">
        <v>73</v>
      </c>
      <c r="D284" s="39">
        <v>1297</v>
      </c>
      <c r="E284" s="126">
        <f t="shared" si="13"/>
        <v>7.798</v>
      </c>
      <c r="F284" s="40">
        <v>32</v>
      </c>
      <c r="G284" s="40">
        <v>124.77</v>
      </c>
      <c r="H284" s="34">
        <f t="shared" si="17"/>
        <v>29.43</v>
      </c>
      <c r="I284" s="35">
        <f t="shared" si="19"/>
        <v>154.19999999999999</v>
      </c>
      <c r="J284" s="184"/>
    </row>
    <row r="285" spans="1:10" s="22" customFormat="1" ht="25.5">
      <c r="A285" s="36">
        <f t="shared" si="18"/>
        <v>279</v>
      </c>
      <c r="B285" s="86" t="s">
        <v>121</v>
      </c>
      <c r="C285" s="86" t="s">
        <v>33</v>
      </c>
      <c r="D285" s="39">
        <v>1205</v>
      </c>
      <c r="E285" s="126">
        <f t="shared" si="13"/>
        <v>7.2450000000000001</v>
      </c>
      <c r="F285" s="40">
        <v>40</v>
      </c>
      <c r="G285" s="40">
        <v>144.9</v>
      </c>
      <c r="H285" s="34">
        <f t="shared" si="17"/>
        <v>34.18</v>
      </c>
      <c r="I285" s="35">
        <f t="shared" si="19"/>
        <v>179.08</v>
      </c>
      <c r="J285" s="184"/>
    </row>
    <row r="286" spans="1:10" s="22" customFormat="1">
      <c r="A286" s="36">
        <f t="shared" si="18"/>
        <v>280</v>
      </c>
      <c r="B286" s="86" t="s">
        <v>116</v>
      </c>
      <c r="C286" s="86" t="s">
        <v>73</v>
      </c>
      <c r="D286" s="39">
        <v>1403</v>
      </c>
      <c r="E286" s="126">
        <f t="shared" si="13"/>
        <v>8.4350000000000005</v>
      </c>
      <c r="F286" s="40">
        <v>26</v>
      </c>
      <c r="G286" s="40">
        <v>109.66</v>
      </c>
      <c r="H286" s="34">
        <f t="shared" si="17"/>
        <v>25.87</v>
      </c>
      <c r="I286" s="35">
        <f t="shared" si="19"/>
        <v>135.53</v>
      </c>
      <c r="J286" s="184"/>
    </row>
    <row r="287" spans="1:10" s="22" customFormat="1">
      <c r="A287" s="36">
        <f t="shared" si="18"/>
        <v>281</v>
      </c>
      <c r="B287" s="86" t="s">
        <v>148</v>
      </c>
      <c r="C287" s="86" t="s">
        <v>73</v>
      </c>
      <c r="D287" s="39">
        <v>1322</v>
      </c>
      <c r="E287" s="126">
        <f t="shared" si="13"/>
        <v>7.9480000000000004</v>
      </c>
      <c r="F287" s="40">
        <v>16</v>
      </c>
      <c r="G287" s="40">
        <v>63.58</v>
      </c>
      <c r="H287" s="34">
        <f t="shared" si="17"/>
        <v>15</v>
      </c>
      <c r="I287" s="35">
        <f t="shared" si="19"/>
        <v>78.58</v>
      </c>
      <c r="J287" s="184"/>
    </row>
    <row r="288" spans="1:10" s="22" customFormat="1">
      <c r="A288" s="36">
        <f t="shared" si="18"/>
        <v>282</v>
      </c>
      <c r="B288" s="86" t="s">
        <v>88</v>
      </c>
      <c r="C288" s="86" t="s">
        <v>73</v>
      </c>
      <c r="D288" s="39">
        <v>1297</v>
      </c>
      <c r="E288" s="126">
        <f t="shared" si="13"/>
        <v>7.798</v>
      </c>
      <c r="F288" s="40">
        <v>16</v>
      </c>
      <c r="G288" s="40">
        <v>62.38</v>
      </c>
      <c r="H288" s="34">
        <f t="shared" si="17"/>
        <v>14.72</v>
      </c>
      <c r="I288" s="35">
        <f t="shared" si="19"/>
        <v>77.100000000000009</v>
      </c>
      <c r="J288" s="184"/>
    </row>
    <row r="289" spans="1:10" s="22" customFormat="1">
      <c r="A289" s="36">
        <f t="shared" si="18"/>
        <v>283</v>
      </c>
      <c r="B289" s="86" t="s">
        <v>120</v>
      </c>
      <c r="C289" s="86" t="s">
        <v>33</v>
      </c>
      <c r="D289" s="39">
        <v>1205</v>
      </c>
      <c r="E289" s="126">
        <f t="shared" si="13"/>
        <v>7.2450000000000001</v>
      </c>
      <c r="F289" s="40">
        <v>48</v>
      </c>
      <c r="G289" s="40">
        <v>173.88</v>
      </c>
      <c r="H289" s="34">
        <f t="shared" si="17"/>
        <v>41.02</v>
      </c>
      <c r="I289" s="35">
        <f t="shared" si="19"/>
        <v>214.9</v>
      </c>
      <c r="J289" s="184"/>
    </row>
    <row r="290" spans="1:10" s="22" customFormat="1">
      <c r="A290" s="36">
        <f t="shared" si="18"/>
        <v>284</v>
      </c>
      <c r="B290" s="86" t="s">
        <v>120</v>
      </c>
      <c r="C290" s="86" t="s">
        <v>33</v>
      </c>
      <c r="D290" s="39">
        <v>1205</v>
      </c>
      <c r="E290" s="126">
        <f t="shared" si="13"/>
        <v>7.2450000000000001</v>
      </c>
      <c r="F290" s="40">
        <v>46</v>
      </c>
      <c r="G290" s="40">
        <v>166.64</v>
      </c>
      <c r="H290" s="34">
        <f t="shared" si="17"/>
        <v>39.31</v>
      </c>
      <c r="I290" s="35">
        <f t="shared" si="19"/>
        <v>205.95</v>
      </c>
      <c r="J290" s="184"/>
    </row>
    <row r="291" spans="1:10" s="22" customFormat="1">
      <c r="A291" s="36">
        <f t="shared" si="18"/>
        <v>285</v>
      </c>
      <c r="B291" s="86" t="s">
        <v>132</v>
      </c>
      <c r="C291" s="86" t="s">
        <v>73</v>
      </c>
      <c r="D291" s="39">
        <v>1297</v>
      </c>
      <c r="E291" s="126">
        <f t="shared" si="13"/>
        <v>7.798</v>
      </c>
      <c r="F291" s="40">
        <v>5</v>
      </c>
      <c r="G291" s="40">
        <v>19.5</v>
      </c>
      <c r="H291" s="34">
        <f t="shared" si="17"/>
        <v>4.5999999999999996</v>
      </c>
      <c r="I291" s="35">
        <f t="shared" si="19"/>
        <v>24.1</v>
      </c>
      <c r="J291" s="184"/>
    </row>
    <row r="292" spans="1:10" s="22" customFormat="1" ht="25.5">
      <c r="A292" s="36">
        <f t="shared" si="18"/>
        <v>286</v>
      </c>
      <c r="B292" s="86" t="s">
        <v>121</v>
      </c>
      <c r="C292" s="86" t="s">
        <v>33</v>
      </c>
      <c r="D292" s="39">
        <v>1205</v>
      </c>
      <c r="E292" s="126">
        <f t="shared" si="13"/>
        <v>7.2450000000000001</v>
      </c>
      <c r="F292" s="40">
        <v>48</v>
      </c>
      <c r="G292" s="40">
        <v>173.88</v>
      </c>
      <c r="H292" s="34">
        <f t="shared" si="17"/>
        <v>41.02</v>
      </c>
      <c r="I292" s="35">
        <f t="shared" si="19"/>
        <v>214.9</v>
      </c>
      <c r="J292" s="184"/>
    </row>
    <row r="293" spans="1:10" s="22" customFormat="1">
      <c r="A293" s="36">
        <f t="shared" si="18"/>
        <v>287</v>
      </c>
      <c r="B293" s="86" t="s">
        <v>131</v>
      </c>
      <c r="C293" s="86" t="s">
        <v>73</v>
      </c>
      <c r="D293" s="39">
        <v>1397</v>
      </c>
      <c r="E293" s="126">
        <f t="shared" si="13"/>
        <v>8.3989999999999991</v>
      </c>
      <c r="F293" s="40">
        <v>24</v>
      </c>
      <c r="G293" s="40">
        <v>100.79</v>
      </c>
      <c r="H293" s="34">
        <f t="shared" si="17"/>
        <v>23.78</v>
      </c>
      <c r="I293" s="35">
        <f t="shared" si="19"/>
        <v>124.57000000000001</v>
      </c>
      <c r="J293" s="184"/>
    </row>
    <row r="294" spans="1:10" s="22" customFormat="1">
      <c r="A294" s="36">
        <f t="shared" si="18"/>
        <v>288</v>
      </c>
      <c r="B294" s="86" t="s">
        <v>88</v>
      </c>
      <c r="C294" s="86" t="s">
        <v>73</v>
      </c>
      <c r="D294" s="39">
        <v>1337</v>
      </c>
      <c r="E294" s="126">
        <f t="shared" si="13"/>
        <v>8.0380000000000003</v>
      </c>
      <c r="F294" s="40">
        <v>8</v>
      </c>
      <c r="G294" s="40">
        <v>32.15</v>
      </c>
      <c r="H294" s="34">
        <f t="shared" si="17"/>
        <v>7.58</v>
      </c>
      <c r="I294" s="35">
        <f t="shared" si="19"/>
        <v>39.729999999999997</v>
      </c>
      <c r="J294" s="184"/>
    </row>
    <row r="295" spans="1:10" s="22" customFormat="1" ht="25.5">
      <c r="A295" s="36">
        <f t="shared" si="18"/>
        <v>289</v>
      </c>
      <c r="B295" s="86" t="s">
        <v>121</v>
      </c>
      <c r="C295" s="86" t="s">
        <v>33</v>
      </c>
      <c r="D295" s="39">
        <v>1185</v>
      </c>
      <c r="E295" s="126">
        <f t="shared" si="13"/>
        <v>7.1239999999999997</v>
      </c>
      <c r="F295" s="40">
        <v>40</v>
      </c>
      <c r="G295" s="40">
        <v>142.47999999999999</v>
      </c>
      <c r="H295" s="34">
        <f t="shared" si="17"/>
        <v>33.61</v>
      </c>
      <c r="I295" s="35">
        <f t="shared" si="19"/>
        <v>176.08999999999997</v>
      </c>
      <c r="J295" s="184"/>
    </row>
    <row r="296" spans="1:10" s="22" customFormat="1">
      <c r="A296" s="36">
        <f t="shared" si="18"/>
        <v>290</v>
      </c>
      <c r="B296" s="86" t="s">
        <v>134</v>
      </c>
      <c r="C296" s="86" t="s">
        <v>75</v>
      </c>
      <c r="D296" s="39">
        <v>1315</v>
      </c>
      <c r="E296" s="126">
        <f t="shared" si="13"/>
        <v>7.9059999999999997</v>
      </c>
      <c r="F296" s="40">
        <v>17</v>
      </c>
      <c r="G296" s="40">
        <v>67.2</v>
      </c>
      <c r="H296" s="34">
        <f t="shared" si="17"/>
        <v>15.85</v>
      </c>
      <c r="I296" s="35">
        <f t="shared" si="19"/>
        <v>83.05</v>
      </c>
      <c r="J296" s="184"/>
    </row>
    <row r="297" spans="1:10" s="22" customFormat="1">
      <c r="A297" s="36">
        <f t="shared" si="18"/>
        <v>291</v>
      </c>
      <c r="B297" s="86" t="s">
        <v>123</v>
      </c>
      <c r="C297" s="86" t="s">
        <v>73</v>
      </c>
      <c r="D297" s="39">
        <v>1277</v>
      </c>
      <c r="E297" s="126">
        <f t="shared" si="13"/>
        <v>7.6779999999999999</v>
      </c>
      <c r="F297" s="40">
        <v>40</v>
      </c>
      <c r="G297" s="40">
        <v>153.56</v>
      </c>
      <c r="H297" s="34">
        <f t="shared" si="17"/>
        <v>36.22</v>
      </c>
      <c r="I297" s="35">
        <f t="shared" si="19"/>
        <v>189.78</v>
      </c>
      <c r="J297" s="184"/>
    </row>
    <row r="298" spans="1:10" s="22" customFormat="1">
      <c r="A298" s="36">
        <f t="shared" si="18"/>
        <v>292</v>
      </c>
      <c r="B298" s="86" t="s">
        <v>76</v>
      </c>
      <c r="C298" s="86" t="s">
        <v>73</v>
      </c>
      <c r="D298" s="39">
        <v>1403</v>
      </c>
      <c r="E298" s="126">
        <f t="shared" si="13"/>
        <v>8.4350000000000005</v>
      </c>
      <c r="F298" s="40">
        <v>8</v>
      </c>
      <c r="G298" s="40">
        <v>33.74</v>
      </c>
      <c r="H298" s="34">
        <f t="shared" si="17"/>
        <v>7.96</v>
      </c>
      <c r="I298" s="35">
        <f t="shared" si="19"/>
        <v>41.7</v>
      </c>
      <c r="J298" s="184"/>
    </row>
    <row r="299" spans="1:10" s="22" customFormat="1">
      <c r="A299" s="36">
        <f t="shared" si="18"/>
        <v>293</v>
      </c>
      <c r="B299" s="86" t="s">
        <v>83</v>
      </c>
      <c r="C299" s="86" t="s">
        <v>73</v>
      </c>
      <c r="D299" s="39">
        <v>1302</v>
      </c>
      <c r="E299" s="126">
        <f t="shared" si="13"/>
        <v>7.8280000000000003</v>
      </c>
      <c r="F299" s="40">
        <v>18</v>
      </c>
      <c r="G299" s="40">
        <v>70.45</v>
      </c>
      <c r="H299" s="34">
        <f t="shared" si="17"/>
        <v>16.62</v>
      </c>
      <c r="I299" s="35">
        <f t="shared" si="19"/>
        <v>87.070000000000007</v>
      </c>
      <c r="J299" s="184"/>
    </row>
    <row r="300" spans="1:10" s="22" customFormat="1">
      <c r="A300" s="36">
        <f t="shared" si="18"/>
        <v>294</v>
      </c>
      <c r="B300" s="86" t="s">
        <v>126</v>
      </c>
      <c r="C300" s="86" t="s">
        <v>75</v>
      </c>
      <c r="D300" s="39">
        <v>1430</v>
      </c>
      <c r="E300" s="126">
        <f t="shared" si="13"/>
        <v>8.5969999999999995</v>
      </c>
      <c r="F300" s="40">
        <v>18</v>
      </c>
      <c r="G300" s="40">
        <v>77.37</v>
      </c>
      <c r="H300" s="34">
        <f t="shared" si="17"/>
        <v>18.25</v>
      </c>
      <c r="I300" s="35">
        <f t="shared" si="19"/>
        <v>95.62</v>
      </c>
      <c r="J300" s="184"/>
    </row>
    <row r="301" spans="1:10" s="22" customFormat="1">
      <c r="A301" s="36">
        <f t="shared" si="18"/>
        <v>295</v>
      </c>
      <c r="B301" s="86" t="s">
        <v>128</v>
      </c>
      <c r="C301" s="86" t="s">
        <v>75</v>
      </c>
      <c r="D301" s="39">
        <v>1505</v>
      </c>
      <c r="E301" s="126">
        <f t="shared" si="13"/>
        <v>9.048</v>
      </c>
      <c r="F301" s="40">
        <v>6</v>
      </c>
      <c r="G301" s="40">
        <v>27.14</v>
      </c>
      <c r="H301" s="34">
        <f t="shared" si="17"/>
        <v>6.4</v>
      </c>
      <c r="I301" s="35">
        <f t="shared" si="19"/>
        <v>33.54</v>
      </c>
      <c r="J301" s="184"/>
    </row>
    <row r="302" spans="1:10" s="22" customFormat="1">
      <c r="A302" s="36">
        <f t="shared" si="18"/>
        <v>296</v>
      </c>
      <c r="B302" s="86" t="s">
        <v>91</v>
      </c>
      <c r="C302" s="86" t="s">
        <v>77</v>
      </c>
      <c r="D302" s="39">
        <v>1388</v>
      </c>
      <c r="E302" s="126">
        <f t="shared" si="13"/>
        <v>8.3450000000000006</v>
      </c>
      <c r="F302" s="40">
        <v>2</v>
      </c>
      <c r="G302" s="40">
        <v>8.35</v>
      </c>
      <c r="H302" s="34">
        <f t="shared" si="17"/>
        <v>1.97</v>
      </c>
      <c r="I302" s="35">
        <f t="shared" si="19"/>
        <v>10.32</v>
      </c>
      <c r="J302" s="184"/>
    </row>
    <row r="303" spans="1:10" s="22" customFormat="1">
      <c r="A303" s="36">
        <f t="shared" si="18"/>
        <v>297</v>
      </c>
      <c r="B303" s="86" t="s">
        <v>78</v>
      </c>
      <c r="C303" s="86" t="s">
        <v>33</v>
      </c>
      <c r="D303" s="39">
        <v>1242</v>
      </c>
      <c r="E303" s="126">
        <f t="shared" si="13"/>
        <v>7.4669999999999996</v>
      </c>
      <c r="F303" s="40">
        <v>8</v>
      </c>
      <c r="G303" s="40">
        <v>29.87</v>
      </c>
      <c r="H303" s="34">
        <f t="shared" si="17"/>
        <v>7.05</v>
      </c>
      <c r="I303" s="35">
        <f t="shared" si="19"/>
        <v>36.92</v>
      </c>
      <c r="J303" s="184"/>
    </row>
    <row r="304" spans="1:10" s="22" customFormat="1">
      <c r="A304" s="36">
        <f t="shared" si="18"/>
        <v>298</v>
      </c>
      <c r="B304" s="86" t="s">
        <v>90</v>
      </c>
      <c r="C304" s="86" t="s">
        <v>33</v>
      </c>
      <c r="D304" s="39">
        <v>1243</v>
      </c>
      <c r="E304" s="126">
        <f t="shared" si="13"/>
        <v>7.4729999999999999</v>
      </c>
      <c r="F304" s="40">
        <v>35</v>
      </c>
      <c r="G304" s="40">
        <v>130.78</v>
      </c>
      <c r="H304" s="34">
        <f t="shared" si="17"/>
        <v>30.85</v>
      </c>
      <c r="I304" s="35">
        <f t="shared" si="19"/>
        <v>161.63</v>
      </c>
      <c r="J304" s="184"/>
    </row>
    <row r="305" spans="1:12" s="22" customFormat="1">
      <c r="A305" s="36">
        <f t="shared" si="18"/>
        <v>299</v>
      </c>
      <c r="B305" s="86" t="s">
        <v>131</v>
      </c>
      <c r="C305" s="86" t="s">
        <v>73</v>
      </c>
      <c r="D305" s="39">
        <v>1377</v>
      </c>
      <c r="E305" s="126">
        <f t="shared" si="13"/>
        <v>8.2789999999999999</v>
      </c>
      <c r="F305" s="40">
        <v>8</v>
      </c>
      <c r="G305" s="40">
        <v>33.119999999999997</v>
      </c>
      <c r="H305" s="34">
        <f t="shared" si="17"/>
        <v>7.81</v>
      </c>
      <c r="I305" s="35">
        <f t="shared" si="19"/>
        <v>40.93</v>
      </c>
      <c r="J305" s="184"/>
    </row>
    <row r="306" spans="1:12" s="22" customFormat="1">
      <c r="A306" s="36">
        <f t="shared" si="18"/>
        <v>300</v>
      </c>
      <c r="B306" s="86" t="s">
        <v>119</v>
      </c>
      <c r="C306" s="137" t="s">
        <v>73</v>
      </c>
      <c r="D306" s="33">
        <v>1277</v>
      </c>
      <c r="E306" s="126">
        <f t="shared" si="13"/>
        <v>7.6779999999999999</v>
      </c>
      <c r="F306" s="40">
        <v>8</v>
      </c>
      <c r="G306" s="40">
        <v>30.71</v>
      </c>
      <c r="H306" s="34">
        <f t="shared" si="17"/>
        <v>7.24</v>
      </c>
      <c r="I306" s="35">
        <f t="shared" si="19"/>
        <v>37.950000000000003</v>
      </c>
      <c r="J306" s="184"/>
    </row>
    <row r="307" spans="1:12" s="22" customFormat="1">
      <c r="A307" s="36">
        <f t="shared" si="18"/>
        <v>301</v>
      </c>
      <c r="B307" s="86" t="s">
        <v>130</v>
      </c>
      <c r="C307" s="137" t="s">
        <v>73</v>
      </c>
      <c r="D307" s="33">
        <v>1277</v>
      </c>
      <c r="E307" s="126">
        <f t="shared" si="13"/>
        <v>7.6779999999999999</v>
      </c>
      <c r="F307" s="40">
        <v>8</v>
      </c>
      <c r="G307" s="40">
        <v>30.71</v>
      </c>
      <c r="H307" s="34">
        <f t="shared" si="17"/>
        <v>7.24</v>
      </c>
      <c r="I307" s="35">
        <f t="shared" si="19"/>
        <v>37.950000000000003</v>
      </c>
      <c r="J307" s="184"/>
    </row>
    <row r="308" spans="1:12">
      <c r="A308" s="36">
        <f t="shared" si="18"/>
        <v>302</v>
      </c>
      <c r="B308" s="86" t="s">
        <v>72</v>
      </c>
      <c r="C308" s="137" t="s">
        <v>73</v>
      </c>
      <c r="D308" s="33">
        <v>1377</v>
      </c>
      <c r="E308" s="126">
        <f t="shared" ref="E308:E310" si="20">ROUND(D308/$E$4,3)</f>
        <v>8.2789999999999999</v>
      </c>
      <c r="F308" s="40">
        <v>32</v>
      </c>
      <c r="G308" s="40">
        <v>132.46</v>
      </c>
      <c r="H308" s="34">
        <f t="shared" si="17"/>
        <v>31.25</v>
      </c>
      <c r="I308" s="35">
        <f t="shared" ref="I308:I360" si="21">G308+H308</f>
        <v>163.71</v>
      </c>
      <c r="J308" s="184"/>
      <c r="L308" s="22"/>
    </row>
    <row r="309" spans="1:12" ht="15.75" customHeight="1">
      <c r="A309" s="36">
        <f t="shared" si="18"/>
        <v>303</v>
      </c>
      <c r="B309" s="86" t="s">
        <v>124</v>
      </c>
      <c r="C309" s="137" t="s">
        <v>73</v>
      </c>
      <c r="D309" s="33">
        <v>1277</v>
      </c>
      <c r="E309" s="126">
        <f t="shared" si="20"/>
        <v>7.6779999999999999</v>
      </c>
      <c r="F309" s="40">
        <v>8</v>
      </c>
      <c r="G309" s="40">
        <v>30.71</v>
      </c>
      <c r="H309" s="34">
        <f t="shared" si="17"/>
        <v>7.24</v>
      </c>
      <c r="I309" s="35">
        <f t="shared" si="21"/>
        <v>37.950000000000003</v>
      </c>
      <c r="J309" s="184"/>
      <c r="L309" s="22"/>
    </row>
    <row r="310" spans="1:12">
      <c r="A310" s="36">
        <f t="shared" si="18"/>
        <v>304</v>
      </c>
      <c r="B310" s="137" t="s">
        <v>165</v>
      </c>
      <c r="C310" s="137" t="s">
        <v>33</v>
      </c>
      <c r="D310" s="33">
        <v>1185</v>
      </c>
      <c r="E310" s="126">
        <f t="shared" si="20"/>
        <v>7.1239999999999997</v>
      </c>
      <c r="F310" s="40">
        <v>40</v>
      </c>
      <c r="G310" s="40">
        <v>142.47999999999999</v>
      </c>
      <c r="H310" s="34">
        <f t="shared" si="17"/>
        <v>33.61</v>
      </c>
      <c r="I310" s="35">
        <f t="shared" si="21"/>
        <v>176.08999999999997</v>
      </c>
      <c r="J310" s="184"/>
      <c r="L310" s="22"/>
    </row>
    <row r="311" spans="1:12">
      <c r="A311" s="36">
        <f t="shared" si="18"/>
        <v>305</v>
      </c>
      <c r="B311" s="137" t="s">
        <v>165</v>
      </c>
      <c r="C311" s="137" t="s">
        <v>33</v>
      </c>
      <c r="D311" s="33">
        <v>1185</v>
      </c>
      <c r="E311" s="126">
        <f t="shared" ref="E311:E373" si="22">ROUND(D311/$E$4,3)</f>
        <v>7.1239999999999997</v>
      </c>
      <c r="F311" s="40">
        <v>40</v>
      </c>
      <c r="G311" s="40">
        <v>142.47999999999999</v>
      </c>
      <c r="H311" s="34">
        <f t="shared" si="17"/>
        <v>33.61</v>
      </c>
      <c r="I311" s="35">
        <f t="shared" si="21"/>
        <v>176.08999999999997</v>
      </c>
      <c r="J311" s="184"/>
      <c r="L311" s="22"/>
    </row>
    <row r="312" spans="1:12" ht="25.5">
      <c r="A312" s="36">
        <f t="shared" si="18"/>
        <v>306</v>
      </c>
      <c r="B312" s="137" t="s">
        <v>121</v>
      </c>
      <c r="C312" s="137" t="s">
        <v>33</v>
      </c>
      <c r="D312" s="33">
        <v>1185</v>
      </c>
      <c r="E312" s="126">
        <f t="shared" si="22"/>
        <v>7.1239999999999997</v>
      </c>
      <c r="F312" s="40">
        <v>48</v>
      </c>
      <c r="G312" s="40">
        <v>170.98</v>
      </c>
      <c r="H312" s="34">
        <f t="shared" si="17"/>
        <v>40.33</v>
      </c>
      <c r="I312" s="35">
        <f t="shared" si="21"/>
        <v>211.31</v>
      </c>
      <c r="J312" s="184"/>
      <c r="L312" s="22"/>
    </row>
    <row r="313" spans="1:12">
      <c r="A313" s="36">
        <f t="shared" si="18"/>
        <v>307</v>
      </c>
      <c r="B313" s="137" t="s">
        <v>120</v>
      </c>
      <c r="C313" s="137" t="s">
        <v>33</v>
      </c>
      <c r="D313" s="33">
        <v>1205</v>
      </c>
      <c r="E313" s="126">
        <f t="shared" si="22"/>
        <v>7.2450000000000001</v>
      </c>
      <c r="F313" s="40">
        <v>48</v>
      </c>
      <c r="G313" s="40">
        <v>173.88</v>
      </c>
      <c r="H313" s="34">
        <f t="shared" si="17"/>
        <v>41.02</v>
      </c>
      <c r="I313" s="35">
        <f t="shared" si="21"/>
        <v>214.9</v>
      </c>
      <c r="J313" s="184"/>
      <c r="L313" s="22"/>
    </row>
    <row r="314" spans="1:12">
      <c r="A314" s="36">
        <f t="shared" si="18"/>
        <v>308</v>
      </c>
      <c r="B314" s="137" t="s">
        <v>108</v>
      </c>
      <c r="C314" s="137" t="s">
        <v>73</v>
      </c>
      <c r="D314" s="33">
        <v>1403</v>
      </c>
      <c r="E314" s="126">
        <f t="shared" si="22"/>
        <v>8.4350000000000005</v>
      </c>
      <c r="F314" s="40">
        <v>32</v>
      </c>
      <c r="G314" s="40">
        <v>134.96</v>
      </c>
      <c r="H314" s="34">
        <f t="shared" si="17"/>
        <v>31.84</v>
      </c>
      <c r="I314" s="35">
        <f t="shared" si="21"/>
        <v>166.8</v>
      </c>
      <c r="J314" s="184"/>
      <c r="L314" s="22"/>
    </row>
    <row r="315" spans="1:12">
      <c r="A315" s="36">
        <f t="shared" si="18"/>
        <v>309</v>
      </c>
      <c r="B315" s="137" t="s">
        <v>95</v>
      </c>
      <c r="C315" s="137" t="s">
        <v>77</v>
      </c>
      <c r="D315" s="33">
        <v>1414</v>
      </c>
      <c r="E315" s="126">
        <f t="shared" si="22"/>
        <v>8.5009999999999994</v>
      </c>
      <c r="F315" s="40">
        <v>10</v>
      </c>
      <c r="G315" s="40">
        <v>42.51</v>
      </c>
      <c r="H315" s="34">
        <f t="shared" si="17"/>
        <v>10.029999999999999</v>
      </c>
      <c r="I315" s="35">
        <f t="shared" si="21"/>
        <v>52.54</v>
      </c>
      <c r="J315" s="184"/>
      <c r="L315" s="22"/>
    </row>
    <row r="316" spans="1:12">
      <c r="A316" s="36">
        <f t="shared" si="18"/>
        <v>310</v>
      </c>
      <c r="B316" s="137" t="s">
        <v>114</v>
      </c>
      <c r="C316" s="137" t="s">
        <v>73</v>
      </c>
      <c r="D316" s="33">
        <v>1277</v>
      </c>
      <c r="E316" s="126">
        <f t="shared" si="22"/>
        <v>7.6779999999999999</v>
      </c>
      <c r="F316" s="40">
        <v>14</v>
      </c>
      <c r="G316" s="40">
        <v>53.75</v>
      </c>
      <c r="H316" s="34">
        <f t="shared" si="17"/>
        <v>12.68</v>
      </c>
      <c r="I316" s="35">
        <f t="shared" si="21"/>
        <v>66.430000000000007</v>
      </c>
      <c r="J316" s="184"/>
      <c r="L316" s="22"/>
    </row>
    <row r="317" spans="1:12">
      <c r="A317" s="36">
        <f t="shared" si="18"/>
        <v>311</v>
      </c>
      <c r="B317" s="137" t="s">
        <v>98</v>
      </c>
      <c r="C317" s="137" t="s">
        <v>73</v>
      </c>
      <c r="D317" s="33">
        <v>1180</v>
      </c>
      <c r="E317" s="126">
        <f t="shared" si="22"/>
        <v>7.0940000000000003</v>
      </c>
      <c r="F317" s="40">
        <v>16</v>
      </c>
      <c r="G317" s="40">
        <v>56.75</v>
      </c>
      <c r="H317" s="34">
        <f t="shared" si="17"/>
        <v>13.39</v>
      </c>
      <c r="I317" s="35">
        <f t="shared" si="21"/>
        <v>70.14</v>
      </c>
      <c r="J317" s="184"/>
      <c r="L317" s="22"/>
    </row>
    <row r="318" spans="1:12">
      <c r="A318" s="36">
        <f t="shared" si="18"/>
        <v>312</v>
      </c>
      <c r="B318" s="137" t="s">
        <v>148</v>
      </c>
      <c r="C318" s="137" t="s">
        <v>75</v>
      </c>
      <c r="D318" s="33">
        <v>1295</v>
      </c>
      <c r="E318" s="126">
        <f t="shared" si="22"/>
        <v>7.7859999999999996</v>
      </c>
      <c r="F318" s="40">
        <v>24</v>
      </c>
      <c r="G318" s="40">
        <v>93.43</v>
      </c>
      <c r="H318" s="34">
        <f t="shared" si="17"/>
        <v>22.04</v>
      </c>
      <c r="I318" s="35">
        <f t="shared" si="21"/>
        <v>115.47</v>
      </c>
      <c r="J318" s="184"/>
      <c r="L318" s="22"/>
    </row>
    <row r="319" spans="1:12">
      <c r="A319" s="36">
        <f t="shared" si="18"/>
        <v>313</v>
      </c>
      <c r="B319" s="137" t="s">
        <v>107</v>
      </c>
      <c r="C319" s="136" t="s">
        <v>73</v>
      </c>
      <c r="D319" s="33">
        <v>1297</v>
      </c>
      <c r="E319" s="126">
        <f t="shared" si="22"/>
        <v>7.798</v>
      </c>
      <c r="F319" s="40">
        <v>8</v>
      </c>
      <c r="G319" s="40">
        <v>31.19</v>
      </c>
      <c r="H319" s="34">
        <f t="shared" si="17"/>
        <v>7.36</v>
      </c>
      <c r="I319" s="35">
        <f t="shared" si="21"/>
        <v>38.550000000000004</v>
      </c>
      <c r="J319" s="184"/>
      <c r="L319" s="22"/>
    </row>
    <row r="320" spans="1:12">
      <c r="A320" s="36">
        <f t="shared" si="18"/>
        <v>314</v>
      </c>
      <c r="B320" s="137" t="s">
        <v>106</v>
      </c>
      <c r="C320" s="136" t="s">
        <v>73</v>
      </c>
      <c r="D320" s="33">
        <v>1277</v>
      </c>
      <c r="E320" s="126">
        <f t="shared" si="22"/>
        <v>7.6779999999999999</v>
      </c>
      <c r="F320" s="40">
        <v>24</v>
      </c>
      <c r="G320" s="40">
        <v>92.14</v>
      </c>
      <c r="H320" s="34">
        <f t="shared" si="17"/>
        <v>21.74</v>
      </c>
      <c r="I320" s="35">
        <f t="shared" si="21"/>
        <v>113.88</v>
      </c>
      <c r="J320" s="184"/>
      <c r="L320" s="22"/>
    </row>
    <row r="321" spans="1:12">
      <c r="A321" s="36">
        <f t="shared" si="18"/>
        <v>315</v>
      </c>
      <c r="B321" s="137" t="s">
        <v>134</v>
      </c>
      <c r="C321" s="136" t="s">
        <v>73</v>
      </c>
      <c r="D321" s="33">
        <v>1277</v>
      </c>
      <c r="E321" s="126">
        <f t="shared" si="22"/>
        <v>7.6779999999999999</v>
      </c>
      <c r="F321" s="40">
        <v>9</v>
      </c>
      <c r="G321" s="40">
        <v>34.549999999999997</v>
      </c>
      <c r="H321" s="34">
        <f t="shared" si="17"/>
        <v>8.15</v>
      </c>
      <c r="I321" s="35">
        <f t="shared" si="21"/>
        <v>42.699999999999996</v>
      </c>
      <c r="J321" s="184"/>
      <c r="L321" s="22"/>
    </row>
    <row r="322" spans="1:12">
      <c r="A322" s="36">
        <f t="shared" si="18"/>
        <v>316</v>
      </c>
      <c r="B322" s="137" t="s">
        <v>165</v>
      </c>
      <c r="C322" s="136" t="s">
        <v>33</v>
      </c>
      <c r="D322" s="33">
        <v>1185</v>
      </c>
      <c r="E322" s="126">
        <f t="shared" si="22"/>
        <v>7.1239999999999997</v>
      </c>
      <c r="F322" s="40">
        <v>40</v>
      </c>
      <c r="G322" s="40">
        <v>142.47999999999999</v>
      </c>
      <c r="H322" s="34">
        <f t="shared" si="17"/>
        <v>33.61</v>
      </c>
      <c r="I322" s="35">
        <f t="shared" si="21"/>
        <v>176.08999999999997</v>
      </c>
      <c r="J322" s="184"/>
      <c r="L322" s="22"/>
    </row>
    <row r="323" spans="1:12">
      <c r="A323" s="36">
        <f t="shared" si="18"/>
        <v>317</v>
      </c>
      <c r="B323" s="163" t="s">
        <v>84</v>
      </c>
      <c r="C323" s="138" t="s">
        <v>73</v>
      </c>
      <c r="D323" s="36">
        <v>1277</v>
      </c>
      <c r="E323" s="126">
        <f t="shared" si="22"/>
        <v>7.6779999999999999</v>
      </c>
      <c r="F323" s="38">
        <v>8</v>
      </c>
      <c r="G323" s="164">
        <v>30.71</v>
      </c>
      <c r="H323" s="34">
        <f t="shared" si="17"/>
        <v>7.24</v>
      </c>
      <c r="I323" s="35">
        <f t="shared" si="21"/>
        <v>37.950000000000003</v>
      </c>
      <c r="J323" s="184"/>
      <c r="L323" s="22"/>
    </row>
    <row r="324" spans="1:12">
      <c r="A324" s="36">
        <f t="shared" si="18"/>
        <v>318</v>
      </c>
      <c r="B324" s="138" t="s">
        <v>95</v>
      </c>
      <c r="C324" s="138" t="s">
        <v>75</v>
      </c>
      <c r="D324" s="36">
        <v>1295</v>
      </c>
      <c r="E324" s="126">
        <f t="shared" si="22"/>
        <v>7.7859999999999996</v>
      </c>
      <c r="F324" s="38">
        <v>8</v>
      </c>
      <c r="G324" s="164">
        <v>31.14</v>
      </c>
      <c r="H324" s="34">
        <f t="shared" si="17"/>
        <v>7.35</v>
      </c>
      <c r="I324" s="35">
        <f t="shared" si="21"/>
        <v>38.49</v>
      </c>
      <c r="J324" s="184"/>
      <c r="L324" s="22"/>
    </row>
    <row r="325" spans="1:12">
      <c r="A325" s="36">
        <f t="shared" si="18"/>
        <v>319</v>
      </c>
      <c r="B325" s="138" t="s">
        <v>67</v>
      </c>
      <c r="C325" s="138" t="s">
        <v>33</v>
      </c>
      <c r="D325" s="36">
        <v>1243</v>
      </c>
      <c r="E325" s="126">
        <f t="shared" si="22"/>
        <v>7.4729999999999999</v>
      </c>
      <c r="F325" s="38">
        <v>40</v>
      </c>
      <c r="G325" s="164">
        <v>149.46</v>
      </c>
      <c r="H325" s="34">
        <f t="shared" si="17"/>
        <v>35.26</v>
      </c>
      <c r="I325" s="35">
        <f t="shared" si="21"/>
        <v>184.72</v>
      </c>
      <c r="J325" s="184"/>
      <c r="L325" s="22"/>
    </row>
    <row r="326" spans="1:12">
      <c r="A326" s="36">
        <f t="shared" si="18"/>
        <v>320</v>
      </c>
      <c r="B326" s="138" t="s">
        <v>149</v>
      </c>
      <c r="C326" s="138" t="s">
        <v>73</v>
      </c>
      <c r="D326" s="36">
        <v>1317</v>
      </c>
      <c r="E326" s="126">
        <f t="shared" si="22"/>
        <v>7.9180000000000001</v>
      </c>
      <c r="F326" s="38">
        <v>8</v>
      </c>
      <c r="G326" s="164">
        <v>31.67</v>
      </c>
      <c r="H326" s="34">
        <f t="shared" si="17"/>
        <v>7.47</v>
      </c>
      <c r="I326" s="35">
        <f t="shared" si="21"/>
        <v>39.14</v>
      </c>
      <c r="J326" s="184"/>
      <c r="L326" s="22"/>
    </row>
    <row r="327" spans="1:12">
      <c r="A327" s="36">
        <f t="shared" si="18"/>
        <v>321</v>
      </c>
      <c r="B327" s="138" t="s">
        <v>74</v>
      </c>
      <c r="C327" s="138" t="s">
        <v>77</v>
      </c>
      <c r="D327" s="36">
        <v>1361</v>
      </c>
      <c r="E327" s="126">
        <f t="shared" si="22"/>
        <v>8.1829999999999998</v>
      </c>
      <c r="F327" s="38">
        <v>8</v>
      </c>
      <c r="G327" s="164">
        <v>32.729999999999997</v>
      </c>
      <c r="H327" s="34">
        <f t="shared" si="17"/>
        <v>7.72</v>
      </c>
      <c r="I327" s="35">
        <f t="shared" si="21"/>
        <v>40.449999999999996</v>
      </c>
      <c r="J327" s="184"/>
      <c r="L327" s="22"/>
    </row>
    <row r="328" spans="1:12">
      <c r="A328" s="36">
        <f t="shared" si="18"/>
        <v>322</v>
      </c>
      <c r="B328" s="138" t="s">
        <v>88</v>
      </c>
      <c r="C328" s="138" t="s">
        <v>73</v>
      </c>
      <c r="D328" s="36">
        <v>1297</v>
      </c>
      <c r="E328" s="126">
        <f t="shared" si="22"/>
        <v>7.798</v>
      </c>
      <c r="F328" s="38">
        <v>16</v>
      </c>
      <c r="G328" s="164">
        <v>62.38</v>
      </c>
      <c r="H328" s="34">
        <f t="shared" ref="H328:H390" si="23">ROUND(G328*0.2359,2)</f>
        <v>14.72</v>
      </c>
      <c r="I328" s="35">
        <f t="shared" si="21"/>
        <v>77.100000000000009</v>
      </c>
      <c r="J328" s="184"/>
      <c r="L328" s="22"/>
    </row>
    <row r="329" spans="1:12">
      <c r="A329" s="36">
        <f t="shared" ref="A329:A390" si="24">A328+1</f>
        <v>323</v>
      </c>
      <c r="B329" s="138" t="s">
        <v>120</v>
      </c>
      <c r="C329" s="138" t="s">
        <v>33</v>
      </c>
      <c r="D329" s="36">
        <v>1225</v>
      </c>
      <c r="E329" s="126">
        <f t="shared" si="22"/>
        <v>7.3650000000000002</v>
      </c>
      <c r="F329" s="38">
        <v>48</v>
      </c>
      <c r="G329" s="164">
        <v>176.76</v>
      </c>
      <c r="H329" s="34">
        <f t="shared" si="23"/>
        <v>41.7</v>
      </c>
      <c r="I329" s="35">
        <f t="shared" si="21"/>
        <v>218.45999999999998</v>
      </c>
      <c r="J329" s="184"/>
      <c r="L329" s="22"/>
    </row>
    <row r="330" spans="1:12">
      <c r="A330" s="36">
        <f t="shared" si="24"/>
        <v>324</v>
      </c>
      <c r="B330" s="138" t="s">
        <v>119</v>
      </c>
      <c r="C330" s="138" t="s">
        <v>75</v>
      </c>
      <c r="D330" s="36">
        <v>1321</v>
      </c>
      <c r="E330" s="126">
        <f t="shared" si="22"/>
        <v>7.9420000000000002</v>
      </c>
      <c r="F330" s="38">
        <v>16</v>
      </c>
      <c r="G330" s="164">
        <v>63.54</v>
      </c>
      <c r="H330" s="34">
        <f t="shared" si="23"/>
        <v>14.99</v>
      </c>
      <c r="I330" s="35">
        <f t="shared" si="21"/>
        <v>78.53</v>
      </c>
      <c r="J330" s="184"/>
      <c r="L330" s="22"/>
    </row>
    <row r="331" spans="1:12">
      <c r="A331" s="36">
        <f t="shared" si="24"/>
        <v>325</v>
      </c>
      <c r="B331" s="138" t="s">
        <v>165</v>
      </c>
      <c r="C331" s="138" t="s">
        <v>33</v>
      </c>
      <c r="D331" s="36">
        <v>1185</v>
      </c>
      <c r="E331" s="126">
        <f t="shared" si="22"/>
        <v>7.1239999999999997</v>
      </c>
      <c r="F331" s="38">
        <v>35</v>
      </c>
      <c r="G331" s="164">
        <v>124.67</v>
      </c>
      <c r="H331" s="34">
        <f t="shared" si="23"/>
        <v>29.41</v>
      </c>
      <c r="I331" s="35">
        <f t="shared" si="21"/>
        <v>154.08000000000001</v>
      </c>
      <c r="J331" s="184"/>
      <c r="L331" s="22"/>
    </row>
    <row r="332" spans="1:12">
      <c r="A332" s="36">
        <f t="shared" si="24"/>
        <v>326</v>
      </c>
      <c r="B332" s="138" t="s">
        <v>118</v>
      </c>
      <c r="C332" s="138" t="s">
        <v>33</v>
      </c>
      <c r="D332" s="36">
        <v>1080</v>
      </c>
      <c r="E332" s="126">
        <f t="shared" si="22"/>
        <v>6.4930000000000003</v>
      </c>
      <c r="F332" s="38">
        <v>8</v>
      </c>
      <c r="G332" s="164">
        <v>25.97</v>
      </c>
      <c r="H332" s="34">
        <f t="shared" si="23"/>
        <v>6.13</v>
      </c>
      <c r="I332" s="35">
        <f t="shared" si="21"/>
        <v>32.1</v>
      </c>
      <c r="J332" s="184"/>
      <c r="L332" s="22"/>
    </row>
    <row r="333" spans="1:12">
      <c r="A333" s="36">
        <f t="shared" si="24"/>
        <v>327</v>
      </c>
      <c r="B333" s="138" t="s">
        <v>109</v>
      </c>
      <c r="C333" s="138" t="s">
        <v>73</v>
      </c>
      <c r="D333" s="36">
        <v>1277</v>
      </c>
      <c r="E333" s="126">
        <f t="shared" si="22"/>
        <v>7.6779999999999999</v>
      </c>
      <c r="F333" s="38">
        <v>29</v>
      </c>
      <c r="G333" s="164">
        <v>111.33</v>
      </c>
      <c r="H333" s="34">
        <f t="shared" si="23"/>
        <v>26.26</v>
      </c>
      <c r="I333" s="35">
        <f t="shared" si="21"/>
        <v>137.59</v>
      </c>
      <c r="J333" s="184"/>
      <c r="L333" s="22"/>
    </row>
    <row r="334" spans="1:12">
      <c r="A334" s="36">
        <f t="shared" si="24"/>
        <v>328</v>
      </c>
      <c r="B334" s="138" t="s">
        <v>134</v>
      </c>
      <c r="C334" s="138" t="s">
        <v>73</v>
      </c>
      <c r="D334" s="36">
        <v>1405</v>
      </c>
      <c r="E334" s="126">
        <f t="shared" si="22"/>
        <v>8.4469999999999992</v>
      </c>
      <c r="F334" s="38">
        <v>31</v>
      </c>
      <c r="G334" s="164">
        <v>130.93</v>
      </c>
      <c r="H334" s="34">
        <f t="shared" si="23"/>
        <v>30.89</v>
      </c>
      <c r="I334" s="35">
        <f t="shared" si="21"/>
        <v>161.82</v>
      </c>
      <c r="J334" s="184"/>
      <c r="L334" s="22"/>
    </row>
    <row r="335" spans="1:12">
      <c r="A335" s="36">
        <f t="shared" si="24"/>
        <v>329</v>
      </c>
      <c r="B335" s="138" t="s">
        <v>134</v>
      </c>
      <c r="C335" s="138" t="s">
        <v>73</v>
      </c>
      <c r="D335" s="36">
        <v>1322</v>
      </c>
      <c r="E335" s="126">
        <f t="shared" si="22"/>
        <v>7.9480000000000004</v>
      </c>
      <c r="F335" s="38">
        <v>8</v>
      </c>
      <c r="G335" s="164">
        <v>31.79</v>
      </c>
      <c r="H335" s="34">
        <f t="shared" si="23"/>
        <v>7.5</v>
      </c>
      <c r="I335" s="35">
        <f t="shared" si="21"/>
        <v>39.29</v>
      </c>
      <c r="J335" s="184"/>
      <c r="L335" s="22"/>
    </row>
    <row r="336" spans="1:12">
      <c r="A336" s="36">
        <f t="shared" si="24"/>
        <v>330</v>
      </c>
      <c r="B336" s="138" t="s">
        <v>106</v>
      </c>
      <c r="C336" s="138" t="s">
        <v>73</v>
      </c>
      <c r="D336" s="36">
        <v>1277</v>
      </c>
      <c r="E336" s="126">
        <f t="shared" si="22"/>
        <v>7.6779999999999999</v>
      </c>
      <c r="F336" s="38">
        <v>8</v>
      </c>
      <c r="G336" s="164">
        <v>30.71</v>
      </c>
      <c r="H336" s="34">
        <f t="shared" si="23"/>
        <v>7.24</v>
      </c>
      <c r="I336" s="35">
        <f t="shared" si="21"/>
        <v>37.950000000000003</v>
      </c>
      <c r="J336" s="184"/>
      <c r="L336" s="22"/>
    </row>
    <row r="337" spans="1:12">
      <c r="A337" s="36">
        <f t="shared" si="24"/>
        <v>331</v>
      </c>
      <c r="B337" s="138" t="s">
        <v>146</v>
      </c>
      <c r="C337" s="138" t="s">
        <v>33</v>
      </c>
      <c r="D337" s="36">
        <v>1080</v>
      </c>
      <c r="E337" s="126">
        <f t="shared" si="22"/>
        <v>6.4930000000000003</v>
      </c>
      <c r="F337" s="38">
        <v>8</v>
      </c>
      <c r="G337" s="164">
        <v>25.97</v>
      </c>
      <c r="H337" s="34">
        <f t="shared" si="23"/>
        <v>6.13</v>
      </c>
      <c r="I337" s="35">
        <f t="shared" si="21"/>
        <v>32.1</v>
      </c>
      <c r="J337" s="184"/>
      <c r="L337" s="22"/>
    </row>
    <row r="338" spans="1:12">
      <c r="A338" s="36">
        <f t="shared" si="24"/>
        <v>332</v>
      </c>
      <c r="B338" s="138" t="s">
        <v>148</v>
      </c>
      <c r="C338" s="138" t="s">
        <v>75</v>
      </c>
      <c r="D338" s="36">
        <v>1295</v>
      </c>
      <c r="E338" s="126">
        <f t="shared" si="22"/>
        <v>7.7859999999999996</v>
      </c>
      <c r="F338" s="38">
        <v>24</v>
      </c>
      <c r="G338" s="164">
        <v>93.43</v>
      </c>
      <c r="H338" s="34">
        <f t="shared" si="23"/>
        <v>22.04</v>
      </c>
      <c r="I338" s="35">
        <f t="shared" si="21"/>
        <v>115.47</v>
      </c>
      <c r="J338" s="184"/>
      <c r="L338" s="22"/>
    </row>
    <row r="339" spans="1:12">
      <c r="A339" s="36">
        <f t="shared" si="24"/>
        <v>333</v>
      </c>
      <c r="B339" s="138" t="s">
        <v>67</v>
      </c>
      <c r="C339" s="138" t="s">
        <v>33</v>
      </c>
      <c r="D339" s="36">
        <v>1243</v>
      </c>
      <c r="E339" s="126">
        <f t="shared" si="22"/>
        <v>7.4729999999999999</v>
      </c>
      <c r="F339" s="38">
        <v>40</v>
      </c>
      <c r="G339" s="164">
        <v>149.46</v>
      </c>
      <c r="H339" s="34">
        <f t="shared" si="23"/>
        <v>35.26</v>
      </c>
      <c r="I339" s="35">
        <f t="shared" si="21"/>
        <v>184.72</v>
      </c>
      <c r="J339" s="184"/>
      <c r="L339" s="22"/>
    </row>
    <row r="340" spans="1:12">
      <c r="A340" s="36">
        <f t="shared" si="24"/>
        <v>334</v>
      </c>
      <c r="B340" s="138" t="s">
        <v>165</v>
      </c>
      <c r="C340" s="138" t="s">
        <v>33</v>
      </c>
      <c r="D340" s="36">
        <v>1185</v>
      </c>
      <c r="E340" s="126">
        <f t="shared" si="22"/>
        <v>7.1239999999999997</v>
      </c>
      <c r="F340" s="38">
        <v>40</v>
      </c>
      <c r="G340" s="164">
        <v>142.47999999999999</v>
      </c>
      <c r="H340" s="34">
        <f t="shared" si="23"/>
        <v>33.61</v>
      </c>
      <c r="I340" s="35">
        <f t="shared" si="21"/>
        <v>176.08999999999997</v>
      </c>
      <c r="J340" s="184"/>
      <c r="L340" s="22"/>
    </row>
    <row r="341" spans="1:12">
      <c r="A341" s="36">
        <f t="shared" si="24"/>
        <v>335</v>
      </c>
      <c r="B341" s="138" t="s">
        <v>109</v>
      </c>
      <c r="C341" s="138" t="s">
        <v>73</v>
      </c>
      <c r="D341" s="36">
        <v>1302</v>
      </c>
      <c r="E341" s="126">
        <f t="shared" si="22"/>
        <v>7.8280000000000003</v>
      </c>
      <c r="F341" s="38">
        <v>8</v>
      </c>
      <c r="G341" s="164">
        <v>31.31</v>
      </c>
      <c r="H341" s="34">
        <f t="shared" si="23"/>
        <v>7.39</v>
      </c>
      <c r="I341" s="35">
        <f t="shared" si="21"/>
        <v>38.699999999999996</v>
      </c>
      <c r="J341" s="184"/>
      <c r="L341" s="22"/>
    </row>
    <row r="342" spans="1:12">
      <c r="A342" s="36">
        <f t="shared" si="24"/>
        <v>336</v>
      </c>
      <c r="B342" s="138" t="s">
        <v>89</v>
      </c>
      <c r="C342" s="138" t="s">
        <v>75</v>
      </c>
      <c r="D342" s="36">
        <v>1430</v>
      </c>
      <c r="E342" s="126">
        <f t="shared" si="22"/>
        <v>8.5969999999999995</v>
      </c>
      <c r="F342" s="38">
        <v>8</v>
      </c>
      <c r="G342" s="164">
        <v>34.39</v>
      </c>
      <c r="H342" s="34">
        <f t="shared" si="23"/>
        <v>8.11</v>
      </c>
      <c r="I342" s="35">
        <f t="shared" si="21"/>
        <v>42.5</v>
      </c>
      <c r="J342" s="184"/>
      <c r="L342" s="22"/>
    </row>
    <row r="343" spans="1:12" ht="25.5">
      <c r="A343" s="36">
        <f t="shared" si="24"/>
        <v>337</v>
      </c>
      <c r="B343" s="138" t="s">
        <v>102</v>
      </c>
      <c r="C343" s="138" t="s">
        <v>75</v>
      </c>
      <c r="D343" s="36">
        <v>1505</v>
      </c>
      <c r="E343" s="126">
        <f t="shared" si="22"/>
        <v>9.048</v>
      </c>
      <c r="F343" s="38">
        <v>8</v>
      </c>
      <c r="G343" s="164">
        <v>36.19</v>
      </c>
      <c r="H343" s="34">
        <f t="shared" si="23"/>
        <v>8.5399999999999991</v>
      </c>
      <c r="I343" s="35">
        <f t="shared" si="21"/>
        <v>44.73</v>
      </c>
      <c r="J343" s="184"/>
      <c r="L343" s="22"/>
    </row>
    <row r="344" spans="1:12">
      <c r="A344" s="36">
        <f t="shared" si="24"/>
        <v>338</v>
      </c>
      <c r="B344" s="138" t="s">
        <v>126</v>
      </c>
      <c r="C344" s="138" t="s">
        <v>73</v>
      </c>
      <c r="D344" s="36">
        <v>1403</v>
      </c>
      <c r="E344" s="126">
        <f t="shared" si="22"/>
        <v>8.4350000000000005</v>
      </c>
      <c r="F344" s="38">
        <v>30</v>
      </c>
      <c r="G344" s="164">
        <v>126.53</v>
      </c>
      <c r="H344" s="34">
        <f t="shared" si="23"/>
        <v>29.85</v>
      </c>
      <c r="I344" s="35">
        <f t="shared" si="21"/>
        <v>156.38</v>
      </c>
      <c r="J344" s="184"/>
      <c r="L344" s="22"/>
    </row>
    <row r="345" spans="1:12">
      <c r="A345" s="36">
        <f t="shared" si="24"/>
        <v>339</v>
      </c>
      <c r="B345" s="138" t="s">
        <v>147</v>
      </c>
      <c r="C345" s="138" t="s">
        <v>73</v>
      </c>
      <c r="D345" s="36">
        <v>1277</v>
      </c>
      <c r="E345" s="126">
        <f t="shared" si="22"/>
        <v>7.6779999999999999</v>
      </c>
      <c r="F345" s="38">
        <v>8</v>
      </c>
      <c r="G345" s="164">
        <v>30.71</v>
      </c>
      <c r="H345" s="34">
        <f t="shared" si="23"/>
        <v>7.24</v>
      </c>
      <c r="I345" s="35">
        <f t="shared" si="21"/>
        <v>37.950000000000003</v>
      </c>
      <c r="J345" s="184"/>
      <c r="L345" s="22"/>
    </row>
    <row r="346" spans="1:12">
      <c r="A346" s="36">
        <f t="shared" si="24"/>
        <v>340</v>
      </c>
      <c r="B346" s="138" t="s">
        <v>116</v>
      </c>
      <c r="C346" s="138" t="s">
        <v>73</v>
      </c>
      <c r="D346" s="36">
        <v>1377</v>
      </c>
      <c r="E346" s="126">
        <f t="shared" si="22"/>
        <v>8.2789999999999999</v>
      </c>
      <c r="F346" s="38">
        <v>25</v>
      </c>
      <c r="G346" s="164">
        <v>103.49</v>
      </c>
      <c r="H346" s="34">
        <f t="shared" si="23"/>
        <v>24.41</v>
      </c>
      <c r="I346" s="35">
        <f t="shared" si="21"/>
        <v>127.89999999999999</v>
      </c>
      <c r="J346" s="184"/>
      <c r="L346" s="22"/>
    </row>
    <row r="347" spans="1:12">
      <c r="A347" s="36">
        <f t="shared" si="24"/>
        <v>341</v>
      </c>
      <c r="B347" s="138" t="s">
        <v>90</v>
      </c>
      <c r="C347" s="138" t="s">
        <v>33</v>
      </c>
      <c r="D347" s="36">
        <v>1223</v>
      </c>
      <c r="E347" s="126">
        <f t="shared" si="22"/>
        <v>7.3529999999999998</v>
      </c>
      <c r="F347" s="38">
        <v>35</v>
      </c>
      <c r="G347" s="164">
        <v>128.68</v>
      </c>
      <c r="H347" s="34">
        <f t="shared" si="23"/>
        <v>30.36</v>
      </c>
      <c r="I347" s="35">
        <f t="shared" si="21"/>
        <v>159.04000000000002</v>
      </c>
      <c r="J347" s="184"/>
      <c r="L347" s="22"/>
    </row>
    <row r="348" spans="1:12">
      <c r="A348" s="36">
        <f t="shared" si="24"/>
        <v>342</v>
      </c>
      <c r="B348" s="138" t="s">
        <v>90</v>
      </c>
      <c r="C348" s="138" t="s">
        <v>33</v>
      </c>
      <c r="D348" s="36">
        <v>1243</v>
      </c>
      <c r="E348" s="126">
        <f t="shared" si="22"/>
        <v>7.4729999999999999</v>
      </c>
      <c r="F348" s="38">
        <v>40</v>
      </c>
      <c r="G348" s="164">
        <v>149.46</v>
      </c>
      <c r="H348" s="34">
        <f t="shared" si="23"/>
        <v>35.26</v>
      </c>
      <c r="I348" s="35">
        <f t="shared" si="21"/>
        <v>184.72</v>
      </c>
      <c r="J348" s="184"/>
      <c r="L348" s="22"/>
    </row>
    <row r="349" spans="1:12">
      <c r="A349" s="36">
        <f t="shared" si="24"/>
        <v>343</v>
      </c>
      <c r="B349" s="138" t="s">
        <v>93</v>
      </c>
      <c r="C349" s="138" t="s">
        <v>73</v>
      </c>
      <c r="D349" s="36">
        <v>1277</v>
      </c>
      <c r="E349" s="126">
        <f t="shared" si="22"/>
        <v>7.6779999999999999</v>
      </c>
      <c r="F349" s="38">
        <v>14</v>
      </c>
      <c r="G349" s="164">
        <v>53.75</v>
      </c>
      <c r="H349" s="34">
        <f t="shared" si="23"/>
        <v>12.68</v>
      </c>
      <c r="I349" s="35">
        <f t="shared" si="21"/>
        <v>66.430000000000007</v>
      </c>
      <c r="J349" s="184"/>
      <c r="L349" s="22"/>
    </row>
    <row r="350" spans="1:12">
      <c r="A350" s="36">
        <f t="shared" si="24"/>
        <v>344</v>
      </c>
      <c r="B350" s="138" t="s">
        <v>165</v>
      </c>
      <c r="C350" s="138" t="s">
        <v>33</v>
      </c>
      <c r="D350" s="36">
        <v>1165</v>
      </c>
      <c r="E350" s="126">
        <f t="shared" si="22"/>
        <v>7.0039999999999996</v>
      </c>
      <c r="F350" s="38">
        <v>40</v>
      </c>
      <c r="G350" s="164">
        <v>140.08000000000001</v>
      </c>
      <c r="H350" s="34">
        <f>ROUND(G350*0.2359,2)+0.01</f>
        <v>33.049999999999997</v>
      </c>
      <c r="I350" s="35">
        <f t="shared" si="21"/>
        <v>173.13</v>
      </c>
      <c r="J350" s="184"/>
      <c r="L350" s="22"/>
    </row>
    <row r="351" spans="1:12">
      <c r="A351" s="36">
        <f t="shared" si="24"/>
        <v>345</v>
      </c>
      <c r="B351" s="138" t="s">
        <v>119</v>
      </c>
      <c r="C351" s="138" t="s">
        <v>73</v>
      </c>
      <c r="D351" s="36">
        <v>1277</v>
      </c>
      <c r="E351" s="126">
        <f t="shared" si="22"/>
        <v>7.6779999999999999</v>
      </c>
      <c r="F351" s="38">
        <v>16</v>
      </c>
      <c r="G351" s="164">
        <v>61.42</v>
      </c>
      <c r="H351" s="34">
        <f t="shared" si="23"/>
        <v>14.49</v>
      </c>
      <c r="I351" s="35">
        <f t="shared" si="21"/>
        <v>75.91</v>
      </c>
      <c r="J351" s="184"/>
      <c r="L351" s="22"/>
    </row>
    <row r="352" spans="1:12">
      <c r="A352" s="36">
        <f t="shared" si="24"/>
        <v>346</v>
      </c>
      <c r="B352" s="138" t="s">
        <v>120</v>
      </c>
      <c r="C352" s="138" t="s">
        <v>33</v>
      </c>
      <c r="D352" s="36">
        <v>1185</v>
      </c>
      <c r="E352" s="126">
        <f t="shared" si="22"/>
        <v>7.1239999999999997</v>
      </c>
      <c r="F352" s="38">
        <v>62</v>
      </c>
      <c r="G352" s="164">
        <v>220.84</v>
      </c>
      <c r="H352" s="34">
        <f t="shared" si="23"/>
        <v>52.1</v>
      </c>
      <c r="I352" s="35">
        <f t="shared" si="21"/>
        <v>272.94</v>
      </c>
      <c r="J352" s="184"/>
      <c r="L352" s="22"/>
    </row>
    <row r="353" spans="1:12">
      <c r="A353" s="36">
        <f t="shared" si="24"/>
        <v>347</v>
      </c>
      <c r="B353" s="138" t="s">
        <v>124</v>
      </c>
      <c r="C353" s="138" t="s">
        <v>73</v>
      </c>
      <c r="D353" s="36">
        <v>1277</v>
      </c>
      <c r="E353" s="126">
        <f t="shared" si="22"/>
        <v>7.6779999999999999</v>
      </c>
      <c r="F353" s="38">
        <v>16</v>
      </c>
      <c r="G353" s="164">
        <v>61.42</v>
      </c>
      <c r="H353" s="34">
        <f t="shared" si="23"/>
        <v>14.49</v>
      </c>
      <c r="I353" s="35">
        <f t="shared" si="21"/>
        <v>75.91</v>
      </c>
      <c r="J353" s="184"/>
      <c r="L353" s="22"/>
    </row>
    <row r="354" spans="1:12" ht="17.25" customHeight="1">
      <c r="A354" s="36">
        <f t="shared" si="24"/>
        <v>348</v>
      </c>
      <c r="B354" s="138" t="s">
        <v>87</v>
      </c>
      <c r="C354" s="138" t="s">
        <v>73</v>
      </c>
      <c r="D354" s="36">
        <v>1277</v>
      </c>
      <c r="E354" s="126">
        <f t="shared" si="22"/>
        <v>7.6779999999999999</v>
      </c>
      <c r="F354" s="38">
        <v>16</v>
      </c>
      <c r="G354" s="164">
        <v>61.42</v>
      </c>
      <c r="H354" s="34">
        <f t="shared" si="23"/>
        <v>14.49</v>
      </c>
      <c r="I354" s="35">
        <f t="shared" si="21"/>
        <v>75.91</v>
      </c>
      <c r="J354" s="184"/>
      <c r="L354" s="22"/>
    </row>
    <row r="355" spans="1:12" ht="18.75" customHeight="1">
      <c r="A355" s="36">
        <f t="shared" si="24"/>
        <v>349</v>
      </c>
      <c r="B355" s="138" t="s">
        <v>106</v>
      </c>
      <c r="C355" s="138" t="s">
        <v>33</v>
      </c>
      <c r="D355" s="36">
        <v>1080</v>
      </c>
      <c r="E355" s="126">
        <f t="shared" si="22"/>
        <v>6.4930000000000003</v>
      </c>
      <c r="F355" s="38">
        <v>16</v>
      </c>
      <c r="G355" s="164">
        <v>51.94</v>
      </c>
      <c r="H355" s="34">
        <f t="shared" si="23"/>
        <v>12.25</v>
      </c>
      <c r="I355" s="35">
        <f t="shared" si="21"/>
        <v>64.19</v>
      </c>
      <c r="J355" s="184"/>
      <c r="L355" s="22"/>
    </row>
    <row r="356" spans="1:12">
      <c r="A356" s="36">
        <f t="shared" si="24"/>
        <v>350</v>
      </c>
      <c r="B356" s="138" t="s">
        <v>74</v>
      </c>
      <c r="C356" s="138" t="s">
        <v>73</v>
      </c>
      <c r="D356" s="33">
        <v>1297</v>
      </c>
      <c r="E356" s="126">
        <f t="shared" si="22"/>
        <v>7.798</v>
      </c>
      <c r="F356" s="40">
        <v>8</v>
      </c>
      <c r="G356" s="35">
        <v>31.19</v>
      </c>
      <c r="H356" s="34">
        <f t="shared" si="23"/>
        <v>7.36</v>
      </c>
      <c r="I356" s="35">
        <f t="shared" si="21"/>
        <v>38.550000000000004</v>
      </c>
      <c r="J356" s="184"/>
      <c r="L356" s="22"/>
    </row>
    <row r="357" spans="1:12">
      <c r="A357" s="36">
        <f t="shared" si="24"/>
        <v>351</v>
      </c>
      <c r="B357" s="138" t="s">
        <v>107</v>
      </c>
      <c r="C357" s="138" t="s">
        <v>73</v>
      </c>
      <c r="D357" s="33">
        <v>1322</v>
      </c>
      <c r="E357" s="126">
        <f t="shared" si="22"/>
        <v>7.9480000000000004</v>
      </c>
      <c r="F357" s="40">
        <v>14</v>
      </c>
      <c r="G357" s="35">
        <v>55.64</v>
      </c>
      <c r="H357" s="34">
        <f t="shared" si="23"/>
        <v>13.13</v>
      </c>
      <c r="I357" s="35">
        <f t="shared" si="21"/>
        <v>68.77</v>
      </c>
      <c r="J357" s="184"/>
      <c r="L357" s="22"/>
    </row>
    <row r="358" spans="1:12">
      <c r="A358" s="36">
        <f t="shared" si="24"/>
        <v>352</v>
      </c>
      <c r="B358" s="138" t="s">
        <v>79</v>
      </c>
      <c r="C358" s="138" t="s">
        <v>73</v>
      </c>
      <c r="D358" s="33">
        <v>1277</v>
      </c>
      <c r="E358" s="126">
        <f t="shared" si="22"/>
        <v>7.6779999999999999</v>
      </c>
      <c r="F358" s="40">
        <v>8</v>
      </c>
      <c r="G358" s="35">
        <v>30.71</v>
      </c>
      <c r="H358" s="34">
        <f t="shared" si="23"/>
        <v>7.24</v>
      </c>
      <c r="I358" s="35">
        <f t="shared" si="21"/>
        <v>37.950000000000003</v>
      </c>
      <c r="J358" s="184"/>
      <c r="L358" s="22"/>
    </row>
    <row r="359" spans="1:12">
      <c r="A359" s="36">
        <f t="shared" si="24"/>
        <v>353</v>
      </c>
      <c r="B359" s="138" t="s">
        <v>108</v>
      </c>
      <c r="C359" s="138" t="s">
        <v>73</v>
      </c>
      <c r="D359" s="33">
        <v>1377</v>
      </c>
      <c r="E359" s="126">
        <f t="shared" si="22"/>
        <v>8.2789999999999999</v>
      </c>
      <c r="F359" s="40">
        <v>8</v>
      </c>
      <c r="G359" s="35">
        <v>33.119999999999997</v>
      </c>
      <c r="H359" s="34">
        <f t="shared" si="23"/>
        <v>7.81</v>
      </c>
      <c r="I359" s="35">
        <f t="shared" si="21"/>
        <v>40.93</v>
      </c>
      <c r="J359" s="184"/>
      <c r="L359" s="22"/>
    </row>
    <row r="360" spans="1:12">
      <c r="A360" s="36">
        <f t="shared" si="24"/>
        <v>354</v>
      </c>
      <c r="B360" s="138" t="s">
        <v>107</v>
      </c>
      <c r="C360" s="138" t="s">
        <v>73</v>
      </c>
      <c r="D360" s="33">
        <v>1277</v>
      </c>
      <c r="E360" s="126">
        <f t="shared" si="22"/>
        <v>7.6779999999999999</v>
      </c>
      <c r="F360" s="40">
        <v>16</v>
      </c>
      <c r="G360" s="35">
        <v>61.42</v>
      </c>
      <c r="H360" s="34">
        <f t="shared" si="23"/>
        <v>14.49</v>
      </c>
      <c r="I360" s="35">
        <f t="shared" si="21"/>
        <v>75.91</v>
      </c>
      <c r="J360" s="184"/>
      <c r="L360" s="22"/>
    </row>
    <row r="361" spans="1:12">
      <c r="A361" s="36">
        <f t="shared" si="24"/>
        <v>355</v>
      </c>
      <c r="B361" s="138" t="s">
        <v>107</v>
      </c>
      <c r="C361" s="139" t="s">
        <v>33</v>
      </c>
      <c r="D361" s="33">
        <v>1080</v>
      </c>
      <c r="E361" s="40">
        <f t="shared" si="22"/>
        <v>6.4930000000000003</v>
      </c>
      <c r="F361" s="40">
        <v>8</v>
      </c>
      <c r="G361" s="40">
        <v>25.97</v>
      </c>
      <c r="H361" s="34">
        <f t="shared" si="23"/>
        <v>6.13</v>
      </c>
      <c r="I361" s="40">
        <f t="shared" ref="I361:I390" si="25">G361+H361</f>
        <v>32.1</v>
      </c>
      <c r="J361" s="184"/>
      <c r="L361" s="22"/>
    </row>
    <row r="362" spans="1:12">
      <c r="A362" s="36">
        <f t="shared" si="24"/>
        <v>356</v>
      </c>
      <c r="B362" s="138" t="s">
        <v>114</v>
      </c>
      <c r="C362" s="139" t="s">
        <v>33</v>
      </c>
      <c r="D362" s="33">
        <v>1060</v>
      </c>
      <c r="E362" s="40">
        <f t="shared" si="22"/>
        <v>6.3730000000000002</v>
      </c>
      <c r="F362" s="40">
        <v>8</v>
      </c>
      <c r="G362" s="35">
        <v>25.49</v>
      </c>
      <c r="H362" s="34">
        <f t="shared" si="23"/>
        <v>6.01</v>
      </c>
      <c r="I362" s="40">
        <f t="shared" si="25"/>
        <v>31.5</v>
      </c>
      <c r="J362" s="184"/>
      <c r="L362" s="22"/>
    </row>
    <row r="363" spans="1:12">
      <c r="A363" s="36">
        <f t="shared" si="24"/>
        <v>357</v>
      </c>
      <c r="B363" s="138" t="s">
        <v>87</v>
      </c>
      <c r="C363" s="139" t="s">
        <v>73</v>
      </c>
      <c r="D363" s="36">
        <v>1257</v>
      </c>
      <c r="E363" s="38">
        <f t="shared" si="22"/>
        <v>7.5570000000000004</v>
      </c>
      <c r="F363" s="38">
        <v>6</v>
      </c>
      <c r="G363" s="164">
        <v>22.67</v>
      </c>
      <c r="H363" s="34">
        <f t="shared" si="23"/>
        <v>5.35</v>
      </c>
      <c r="I363" s="38">
        <f t="shared" si="25"/>
        <v>28.020000000000003</v>
      </c>
      <c r="J363" s="184"/>
      <c r="L363" s="22"/>
    </row>
    <row r="364" spans="1:12">
      <c r="A364" s="36">
        <f t="shared" si="24"/>
        <v>358</v>
      </c>
      <c r="B364" s="138" t="s">
        <v>87</v>
      </c>
      <c r="C364" s="139" t="s">
        <v>73</v>
      </c>
      <c r="D364" s="36">
        <v>1257</v>
      </c>
      <c r="E364" s="38">
        <f t="shared" si="22"/>
        <v>7.5570000000000004</v>
      </c>
      <c r="F364" s="38">
        <v>8</v>
      </c>
      <c r="G364" s="164">
        <v>30.23</v>
      </c>
      <c r="H364" s="34">
        <f t="shared" si="23"/>
        <v>7.13</v>
      </c>
      <c r="I364" s="38">
        <f t="shared" si="25"/>
        <v>37.36</v>
      </c>
      <c r="J364" s="184"/>
      <c r="L364" s="22"/>
    </row>
    <row r="365" spans="1:12">
      <c r="A365" s="36">
        <f t="shared" si="24"/>
        <v>359</v>
      </c>
      <c r="B365" s="138" t="s">
        <v>95</v>
      </c>
      <c r="C365" s="139" t="s">
        <v>73</v>
      </c>
      <c r="D365" s="36">
        <v>1257</v>
      </c>
      <c r="E365" s="38">
        <f t="shared" si="22"/>
        <v>7.5570000000000004</v>
      </c>
      <c r="F365" s="38">
        <v>8</v>
      </c>
      <c r="G365" s="164">
        <v>30.23</v>
      </c>
      <c r="H365" s="34">
        <f t="shared" si="23"/>
        <v>7.13</v>
      </c>
      <c r="I365" s="38">
        <f t="shared" si="25"/>
        <v>37.36</v>
      </c>
      <c r="J365" s="184"/>
      <c r="L365" s="22"/>
    </row>
    <row r="366" spans="1:12">
      <c r="A366" s="36">
        <f t="shared" si="24"/>
        <v>360</v>
      </c>
      <c r="B366" s="138" t="s">
        <v>100</v>
      </c>
      <c r="C366" s="139" t="s">
        <v>73</v>
      </c>
      <c r="D366" s="36">
        <v>1257</v>
      </c>
      <c r="E366" s="38">
        <f t="shared" si="22"/>
        <v>7.5570000000000004</v>
      </c>
      <c r="F366" s="38">
        <v>8</v>
      </c>
      <c r="G366" s="164">
        <v>30.23</v>
      </c>
      <c r="H366" s="34">
        <f t="shared" si="23"/>
        <v>7.13</v>
      </c>
      <c r="I366" s="38">
        <f t="shared" si="25"/>
        <v>37.36</v>
      </c>
      <c r="J366" s="184"/>
      <c r="L366" s="22"/>
    </row>
    <row r="367" spans="1:12">
      <c r="A367" s="36">
        <f t="shared" si="24"/>
        <v>361</v>
      </c>
      <c r="B367" s="138" t="s">
        <v>131</v>
      </c>
      <c r="C367" s="139" t="s">
        <v>73</v>
      </c>
      <c r="D367" s="36">
        <v>1383</v>
      </c>
      <c r="E367" s="38">
        <f t="shared" si="22"/>
        <v>8.3149999999999995</v>
      </c>
      <c r="F367" s="38">
        <v>24</v>
      </c>
      <c r="G367" s="164">
        <v>99.78</v>
      </c>
      <c r="H367" s="34">
        <f t="shared" si="23"/>
        <v>23.54</v>
      </c>
      <c r="I367" s="38">
        <f t="shared" si="25"/>
        <v>123.32</v>
      </c>
      <c r="J367" s="184"/>
      <c r="L367" s="22"/>
    </row>
    <row r="368" spans="1:12">
      <c r="A368" s="36">
        <f t="shared" si="24"/>
        <v>362</v>
      </c>
      <c r="B368" s="138" t="s">
        <v>78</v>
      </c>
      <c r="C368" s="139" t="s">
        <v>33</v>
      </c>
      <c r="D368" s="36">
        <v>1060</v>
      </c>
      <c r="E368" s="38">
        <f t="shared" si="22"/>
        <v>6.3730000000000002</v>
      </c>
      <c r="F368" s="38">
        <v>2</v>
      </c>
      <c r="G368" s="164">
        <v>6.37</v>
      </c>
      <c r="H368" s="34">
        <f t="shared" si="23"/>
        <v>1.5</v>
      </c>
      <c r="I368" s="38">
        <f t="shared" si="25"/>
        <v>7.87</v>
      </c>
      <c r="J368" s="184"/>
      <c r="L368" s="22"/>
    </row>
    <row r="369" spans="1:12">
      <c r="A369" s="36">
        <f t="shared" si="24"/>
        <v>363</v>
      </c>
      <c r="B369" s="138" t="s">
        <v>131</v>
      </c>
      <c r="C369" s="139" t="s">
        <v>73</v>
      </c>
      <c r="D369" s="36">
        <v>1383</v>
      </c>
      <c r="E369" s="38">
        <f t="shared" si="22"/>
        <v>8.3149999999999995</v>
      </c>
      <c r="F369" s="38">
        <v>16</v>
      </c>
      <c r="G369" s="164">
        <v>66.52</v>
      </c>
      <c r="H369" s="34">
        <f t="shared" si="23"/>
        <v>15.69</v>
      </c>
      <c r="I369" s="38">
        <f t="shared" si="25"/>
        <v>82.21</v>
      </c>
      <c r="J369" s="184"/>
      <c r="L369" s="22"/>
    </row>
    <row r="370" spans="1:12">
      <c r="A370" s="36">
        <f t="shared" si="24"/>
        <v>364</v>
      </c>
      <c r="B370" s="138" t="s">
        <v>165</v>
      </c>
      <c r="C370" s="139" t="s">
        <v>33</v>
      </c>
      <c r="D370" s="36">
        <v>1165</v>
      </c>
      <c r="E370" s="38">
        <f t="shared" si="22"/>
        <v>7.0039999999999996</v>
      </c>
      <c r="F370" s="38">
        <v>40</v>
      </c>
      <c r="G370" s="164">
        <v>140.08000000000001</v>
      </c>
      <c r="H370" s="34">
        <f>ROUND(G370*0.2359,2)+0.01</f>
        <v>33.049999999999997</v>
      </c>
      <c r="I370" s="38">
        <f t="shared" si="25"/>
        <v>173.13</v>
      </c>
      <c r="J370" s="184"/>
      <c r="L370" s="22"/>
    </row>
    <row r="371" spans="1:12" ht="17.25" customHeight="1">
      <c r="A371" s="36">
        <f t="shared" si="24"/>
        <v>365</v>
      </c>
      <c r="B371" s="138" t="s">
        <v>118</v>
      </c>
      <c r="C371" s="139" t="s">
        <v>75</v>
      </c>
      <c r="D371" s="36">
        <v>1383</v>
      </c>
      <c r="E371" s="38">
        <f t="shared" si="22"/>
        <v>8.3149999999999995</v>
      </c>
      <c r="F371" s="38">
        <v>24</v>
      </c>
      <c r="G371" s="164">
        <v>99.78</v>
      </c>
      <c r="H371" s="34">
        <f t="shared" si="23"/>
        <v>23.54</v>
      </c>
      <c r="I371" s="38">
        <f t="shared" si="25"/>
        <v>123.32</v>
      </c>
      <c r="J371" s="184"/>
      <c r="L371" s="22"/>
    </row>
    <row r="372" spans="1:12">
      <c r="A372" s="36">
        <f t="shared" si="24"/>
        <v>366</v>
      </c>
      <c r="B372" s="138" t="s">
        <v>93</v>
      </c>
      <c r="C372" s="139" t="s">
        <v>73</v>
      </c>
      <c r="D372" s="36">
        <v>1237</v>
      </c>
      <c r="E372" s="38">
        <f t="shared" si="22"/>
        <v>7.4370000000000003</v>
      </c>
      <c r="F372" s="38">
        <v>8</v>
      </c>
      <c r="G372" s="164">
        <v>29.75</v>
      </c>
      <c r="H372" s="34">
        <f t="shared" si="23"/>
        <v>7.02</v>
      </c>
      <c r="I372" s="38">
        <f t="shared" si="25"/>
        <v>36.769999999999996</v>
      </c>
      <c r="J372" s="184"/>
      <c r="L372" s="22"/>
    </row>
    <row r="373" spans="1:12">
      <c r="A373" s="36">
        <f t="shared" si="24"/>
        <v>367</v>
      </c>
      <c r="B373" s="138" t="s">
        <v>81</v>
      </c>
      <c r="C373" s="139" t="s">
        <v>33</v>
      </c>
      <c r="D373" s="36">
        <v>1060</v>
      </c>
      <c r="E373" s="38">
        <f t="shared" si="22"/>
        <v>6.3730000000000002</v>
      </c>
      <c r="F373" s="38">
        <v>21</v>
      </c>
      <c r="G373" s="164">
        <v>66.92</v>
      </c>
      <c r="H373" s="34">
        <f t="shared" si="23"/>
        <v>15.79</v>
      </c>
      <c r="I373" s="38">
        <f t="shared" si="25"/>
        <v>82.710000000000008</v>
      </c>
      <c r="J373" s="184"/>
      <c r="L373" s="22"/>
    </row>
    <row r="374" spans="1:12">
      <c r="A374" s="36">
        <f t="shared" si="24"/>
        <v>368</v>
      </c>
      <c r="B374" s="138" t="s">
        <v>125</v>
      </c>
      <c r="C374" s="139" t="s">
        <v>33</v>
      </c>
      <c r="D374" s="36">
        <v>1060</v>
      </c>
      <c r="E374" s="38">
        <f t="shared" ref="E374:E390" si="26">ROUND(D374/$E$4,3)</f>
        <v>6.3730000000000002</v>
      </c>
      <c r="F374" s="38">
        <v>2</v>
      </c>
      <c r="G374" s="164">
        <v>6.37</v>
      </c>
      <c r="H374" s="34">
        <f t="shared" si="23"/>
        <v>1.5</v>
      </c>
      <c r="I374" s="38">
        <f t="shared" si="25"/>
        <v>7.87</v>
      </c>
      <c r="J374" s="184"/>
      <c r="L374" s="22"/>
    </row>
    <row r="375" spans="1:12">
      <c r="A375" s="36">
        <f t="shared" si="24"/>
        <v>369</v>
      </c>
      <c r="B375" s="138" t="s">
        <v>107</v>
      </c>
      <c r="C375" s="139" t="s">
        <v>33</v>
      </c>
      <c r="D375" s="36">
        <v>1060</v>
      </c>
      <c r="E375" s="38">
        <f t="shared" si="26"/>
        <v>6.3730000000000002</v>
      </c>
      <c r="F375" s="38">
        <v>16</v>
      </c>
      <c r="G375" s="164">
        <v>50.98</v>
      </c>
      <c r="H375" s="34">
        <f t="shared" si="23"/>
        <v>12.03</v>
      </c>
      <c r="I375" s="38">
        <f t="shared" si="25"/>
        <v>63.01</v>
      </c>
      <c r="J375" s="184"/>
      <c r="L375" s="22"/>
    </row>
    <row r="376" spans="1:12">
      <c r="A376" s="36">
        <f t="shared" si="24"/>
        <v>370</v>
      </c>
      <c r="B376" s="138" t="s">
        <v>132</v>
      </c>
      <c r="C376" s="139" t="s">
        <v>33</v>
      </c>
      <c r="D376" s="36">
        <v>1060</v>
      </c>
      <c r="E376" s="38">
        <f t="shared" si="26"/>
        <v>6.3730000000000002</v>
      </c>
      <c r="F376" s="38">
        <v>10</v>
      </c>
      <c r="G376" s="164">
        <v>31.87</v>
      </c>
      <c r="H376" s="34">
        <f t="shared" si="23"/>
        <v>7.52</v>
      </c>
      <c r="I376" s="38">
        <f t="shared" si="25"/>
        <v>39.39</v>
      </c>
      <c r="J376" s="184"/>
      <c r="L376" s="22"/>
    </row>
    <row r="377" spans="1:12">
      <c r="A377" s="36">
        <f t="shared" si="24"/>
        <v>371</v>
      </c>
      <c r="B377" s="138" t="s">
        <v>81</v>
      </c>
      <c r="C377" s="139" t="s">
        <v>73</v>
      </c>
      <c r="D377" s="36">
        <v>1257</v>
      </c>
      <c r="E377" s="38">
        <f t="shared" si="26"/>
        <v>7.5570000000000004</v>
      </c>
      <c r="F377" s="38">
        <v>8</v>
      </c>
      <c r="G377" s="164">
        <v>30.23</v>
      </c>
      <c r="H377" s="34">
        <f t="shared" si="23"/>
        <v>7.13</v>
      </c>
      <c r="I377" s="38">
        <f t="shared" si="25"/>
        <v>37.36</v>
      </c>
      <c r="J377" s="184"/>
      <c r="L377" s="22"/>
    </row>
    <row r="378" spans="1:12">
      <c r="A378" s="36">
        <f t="shared" si="24"/>
        <v>372</v>
      </c>
      <c r="B378" s="138" t="s">
        <v>131</v>
      </c>
      <c r="C378" s="139" t="s">
        <v>73</v>
      </c>
      <c r="D378" s="36">
        <v>1383</v>
      </c>
      <c r="E378" s="38">
        <f t="shared" si="26"/>
        <v>8.3149999999999995</v>
      </c>
      <c r="F378" s="38">
        <v>22</v>
      </c>
      <c r="G378" s="164">
        <v>91.47</v>
      </c>
      <c r="H378" s="34">
        <f t="shared" si="23"/>
        <v>21.58</v>
      </c>
      <c r="I378" s="38">
        <f t="shared" si="25"/>
        <v>113.05</v>
      </c>
      <c r="J378" s="184"/>
      <c r="L378" s="22"/>
    </row>
    <row r="379" spans="1:12">
      <c r="A379" s="36">
        <f t="shared" si="24"/>
        <v>373</v>
      </c>
      <c r="B379" s="138" t="s">
        <v>120</v>
      </c>
      <c r="C379" s="139" t="s">
        <v>33</v>
      </c>
      <c r="D379" s="36">
        <v>1165</v>
      </c>
      <c r="E379" s="38">
        <f t="shared" si="26"/>
        <v>7.0039999999999996</v>
      </c>
      <c r="F379" s="38">
        <v>22</v>
      </c>
      <c r="G379" s="164">
        <v>77.040000000000006</v>
      </c>
      <c r="H379" s="34">
        <f t="shared" si="23"/>
        <v>18.170000000000002</v>
      </c>
      <c r="I379" s="38">
        <f t="shared" si="25"/>
        <v>95.210000000000008</v>
      </c>
      <c r="J379" s="184"/>
      <c r="L379" s="22"/>
    </row>
    <row r="380" spans="1:12">
      <c r="A380" s="36">
        <f t="shared" si="24"/>
        <v>374</v>
      </c>
      <c r="B380" s="138" t="s">
        <v>149</v>
      </c>
      <c r="C380" s="139" t="s">
        <v>33</v>
      </c>
      <c r="D380" s="36">
        <v>1060</v>
      </c>
      <c r="E380" s="38">
        <f t="shared" si="26"/>
        <v>6.3730000000000002</v>
      </c>
      <c r="F380" s="38">
        <v>16</v>
      </c>
      <c r="G380" s="164">
        <v>50.98</v>
      </c>
      <c r="H380" s="34">
        <f t="shared" si="23"/>
        <v>12.03</v>
      </c>
      <c r="I380" s="38">
        <f t="shared" si="25"/>
        <v>63.01</v>
      </c>
      <c r="J380" s="184"/>
      <c r="L380" s="22"/>
    </row>
    <row r="381" spans="1:12">
      <c r="A381" s="36">
        <f t="shared" si="24"/>
        <v>375</v>
      </c>
      <c r="B381" s="138" t="s">
        <v>149</v>
      </c>
      <c r="C381" s="139" t="s">
        <v>73</v>
      </c>
      <c r="D381" s="36">
        <v>1257</v>
      </c>
      <c r="E381" s="38">
        <f t="shared" si="26"/>
        <v>7.5570000000000004</v>
      </c>
      <c r="F381" s="38">
        <v>24</v>
      </c>
      <c r="G381" s="164">
        <v>90.68</v>
      </c>
      <c r="H381" s="34">
        <f t="shared" si="23"/>
        <v>21.39</v>
      </c>
      <c r="I381" s="38">
        <f t="shared" si="25"/>
        <v>112.07000000000001</v>
      </c>
      <c r="J381" s="184"/>
      <c r="L381" s="22"/>
    </row>
    <row r="382" spans="1:12">
      <c r="A382" s="36">
        <f t="shared" si="24"/>
        <v>376</v>
      </c>
      <c r="B382" s="138" t="s">
        <v>83</v>
      </c>
      <c r="C382" s="139" t="s">
        <v>73</v>
      </c>
      <c r="D382" s="36">
        <v>1282</v>
      </c>
      <c r="E382" s="38">
        <f t="shared" si="26"/>
        <v>7.7080000000000002</v>
      </c>
      <c r="F382" s="38">
        <v>32</v>
      </c>
      <c r="G382" s="164">
        <v>123.33</v>
      </c>
      <c r="H382" s="34">
        <f t="shared" si="23"/>
        <v>29.09</v>
      </c>
      <c r="I382" s="38">
        <f t="shared" si="25"/>
        <v>152.41999999999999</v>
      </c>
      <c r="J382" s="184"/>
      <c r="L382" s="22"/>
    </row>
    <row r="383" spans="1:12">
      <c r="A383" s="36">
        <f t="shared" si="24"/>
        <v>377</v>
      </c>
      <c r="B383" s="138" t="s">
        <v>120</v>
      </c>
      <c r="C383" s="139" t="s">
        <v>33</v>
      </c>
      <c r="D383" s="36">
        <v>1165</v>
      </c>
      <c r="E383" s="38">
        <f t="shared" si="26"/>
        <v>7.0039999999999996</v>
      </c>
      <c r="F383" s="38">
        <v>46</v>
      </c>
      <c r="G383" s="164">
        <v>161.09</v>
      </c>
      <c r="H383" s="34">
        <f t="shared" si="23"/>
        <v>38</v>
      </c>
      <c r="I383" s="38">
        <f t="shared" si="25"/>
        <v>199.09</v>
      </c>
      <c r="J383" s="184"/>
      <c r="L383" s="22"/>
    </row>
    <row r="384" spans="1:12">
      <c r="A384" s="36">
        <f t="shared" si="24"/>
        <v>378</v>
      </c>
      <c r="B384" s="138" t="s">
        <v>106</v>
      </c>
      <c r="C384" s="139" t="s">
        <v>73</v>
      </c>
      <c r="D384" s="36">
        <v>1257</v>
      </c>
      <c r="E384" s="38">
        <f t="shared" si="26"/>
        <v>7.5570000000000004</v>
      </c>
      <c r="F384" s="38">
        <v>24</v>
      </c>
      <c r="G384" s="164">
        <v>90.68</v>
      </c>
      <c r="H384" s="34">
        <f t="shared" si="23"/>
        <v>21.39</v>
      </c>
      <c r="I384" s="38">
        <f t="shared" si="25"/>
        <v>112.07000000000001</v>
      </c>
      <c r="J384" s="184"/>
      <c r="L384" s="22"/>
    </row>
    <row r="385" spans="1:12">
      <c r="A385" s="36">
        <f t="shared" si="24"/>
        <v>379</v>
      </c>
      <c r="B385" s="138" t="s">
        <v>109</v>
      </c>
      <c r="C385" s="139" t="s">
        <v>73</v>
      </c>
      <c r="D385" s="36">
        <v>1282</v>
      </c>
      <c r="E385" s="38">
        <f t="shared" si="26"/>
        <v>7.7080000000000002</v>
      </c>
      <c r="F385" s="38">
        <v>8</v>
      </c>
      <c r="G385" s="164">
        <v>30.83</v>
      </c>
      <c r="H385" s="34">
        <f t="shared" si="23"/>
        <v>7.27</v>
      </c>
      <c r="I385" s="38">
        <f t="shared" si="25"/>
        <v>38.099999999999994</v>
      </c>
      <c r="J385" s="184"/>
      <c r="L385" s="22"/>
    </row>
    <row r="386" spans="1:12">
      <c r="A386" s="36">
        <f t="shared" si="24"/>
        <v>380</v>
      </c>
      <c r="B386" s="138" t="s">
        <v>140</v>
      </c>
      <c r="C386" s="139" t="s">
        <v>73</v>
      </c>
      <c r="D386" s="36">
        <v>1282</v>
      </c>
      <c r="E386" s="38">
        <f t="shared" si="26"/>
        <v>7.7080000000000002</v>
      </c>
      <c r="F386" s="38">
        <v>24</v>
      </c>
      <c r="G386" s="164">
        <v>92.5</v>
      </c>
      <c r="H386" s="34">
        <f t="shared" si="23"/>
        <v>21.82</v>
      </c>
      <c r="I386" s="38">
        <f t="shared" si="25"/>
        <v>114.32</v>
      </c>
      <c r="J386" s="184"/>
      <c r="L386" s="22"/>
    </row>
    <row r="387" spans="1:12">
      <c r="A387" s="36">
        <f t="shared" si="24"/>
        <v>381</v>
      </c>
      <c r="B387" s="138" t="s">
        <v>138</v>
      </c>
      <c r="C387" s="139" t="s">
        <v>73</v>
      </c>
      <c r="D387" s="36">
        <v>1383</v>
      </c>
      <c r="E387" s="38">
        <f t="shared" si="26"/>
        <v>8.3149999999999995</v>
      </c>
      <c r="F387" s="38">
        <v>24</v>
      </c>
      <c r="G387" s="164">
        <v>99.78</v>
      </c>
      <c r="H387" s="34">
        <f t="shared" si="23"/>
        <v>23.54</v>
      </c>
      <c r="I387" s="38">
        <f t="shared" si="25"/>
        <v>123.32</v>
      </c>
      <c r="J387" s="184"/>
      <c r="L387" s="22"/>
    </row>
    <row r="388" spans="1:12">
      <c r="A388" s="36">
        <f t="shared" si="24"/>
        <v>382</v>
      </c>
      <c r="B388" s="138" t="s">
        <v>67</v>
      </c>
      <c r="C388" s="139" t="s">
        <v>33</v>
      </c>
      <c r="D388" s="36">
        <v>1223</v>
      </c>
      <c r="E388" s="38">
        <f t="shared" si="26"/>
        <v>7.3529999999999998</v>
      </c>
      <c r="F388" s="38">
        <v>40</v>
      </c>
      <c r="G388" s="164">
        <v>147.06</v>
      </c>
      <c r="H388" s="34">
        <f t="shared" si="23"/>
        <v>34.69</v>
      </c>
      <c r="I388" s="38">
        <f t="shared" si="25"/>
        <v>181.75</v>
      </c>
      <c r="J388" s="184"/>
      <c r="L388" s="22"/>
    </row>
    <row r="389" spans="1:12">
      <c r="A389" s="36">
        <f t="shared" si="24"/>
        <v>383</v>
      </c>
      <c r="B389" s="138" t="s">
        <v>80</v>
      </c>
      <c r="C389" s="139" t="s">
        <v>73</v>
      </c>
      <c r="D389" s="36">
        <v>1383</v>
      </c>
      <c r="E389" s="38">
        <f t="shared" si="26"/>
        <v>8.3149999999999995</v>
      </c>
      <c r="F389" s="38">
        <v>48</v>
      </c>
      <c r="G389" s="164">
        <v>199.56</v>
      </c>
      <c r="H389" s="34">
        <f t="shared" si="23"/>
        <v>47.08</v>
      </c>
      <c r="I389" s="38">
        <f t="shared" si="25"/>
        <v>246.64</v>
      </c>
      <c r="J389" s="184"/>
      <c r="L389" s="22"/>
    </row>
    <row r="390" spans="1:12">
      <c r="A390" s="36">
        <f t="shared" si="24"/>
        <v>384</v>
      </c>
      <c r="B390" s="138" t="s">
        <v>83</v>
      </c>
      <c r="C390" s="139" t="s">
        <v>73</v>
      </c>
      <c r="D390" s="36">
        <v>1282</v>
      </c>
      <c r="E390" s="38">
        <f t="shared" si="26"/>
        <v>7.7080000000000002</v>
      </c>
      <c r="F390" s="38">
        <v>24</v>
      </c>
      <c r="G390" s="164">
        <v>92.5</v>
      </c>
      <c r="H390" s="34">
        <f t="shared" si="23"/>
        <v>21.82</v>
      </c>
      <c r="I390" s="38">
        <f t="shared" si="25"/>
        <v>114.32</v>
      </c>
      <c r="J390" s="184"/>
      <c r="L390" s="22"/>
    </row>
    <row r="392" spans="1:12">
      <c r="B392" s="15" t="s">
        <v>50</v>
      </c>
    </row>
  </sheetData>
  <mergeCells count="2">
    <mergeCell ref="A3:I3"/>
    <mergeCell ref="A6:E6"/>
  </mergeCells>
  <pageMargins left="0.70866141732283472" right="0.70866141732283472" top="0.74803149606299213" bottom="0.74803149606299213" header="0.31496062992125984" footer="0.31496062992125984"/>
  <pageSetup paperSize="9" scale="47"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597"/>
  <sheetViews>
    <sheetView zoomScaleNormal="100" zoomScaleSheetLayoutView="100" workbookViewId="0">
      <pane ySplit="7" topLeftCell="A8" activePane="bottomLeft" state="frozen"/>
      <selection pane="bottomLeft" activeCell="O246" sqref="O246"/>
    </sheetView>
  </sheetViews>
  <sheetFormatPr defaultColWidth="9.140625" defaultRowHeight="12.75"/>
  <cols>
    <col min="1" max="1" width="6.28515625" style="41" customWidth="1"/>
    <col min="2" max="2" width="60.7109375" style="42" customWidth="1"/>
    <col min="3" max="3" width="26.28515625" style="102" customWidth="1"/>
    <col min="4" max="4" width="13.140625" style="41" customWidth="1"/>
    <col min="5" max="5" width="12.5703125" style="41" customWidth="1"/>
    <col min="6" max="6" width="12.140625" style="41" customWidth="1"/>
    <col min="7" max="7" width="12" style="41" customWidth="1"/>
    <col min="8" max="8" width="13.140625" style="43" customWidth="1"/>
    <col min="9" max="9" width="12.5703125" style="41" customWidth="1"/>
    <col min="10" max="10" width="14" style="41" customWidth="1"/>
    <col min="11" max="11" width="9.42578125" style="208" customWidth="1"/>
    <col min="12" max="16384" width="9.140625" style="107"/>
  </cols>
  <sheetData>
    <row r="1" spans="1:13" ht="15">
      <c r="H1" s="47"/>
      <c r="I1" s="45"/>
      <c r="J1" s="83" t="s">
        <v>61</v>
      </c>
    </row>
    <row r="2" spans="1:13" s="44" customFormat="1" ht="18.75">
      <c r="A2" s="84" t="s">
        <v>47</v>
      </c>
      <c r="B2" s="46"/>
      <c r="C2" s="113"/>
      <c r="D2" s="45"/>
      <c r="E2" s="45"/>
      <c r="F2" s="45"/>
      <c r="G2" s="45"/>
      <c r="H2" s="103"/>
      <c r="I2" s="103"/>
      <c r="J2" s="103"/>
      <c r="K2" s="209"/>
    </row>
    <row r="3" spans="1:13" s="44" customFormat="1" ht="37.5" customHeight="1">
      <c r="A3" s="260" t="s">
        <v>156</v>
      </c>
      <c r="B3" s="260"/>
      <c r="C3" s="260"/>
      <c r="D3" s="260"/>
      <c r="E3" s="260"/>
      <c r="F3" s="260"/>
      <c r="G3" s="260"/>
      <c r="H3" s="260"/>
      <c r="I3" s="260"/>
      <c r="J3" s="260"/>
      <c r="K3" s="209"/>
    </row>
    <row r="4" spans="1:13" s="44" customFormat="1" ht="15.75">
      <c r="A4" s="112"/>
      <c r="B4" s="112"/>
      <c r="C4" s="112"/>
      <c r="D4" s="112"/>
      <c r="E4" s="112"/>
      <c r="F4" s="114">
        <v>166.33</v>
      </c>
      <c r="G4" s="114"/>
      <c r="H4" s="115"/>
      <c r="I4" s="115"/>
      <c r="J4" s="116"/>
      <c r="K4" s="209"/>
    </row>
    <row r="5" spans="1:13" s="44" customFormat="1" ht="15" customHeight="1">
      <c r="A5" s="262" t="s">
        <v>24</v>
      </c>
      <c r="B5" s="263" t="s">
        <v>25</v>
      </c>
      <c r="C5" s="263" t="s">
        <v>26</v>
      </c>
      <c r="D5" s="263" t="s">
        <v>27</v>
      </c>
      <c r="E5" s="263" t="s">
        <v>48</v>
      </c>
      <c r="F5" s="263" t="s">
        <v>28</v>
      </c>
      <c r="G5" s="267" t="s">
        <v>29</v>
      </c>
      <c r="H5" s="264" t="s">
        <v>49</v>
      </c>
      <c r="I5" s="265" t="s">
        <v>31</v>
      </c>
      <c r="J5" s="266" t="s">
        <v>3</v>
      </c>
      <c r="K5" s="209"/>
    </row>
    <row r="6" spans="1:13" s="41" customFormat="1" ht="48" customHeight="1">
      <c r="A6" s="262"/>
      <c r="B6" s="263"/>
      <c r="C6" s="263"/>
      <c r="D6" s="263"/>
      <c r="E6" s="263"/>
      <c r="F6" s="263"/>
      <c r="G6" s="268"/>
      <c r="H6" s="264"/>
      <c r="I6" s="265"/>
      <c r="J6" s="266"/>
      <c r="K6" s="208"/>
    </row>
    <row r="7" spans="1:13" s="104" customFormat="1" ht="24.75" customHeight="1">
      <c r="A7" s="261" t="s">
        <v>32</v>
      </c>
      <c r="B7" s="261"/>
      <c r="C7" s="261"/>
      <c r="D7" s="261"/>
      <c r="E7" s="261"/>
      <c r="F7" s="261"/>
      <c r="G7" s="183">
        <f>SUM(G8:G596)</f>
        <v>22728</v>
      </c>
      <c r="H7" s="183">
        <f t="shared" ref="H7:I7" si="0">SUM(H8:H596)</f>
        <v>40759.259999999958</v>
      </c>
      <c r="I7" s="183">
        <f t="shared" si="0"/>
        <v>9613.3800000000174</v>
      </c>
      <c r="J7" s="183">
        <f>SUM(J8:J596)</f>
        <v>50372.639999999985</v>
      </c>
      <c r="K7" s="210"/>
    </row>
    <row r="8" spans="1:13" s="44" customFormat="1" ht="22.5" customHeight="1">
      <c r="A8" s="117">
        <v>1</v>
      </c>
      <c r="B8" s="105" t="s">
        <v>70</v>
      </c>
      <c r="C8" s="105" t="s">
        <v>71</v>
      </c>
      <c r="D8" s="182">
        <v>2040</v>
      </c>
      <c r="E8" s="130" t="s">
        <v>64</v>
      </c>
      <c r="F8" s="122">
        <f>ROUND(D8/$F$4,3)</f>
        <v>12.265000000000001</v>
      </c>
      <c r="G8" s="106">
        <v>33</v>
      </c>
      <c r="H8" s="118">
        <v>80.95</v>
      </c>
      <c r="I8" s="106">
        <f t="shared" ref="I8:I71" si="1">ROUND(H8*23.59%,2)</f>
        <v>19.100000000000001</v>
      </c>
      <c r="J8" s="106">
        <f t="shared" ref="J8:J71" si="2">H8+I8</f>
        <v>100.05000000000001</v>
      </c>
      <c r="K8" s="162"/>
    </row>
    <row r="9" spans="1:13" s="44" customFormat="1" ht="25.5">
      <c r="A9" s="119">
        <v>2</v>
      </c>
      <c r="B9" s="109" t="s">
        <v>72</v>
      </c>
      <c r="C9" s="109" t="s">
        <v>73</v>
      </c>
      <c r="D9" s="121">
        <v>1437</v>
      </c>
      <c r="E9" s="131" t="s">
        <v>64</v>
      </c>
      <c r="F9" s="122">
        <f>ROUND(D9/$F$4,3)</f>
        <v>8.6389999999999993</v>
      </c>
      <c r="G9" s="106">
        <v>24</v>
      </c>
      <c r="H9" s="120">
        <v>41.47</v>
      </c>
      <c r="I9" s="106">
        <f t="shared" si="1"/>
        <v>9.7799999999999994</v>
      </c>
      <c r="J9" s="106">
        <f t="shared" si="2"/>
        <v>51.25</v>
      </c>
      <c r="K9" s="162"/>
    </row>
    <row r="10" spans="1:13" ht="25.5">
      <c r="A10" s="119">
        <v>3</v>
      </c>
      <c r="B10" s="109" t="s">
        <v>74</v>
      </c>
      <c r="C10" s="109" t="s">
        <v>75</v>
      </c>
      <c r="D10" s="121">
        <v>1463</v>
      </c>
      <c r="E10" s="131" t="s">
        <v>64</v>
      </c>
      <c r="F10" s="122">
        <f t="shared" ref="F10:F73" si="3">ROUND(D10/$F$4,3)</f>
        <v>8.7959999999999994</v>
      </c>
      <c r="G10" s="106">
        <v>39.5</v>
      </c>
      <c r="H10" s="120">
        <v>69.489999999999995</v>
      </c>
      <c r="I10" s="106">
        <f t="shared" si="1"/>
        <v>16.39</v>
      </c>
      <c r="J10" s="106">
        <f t="shared" si="2"/>
        <v>85.88</v>
      </c>
      <c r="K10" s="162"/>
      <c r="M10" s="44"/>
    </row>
    <row r="11" spans="1:13" ht="25.5">
      <c r="A11" s="119">
        <v>4</v>
      </c>
      <c r="B11" s="109" t="s">
        <v>76</v>
      </c>
      <c r="C11" s="109" t="s">
        <v>77</v>
      </c>
      <c r="D11" s="121">
        <v>1794</v>
      </c>
      <c r="E11" s="131" t="s">
        <v>64</v>
      </c>
      <c r="F11" s="122">
        <f t="shared" si="3"/>
        <v>10.786</v>
      </c>
      <c r="G11" s="106">
        <v>48</v>
      </c>
      <c r="H11" s="120">
        <v>103.55</v>
      </c>
      <c r="I11" s="106">
        <f t="shared" si="1"/>
        <v>24.43</v>
      </c>
      <c r="J11" s="106">
        <f t="shared" si="2"/>
        <v>127.97999999999999</v>
      </c>
      <c r="K11" s="162"/>
      <c r="M11" s="44"/>
    </row>
    <row r="12" spans="1:13" ht="25.5">
      <c r="A12" s="119">
        <v>5</v>
      </c>
      <c r="B12" s="109" t="s">
        <v>78</v>
      </c>
      <c r="C12" s="109" t="s">
        <v>73</v>
      </c>
      <c r="D12" s="121">
        <v>1317</v>
      </c>
      <c r="E12" s="131" t="s">
        <v>168</v>
      </c>
      <c r="F12" s="122">
        <f t="shared" si="3"/>
        <v>7.9180000000000001</v>
      </c>
      <c r="G12" s="106">
        <v>65</v>
      </c>
      <c r="H12" s="120">
        <v>51.47</v>
      </c>
      <c r="I12" s="106">
        <f t="shared" si="1"/>
        <v>12.14</v>
      </c>
      <c r="J12" s="106">
        <f t="shared" si="2"/>
        <v>63.61</v>
      </c>
      <c r="K12" s="162"/>
      <c r="M12" s="44"/>
    </row>
    <row r="13" spans="1:13" ht="25.5">
      <c r="A13" s="119">
        <v>6</v>
      </c>
      <c r="B13" s="109" t="s">
        <v>78</v>
      </c>
      <c r="C13" s="109" t="s">
        <v>73</v>
      </c>
      <c r="D13" s="121">
        <v>1317</v>
      </c>
      <c r="E13" s="131" t="s">
        <v>64</v>
      </c>
      <c r="F13" s="122">
        <f t="shared" si="3"/>
        <v>7.9180000000000001</v>
      </c>
      <c r="G13" s="106">
        <v>12</v>
      </c>
      <c r="H13" s="120">
        <v>19</v>
      </c>
      <c r="I13" s="106">
        <f t="shared" si="1"/>
        <v>4.4800000000000004</v>
      </c>
      <c r="J13" s="106">
        <f t="shared" si="2"/>
        <v>23.48</v>
      </c>
      <c r="K13" s="162"/>
      <c r="M13" s="44"/>
    </row>
    <row r="14" spans="1:13" ht="25.5">
      <c r="A14" s="119">
        <v>7</v>
      </c>
      <c r="B14" s="109" t="s">
        <v>78</v>
      </c>
      <c r="C14" s="109" t="s">
        <v>33</v>
      </c>
      <c r="D14" s="121">
        <v>1140</v>
      </c>
      <c r="E14" s="131" t="s">
        <v>168</v>
      </c>
      <c r="F14" s="122">
        <f t="shared" si="3"/>
        <v>6.8540000000000001</v>
      </c>
      <c r="G14" s="106">
        <v>39</v>
      </c>
      <c r="H14" s="120">
        <v>26.73</v>
      </c>
      <c r="I14" s="106">
        <f t="shared" si="1"/>
        <v>6.31</v>
      </c>
      <c r="J14" s="106">
        <f t="shared" si="2"/>
        <v>33.04</v>
      </c>
      <c r="K14" s="162"/>
      <c r="M14" s="44"/>
    </row>
    <row r="15" spans="1:13" ht="25.5">
      <c r="A15" s="119">
        <v>8</v>
      </c>
      <c r="B15" s="109" t="s">
        <v>80</v>
      </c>
      <c r="C15" s="109" t="s">
        <v>73</v>
      </c>
      <c r="D15" s="121">
        <v>1437</v>
      </c>
      <c r="E15" s="131" t="s">
        <v>64</v>
      </c>
      <c r="F15" s="122">
        <f t="shared" si="3"/>
        <v>8.6389999999999993</v>
      </c>
      <c r="G15" s="106">
        <v>11</v>
      </c>
      <c r="H15" s="120">
        <v>19.010000000000002</v>
      </c>
      <c r="I15" s="106">
        <f t="shared" si="1"/>
        <v>4.4800000000000004</v>
      </c>
      <c r="J15" s="106">
        <f t="shared" si="2"/>
        <v>23.490000000000002</v>
      </c>
      <c r="K15" s="162"/>
      <c r="M15" s="44"/>
    </row>
    <row r="16" spans="1:13" ht="25.5">
      <c r="A16" s="119">
        <v>9</v>
      </c>
      <c r="B16" s="109" t="s">
        <v>81</v>
      </c>
      <c r="C16" s="109" t="s">
        <v>73</v>
      </c>
      <c r="D16" s="121">
        <v>1317</v>
      </c>
      <c r="E16" s="131" t="s">
        <v>64</v>
      </c>
      <c r="F16" s="122">
        <f t="shared" si="3"/>
        <v>7.9180000000000001</v>
      </c>
      <c r="G16" s="106">
        <v>38</v>
      </c>
      <c r="H16" s="120">
        <v>60.18</v>
      </c>
      <c r="I16" s="106">
        <f t="shared" si="1"/>
        <v>14.2</v>
      </c>
      <c r="J16" s="106">
        <f t="shared" si="2"/>
        <v>74.38</v>
      </c>
      <c r="K16" s="162"/>
      <c r="M16" s="44"/>
    </row>
    <row r="17" spans="1:13" ht="25.5">
      <c r="A17" s="119">
        <v>10</v>
      </c>
      <c r="B17" s="109" t="s">
        <v>82</v>
      </c>
      <c r="C17" s="109" t="s">
        <v>33</v>
      </c>
      <c r="D17" s="121">
        <v>1120</v>
      </c>
      <c r="E17" s="131" t="s">
        <v>168</v>
      </c>
      <c r="F17" s="122">
        <f t="shared" si="3"/>
        <v>6.734</v>
      </c>
      <c r="G17" s="106">
        <v>39</v>
      </c>
      <c r="H17" s="120">
        <v>26.26</v>
      </c>
      <c r="I17" s="106">
        <f t="shared" si="1"/>
        <v>6.19</v>
      </c>
      <c r="J17" s="106">
        <f t="shared" si="2"/>
        <v>32.450000000000003</v>
      </c>
      <c r="K17" s="162"/>
      <c r="M17" s="44"/>
    </row>
    <row r="18" spans="1:13" ht="17.25" customHeight="1">
      <c r="A18" s="119">
        <v>11</v>
      </c>
      <c r="B18" s="109" t="s">
        <v>83</v>
      </c>
      <c r="C18" s="109" t="s">
        <v>75</v>
      </c>
      <c r="D18" s="121">
        <v>1381</v>
      </c>
      <c r="E18" s="131" t="s">
        <v>64</v>
      </c>
      <c r="F18" s="122">
        <f t="shared" si="3"/>
        <v>8.3030000000000008</v>
      </c>
      <c r="G18" s="106">
        <v>70</v>
      </c>
      <c r="H18" s="120">
        <v>116.24</v>
      </c>
      <c r="I18" s="106">
        <f t="shared" si="1"/>
        <v>27.42</v>
      </c>
      <c r="J18" s="106">
        <f t="shared" si="2"/>
        <v>143.66</v>
      </c>
      <c r="K18" s="162"/>
      <c r="M18" s="44"/>
    </row>
    <row r="19" spans="1:13" ht="25.5">
      <c r="A19" s="119">
        <v>12</v>
      </c>
      <c r="B19" s="109" t="s">
        <v>100</v>
      </c>
      <c r="C19" s="109" t="s">
        <v>75</v>
      </c>
      <c r="D19" s="121">
        <v>1381</v>
      </c>
      <c r="E19" s="131" t="s">
        <v>64</v>
      </c>
      <c r="F19" s="122">
        <f t="shared" si="3"/>
        <v>8.3030000000000008</v>
      </c>
      <c r="G19" s="106">
        <v>37</v>
      </c>
      <c r="H19" s="120">
        <v>61.44</v>
      </c>
      <c r="I19" s="106">
        <f t="shared" si="1"/>
        <v>14.49</v>
      </c>
      <c r="J19" s="106">
        <f t="shared" si="2"/>
        <v>75.929999999999993</v>
      </c>
      <c r="K19" s="162"/>
      <c r="M19" s="44"/>
    </row>
    <row r="20" spans="1:13" ht="25.5">
      <c r="A20" s="119">
        <v>13</v>
      </c>
      <c r="B20" s="109" t="s">
        <v>130</v>
      </c>
      <c r="C20" s="109" t="s">
        <v>73</v>
      </c>
      <c r="D20" s="121">
        <v>1317</v>
      </c>
      <c r="E20" s="131" t="s">
        <v>64</v>
      </c>
      <c r="F20" s="122">
        <f t="shared" si="3"/>
        <v>7.9180000000000001</v>
      </c>
      <c r="G20" s="106">
        <v>60</v>
      </c>
      <c r="H20" s="120">
        <v>95.02</v>
      </c>
      <c r="I20" s="106">
        <f t="shared" si="1"/>
        <v>22.42</v>
      </c>
      <c r="J20" s="106">
        <f t="shared" si="2"/>
        <v>117.44</v>
      </c>
      <c r="K20" s="162"/>
      <c r="M20" s="44"/>
    </row>
    <row r="21" spans="1:13" ht="17.25" customHeight="1">
      <c r="A21" s="119">
        <v>14</v>
      </c>
      <c r="B21" s="109" t="s">
        <v>85</v>
      </c>
      <c r="C21" s="109" t="s">
        <v>73</v>
      </c>
      <c r="D21" s="121">
        <v>1196</v>
      </c>
      <c r="E21" s="131" t="s">
        <v>64</v>
      </c>
      <c r="F21" s="122">
        <f t="shared" si="3"/>
        <v>7.1909999999999998</v>
      </c>
      <c r="G21" s="106">
        <v>24</v>
      </c>
      <c r="H21" s="120">
        <v>34.520000000000003</v>
      </c>
      <c r="I21" s="106">
        <f t="shared" si="1"/>
        <v>8.14</v>
      </c>
      <c r="J21" s="106">
        <f t="shared" si="2"/>
        <v>42.660000000000004</v>
      </c>
      <c r="K21" s="162"/>
      <c r="M21" s="44"/>
    </row>
    <row r="22" spans="1:13" ht="25.5">
      <c r="A22" s="119">
        <v>15</v>
      </c>
      <c r="B22" s="109" t="s">
        <v>86</v>
      </c>
      <c r="C22" s="109" t="s">
        <v>75</v>
      </c>
      <c r="D22" s="121">
        <v>1545</v>
      </c>
      <c r="E22" s="131" t="s">
        <v>64</v>
      </c>
      <c r="F22" s="122">
        <f t="shared" si="3"/>
        <v>9.2889999999999997</v>
      </c>
      <c r="G22" s="106">
        <v>24</v>
      </c>
      <c r="H22" s="120">
        <v>44.59</v>
      </c>
      <c r="I22" s="106">
        <f t="shared" si="1"/>
        <v>10.52</v>
      </c>
      <c r="J22" s="106">
        <f t="shared" si="2"/>
        <v>55.11</v>
      </c>
      <c r="K22" s="162"/>
      <c r="M22" s="44"/>
    </row>
    <row r="23" spans="1:13" ht="25.5">
      <c r="A23" s="119">
        <v>16</v>
      </c>
      <c r="B23" s="109" t="s">
        <v>87</v>
      </c>
      <c r="C23" s="109" t="s">
        <v>75</v>
      </c>
      <c r="D23" s="121">
        <v>1355</v>
      </c>
      <c r="E23" s="131" t="s">
        <v>64</v>
      </c>
      <c r="F23" s="122">
        <f t="shared" si="3"/>
        <v>8.1460000000000008</v>
      </c>
      <c r="G23" s="106">
        <v>45</v>
      </c>
      <c r="H23" s="120">
        <v>73.31</v>
      </c>
      <c r="I23" s="106">
        <f t="shared" si="1"/>
        <v>17.29</v>
      </c>
      <c r="J23" s="106">
        <f t="shared" si="2"/>
        <v>90.6</v>
      </c>
      <c r="K23" s="162"/>
      <c r="M23" s="44"/>
    </row>
    <row r="24" spans="1:13" ht="25.5">
      <c r="A24" s="119">
        <v>17</v>
      </c>
      <c r="B24" s="109" t="s">
        <v>126</v>
      </c>
      <c r="C24" s="109" t="s">
        <v>75</v>
      </c>
      <c r="D24" s="121">
        <v>1610</v>
      </c>
      <c r="E24" s="131" t="s">
        <v>64</v>
      </c>
      <c r="F24" s="122">
        <f t="shared" si="3"/>
        <v>9.68</v>
      </c>
      <c r="G24" s="106">
        <v>51</v>
      </c>
      <c r="H24" s="120">
        <v>98.74</v>
      </c>
      <c r="I24" s="106">
        <f>ROUND(H24*23.59%,2)+0.01</f>
        <v>23.3</v>
      </c>
      <c r="J24" s="106">
        <f t="shared" si="2"/>
        <v>122.03999999999999</v>
      </c>
      <c r="K24" s="162"/>
      <c r="M24" s="44"/>
    </row>
    <row r="25" spans="1:13" ht="25.5">
      <c r="A25" s="119">
        <v>18</v>
      </c>
      <c r="B25" s="109" t="s">
        <v>88</v>
      </c>
      <c r="C25" s="109" t="s">
        <v>77</v>
      </c>
      <c r="D25" s="121">
        <v>1542</v>
      </c>
      <c r="E25" s="131" t="s">
        <v>64</v>
      </c>
      <c r="F25" s="122">
        <f t="shared" si="3"/>
        <v>9.2710000000000008</v>
      </c>
      <c r="G25" s="106">
        <v>12</v>
      </c>
      <c r="H25" s="120">
        <v>22.25</v>
      </c>
      <c r="I25" s="106">
        <f t="shared" si="1"/>
        <v>5.25</v>
      </c>
      <c r="J25" s="106">
        <f t="shared" si="2"/>
        <v>27.5</v>
      </c>
      <c r="K25" s="162"/>
      <c r="M25" s="44"/>
    </row>
    <row r="26" spans="1:13" ht="25.5">
      <c r="A26" s="119">
        <v>19</v>
      </c>
      <c r="B26" s="109" t="s">
        <v>112</v>
      </c>
      <c r="C26" s="109" t="s">
        <v>75</v>
      </c>
      <c r="D26" s="121">
        <v>1355</v>
      </c>
      <c r="E26" s="131" t="s">
        <v>64</v>
      </c>
      <c r="F26" s="122">
        <f t="shared" si="3"/>
        <v>8.1460000000000008</v>
      </c>
      <c r="G26" s="106">
        <v>12</v>
      </c>
      <c r="H26" s="120">
        <v>19.55</v>
      </c>
      <c r="I26" s="106">
        <f t="shared" si="1"/>
        <v>4.6100000000000003</v>
      </c>
      <c r="J26" s="106">
        <f t="shared" si="2"/>
        <v>24.16</v>
      </c>
      <c r="K26" s="162"/>
      <c r="M26" s="44"/>
    </row>
    <row r="27" spans="1:13" ht="25.5">
      <c r="A27" s="119">
        <v>20</v>
      </c>
      <c r="B27" s="109" t="s">
        <v>82</v>
      </c>
      <c r="C27" s="109" t="s">
        <v>33</v>
      </c>
      <c r="D27" s="121">
        <v>1140</v>
      </c>
      <c r="E27" s="131" t="s">
        <v>168</v>
      </c>
      <c r="F27" s="122">
        <f t="shared" si="3"/>
        <v>6.8540000000000001</v>
      </c>
      <c r="G27" s="106">
        <v>52</v>
      </c>
      <c r="H27" s="120">
        <v>35.64</v>
      </c>
      <c r="I27" s="106">
        <f t="shared" si="1"/>
        <v>8.41</v>
      </c>
      <c r="J27" s="106">
        <f t="shared" si="2"/>
        <v>44.05</v>
      </c>
      <c r="K27" s="162"/>
      <c r="M27" s="44"/>
    </row>
    <row r="28" spans="1:13" ht="25.5">
      <c r="A28" s="119">
        <v>21</v>
      </c>
      <c r="B28" s="109" t="s">
        <v>82</v>
      </c>
      <c r="C28" s="109" t="s">
        <v>33</v>
      </c>
      <c r="D28" s="121">
        <v>1140</v>
      </c>
      <c r="E28" s="131" t="s">
        <v>64</v>
      </c>
      <c r="F28" s="122">
        <f t="shared" si="3"/>
        <v>6.8540000000000001</v>
      </c>
      <c r="G28" s="106">
        <v>53</v>
      </c>
      <c r="H28" s="120">
        <v>72.650000000000006</v>
      </c>
      <c r="I28" s="106">
        <f t="shared" si="1"/>
        <v>17.14</v>
      </c>
      <c r="J28" s="106">
        <f t="shared" si="2"/>
        <v>89.79</v>
      </c>
      <c r="K28" s="162"/>
      <c r="M28" s="44"/>
    </row>
    <row r="29" spans="1:13" ht="25.5">
      <c r="A29" s="119">
        <v>22</v>
      </c>
      <c r="B29" s="109" t="s">
        <v>72</v>
      </c>
      <c r="C29" s="109" t="s">
        <v>77</v>
      </c>
      <c r="D29" s="121">
        <v>2040</v>
      </c>
      <c r="E29" s="131" t="s">
        <v>64</v>
      </c>
      <c r="F29" s="122">
        <f t="shared" si="3"/>
        <v>12.265000000000001</v>
      </c>
      <c r="G29" s="106">
        <v>48</v>
      </c>
      <c r="H29" s="120">
        <v>117.74</v>
      </c>
      <c r="I29" s="106">
        <f t="shared" si="1"/>
        <v>27.77</v>
      </c>
      <c r="J29" s="106">
        <f t="shared" si="2"/>
        <v>145.51</v>
      </c>
      <c r="K29" s="162"/>
      <c r="M29" s="44"/>
    </row>
    <row r="30" spans="1:13" ht="25.5">
      <c r="A30" s="119">
        <v>23</v>
      </c>
      <c r="B30" s="109" t="s">
        <v>89</v>
      </c>
      <c r="C30" s="109" t="s">
        <v>77</v>
      </c>
      <c r="D30" s="121">
        <v>1525</v>
      </c>
      <c r="E30" s="131" t="s">
        <v>64</v>
      </c>
      <c r="F30" s="122">
        <f t="shared" si="3"/>
        <v>9.1690000000000005</v>
      </c>
      <c r="G30" s="106">
        <v>24</v>
      </c>
      <c r="H30" s="120">
        <v>44.01</v>
      </c>
      <c r="I30" s="106">
        <f t="shared" si="1"/>
        <v>10.38</v>
      </c>
      <c r="J30" s="106">
        <f t="shared" si="2"/>
        <v>54.39</v>
      </c>
      <c r="K30" s="162"/>
      <c r="M30" s="44"/>
    </row>
    <row r="31" spans="1:13" ht="25.5">
      <c r="A31" s="119">
        <v>24</v>
      </c>
      <c r="B31" s="109" t="s">
        <v>88</v>
      </c>
      <c r="C31" s="109" t="s">
        <v>73</v>
      </c>
      <c r="D31" s="121">
        <v>1337</v>
      </c>
      <c r="E31" s="131" t="s">
        <v>64</v>
      </c>
      <c r="F31" s="122">
        <f t="shared" si="3"/>
        <v>8.0380000000000003</v>
      </c>
      <c r="G31" s="106">
        <v>80.5</v>
      </c>
      <c r="H31" s="120">
        <v>129.41</v>
      </c>
      <c r="I31" s="106">
        <f t="shared" si="1"/>
        <v>30.53</v>
      </c>
      <c r="J31" s="106">
        <f t="shared" si="2"/>
        <v>159.94</v>
      </c>
      <c r="K31" s="162"/>
      <c r="M31" s="44"/>
    </row>
    <row r="32" spans="1:13" ht="16.5" customHeight="1">
      <c r="A32" s="119">
        <v>25</v>
      </c>
      <c r="B32" s="109" t="s">
        <v>88</v>
      </c>
      <c r="C32" s="109" t="s">
        <v>73</v>
      </c>
      <c r="D32" s="121">
        <v>1337</v>
      </c>
      <c r="E32" s="131" t="s">
        <v>65</v>
      </c>
      <c r="F32" s="122">
        <f t="shared" si="3"/>
        <v>8.0380000000000003</v>
      </c>
      <c r="G32" s="106">
        <v>0.5</v>
      </c>
      <c r="H32" s="120">
        <v>2.0099999999999998</v>
      </c>
      <c r="I32" s="106">
        <f t="shared" si="1"/>
        <v>0.47</v>
      </c>
      <c r="J32" s="106">
        <f t="shared" si="2"/>
        <v>2.4799999999999995</v>
      </c>
      <c r="K32" s="162"/>
      <c r="M32" s="44"/>
    </row>
    <row r="33" spans="1:13">
      <c r="A33" s="119">
        <v>26</v>
      </c>
      <c r="B33" s="109" t="s">
        <v>90</v>
      </c>
      <c r="C33" s="109" t="s">
        <v>33</v>
      </c>
      <c r="D33" s="121">
        <v>1303</v>
      </c>
      <c r="E33" s="131" t="s">
        <v>65</v>
      </c>
      <c r="F33" s="122">
        <f t="shared" si="3"/>
        <v>7.8339999999999996</v>
      </c>
      <c r="G33" s="106">
        <v>54</v>
      </c>
      <c r="H33" s="120">
        <v>211.52</v>
      </c>
      <c r="I33" s="106">
        <f t="shared" si="1"/>
        <v>49.9</v>
      </c>
      <c r="J33" s="106">
        <f t="shared" si="2"/>
        <v>261.42</v>
      </c>
      <c r="K33" s="162"/>
      <c r="M33" s="44"/>
    </row>
    <row r="34" spans="1:13">
      <c r="A34" s="119">
        <v>27</v>
      </c>
      <c r="B34" s="109" t="s">
        <v>90</v>
      </c>
      <c r="C34" s="109" t="s">
        <v>33</v>
      </c>
      <c r="D34" s="121">
        <v>1303</v>
      </c>
      <c r="E34" s="131" t="s">
        <v>64</v>
      </c>
      <c r="F34" s="122">
        <f t="shared" si="3"/>
        <v>7.8339999999999996</v>
      </c>
      <c r="G34" s="106">
        <v>77</v>
      </c>
      <c r="H34" s="120">
        <v>120.64</v>
      </c>
      <c r="I34" s="106">
        <f t="shared" si="1"/>
        <v>28.46</v>
      </c>
      <c r="J34" s="106">
        <f t="shared" si="2"/>
        <v>149.1</v>
      </c>
      <c r="K34" s="162"/>
      <c r="M34" s="44"/>
    </row>
    <row r="35" spans="1:13" ht="25.5">
      <c r="A35" s="119">
        <v>28</v>
      </c>
      <c r="B35" s="109" t="s">
        <v>91</v>
      </c>
      <c r="C35" s="109" t="s">
        <v>75</v>
      </c>
      <c r="D35" s="121">
        <v>1381</v>
      </c>
      <c r="E35" s="131" t="s">
        <v>64</v>
      </c>
      <c r="F35" s="122">
        <f t="shared" si="3"/>
        <v>8.3030000000000008</v>
      </c>
      <c r="G35" s="106">
        <v>75</v>
      </c>
      <c r="H35" s="120">
        <v>124.55</v>
      </c>
      <c r="I35" s="106">
        <f t="shared" si="1"/>
        <v>29.38</v>
      </c>
      <c r="J35" s="106">
        <f t="shared" si="2"/>
        <v>153.93</v>
      </c>
      <c r="K35" s="162"/>
      <c r="M35" s="44"/>
    </row>
    <row r="36" spans="1:13" ht="25.5">
      <c r="A36" s="119">
        <v>29</v>
      </c>
      <c r="B36" s="109" t="s">
        <v>127</v>
      </c>
      <c r="C36" s="109" t="s">
        <v>77</v>
      </c>
      <c r="D36" s="121">
        <v>1872</v>
      </c>
      <c r="E36" s="131" t="s">
        <v>168</v>
      </c>
      <c r="F36" s="122">
        <f t="shared" si="3"/>
        <v>11.255000000000001</v>
      </c>
      <c r="G36" s="106">
        <v>26</v>
      </c>
      <c r="H36" s="120">
        <v>29.26</v>
      </c>
      <c r="I36" s="106">
        <f t="shared" si="1"/>
        <v>6.9</v>
      </c>
      <c r="J36" s="106">
        <f t="shared" si="2"/>
        <v>36.160000000000004</v>
      </c>
      <c r="K36" s="162"/>
      <c r="M36" s="44"/>
    </row>
    <row r="37" spans="1:13" ht="25.5">
      <c r="A37" s="119">
        <v>30</v>
      </c>
      <c r="B37" s="109" t="s">
        <v>127</v>
      </c>
      <c r="C37" s="109" t="s">
        <v>77</v>
      </c>
      <c r="D37" s="121">
        <v>1872</v>
      </c>
      <c r="E37" s="131" t="s">
        <v>64</v>
      </c>
      <c r="F37" s="122">
        <f t="shared" si="3"/>
        <v>11.255000000000001</v>
      </c>
      <c r="G37" s="106">
        <v>26</v>
      </c>
      <c r="H37" s="120">
        <v>58.53</v>
      </c>
      <c r="I37" s="106">
        <f t="shared" si="1"/>
        <v>13.81</v>
      </c>
      <c r="J37" s="106">
        <f t="shared" si="2"/>
        <v>72.34</v>
      </c>
      <c r="K37" s="162"/>
      <c r="M37" s="44"/>
    </row>
    <row r="38" spans="1:13" ht="25.5">
      <c r="A38" s="119">
        <v>31</v>
      </c>
      <c r="B38" s="109" t="s">
        <v>93</v>
      </c>
      <c r="C38" s="109" t="s">
        <v>77</v>
      </c>
      <c r="D38" s="121">
        <v>1448</v>
      </c>
      <c r="E38" s="131" t="s">
        <v>64</v>
      </c>
      <c r="F38" s="122">
        <f t="shared" si="3"/>
        <v>8.7059999999999995</v>
      </c>
      <c r="G38" s="106">
        <v>76</v>
      </c>
      <c r="H38" s="120">
        <v>132.33000000000001</v>
      </c>
      <c r="I38" s="106">
        <f t="shared" si="1"/>
        <v>31.22</v>
      </c>
      <c r="J38" s="106">
        <f t="shared" si="2"/>
        <v>163.55000000000001</v>
      </c>
      <c r="K38" s="162"/>
      <c r="M38" s="44"/>
    </row>
    <row r="39" spans="1:13" ht="25.5">
      <c r="A39" s="119">
        <v>32</v>
      </c>
      <c r="B39" s="109" t="s">
        <v>93</v>
      </c>
      <c r="C39" s="109" t="s">
        <v>75</v>
      </c>
      <c r="D39" s="121">
        <v>1361</v>
      </c>
      <c r="E39" s="131" t="s">
        <v>64</v>
      </c>
      <c r="F39" s="122">
        <f t="shared" si="3"/>
        <v>8.1829999999999998</v>
      </c>
      <c r="G39" s="106">
        <v>72</v>
      </c>
      <c r="H39" s="120">
        <v>117.84</v>
      </c>
      <c r="I39" s="106">
        <f t="shared" si="1"/>
        <v>27.8</v>
      </c>
      <c r="J39" s="106">
        <f t="shared" si="2"/>
        <v>145.64000000000001</v>
      </c>
      <c r="K39" s="162"/>
      <c r="M39" s="44"/>
    </row>
    <row r="40" spans="1:13" ht="25.5">
      <c r="A40" s="119">
        <v>33</v>
      </c>
      <c r="B40" s="109" t="s">
        <v>94</v>
      </c>
      <c r="C40" s="109" t="s">
        <v>73</v>
      </c>
      <c r="D40" s="121">
        <v>1583</v>
      </c>
      <c r="E40" s="131" t="s">
        <v>64</v>
      </c>
      <c r="F40" s="122">
        <f t="shared" si="3"/>
        <v>9.5169999999999995</v>
      </c>
      <c r="G40" s="106">
        <v>46</v>
      </c>
      <c r="H40" s="120">
        <v>87.56</v>
      </c>
      <c r="I40" s="106">
        <f t="shared" si="1"/>
        <v>20.66</v>
      </c>
      <c r="J40" s="106">
        <f t="shared" si="2"/>
        <v>108.22</v>
      </c>
      <c r="K40" s="162"/>
      <c r="M40" s="44"/>
    </row>
    <row r="41" spans="1:13" ht="25.5">
      <c r="A41" s="119">
        <v>34</v>
      </c>
      <c r="B41" s="109" t="s">
        <v>95</v>
      </c>
      <c r="C41" s="109" t="s">
        <v>73</v>
      </c>
      <c r="D41" s="121">
        <v>1401</v>
      </c>
      <c r="E41" s="131" t="s">
        <v>64</v>
      </c>
      <c r="F41" s="122">
        <f t="shared" si="3"/>
        <v>8.423</v>
      </c>
      <c r="G41" s="106">
        <v>48.5</v>
      </c>
      <c r="H41" s="120">
        <v>81.7</v>
      </c>
      <c r="I41" s="106">
        <f>ROUND(H41*23.59%,2)+0.01</f>
        <v>19.28</v>
      </c>
      <c r="J41" s="106">
        <f t="shared" si="2"/>
        <v>100.98</v>
      </c>
      <c r="K41" s="162"/>
      <c r="M41" s="44"/>
    </row>
    <row r="42" spans="1:13" ht="25.5">
      <c r="A42" s="119">
        <v>35</v>
      </c>
      <c r="B42" s="109" t="s">
        <v>101</v>
      </c>
      <c r="C42" s="109" t="s">
        <v>73</v>
      </c>
      <c r="D42" s="121">
        <v>1362</v>
      </c>
      <c r="E42" s="131" t="s">
        <v>168</v>
      </c>
      <c r="F42" s="122">
        <f t="shared" si="3"/>
        <v>8.1890000000000001</v>
      </c>
      <c r="G42" s="106">
        <v>24</v>
      </c>
      <c r="H42" s="120">
        <v>19.649999999999999</v>
      </c>
      <c r="I42" s="106">
        <f t="shared" si="1"/>
        <v>4.6399999999999997</v>
      </c>
      <c r="J42" s="106">
        <f t="shared" si="2"/>
        <v>24.29</v>
      </c>
      <c r="K42" s="162"/>
      <c r="M42" s="44"/>
    </row>
    <row r="43" spans="1:13" ht="15" customHeight="1">
      <c r="A43" s="119">
        <v>36</v>
      </c>
      <c r="B43" s="109" t="s">
        <v>85</v>
      </c>
      <c r="C43" s="109" t="s">
        <v>75</v>
      </c>
      <c r="D43" s="121">
        <v>1240</v>
      </c>
      <c r="E43" s="131" t="s">
        <v>64</v>
      </c>
      <c r="F43" s="122">
        <f t="shared" si="3"/>
        <v>7.4550000000000001</v>
      </c>
      <c r="G43" s="106">
        <v>40</v>
      </c>
      <c r="H43" s="120">
        <v>59.64</v>
      </c>
      <c r="I43" s="106">
        <f t="shared" si="1"/>
        <v>14.07</v>
      </c>
      <c r="J43" s="106">
        <f t="shared" si="2"/>
        <v>73.710000000000008</v>
      </c>
      <c r="K43" s="162"/>
      <c r="M43" s="44"/>
    </row>
    <row r="44" spans="1:13" ht="25.5">
      <c r="A44" s="119">
        <v>37</v>
      </c>
      <c r="B44" s="109" t="s">
        <v>81</v>
      </c>
      <c r="C44" s="109" t="s">
        <v>73</v>
      </c>
      <c r="D44" s="121">
        <v>1337</v>
      </c>
      <c r="E44" s="131" t="s">
        <v>64</v>
      </c>
      <c r="F44" s="122">
        <f t="shared" si="3"/>
        <v>8.0380000000000003</v>
      </c>
      <c r="G44" s="106">
        <v>50</v>
      </c>
      <c r="H44" s="120">
        <v>80.38</v>
      </c>
      <c r="I44" s="106">
        <f t="shared" si="1"/>
        <v>18.96</v>
      </c>
      <c r="J44" s="106">
        <f t="shared" si="2"/>
        <v>99.34</v>
      </c>
      <c r="K44" s="162"/>
      <c r="M44" s="44"/>
    </row>
    <row r="45" spans="1:13" ht="25.5">
      <c r="A45" s="119">
        <v>38</v>
      </c>
      <c r="B45" s="109" t="s">
        <v>126</v>
      </c>
      <c r="C45" s="109" t="s">
        <v>73</v>
      </c>
      <c r="D45" s="121">
        <v>1443</v>
      </c>
      <c r="E45" s="131" t="s">
        <v>64</v>
      </c>
      <c r="F45" s="122">
        <f t="shared" si="3"/>
        <v>8.6760000000000002</v>
      </c>
      <c r="G45" s="106">
        <v>24</v>
      </c>
      <c r="H45" s="120">
        <v>41.64</v>
      </c>
      <c r="I45" s="106">
        <f t="shared" si="1"/>
        <v>9.82</v>
      </c>
      <c r="J45" s="106">
        <f t="shared" si="2"/>
        <v>51.46</v>
      </c>
      <c r="K45" s="162"/>
      <c r="M45" s="44"/>
    </row>
    <row r="46" spans="1:13" ht="25.5">
      <c r="A46" s="119">
        <v>39</v>
      </c>
      <c r="B46" s="109" t="s">
        <v>97</v>
      </c>
      <c r="C46" s="109" t="s">
        <v>77</v>
      </c>
      <c r="D46" s="121">
        <v>1565</v>
      </c>
      <c r="E46" s="131" t="s">
        <v>64</v>
      </c>
      <c r="F46" s="122">
        <f t="shared" si="3"/>
        <v>9.4090000000000007</v>
      </c>
      <c r="G46" s="106">
        <v>25</v>
      </c>
      <c r="H46" s="120">
        <v>47.05</v>
      </c>
      <c r="I46" s="106">
        <f t="shared" si="1"/>
        <v>11.1</v>
      </c>
      <c r="J46" s="106">
        <f t="shared" si="2"/>
        <v>58.15</v>
      </c>
      <c r="K46" s="162"/>
      <c r="M46" s="44"/>
    </row>
    <row r="47" spans="1:13">
      <c r="A47" s="119">
        <v>40</v>
      </c>
      <c r="B47" s="109" t="s">
        <v>98</v>
      </c>
      <c r="C47" s="109" t="s">
        <v>99</v>
      </c>
      <c r="D47" s="121">
        <v>1474</v>
      </c>
      <c r="E47" s="131" t="s">
        <v>64</v>
      </c>
      <c r="F47" s="122">
        <f t="shared" si="3"/>
        <v>8.8620000000000001</v>
      </c>
      <c r="G47" s="106">
        <v>25</v>
      </c>
      <c r="H47" s="120">
        <v>44.31</v>
      </c>
      <c r="I47" s="106">
        <f t="shared" si="1"/>
        <v>10.45</v>
      </c>
      <c r="J47" s="106">
        <f t="shared" si="2"/>
        <v>54.760000000000005</v>
      </c>
      <c r="K47" s="162"/>
      <c r="M47" s="44"/>
    </row>
    <row r="48" spans="1:13">
      <c r="A48" s="119">
        <v>41</v>
      </c>
      <c r="B48" s="109" t="s">
        <v>85</v>
      </c>
      <c r="C48" s="109" t="s">
        <v>73</v>
      </c>
      <c r="D48" s="121">
        <v>1176</v>
      </c>
      <c r="E48" s="131" t="s">
        <v>64</v>
      </c>
      <c r="F48" s="122">
        <f t="shared" si="3"/>
        <v>7.07</v>
      </c>
      <c r="G48" s="106">
        <v>47</v>
      </c>
      <c r="H48" s="120">
        <v>66.459999999999994</v>
      </c>
      <c r="I48" s="106">
        <f t="shared" si="1"/>
        <v>15.68</v>
      </c>
      <c r="J48" s="106">
        <f t="shared" si="2"/>
        <v>82.139999999999986</v>
      </c>
      <c r="K48" s="162"/>
      <c r="M48" s="44"/>
    </row>
    <row r="49" spans="1:13" ht="25.5">
      <c r="A49" s="119">
        <v>42</v>
      </c>
      <c r="B49" s="109" t="s">
        <v>100</v>
      </c>
      <c r="C49" s="109" t="s">
        <v>33</v>
      </c>
      <c r="D49" s="121">
        <v>1140</v>
      </c>
      <c r="E49" s="131" t="s">
        <v>64</v>
      </c>
      <c r="F49" s="122">
        <f t="shared" si="3"/>
        <v>6.8540000000000001</v>
      </c>
      <c r="G49" s="106">
        <v>50</v>
      </c>
      <c r="H49" s="120">
        <v>68.540000000000006</v>
      </c>
      <c r="I49" s="106">
        <f t="shared" si="1"/>
        <v>16.170000000000002</v>
      </c>
      <c r="J49" s="106">
        <f t="shared" si="2"/>
        <v>84.710000000000008</v>
      </c>
      <c r="K49" s="162"/>
      <c r="M49" s="44"/>
    </row>
    <row r="50" spans="1:13" ht="25.5">
      <c r="A50" s="119">
        <v>43</v>
      </c>
      <c r="B50" s="109" t="s">
        <v>76</v>
      </c>
      <c r="C50" s="109" t="s">
        <v>75</v>
      </c>
      <c r="D50" s="121">
        <v>1517</v>
      </c>
      <c r="E50" s="131" t="s">
        <v>64</v>
      </c>
      <c r="F50" s="122">
        <f t="shared" si="3"/>
        <v>9.1199999999999992</v>
      </c>
      <c r="G50" s="106">
        <v>48</v>
      </c>
      <c r="H50" s="120">
        <v>87.55</v>
      </c>
      <c r="I50" s="106">
        <f>ROUND(H50*23.59%,2)+0.01</f>
        <v>20.66</v>
      </c>
      <c r="J50" s="106">
        <f t="shared" si="2"/>
        <v>108.21</v>
      </c>
      <c r="K50" s="162"/>
      <c r="M50" s="44"/>
    </row>
    <row r="51" spans="1:13" ht="25.5">
      <c r="A51" s="119">
        <v>44</v>
      </c>
      <c r="B51" s="109" t="s">
        <v>130</v>
      </c>
      <c r="C51" s="109" t="s">
        <v>73</v>
      </c>
      <c r="D51" s="121">
        <v>1337</v>
      </c>
      <c r="E51" s="131" t="s">
        <v>64</v>
      </c>
      <c r="F51" s="122">
        <f t="shared" si="3"/>
        <v>8.0380000000000003</v>
      </c>
      <c r="G51" s="106">
        <v>43</v>
      </c>
      <c r="H51" s="120">
        <v>69.13</v>
      </c>
      <c r="I51" s="106">
        <f t="shared" si="1"/>
        <v>16.309999999999999</v>
      </c>
      <c r="J51" s="106">
        <f t="shared" si="2"/>
        <v>85.44</v>
      </c>
      <c r="K51" s="162"/>
      <c r="M51" s="44"/>
    </row>
    <row r="52" spans="1:13" ht="25.5">
      <c r="A52" s="119">
        <v>45</v>
      </c>
      <c r="B52" s="109" t="s">
        <v>101</v>
      </c>
      <c r="C52" s="109" t="s">
        <v>73</v>
      </c>
      <c r="D52" s="121">
        <v>1337</v>
      </c>
      <c r="E52" s="131" t="s">
        <v>64</v>
      </c>
      <c r="F52" s="122">
        <f t="shared" si="3"/>
        <v>8.0380000000000003</v>
      </c>
      <c r="G52" s="106">
        <v>12</v>
      </c>
      <c r="H52" s="120">
        <v>19.29</v>
      </c>
      <c r="I52" s="106">
        <f t="shared" si="1"/>
        <v>4.55</v>
      </c>
      <c r="J52" s="106">
        <f t="shared" si="2"/>
        <v>23.84</v>
      </c>
      <c r="K52" s="162"/>
      <c r="M52" s="44"/>
    </row>
    <row r="53" spans="1:13" ht="25.5">
      <c r="A53" s="119">
        <v>46</v>
      </c>
      <c r="B53" s="109" t="s">
        <v>101</v>
      </c>
      <c r="C53" s="109" t="s">
        <v>73</v>
      </c>
      <c r="D53" s="121">
        <v>1337</v>
      </c>
      <c r="E53" s="131" t="s">
        <v>168</v>
      </c>
      <c r="F53" s="122">
        <f t="shared" si="3"/>
        <v>8.0380000000000003</v>
      </c>
      <c r="G53" s="106">
        <v>12</v>
      </c>
      <c r="H53" s="120">
        <v>9.65</v>
      </c>
      <c r="I53" s="106">
        <f t="shared" si="1"/>
        <v>2.2799999999999998</v>
      </c>
      <c r="J53" s="106">
        <f t="shared" si="2"/>
        <v>11.93</v>
      </c>
      <c r="K53" s="162"/>
      <c r="M53" s="44"/>
    </row>
    <row r="54" spans="1:13" ht="25.5">
      <c r="A54" s="119">
        <v>47</v>
      </c>
      <c r="B54" s="109" t="s">
        <v>112</v>
      </c>
      <c r="C54" s="109" t="s">
        <v>73</v>
      </c>
      <c r="D54" s="121">
        <v>1337</v>
      </c>
      <c r="E54" s="131" t="s">
        <v>64</v>
      </c>
      <c r="F54" s="122">
        <f t="shared" si="3"/>
        <v>8.0380000000000003</v>
      </c>
      <c r="G54" s="106">
        <v>24</v>
      </c>
      <c r="H54" s="120">
        <v>38.58</v>
      </c>
      <c r="I54" s="106">
        <f t="shared" si="1"/>
        <v>9.1</v>
      </c>
      <c r="J54" s="106">
        <f t="shared" si="2"/>
        <v>47.68</v>
      </c>
      <c r="K54" s="162"/>
      <c r="M54" s="44"/>
    </row>
    <row r="55" spans="1:13" ht="25.5">
      <c r="A55" s="119">
        <v>48</v>
      </c>
      <c r="B55" s="109" t="s">
        <v>112</v>
      </c>
      <c r="C55" s="109" t="s">
        <v>73</v>
      </c>
      <c r="D55" s="121">
        <v>1337</v>
      </c>
      <c r="E55" s="131" t="s">
        <v>168</v>
      </c>
      <c r="F55" s="122">
        <f t="shared" si="3"/>
        <v>8.0380000000000003</v>
      </c>
      <c r="G55" s="106">
        <v>4</v>
      </c>
      <c r="H55" s="120">
        <v>3.22</v>
      </c>
      <c r="I55" s="106">
        <f t="shared" si="1"/>
        <v>0.76</v>
      </c>
      <c r="J55" s="106">
        <f t="shared" si="2"/>
        <v>3.9800000000000004</v>
      </c>
      <c r="K55" s="162"/>
      <c r="M55" s="44"/>
    </row>
    <row r="56" spans="1:13" ht="25.5">
      <c r="A56" s="119">
        <v>49</v>
      </c>
      <c r="B56" s="109" t="s">
        <v>102</v>
      </c>
      <c r="C56" s="109" t="s">
        <v>75</v>
      </c>
      <c r="D56" s="121">
        <v>1545</v>
      </c>
      <c r="E56" s="131" t="s">
        <v>64</v>
      </c>
      <c r="F56" s="122">
        <f t="shared" si="3"/>
        <v>9.2889999999999997</v>
      </c>
      <c r="G56" s="106">
        <v>12</v>
      </c>
      <c r="H56" s="120">
        <v>22.29</v>
      </c>
      <c r="I56" s="106">
        <f t="shared" si="1"/>
        <v>5.26</v>
      </c>
      <c r="J56" s="106">
        <f t="shared" si="2"/>
        <v>27.549999999999997</v>
      </c>
      <c r="K56" s="162"/>
      <c r="M56" s="44"/>
    </row>
    <row r="57" spans="1:13" ht="25.5">
      <c r="A57" s="119">
        <v>50</v>
      </c>
      <c r="B57" s="109" t="s">
        <v>103</v>
      </c>
      <c r="C57" s="109" t="s">
        <v>75</v>
      </c>
      <c r="D57" s="121">
        <v>1431</v>
      </c>
      <c r="E57" s="131" t="s">
        <v>64</v>
      </c>
      <c r="F57" s="122">
        <f t="shared" si="3"/>
        <v>8.6029999999999998</v>
      </c>
      <c r="G57" s="106">
        <v>61</v>
      </c>
      <c r="H57" s="120">
        <v>104.96</v>
      </c>
      <c r="I57" s="106">
        <f t="shared" si="1"/>
        <v>24.76</v>
      </c>
      <c r="J57" s="106">
        <f t="shared" si="2"/>
        <v>129.72</v>
      </c>
      <c r="K57" s="162"/>
      <c r="M57" s="44"/>
    </row>
    <row r="58" spans="1:13" ht="25.5">
      <c r="A58" s="119">
        <v>51</v>
      </c>
      <c r="B58" s="109" t="s">
        <v>165</v>
      </c>
      <c r="C58" s="109" t="s">
        <v>113</v>
      </c>
      <c r="D58" s="121">
        <v>1449</v>
      </c>
      <c r="E58" s="131" t="s">
        <v>65</v>
      </c>
      <c r="F58" s="122">
        <f t="shared" si="3"/>
        <v>8.7119999999999997</v>
      </c>
      <c r="G58" s="106">
        <v>30.5</v>
      </c>
      <c r="H58" s="120">
        <v>132.86000000000001</v>
      </c>
      <c r="I58" s="106">
        <f t="shared" si="1"/>
        <v>31.34</v>
      </c>
      <c r="J58" s="106">
        <f t="shared" si="2"/>
        <v>164.20000000000002</v>
      </c>
      <c r="K58" s="162"/>
      <c r="M58" s="44"/>
    </row>
    <row r="59" spans="1:13" ht="25.5">
      <c r="A59" s="119">
        <v>52</v>
      </c>
      <c r="B59" s="109" t="s">
        <v>165</v>
      </c>
      <c r="C59" s="109" t="s">
        <v>113</v>
      </c>
      <c r="D59" s="121">
        <v>1449</v>
      </c>
      <c r="E59" s="131" t="s">
        <v>64</v>
      </c>
      <c r="F59" s="122">
        <f t="shared" si="3"/>
        <v>8.7119999999999997</v>
      </c>
      <c r="G59" s="106">
        <v>65.5</v>
      </c>
      <c r="H59" s="120">
        <v>114.13</v>
      </c>
      <c r="I59" s="106">
        <f t="shared" si="1"/>
        <v>26.92</v>
      </c>
      <c r="J59" s="106">
        <f t="shared" si="2"/>
        <v>141.05000000000001</v>
      </c>
      <c r="K59" s="162"/>
      <c r="M59" s="44"/>
    </row>
    <row r="60" spans="1:13" ht="25.5">
      <c r="A60" s="119">
        <v>53</v>
      </c>
      <c r="B60" s="109" t="s">
        <v>104</v>
      </c>
      <c r="C60" s="109" t="s">
        <v>75</v>
      </c>
      <c r="D60" s="121">
        <v>1355</v>
      </c>
      <c r="E60" s="131" t="s">
        <v>64</v>
      </c>
      <c r="F60" s="122">
        <f t="shared" si="3"/>
        <v>8.1460000000000008</v>
      </c>
      <c r="G60" s="106">
        <v>12</v>
      </c>
      <c r="H60" s="120">
        <v>19.55</v>
      </c>
      <c r="I60" s="106">
        <f t="shared" si="1"/>
        <v>4.6100000000000003</v>
      </c>
      <c r="J60" s="106">
        <f t="shared" si="2"/>
        <v>24.16</v>
      </c>
      <c r="K60" s="162"/>
      <c r="M60" s="44"/>
    </row>
    <row r="61" spans="1:13" ht="25.5">
      <c r="A61" s="119">
        <v>54</v>
      </c>
      <c r="B61" s="109" t="s">
        <v>105</v>
      </c>
      <c r="C61" s="109" t="s">
        <v>73</v>
      </c>
      <c r="D61" s="121">
        <v>1337</v>
      </c>
      <c r="E61" s="131" t="s">
        <v>64</v>
      </c>
      <c r="F61" s="122">
        <f t="shared" si="3"/>
        <v>8.0380000000000003</v>
      </c>
      <c r="G61" s="106">
        <v>38</v>
      </c>
      <c r="H61" s="120">
        <v>61.09</v>
      </c>
      <c r="I61" s="106">
        <f t="shared" si="1"/>
        <v>14.41</v>
      </c>
      <c r="J61" s="106">
        <f t="shared" si="2"/>
        <v>75.5</v>
      </c>
      <c r="K61" s="162"/>
      <c r="M61" s="44"/>
    </row>
    <row r="62" spans="1:13" ht="25.5">
      <c r="A62" s="119">
        <v>55</v>
      </c>
      <c r="B62" s="109" t="s">
        <v>103</v>
      </c>
      <c r="C62" s="109" t="s">
        <v>77</v>
      </c>
      <c r="D62" s="121">
        <v>1474</v>
      </c>
      <c r="E62" s="131" t="s">
        <v>64</v>
      </c>
      <c r="F62" s="122">
        <f t="shared" si="3"/>
        <v>8.8620000000000001</v>
      </c>
      <c r="G62" s="106">
        <v>49.5</v>
      </c>
      <c r="H62" s="120">
        <v>87.73</v>
      </c>
      <c r="I62" s="106">
        <f t="shared" si="1"/>
        <v>20.7</v>
      </c>
      <c r="J62" s="106">
        <f t="shared" si="2"/>
        <v>108.43</v>
      </c>
      <c r="K62" s="162"/>
      <c r="M62" s="44"/>
    </row>
    <row r="63" spans="1:13" ht="25.5">
      <c r="A63" s="119">
        <v>56</v>
      </c>
      <c r="B63" s="109" t="s">
        <v>125</v>
      </c>
      <c r="C63" s="109" t="s">
        <v>33</v>
      </c>
      <c r="D63" s="121">
        <v>1302</v>
      </c>
      <c r="E63" s="131" t="s">
        <v>64</v>
      </c>
      <c r="F63" s="122">
        <f t="shared" si="3"/>
        <v>7.8280000000000003</v>
      </c>
      <c r="G63" s="106">
        <v>54</v>
      </c>
      <c r="H63" s="120">
        <v>84.54</v>
      </c>
      <c r="I63" s="106">
        <f>ROUND(H63*23.59%,2)+0.01</f>
        <v>19.950000000000003</v>
      </c>
      <c r="J63" s="106">
        <f t="shared" si="2"/>
        <v>104.49000000000001</v>
      </c>
      <c r="K63" s="162"/>
      <c r="M63" s="44"/>
    </row>
    <row r="64" spans="1:13" ht="25.5">
      <c r="A64" s="119">
        <v>57</v>
      </c>
      <c r="B64" s="109" t="s">
        <v>103</v>
      </c>
      <c r="C64" s="109" t="s">
        <v>33</v>
      </c>
      <c r="D64" s="121">
        <v>1140</v>
      </c>
      <c r="E64" s="131" t="s">
        <v>64</v>
      </c>
      <c r="F64" s="122">
        <f t="shared" si="3"/>
        <v>6.8540000000000001</v>
      </c>
      <c r="G64" s="106">
        <v>48.5</v>
      </c>
      <c r="H64" s="120">
        <v>66.48</v>
      </c>
      <c r="I64" s="106">
        <f t="shared" si="1"/>
        <v>15.68</v>
      </c>
      <c r="J64" s="106">
        <f t="shared" si="2"/>
        <v>82.16</v>
      </c>
      <c r="K64" s="162"/>
      <c r="M64" s="44"/>
    </row>
    <row r="65" spans="1:13" ht="25.5">
      <c r="A65" s="119">
        <v>58</v>
      </c>
      <c r="B65" s="109" t="s">
        <v>108</v>
      </c>
      <c r="C65" s="109" t="s">
        <v>73</v>
      </c>
      <c r="D65" s="121">
        <v>1463</v>
      </c>
      <c r="E65" s="131" t="s">
        <v>65</v>
      </c>
      <c r="F65" s="122">
        <f t="shared" si="3"/>
        <v>8.7959999999999994</v>
      </c>
      <c r="G65" s="106">
        <v>0.5</v>
      </c>
      <c r="H65" s="120">
        <v>2.2000000000000002</v>
      </c>
      <c r="I65" s="106">
        <f t="shared" si="1"/>
        <v>0.52</v>
      </c>
      <c r="J65" s="106">
        <f t="shared" si="2"/>
        <v>2.72</v>
      </c>
      <c r="K65" s="162"/>
      <c r="M65" s="44"/>
    </row>
    <row r="66" spans="1:13" ht="25.5">
      <c r="A66" s="119">
        <v>59</v>
      </c>
      <c r="B66" s="109" t="s">
        <v>108</v>
      </c>
      <c r="C66" s="109" t="s">
        <v>73</v>
      </c>
      <c r="D66" s="121">
        <v>1463</v>
      </c>
      <c r="E66" s="131" t="s">
        <v>64</v>
      </c>
      <c r="F66" s="122">
        <f t="shared" si="3"/>
        <v>8.7959999999999994</v>
      </c>
      <c r="G66" s="106">
        <v>34.5</v>
      </c>
      <c r="H66" s="120">
        <v>60.69</v>
      </c>
      <c r="I66" s="106">
        <f t="shared" si="1"/>
        <v>14.32</v>
      </c>
      <c r="J66" s="106">
        <f t="shared" si="2"/>
        <v>75.009999999999991</v>
      </c>
      <c r="K66" s="162"/>
      <c r="M66" s="44"/>
    </row>
    <row r="67" spans="1:13" ht="25.5">
      <c r="A67" s="119">
        <v>60</v>
      </c>
      <c r="B67" s="109" t="s">
        <v>138</v>
      </c>
      <c r="C67" s="109" t="s">
        <v>73</v>
      </c>
      <c r="D67" s="121">
        <v>1423</v>
      </c>
      <c r="E67" s="131" t="s">
        <v>64</v>
      </c>
      <c r="F67" s="122">
        <f t="shared" si="3"/>
        <v>8.5549999999999997</v>
      </c>
      <c r="G67" s="106">
        <v>51</v>
      </c>
      <c r="H67" s="120">
        <v>87.26</v>
      </c>
      <c r="I67" s="106">
        <f t="shared" si="1"/>
        <v>20.58</v>
      </c>
      <c r="J67" s="106">
        <f t="shared" si="2"/>
        <v>107.84</v>
      </c>
      <c r="K67" s="162"/>
      <c r="M67" s="44"/>
    </row>
    <row r="68" spans="1:13" ht="25.5">
      <c r="A68" s="119">
        <v>61</v>
      </c>
      <c r="B68" s="109" t="s">
        <v>94</v>
      </c>
      <c r="C68" s="109" t="s">
        <v>75</v>
      </c>
      <c r="D68" s="121">
        <v>1637</v>
      </c>
      <c r="E68" s="131" t="s">
        <v>64</v>
      </c>
      <c r="F68" s="122">
        <f t="shared" si="3"/>
        <v>9.8420000000000005</v>
      </c>
      <c r="G68" s="106">
        <v>34</v>
      </c>
      <c r="H68" s="120">
        <v>66.930000000000007</v>
      </c>
      <c r="I68" s="106">
        <f t="shared" si="1"/>
        <v>15.79</v>
      </c>
      <c r="J68" s="106">
        <f t="shared" si="2"/>
        <v>82.72</v>
      </c>
      <c r="K68" s="162"/>
      <c r="M68" s="44"/>
    </row>
    <row r="69" spans="1:13" ht="25.5">
      <c r="A69" s="119">
        <v>62</v>
      </c>
      <c r="B69" s="109" t="s">
        <v>109</v>
      </c>
      <c r="C69" s="109" t="s">
        <v>75</v>
      </c>
      <c r="D69" s="121">
        <v>1381</v>
      </c>
      <c r="E69" s="131" t="s">
        <v>64</v>
      </c>
      <c r="F69" s="122">
        <f t="shared" si="3"/>
        <v>8.3030000000000008</v>
      </c>
      <c r="G69" s="106">
        <v>81.5</v>
      </c>
      <c r="H69" s="120">
        <v>135.34</v>
      </c>
      <c r="I69" s="106">
        <f t="shared" si="1"/>
        <v>31.93</v>
      </c>
      <c r="J69" s="106">
        <f t="shared" si="2"/>
        <v>167.27</v>
      </c>
      <c r="K69" s="162"/>
      <c r="M69" s="44"/>
    </row>
    <row r="70" spans="1:13">
      <c r="A70" s="119">
        <v>63</v>
      </c>
      <c r="B70" s="109" t="s">
        <v>98</v>
      </c>
      <c r="C70" s="109" t="s">
        <v>110</v>
      </c>
      <c r="D70" s="121">
        <v>1386</v>
      </c>
      <c r="E70" s="131" t="s">
        <v>64</v>
      </c>
      <c r="F70" s="122">
        <f t="shared" si="3"/>
        <v>8.3330000000000002</v>
      </c>
      <c r="G70" s="106">
        <v>25</v>
      </c>
      <c r="H70" s="120">
        <v>41.67</v>
      </c>
      <c r="I70" s="106">
        <f t="shared" si="1"/>
        <v>9.83</v>
      </c>
      <c r="J70" s="106">
        <f t="shared" si="2"/>
        <v>51.5</v>
      </c>
      <c r="K70" s="162"/>
      <c r="M70" s="44"/>
    </row>
    <row r="71" spans="1:13">
      <c r="A71" s="119">
        <v>64</v>
      </c>
      <c r="B71" s="109" t="s">
        <v>111</v>
      </c>
      <c r="C71" s="109" t="s">
        <v>77</v>
      </c>
      <c r="D71" s="121">
        <v>1614</v>
      </c>
      <c r="E71" s="131" t="s">
        <v>64</v>
      </c>
      <c r="F71" s="122">
        <f t="shared" si="3"/>
        <v>9.7040000000000006</v>
      </c>
      <c r="G71" s="106">
        <v>52</v>
      </c>
      <c r="H71" s="120">
        <v>100.92</v>
      </c>
      <c r="I71" s="106">
        <f t="shared" si="1"/>
        <v>23.81</v>
      </c>
      <c r="J71" s="106">
        <f t="shared" si="2"/>
        <v>124.73</v>
      </c>
      <c r="K71" s="162"/>
      <c r="M71" s="44"/>
    </row>
    <row r="72" spans="1:13" ht="25.5">
      <c r="A72" s="119">
        <v>65</v>
      </c>
      <c r="B72" s="109" t="s">
        <v>109</v>
      </c>
      <c r="C72" s="109" t="s">
        <v>75</v>
      </c>
      <c r="D72" s="121">
        <v>1355</v>
      </c>
      <c r="E72" s="131" t="s">
        <v>64</v>
      </c>
      <c r="F72" s="122">
        <f t="shared" si="3"/>
        <v>8.1460000000000008</v>
      </c>
      <c r="G72" s="106">
        <v>82.5</v>
      </c>
      <c r="H72" s="120">
        <v>134.41</v>
      </c>
      <c r="I72" s="106">
        <f t="shared" ref="I72:I135" si="4">ROUND(H72*23.59%,2)</f>
        <v>31.71</v>
      </c>
      <c r="J72" s="106">
        <f t="shared" ref="J72:J135" si="5">H72+I72</f>
        <v>166.12</v>
      </c>
      <c r="K72" s="162"/>
      <c r="M72" s="44"/>
    </row>
    <row r="73" spans="1:13" ht="15" customHeight="1">
      <c r="A73" s="119">
        <v>66</v>
      </c>
      <c r="B73" s="109" t="s">
        <v>127</v>
      </c>
      <c r="C73" s="109" t="s">
        <v>73</v>
      </c>
      <c r="D73" s="121">
        <v>1443</v>
      </c>
      <c r="E73" s="131" t="s">
        <v>64</v>
      </c>
      <c r="F73" s="122">
        <f t="shared" si="3"/>
        <v>8.6760000000000002</v>
      </c>
      <c r="G73" s="106">
        <v>57</v>
      </c>
      <c r="H73" s="120">
        <v>98.91</v>
      </c>
      <c r="I73" s="106">
        <f t="shared" si="4"/>
        <v>23.33</v>
      </c>
      <c r="J73" s="106">
        <f t="shared" si="5"/>
        <v>122.24</v>
      </c>
      <c r="K73" s="162"/>
      <c r="M73" s="44"/>
    </row>
    <row r="74" spans="1:13" ht="17.25" customHeight="1">
      <c r="A74" s="119">
        <v>67</v>
      </c>
      <c r="B74" s="109" t="s">
        <v>127</v>
      </c>
      <c r="C74" s="109" t="s">
        <v>73</v>
      </c>
      <c r="D74" s="121">
        <v>1443</v>
      </c>
      <c r="E74" s="131" t="s">
        <v>65</v>
      </c>
      <c r="F74" s="122">
        <f t="shared" ref="F74:F137" si="6">ROUND(D74/$F$4,3)</f>
        <v>8.6760000000000002</v>
      </c>
      <c r="G74" s="106">
        <v>5</v>
      </c>
      <c r="H74" s="120">
        <v>21.69</v>
      </c>
      <c r="I74" s="106">
        <f t="shared" si="4"/>
        <v>5.12</v>
      </c>
      <c r="J74" s="106">
        <f t="shared" si="5"/>
        <v>26.810000000000002</v>
      </c>
      <c r="K74" s="162"/>
      <c r="M74" s="44"/>
    </row>
    <row r="75" spans="1:13" s="44" customFormat="1" ht="25.5">
      <c r="A75" s="119">
        <v>68</v>
      </c>
      <c r="B75" s="123" t="s">
        <v>112</v>
      </c>
      <c r="C75" s="123" t="s">
        <v>75</v>
      </c>
      <c r="D75" s="124">
        <v>1335</v>
      </c>
      <c r="E75" s="132" t="s">
        <v>168</v>
      </c>
      <c r="F75" s="122">
        <f t="shared" si="6"/>
        <v>8.0259999999999998</v>
      </c>
      <c r="G75" s="106">
        <v>12</v>
      </c>
      <c r="H75" s="125">
        <v>9.6300000000000008</v>
      </c>
      <c r="I75" s="106">
        <f t="shared" si="4"/>
        <v>2.27</v>
      </c>
      <c r="J75" s="106">
        <f t="shared" si="5"/>
        <v>11.9</v>
      </c>
      <c r="K75" s="162"/>
    </row>
    <row r="76" spans="1:13" ht="25.5">
      <c r="A76" s="119">
        <v>69</v>
      </c>
      <c r="B76" s="109" t="s">
        <v>124</v>
      </c>
      <c r="C76" s="109" t="s">
        <v>75</v>
      </c>
      <c r="D76" s="121">
        <v>1381</v>
      </c>
      <c r="E76" s="131" t="s">
        <v>64</v>
      </c>
      <c r="F76" s="122">
        <f t="shared" si="6"/>
        <v>8.3030000000000008</v>
      </c>
      <c r="G76" s="106">
        <v>54</v>
      </c>
      <c r="H76" s="120">
        <v>89.67</v>
      </c>
      <c r="I76" s="106">
        <f t="shared" si="4"/>
        <v>21.15</v>
      </c>
      <c r="J76" s="106">
        <f t="shared" si="5"/>
        <v>110.82</v>
      </c>
      <c r="K76" s="162"/>
      <c r="M76" s="44"/>
    </row>
    <row r="77" spans="1:13" ht="17.25" customHeight="1">
      <c r="A77" s="119">
        <v>70</v>
      </c>
      <c r="B77" s="109" t="s">
        <v>96</v>
      </c>
      <c r="C77" s="109" t="s">
        <v>113</v>
      </c>
      <c r="D77" s="121">
        <v>1541</v>
      </c>
      <c r="E77" s="131" t="s">
        <v>65</v>
      </c>
      <c r="F77" s="122">
        <f t="shared" si="6"/>
        <v>9.2650000000000006</v>
      </c>
      <c r="G77" s="106">
        <v>54</v>
      </c>
      <c r="H77" s="120">
        <v>250.16</v>
      </c>
      <c r="I77" s="106">
        <f t="shared" si="4"/>
        <v>59.01</v>
      </c>
      <c r="J77" s="106">
        <f t="shared" si="5"/>
        <v>309.17</v>
      </c>
      <c r="K77" s="162"/>
      <c r="M77" s="44"/>
    </row>
    <row r="78" spans="1:13" ht="16.5" customHeight="1">
      <c r="A78" s="119">
        <v>71</v>
      </c>
      <c r="B78" s="109" t="s">
        <v>96</v>
      </c>
      <c r="C78" s="109" t="s">
        <v>113</v>
      </c>
      <c r="D78" s="121">
        <v>1541</v>
      </c>
      <c r="E78" s="131" t="s">
        <v>64</v>
      </c>
      <c r="F78" s="122">
        <f t="shared" si="6"/>
        <v>9.2650000000000006</v>
      </c>
      <c r="G78" s="106">
        <v>77</v>
      </c>
      <c r="H78" s="120">
        <v>142.68</v>
      </c>
      <c r="I78" s="106">
        <f t="shared" si="4"/>
        <v>33.659999999999997</v>
      </c>
      <c r="J78" s="106">
        <f t="shared" si="5"/>
        <v>176.34</v>
      </c>
      <c r="K78" s="162"/>
      <c r="M78" s="44"/>
    </row>
    <row r="79" spans="1:13" ht="28.5" customHeight="1">
      <c r="A79" s="119">
        <v>72</v>
      </c>
      <c r="B79" s="109" t="s">
        <v>101</v>
      </c>
      <c r="C79" s="109" t="s">
        <v>75</v>
      </c>
      <c r="D79" s="121">
        <v>1335</v>
      </c>
      <c r="E79" s="131" t="s">
        <v>64</v>
      </c>
      <c r="F79" s="122">
        <f t="shared" si="6"/>
        <v>8.0259999999999998</v>
      </c>
      <c r="G79" s="106">
        <v>36</v>
      </c>
      <c r="H79" s="120">
        <v>57.79</v>
      </c>
      <c r="I79" s="106">
        <f t="shared" si="4"/>
        <v>13.63</v>
      </c>
      <c r="J79" s="106">
        <f t="shared" si="5"/>
        <v>71.42</v>
      </c>
      <c r="K79" s="162"/>
      <c r="M79" s="44"/>
    </row>
    <row r="80" spans="1:13" ht="25.5">
      <c r="A80" s="119">
        <v>73</v>
      </c>
      <c r="B80" s="109" t="s">
        <v>101</v>
      </c>
      <c r="C80" s="109" t="s">
        <v>75</v>
      </c>
      <c r="D80" s="121">
        <v>1335</v>
      </c>
      <c r="E80" s="131" t="s">
        <v>168</v>
      </c>
      <c r="F80" s="122">
        <f t="shared" si="6"/>
        <v>8.0259999999999998</v>
      </c>
      <c r="G80" s="106">
        <v>12</v>
      </c>
      <c r="H80" s="120">
        <v>9.6300000000000008</v>
      </c>
      <c r="I80" s="106">
        <f>ROUND(H80*23.59%,2)+0.01</f>
        <v>2.2799999999999998</v>
      </c>
      <c r="J80" s="106">
        <f t="shared" si="5"/>
        <v>11.91</v>
      </c>
      <c r="K80" s="162"/>
      <c r="M80" s="44"/>
    </row>
    <row r="81" spans="1:13" ht="25.5">
      <c r="A81" s="119">
        <v>74</v>
      </c>
      <c r="B81" s="109" t="s">
        <v>114</v>
      </c>
      <c r="C81" s="109" t="s">
        <v>75</v>
      </c>
      <c r="D81" s="121">
        <v>1355</v>
      </c>
      <c r="E81" s="131" t="s">
        <v>64</v>
      </c>
      <c r="F81" s="122">
        <f t="shared" si="6"/>
        <v>8.1460000000000008</v>
      </c>
      <c r="G81" s="106">
        <v>49.5</v>
      </c>
      <c r="H81" s="120">
        <v>80.650000000000006</v>
      </c>
      <c r="I81" s="106">
        <f t="shared" si="4"/>
        <v>19.03</v>
      </c>
      <c r="J81" s="106">
        <f t="shared" si="5"/>
        <v>99.68</v>
      </c>
      <c r="K81" s="162"/>
      <c r="M81" s="44"/>
    </row>
    <row r="82" spans="1:13" ht="25.5">
      <c r="A82" s="119">
        <v>75</v>
      </c>
      <c r="B82" s="109" t="s">
        <v>102</v>
      </c>
      <c r="C82" s="109" t="s">
        <v>75</v>
      </c>
      <c r="D82" s="121">
        <v>1565</v>
      </c>
      <c r="E82" s="131" t="s">
        <v>64</v>
      </c>
      <c r="F82" s="122">
        <f t="shared" si="6"/>
        <v>9.4090000000000007</v>
      </c>
      <c r="G82" s="106">
        <v>24</v>
      </c>
      <c r="H82" s="120">
        <v>45.16</v>
      </c>
      <c r="I82" s="106">
        <f t="shared" si="4"/>
        <v>10.65</v>
      </c>
      <c r="J82" s="106">
        <f t="shared" si="5"/>
        <v>55.809999999999995</v>
      </c>
      <c r="K82" s="162"/>
      <c r="M82" s="44"/>
    </row>
    <row r="83" spans="1:13" ht="33" customHeight="1">
      <c r="A83" s="119">
        <v>76</v>
      </c>
      <c r="B83" s="109" t="s">
        <v>70</v>
      </c>
      <c r="C83" s="109" t="s">
        <v>115</v>
      </c>
      <c r="D83" s="121">
        <v>2004</v>
      </c>
      <c r="E83" s="131" t="s">
        <v>64</v>
      </c>
      <c r="F83" s="122">
        <f t="shared" si="6"/>
        <v>12.048</v>
      </c>
      <c r="G83" s="106">
        <v>35.5</v>
      </c>
      <c r="H83" s="120">
        <v>85.54</v>
      </c>
      <c r="I83" s="106">
        <f t="shared" si="4"/>
        <v>20.18</v>
      </c>
      <c r="J83" s="106">
        <f t="shared" si="5"/>
        <v>105.72</v>
      </c>
      <c r="K83" s="162"/>
      <c r="M83" s="44"/>
    </row>
    <row r="84" spans="1:13" ht="33.75" customHeight="1">
      <c r="A84" s="119">
        <v>77</v>
      </c>
      <c r="B84" s="109" t="s">
        <v>70</v>
      </c>
      <c r="C84" s="109" t="s">
        <v>115</v>
      </c>
      <c r="D84" s="121">
        <v>2004</v>
      </c>
      <c r="E84" s="131" t="s">
        <v>65</v>
      </c>
      <c r="F84" s="122">
        <f t="shared" si="6"/>
        <v>12.048</v>
      </c>
      <c r="G84" s="106">
        <v>0.5</v>
      </c>
      <c r="H84" s="120">
        <v>3.01</v>
      </c>
      <c r="I84" s="106">
        <f t="shared" si="4"/>
        <v>0.71</v>
      </c>
      <c r="J84" s="106">
        <f t="shared" si="5"/>
        <v>3.7199999999999998</v>
      </c>
      <c r="K84" s="162"/>
      <c r="M84" s="44"/>
    </row>
    <row r="85" spans="1:13" ht="30.75" customHeight="1">
      <c r="A85" s="119">
        <v>78</v>
      </c>
      <c r="B85" s="109" t="s">
        <v>106</v>
      </c>
      <c r="C85" s="109" t="s">
        <v>75</v>
      </c>
      <c r="D85" s="121">
        <v>1381</v>
      </c>
      <c r="E85" s="131" t="s">
        <v>64</v>
      </c>
      <c r="F85" s="122">
        <f t="shared" si="6"/>
        <v>8.3030000000000008</v>
      </c>
      <c r="G85" s="106">
        <v>48</v>
      </c>
      <c r="H85" s="120">
        <v>79.709999999999994</v>
      </c>
      <c r="I85" s="106">
        <f t="shared" si="4"/>
        <v>18.8</v>
      </c>
      <c r="J85" s="106">
        <f t="shared" si="5"/>
        <v>98.509999999999991</v>
      </c>
      <c r="K85" s="162"/>
      <c r="M85" s="44"/>
    </row>
    <row r="86" spans="1:13" ht="25.5">
      <c r="A86" s="119">
        <v>79</v>
      </c>
      <c r="B86" s="109" t="s">
        <v>114</v>
      </c>
      <c r="C86" s="109" t="s">
        <v>77</v>
      </c>
      <c r="D86" s="121">
        <v>1474</v>
      </c>
      <c r="E86" s="131" t="s">
        <v>64</v>
      </c>
      <c r="F86" s="122">
        <f t="shared" si="6"/>
        <v>8.8620000000000001</v>
      </c>
      <c r="G86" s="106">
        <v>25.5</v>
      </c>
      <c r="H86" s="120">
        <v>45.2</v>
      </c>
      <c r="I86" s="106">
        <f t="shared" si="4"/>
        <v>10.66</v>
      </c>
      <c r="J86" s="106">
        <f t="shared" si="5"/>
        <v>55.86</v>
      </c>
      <c r="K86" s="162"/>
      <c r="M86" s="44"/>
    </row>
    <row r="87" spans="1:13" ht="25.5">
      <c r="A87" s="119">
        <v>80</v>
      </c>
      <c r="B87" s="109" t="s">
        <v>81</v>
      </c>
      <c r="C87" s="109" t="s">
        <v>75</v>
      </c>
      <c r="D87" s="121">
        <v>1355</v>
      </c>
      <c r="E87" s="131" t="s">
        <v>64</v>
      </c>
      <c r="F87" s="122">
        <f t="shared" si="6"/>
        <v>8.1460000000000008</v>
      </c>
      <c r="G87" s="106">
        <v>52</v>
      </c>
      <c r="H87" s="120">
        <v>84.72</v>
      </c>
      <c r="I87" s="106">
        <f t="shared" si="4"/>
        <v>19.989999999999998</v>
      </c>
      <c r="J87" s="106">
        <f t="shared" si="5"/>
        <v>104.71</v>
      </c>
      <c r="K87" s="162"/>
      <c r="M87" s="44"/>
    </row>
    <row r="88" spans="1:13" ht="25.5">
      <c r="A88" s="119">
        <v>81</v>
      </c>
      <c r="B88" s="109" t="s">
        <v>105</v>
      </c>
      <c r="C88" s="109" t="s">
        <v>75</v>
      </c>
      <c r="D88" s="121">
        <v>1517</v>
      </c>
      <c r="E88" s="131" t="s">
        <v>64</v>
      </c>
      <c r="F88" s="122">
        <f t="shared" si="6"/>
        <v>9.1199999999999992</v>
      </c>
      <c r="G88" s="106">
        <v>87</v>
      </c>
      <c r="H88" s="120">
        <v>158.69</v>
      </c>
      <c r="I88" s="106">
        <f t="shared" si="4"/>
        <v>37.43</v>
      </c>
      <c r="J88" s="106">
        <f t="shared" si="5"/>
        <v>196.12</v>
      </c>
      <c r="K88" s="162"/>
      <c r="M88" s="44"/>
    </row>
    <row r="89" spans="1:13" ht="25.5">
      <c r="A89" s="119">
        <v>82</v>
      </c>
      <c r="B89" s="109" t="s">
        <v>114</v>
      </c>
      <c r="C89" s="109" t="s">
        <v>75</v>
      </c>
      <c r="D89" s="121">
        <v>1335</v>
      </c>
      <c r="E89" s="131" t="s">
        <v>64</v>
      </c>
      <c r="F89" s="122">
        <f t="shared" si="6"/>
        <v>8.0259999999999998</v>
      </c>
      <c r="G89" s="106">
        <v>64.5</v>
      </c>
      <c r="H89" s="120">
        <v>103.54</v>
      </c>
      <c r="I89" s="106">
        <f t="shared" si="4"/>
        <v>24.43</v>
      </c>
      <c r="J89" s="106">
        <f t="shared" si="5"/>
        <v>127.97</v>
      </c>
      <c r="K89" s="162"/>
      <c r="M89" s="44"/>
    </row>
    <row r="90" spans="1:13" ht="25.5">
      <c r="A90" s="119">
        <v>83</v>
      </c>
      <c r="B90" s="109" t="s">
        <v>114</v>
      </c>
      <c r="C90" s="109" t="s">
        <v>75</v>
      </c>
      <c r="D90" s="121">
        <v>1335</v>
      </c>
      <c r="E90" s="131" t="s">
        <v>65</v>
      </c>
      <c r="F90" s="122">
        <f t="shared" si="6"/>
        <v>8.0259999999999998</v>
      </c>
      <c r="G90" s="106">
        <v>0.5</v>
      </c>
      <c r="H90" s="120">
        <v>2.0099999999999998</v>
      </c>
      <c r="I90" s="106">
        <f t="shared" si="4"/>
        <v>0.47</v>
      </c>
      <c r="J90" s="106">
        <f t="shared" si="5"/>
        <v>2.4799999999999995</v>
      </c>
      <c r="K90" s="162"/>
      <c r="M90" s="44"/>
    </row>
    <row r="91" spans="1:13" ht="25.5">
      <c r="A91" s="119">
        <v>84</v>
      </c>
      <c r="B91" s="109" t="s">
        <v>74</v>
      </c>
      <c r="C91" s="109" t="s">
        <v>75</v>
      </c>
      <c r="D91" s="121">
        <v>1355</v>
      </c>
      <c r="E91" s="131" t="s">
        <v>64</v>
      </c>
      <c r="F91" s="122">
        <f t="shared" si="6"/>
        <v>8.1460000000000008</v>
      </c>
      <c r="G91" s="106">
        <v>37.5</v>
      </c>
      <c r="H91" s="120">
        <v>61.1</v>
      </c>
      <c r="I91" s="106">
        <f t="shared" si="4"/>
        <v>14.41</v>
      </c>
      <c r="J91" s="106">
        <f t="shared" si="5"/>
        <v>75.510000000000005</v>
      </c>
      <c r="K91" s="162"/>
      <c r="M91" s="44"/>
    </row>
    <row r="92" spans="1:13" ht="27.75" customHeight="1">
      <c r="A92" s="119">
        <v>85</v>
      </c>
      <c r="B92" s="109" t="s">
        <v>148</v>
      </c>
      <c r="C92" s="109" t="s">
        <v>77</v>
      </c>
      <c r="D92" s="121">
        <v>1463</v>
      </c>
      <c r="E92" s="131" t="s">
        <v>64</v>
      </c>
      <c r="F92" s="122">
        <f t="shared" si="6"/>
        <v>8.7959999999999994</v>
      </c>
      <c r="G92" s="106">
        <v>24</v>
      </c>
      <c r="H92" s="120">
        <v>42.22</v>
      </c>
      <c r="I92" s="106">
        <f t="shared" si="4"/>
        <v>9.9600000000000009</v>
      </c>
      <c r="J92" s="106">
        <f t="shared" si="5"/>
        <v>52.18</v>
      </c>
      <c r="K92" s="162"/>
      <c r="M92" s="44"/>
    </row>
    <row r="93" spans="1:13">
      <c r="A93" s="119">
        <v>86</v>
      </c>
      <c r="B93" s="109" t="s">
        <v>128</v>
      </c>
      <c r="C93" s="109" t="s">
        <v>75</v>
      </c>
      <c r="D93" s="121">
        <v>1565</v>
      </c>
      <c r="E93" s="131" t="s">
        <v>64</v>
      </c>
      <c r="F93" s="122">
        <f t="shared" si="6"/>
        <v>9.4090000000000007</v>
      </c>
      <c r="G93" s="106">
        <v>36</v>
      </c>
      <c r="H93" s="120">
        <v>67.739999999999995</v>
      </c>
      <c r="I93" s="106">
        <f t="shared" si="4"/>
        <v>15.98</v>
      </c>
      <c r="J93" s="106">
        <f t="shared" si="5"/>
        <v>83.72</v>
      </c>
      <c r="K93" s="162"/>
      <c r="M93" s="44"/>
    </row>
    <row r="94" spans="1:13" ht="17.25" customHeight="1">
      <c r="A94" s="119">
        <v>87</v>
      </c>
      <c r="B94" s="109" t="s">
        <v>103</v>
      </c>
      <c r="C94" s="109" t="s">
        <v>75</v>
      </c>
      <c r="D94" s="121">
        <v>1381</v>
      </c>
      <c r="E94" s="131" t="s">
        <v>64</v>
      </c>
      <c r="F94" s="122">
        <f t="shared" si="6"/>
        <v>8.3030000000000008</v>
      </c>
      <c r="G94" s="106">
        <v>12</v>
      </c>
      <c r="H94" s="120">
        <v>19.93</v>
      </c>
      <c r="I94" s="106">
        <f t="shared" si="4"/>
        <v>4.7</v>
      </c>
      <c r="J94" s="106">
        <f t="shared" si="5"/>
        <v>24.63</v>
      </c>
      <c r="K94" s="162"/>
      <c r="M94" s="44"/>
    </row>
    <row r="95" spans="1:13" ht="25.5">
      <c r="A95" s="119">
        <v>88</v>
      </c>
      <c r="B95" s="109" t="s">
        <v>112</v>
      </c>
      <c r="C95" s="109" t="s">
        <v>73</v>
      </c>
      <c r="D95" s="121">
        <v>1317</v>
      </c>
      <c r="E95" s="131" t="s">
        <v>168</v>
      </c>
      <c r="F95" s="122">
        <f t="shared" si="6"/>
        <v>7.9180000000000001</v>
      </c>
      <c r="G95" s="106">
        <v>24</v>
      </c>
      <c r="H95" s="120">
        <v>19</v>
      </c>
      <c r="I95" s="106">
        <f t="shared" si="4"/>
        <v>4.4800000000000004</v>
      </c>
      <c r="J95" s="106">
        <f t="shared" si="5"/>
        <v>23.48</v>
      </c>
      <c r="K95" s="162"/>
      <c r="M95" s="44"/>
    </row>
    <row r="96" spans="1:13" ht="25.5">
      <c r="A96" s="119">
        <v>89</v>
      </c>
      <c r="B96" s="109" t="s">
        <v>112</v>
      </c>
      <c r="C96" s="109" t="s">
        <v>73</v>
      </c>
      <c r="D96" s="121">
        <v>1317</v>
      </c>
      <c r="E96" s="131" t="s">
        <v>64</v>
      </c>
      <c r="F96" s="122">
        <f t="shared" si="6"/>
        <v>7.9180000000000001</v>
      </c>
      <c r="G96" s="106">
        <v>12</v>
      </c>
      <c r="H96" s="120">
        <v>19</v>
      </c>
      <c r="I96" s="106">
        <f t="shared" si="4"/>
        <v>4.4800000000000004</v>
      </c>
      <c r="J96" s="106">
        <f t="shared" si="5"/>
        <v>23.48</v>
      </c>
      <c r="K96" s="162"/>
      <c r="M96" s="44"/>
    </row>
    <row r="97" spans="1:13" s="44" customFormat="1" ht="25.5">
      <c r="A97" s="119">
        <v>90</v>
      </c>
      <c r="B97" s="123" t="s">
        <v>116</v>
      </c>
      <c r="C97" s="123" t="s">
        <v>73</v>
      </c>
      <c r="D97" s="124">
        <v>1557</v>
      </c>
      <c r="E97" s="132" t="s">
        <v>64</v>
      </c>
      <c r="F97" s="122">
        <f t="shared" si="6"/>
        <v>9.3610000000000007</v>
      </c>
      <c r="G97" s="106">
        <v>45</v>
      </c>
      <c r="H97" s="125">
        <v>84.25</v>
      </c>
      <c r="I97" s="106">
        <f t="shared" si="4"/>
        <v>19.87</v>
      </c>
      <c r="J97" s="106">
        <f t="shared" si="5"/>
        <v>104.12</v>
      </c>
      <c r="K97" s="162"/>
    </row>
    <row r="98" spans="1:13" ht="25.5">
      <c r="A98" s="119">
        <v>91</v>
      </c>
      <c r="B98" s="109" t="s">
        <v>117</v>
      </c>
      <c r="C98" s="109" t="s">
        <v>75</v>
      </c>
      <c r="D98" s="121">
        <v>1309</v>
      </c>
      <c r="E98" s="131" t="s">
        <v>64</v>
      </c>
      <c r="F98" s="122">
        <f t="shared" si="6"/>
        <v>7.87</v>
      </c>
      <c r="G98" s="106">
        <v>12</v>
      </c>
      <c r="H98" s="120">
        <v>18.89</v>
      </c>
      <c r="I98" s="106">
        <f t="shared" si="4"/>
        <v>4.46</v>
      </c>
      <c r="J98" s="106">
        <f t="shared" si="5"/>
        <v>23.35</v>
      </c>
      <c r="K98" s="162"/>
      <c r="M98" s="44"/>
    </row>
    <row r="99" spans="1:13" ht="25.5">
      <c r="A99" s="119">
        <v>92</v>
      </c>
      <c r="B99" s="109" t="s">
        <v>116</v>
      </c>
      <c r="C99" s="109" t="s">
        <v>73</v>
      </c>
      <c r="D99" s="121">
        <v>1463</v>
      </c>
      <c r="E99" s="131" t="s">
        <v>64</v>
      </c>
      <c r="F99" s="122">
        <f t="shared" si="6"/>
        <v>8.7959999999999994</v>
      </c>
      <c r="G99" s="106">
        <v>60</v>
      </c>
      <c r="H99" s="120">
        <v>105.55</v>
      </c>
      <c r="I99" s="106">
        <f t="shared" si="4"/>
        <v>24.9</v>
      </c>
      <c r="J99" s="106">
        <f t="shared" si="5"/>
        <v>130.44999999999999</v>
      </c>
      <c r="K99" s="162"/>
      <c r="M99" s="44"/>
    </row>
    <row r="100" spans="1:13" ht="25.5">
      <c r="A100" s="119">
        <v>93</v>
      </c>
      <c r="B100" s="109" t="s">
        <v>125</v>
      </c>
      <c r="C100" s="109" t="s">
        <v>75</v>
      </c>
      <c r="D100" s="121">
        <v>1335</v>
      </c>
      <c r="E100" s="131" t="s">
        <v>64</v>
      </c>
      <c r="F100" s="122">
        <f t="shared" si="6"/>
        <v>8.0259999999999998</v>
      </c>
      <c r="G100" s="106">
        <v>38</v>
      </c>
      <c r="H100" s="120">
        <v>61</v>
      </c>
      <c r="I100" s="106">
        <f t="shared" si="4"/>
        <v>14.39</v>
      </c>
      <c r="J100" s="106">
        <f t="shared" si="5"/>
        <v>75.39</v>
      </c>
      <c r="K100" s="162"/>
      <c r="M100" s="44"/>
    </row>
    <row r="101" spans="1:13" ht="25.5">
      <c r="A101" s="119">
        <v>94</v>
      </c>
      <c r="B101" s="109" t="s">
        <v>119</v>
      </c>
      <c r="C101" s="109" t="s">
        <v>75</v>
      </c>
      <c r="D101" s="121">
        <v>1355</v>
      </c>
      <c r="E101" s="131" t="s">
        <v>64</v>
      </c>
      <c r="F101" s="122">
        <f t="shared" si="6"/>
        <v>8.1460000000000008</v>
      </c>
      <c r="G101" s="106">
        <v>74</v>
      </c>
      <c r="H101" s="120">
        <v>120.56</v>
      </c>
      <c r="I101" s="106">
        <f>ROUND(H101*23.59%,2)+0.01</f>
        <v>28.450000000000003</v>
      </c>
      <c r="J101" s="106">
        <f t="shared" si="5"/>
        <v>149.01</v>
      </c>
      <c r="K101" s="162"/>
      <c r="M101" s="44"/>
    </row>
    <row r="102" spans="1:13" ht="25.5">
      <c r="A102" s="119">
        <v>95</v>
      </c>
      <c r="B102" s="109" t="s">
        <v>101</v>
      </c>
      <c r="C102" s="109" t="s">
        <v>75</v>
      </c>
      <c r="D102" s="121">
        <v>1355</v>
      </c>
      <c r="E102" s="131" t="s">
        <v>64</v>
      </c>
      <c r="F102" s="122">
        <f t="shared" si="6"/>
        <v>8.1460000000000008</v>
      </c>
      <c r="G102" s="106">
        <v>61</v>
      </c>
      <c r="H102" s="120">
        <v>99.38</v>
      </c>
      <c r="I102" s="106">
        <f t="shared" si="4"/>
        <v>23.44</v>
      </c>
      <c r="J102" s="106">
        <f t="shared" si="5"/>
        <v>122.82</v>
      </c>
      <c r="K102" s="162"/>
      <c r="M102" s="44"/>
    </row>
    <row r="103" spans="1:13" ht="26.25" customHeight="1">
      <c r="A103" s="119">
        <v>96</v>
      </c>
      <c r="B103" s="109" t="s">
        <v>120</v>
      </c>
      <c r="C103" s="109" t="s">
        <v>33</v>
      </c>
      <c r="D103" s="121">
        <v>1225</v>
      </c>
      <c r="E103" s="131" t="s">
        <v>64</v>
      </c>
      <c r="F103" s="122">
        <f t="shared" si="6"/>
        <v>7.3650000000000002</v>
      </c>
      <c r="G103" s="106">
        <v>77.5</v>
      </c>
      <c r="H103" s="120">
        <v>114.16</v>
      </c>
      <c r="I103" s="106">
        <f t="shared" si="4"/>
        <v>26.93</v>
      </c>
      <c r="J103" s="106">
        <f t="shared" si="5"/>
        <v>141.09</v>
      </c>
      <c r="K103" s="162"/>
      <c r="M103" s="44"/>
    </row>
    <row r="104" spans="1:13" ht="30" customHeight="1">
      <c r="A104" s="119">
        <v>97</v>
      </c>
      <c r="B104" s="109" t="s">
        <v>120</v>
      </c>
      <c r="C104" s="109" t="s">
        <v>33</v>
      </c>
      <c r="D104" s="121">
        <v>1225</v>
      </c>
      <c r="E104" s="131" t="s">
        <v>65</v>
      </c>
      <c r="F104" s="122">
        <f t="shared" si="6"/>
        <v>7.3650000000000002</v>
      </c>
      <c r="G104" s="106">
        <v>42.5</v>
      </c>
      <c r="H104" s="120">
        <v>156.51</v>
      </c>
      <c r="I104" s="106">
        <f t="shared" si="4"/>
        <v>36.92</v>
      </c>
      <c r="J104" s="106">
        <f t="shared" si="5"/>
        <v>193.43</v>
      </c>
      <c r="K104" s="162"/>
      <c r="M104" s="44"/>
    </row>
    <row r="105" spans="1:13" ht="30" customHeight="1">
      <c r="A105" s="119">
        <v>98</v>
      </c>
      <c r="B105" s="109" t="s">
        <v>121</v>
      </c>
      <c r="C105" s="109" t="s">
        <v>33</v>
      </c>
      <c r="D105" s="121">
        <v>1225</v>
      </c>
      <c r="E105" s="131" t="s">
        <v>65</v>
      </c>
      <c r="F105" s="122">
        <f t="shared" si="6"/>
        <v>7.3650000000000002</v>
      </c>
      <c r="G105" s="106">
        <v>53.5</v>
      </c>
      <c r="H105" s="120">
        <v>197.01</v>
      </c>
      <c r="I105" s="106">
        <f t="shared" si="4"/>
        <v>46.47</v>
      </c>
      <c r="J105" s="106">
        <f t="shared" si="5"/>
        <v>243.48</v>
      </c>
      <c r="K105" s="162"/>
      <c r="M105" s="44"/>
    </row>
    <row r="106" spans="1:13" ht="30" customHeight="1">
      <c r="A106" s="119">
        <v>99</v>
      </c>
      <c r="B106" s="109" t="s">
        <v>121</v>
      </c>
      <c r="C106" s="109" t="s">
        <v>33</v>
      </c>
      <c r="D106" s="121">
        <v>1225</v>
      </c>
      <c r="E106" s="131" t="s">
        <v>64</v>
      </c>
      <c r="F106" s="122">
        <f t="shared" si="6"/>
        <v>7.3650000000000002</v>
      </c>
      <c r="G106" s="106">
        <v>90.5</v>
      </c>
      <c r="H106" s="120">
        <v>133.31</v>
      </c>
      <c r="I106" s="106">
        <f t="shared" si="4"/>
        <v>31.45</v>
      </c>
      <c r="J106" s="106">
        <f t="shared" si="5"/>
        <v>164.76</v>
      </c>
      <c r="K106" s="162"/>
      <c r="M106" s="44"/>
    </row>
    <row r="107" spans="1:13" ht="25.5">
      <c r="A107" s="119">
        <v>100</v>
      </c>
      <c r="B107" s="109" t="s">
        <v>108</v>
      </c>
      <c r="C107" s="109" t="s">
        <v>77</v>
      </c>
      <c r="D107" s="121">
        <v>1565</v>
      </c>
      <c r="E107" s="131" t="s">
        <v>65</v>
      </c>
      <c r="F107" s="122">
        <f t="shared" si="6"/>
        <v>9.4090000000000007</v>
      </c>
      <c r="G107" s="106">
        <v>0.5</v>
      </c>
      <c r="H107" s="120">
        <v>2.35</v>
      </c>
      <c r="I107" s="106">
        <f t="shared" si="4"/>
        <v>0.55000000000000004</v>
      </c>
      <c r="J107" s="106">
        <f t="shared" si="5"/>
        <v>2.9000000000000004</v>
      </c>
      <c r="K107" s="162"/>
      <c r="M107" s="44"/>
    </row>
    <row r="108" spans="1:13" ht="25.5">
      <c r="A108" s="119">
        <v>101</v>
      </c>
      <c r="B108" s="109" t="s">
        <v>108</v>
      </c>
      <c r="C108" s="109" t="s">
        <v>77</v>
      </c>
      <c r="D108" s="121">
        <v>1565</v>
      </c>
      <c r="E108" s="131" t="s">
        <v>64</v>
      </c>
      <c r="F108" s="122">
        <f t="shared" si="6"/>
        <v>9.4090000000000007</v>
      </c>
      <c r="G108" s="106">
        <v>24.5</v>
      </c>
      <c r="H108" s="120">
        <v>46.1</v>
      </c>
      <c r="I108" s="106">
        <f t="shared" si="4"/>
        <v>10.87</v>
      </c>
      <c r="J108" s="106">
        <f t="shared" si="5"/>
        <v>56.97</v>
      </c>
      <c r="K108" s="162"/>
      <c r="M108" s="44"/>
    </row>
    <row r="109" spans="1:13">
      <c r="A109" s="119">
        <v>102</v>
      </c>
      <c r="B109" s="109" t="s">
        <v>98</v>
      </c>
      <c r="C109" s="109" t="s">
        <v>33</v>
      </c>
      <c r="D109" s="121">
        <v>1123</v>
      </c>
      <c r="E109" s="131" t="s">
        <v>64</v>
      </c>
      <c r="F109" s="122">
        <f t="shared" si="6"/>
        <v>6.7519999999999998</v>
      </c>
      <c r="G109" s="106">
        <v>51</v>
      </c>
      <c r="H109" s="120">
        <v>68.87</v>
      </c>
      <c r="I109" s="106">
        <f t="shared" si="4"/>
        <v>16.25</v>
      </c>
      <c r="J109" s="106">
        <f t="shared" si="5"/>
        <v>85.12</v>
      </c>
      <c r="K109" s="162"/>
      <c r="M109" s="44"/>
    </row>
    <row r="110" spans="1:13" ht="25.5">
      <c r="A110" s="119">
        <v>103</v>
      </c>
      <c r="B110" s="109" t="s">
        <v>132</v>
      </c>
      <c r="C110" s="109" t="s">
        <v>75</v>
      </c>
      <c r="D110" s="121">
        <v>1381</v>
      </c>
      <c r="E110" s="131" t="s">
        <v>64</v>
      </c>
      <c r="F110" s="122">
        <f t="shared" si="6"/>
        <v>8.3030000000000008</v>
      </c>
      <c r="G110" s="106">
        <v>72</v>
      </c>
      <c r="H110" s="120">
        <v>119.56</v>
      </c>
      <c r="I110" s="106">
        <f t="shared" si="4"/>
        <v>28.2</v>
      </c>
      <c r="J110" s="106">
        <f t="shared" si="5"/>
        <v>147.76</v>
      </c>
      <c r="K110" s="162"/>
      <c r="M110" s="44"/>
    </row>
    <row r="111" spans="1:13" ht="25.5">
      <c r="A111" s="119">
        <v>104</v>
      </c>
      <c r="B111" s="109" t="s">
        <v>149</v>
      </c>
      <c r="C111" s="109" t="s">
        <v>75</v>
      </c>
      <c r="D111" s="121">
        <v>1355</v>
      </c>
      <c r="E111" s="131" t="s">
        <v>64</v>
      </c>
      <c r="F111" s="122">
        <f t="shared" si="6"/>
        <v>8.1460000000000008</v>
      </c>
      <c r="G111" s="106">
        <v>12</v>
      </c>
      <c r="H111" s="120">
        <v>19.55</v>
      </c>
      <c r="I111" s="106">
        <f t="shared" si="4"/>
        <v>4.6100000000000003</v>
      </c>
      <c r="J111" s="106">
        <f t="shared" si="5"/>
        <v>24.16</v>
      </c>
      <c r="K111" s="162"/>
      <c r="M111" s="44"/>
    </row>
    <row r="112" spans="1:13" ht="25.5">
      <c r="A112" s="119">
        <v>105</v>
      </c>
      <c r="B112" s="109" t="s">
        <v>122</v>
      </c>
      <c r="C112" s="109" t="s">
        <v>75</v>
      </c>
      <c r="D112" s="121">
        <v>1545</v>
      </c>
      <c r="E112" s="131" t="s">
        <v>64</v>
      </c>
      <c r="F112" s="122">
        <f t="shared" si="6"/>
        <v>9.2889999999999997</v>
      </c>
      <c r="G112" s="106">
        <v>24</v>
      </c>
      <c r="H112" s="120">
        <v>44.59</v>
      </c>
      <c r="I112" s="106">
        <f t="shared" si="4"/>
        <v>10.52</v>
      </c>
      <c r="J112" s="106">
        <f t="shared" si="5"/>
        <v>55.11</v>
      </c>
      <c r="K112" s="162"/>
      <c r="M112" s="44"/>
    </row>
    <row r="113" spans="1:13" ht="25.5">
      <c r="A113" s="119">
        <v>106</v>
      </c>
      <c r="B113" s="109" t="s">
        <v>130</v>
      </c>
      <c r="C113" s="109" t="s">
        <v>73</v>
      </c>
      <c r="D113" s="121">
        <v>1482</v>
      </c>
      <c r="E113" s="131" t="s">
        <v>64</v>
      </c>
      <c r="F113" s="122">
        <f t="shared" si="6"/>
        <v>8.91</v>
      </c>
      <c r="G113" s="106">
        <v>60</v>
      </c>
      <c r="H113" s="120">
        <v>106.92</v>
      </c>
      <c r="I113" s="106">
        <f t="shared" si="4"/>
        <v>25.22</v>
      </c>
      <c r="J113" s="106">
        <f t="shared" si="5"/>
        <v>132.13999999999999</v>
      </c>
      <c r="K113" s="162"/>
      <c r="M113" s="44"/>
    </row>
    <row r="114" spans="1:13" ht="25.5" customHeight="1">
      <c r="A114" s="119">
        <v>107</v>
      </c>
      <c r="B114" s="109" t="s">
        <v>100</v>
      </c>
      <c r="C114" s="109" t="s">
        <v>75</v>
      </c>
      <c r="D114" s="121">
        <v>1475</v>
      </c>
      <c r="E114" s="131" t="s">
        <v>64</v>
      </c>
      <c r="F114" s="122">
        <f t="shared" si="6"/>
        <v>8.8680000000000003</v>
      </c>
      <c r="G114" s="106">
        <v>38</v>
      </c>
      <c r="H114" s="120">
        <v>67.400000000000006</v>
      </c>
      <c r="I114" s="106">
        <v>14.79</v>
      </c>
      <c r="J114" s="106">
        <f t="shared" si="5"/>
        <v>82.19</v>
      </c>
      <c r="K114" s="162"/>
      <c r="M114" s="44"/>
    </row>
    <row r="115" spans="1:13" ht="25.5">
      <c r="A115" s="119">
        <v>108</v>
      </c>
      <c r="B115" s="109" t="s">
        <v>109</v>
      </c>
      <c r="C115" s="109" t="s">
        <v>75</v>
      </c>
      <c r="D115" s="121">
        <v>1361</v>
      </c>
      <c r="E115" s="131" t="s">
        <v>64</v>
      </c>
      <c r="F115" s="122">
        <f t="shared" si="6"/>
        <v>8.1829999999999998</v>
      </c>
      <c r="G115" s="106">
        <v>27.5</v>
      </c>
      <c r="H115" s="120">
        <v>45.01</v>
      </c>
      <c r="I115" s="106">
        <f t="shared" si="4"/>
        <v>10.62</v>
      </c>
      <c r="J115" s="106">
        <f t="shared" si="5"/>
        <v>55.629999999999995</v>
      </c>
      <c r="K115" s="162"/>
      <c r="M115" s="44"/>
    </row>
    <row r="116" spans="1:13" ht="25.5">
      <c r="A116" s="119">
        <v>109</v>
      </c>
      <c r="B116" s="109" t="s">
        <v>124</v>
      </c>
      <c r="C116" s="109" t="s">
        <v>77</v>
      </c>
      <c r="D116" s="121">
        <v>1422</v>
      </c>
      <c r="E116" s="131" t="s">
        <v>64</v>
      </c>
      <c r="F116" s="122">
        <f t="shared" si="6"/>
        <v>8.5489999999999995</v>
      </c>
      <c r="G116" s="106">
        <v>24</v>
      </c>
      <c r="H116" s="120">
        <v>41.04</v>
      </c>
      <c r="I116" s="106">
        <f t="shared" si="4"/>
        <v>9.68</v>
      </c>
      <c r="J116" s="106">
        <f t="shared" si="5"/>
        <v>50.72</v>
      </c>
      <c r="K116" s="162"/>
      <c r="M116" s="44"/>
    </row>
    <row r="117" spans="1:13" ht="25.5">
      <c r="A117" s="119">
        <v>110</v>
      </c>
      <c r="B117" s="109" t="s">
        <v>125</v>
      </c>
      <c r="C117" s="109" t="s">
        <v>33</v>
      </c>
      <c r="D117" s="121">
        <v>1120</v>
      </c>
      <c r="E117" s="131" t="s">
        <v>65</v>
      </c>
      <c r="F117" s="122">
        <f t="shared" si="6"/>
        <v>6.734</v>
      </c>
      <c r="G117" s="106">
        <v>0.5</v>
      </c>
      <c r="H117" s="120">
        <v>1.68</v>
      </c>
      <c r="I117" s="106">
        <f t="shared" si="4"/>
        <v>0.4</v>
      </c>
      <c r="J117" s="106">
        <f t="shared" si="5"/>
        <v>2.08</v>
      </c>
      <c r="K117" s="162"/>
      <c r="M117" s="44"/>
    </row>
    <row r="118" spans="1:13" ht="25.5">
      <c r="A118" s="119">
        <v>111</v>
      </c>
      <c r="B118" s="109" t="s">
        <v>125</v>
      </c>
      <c r="C118" s="109" t="s">
        <v>33</v>
      </c>
      <c r="D118" s="121">
        <v>1120</v>
      </c>
      <c r="E118" s="131" t="s">
        <v>64</v>
      </c>
      <c r="F118" s="122">
        <f t="shared" si="6"/>
        <v>6.734</v>
      </c>
      <c r="G118" s="106">
        <v>27</v>
      </c>
      <c r="H118" s="120">
        <v>36.36</v>
      </c>
      <c r="I118" s="106">
        <f t="shared" si="4"/>
        <v>8.58</v>
      </c>
      <c r="J118" s="106">
        <f t="shared" si="5"/>
        <v>44.94</v>
      </c>
      <c r="K118" s="162"/>
      <c r="M118" s="44"/>
    </row>
    <row r="119" spans="1:13" ht="25.5">
      <c r="A119" s="119">
        <v>112</v>
      </c>
      <c r="B119" s="109" t="s">
        <v>88</v>
      </c>
      <c r="C119" s="109" t="s">
        <v>73</v>
      </c>
      <c r="D119" s="121">
        <v>1317</v>
      </c>
      <c r="E119" s="131" t="s">
        <v>64</v>
      </c>
      <c r="F119" s="122">
        <f t="shared" si="6"/>
        <v>7.9180000000000001</v>
      </c>
      <c r="G119" s="106">
        <v>72</v>
      </c>
      <c r="H119" s="120">
        <v>114.02</v>
      </c>
      <c r="I119" s="106">
        <f t="shared" si="4"/>
        <v>26.9</v>
      </c>
      <c r="J119" s="106">
        <f t="shared" si="5"/>
        <v>140.91999999999999</v>
      </c>
      <c r="K119" s="162"/>
      <c r="M119" s="44"/>
    </row>
    <row r="120" spans="1:13">
      <c r="A120" s="119">
        <v>113</v>
      </c>
      <c r="B120" s="109" t="s">
        <v>85</v>
      </c>
      <c r="C120" s="109" t="s">
        <v>73</v>
      </c>
      <c r="D120" s="121">
        <v>1296</v>
      </c>
      <c r="E120" s="131" t="s">
        <v>64</v>
      </c>
      <c r="F120" s="122">
        <f t="shared" si="6"/>
        <v>7.7919999999999998</v>
      </c>
      <c r="G120" s="106">
        <v>33.5</v>
      </c>
      <c r="H120" s="120">
        <v>52.21</v>
      </c>
      <c r="I120" s="106">
        <f t="shared" si="4"/>
        <v>12.32</v>
      </c>
      <c r="J120" s="106">
        <f t="shared" si="5"/>
        <v>64.53</v>
      </c>
      <c r="K120" s="162"/>
      <c r="M120" s="44"/>
    </row>
    <row r="121" spans="1:13">
      <c r="A121" s="119">
        <v>114</v>
      </c>
      <c r="B121" s="109" t="s">
        <v>85</v>
      </c>
      <c r="C121" s="109" t="s">
        <v>73</v>
      </c>
      <c r="D121" s="121">
        <v>1296</v>
      </c>
      <c r="E121" s="131" t="s">
        <v>65</v>
      </c>
      <c r="F121" s="122">
        <f t="shared" si="6"/>
        <v>7.7919999999999998</v>
      </c>
      <c r="G121" s="106">
        <v>1.5</v>
      </c>
      <c r="H121" s="120">
        <v>5.84</v>
      </c>
      <c r="I121" s="106">
        <f t="shared" si="4"/>
        <v>1.38</v>
      </c>
      <c r="J121" s="106">
        <f t="shared" si="5"/>
        <v>7.22</v>
      </c>
      <c r="K121" s="162"/>
      <c r="M121" s="44"/>
    </row>
    <row r="122" spans="1:13" ht="25.5">
      <c r="A122" s="119">
        <v>115</v>
      </c>
      <c r="B122" s="109" t="s">
        <v>165</v>
      </c>
      <c r="C122" s="109" t="s">
        <v>33</v>
      </c>
      <c r="D122" s="121">
        <v>1323</v>
      </c>
      <c r="E122" s="131" t="s">
        <v>65</v>
      </c>
      <c r="F122" s="122">
        <f t="shared" si="6"/>
        <v>7.9539999999999997</v>
      </c>
      <c r="G122" s="106">
        <v>35.5</v>
      </c>
      <c r="H122" s="120">
        <v>141.18</v>
      </c>
      <c r="I122" s="106">
        <f t="shared" si="4"/>
        <v>33.299999999999997</v>
      </c>
      <c r="J122" s="106">
        <f t="shared" si="5"/>
        <v>174.48000000000002</v>
      </c>
      <c r="K122" s="162"/>
      <c r="M122" s="44"/>
    </row>
    <row r="123" spans="1:13" ht="25.5">
      <c r="A123" s="119">
        <v>116</v>
      </c>
      <c r="B123" s="109" t="s">
        <v>165</v>
      </c>
      <c r="C123" s="109" t="s">
        <v>33</v>
      </c>
      <c r="D123" s="121">
        <v>1323</v>
      </c>
      <c r="E123" s="131" t="s">
        <v>64</v>
      </c>
      <c r="F123" s="122">
        <f t="shared" si="6"/>
        <v>7.9539999999999997</v>
      </c>
      <c r="G123" s="106">
        <v>84.5</v>
      </c>
      <c r="H123" s="120">
        <v>134.41999999999999</v>
      </c>
      <c r="I123" s="106">
        <f t="shared" si="4"/>
        <v>31.71</v>
      </c>
      <c r="J123" s="106">
        <f t="shared" si="5"/>
        <v>166.13</v>
      </c>
      <c r="K123" s="162"/>
      <c r="M123" s="44"/>
    </row>
    <row r="124" spans="1:13" ht="25.5">
      <c r="A124" s="119">
        <v>117</v>
      </c>
      <c r="B124" s="109" t="s">
        <v>112</v>
      </c>
      <c r="C124" s="109" t="s">
        <v>73</v>
      </c>
      <c r="D124" s="121">
        <v>1362</v>
      </c>
      <c r="E124" s="131" t="s">
        <v>64</v>
      </c>
      <c r="F124" s="122">
        <f t="shared" si="6"/>
        <v>8.1890000000000001</v>
      </c>
      <c r="G124" s="106">
        <v>16</v>
      </c>
      <c r="H124" s="120">
        <v>26.2</v>
      </c>
      <c r="I124" s="106">
        <f t="shared" si="4"/>
        <v>6.18</v>
      </c>
      <c r="J124" s="106">
        <f t="shared" si="5"/>
        <v>32.379999999999995</v>
      </c>
      <c r="K124" s="162"/>
      <c r="M124" s="44"/>
    </row>
    <row r="125" spans="1:13" ht="25.5">
      <c r="A125" s="119">
        <v>118</v>
      </c>
      <c r="B125" s="109" t="s">
        <v>112</v>
      </c>
      <c r="C125" s="109" t="s">
        <v>73</v>
      </c>
      <c r="D125" s="121">
        <v>1362</v>
      </c>
      <c r="E125" s="131" t="s">
        <v>168</v>
      </c>
      <c r="F125" s="122">
        <f t="shared" si="6"/>
        <v>8.1890000000000001</v>
      </c>
      <c r="G125" s="106">
        <v>48</v>
      </c>
      <c r="H125" s="120">
        <v>39.31</v>
      </c>
      <c r="I125" s="106">
        <f t="shared" si="4"/>
        <v>9.27</v>
      </c>
      <c r="J125" s="106">
        <f t="shared" si="5"/>
        <v>48.58</v>
      </c>
      <c r="K125" s="162"/>
      <c r="M125" s="44"/>
    </row>
    <row r="126" spans="1:13" ht="25.5">
      <c r="A126" s="119">
        <v>119</v>
      </c>
      <c r="B126" s="109" t="s">
        <v>126</v>
      </c>
      <c r="C126" s="109" t="s">
        <v>77</v>
      </c>
      <c r="D126" s="121">
        <v>1713</v>
      </c>
      <c r="E126" s="131" t="s">
        <v>64</v>
      </c>
      <c r="F126" s="122">
        <f t="shared" si="6"/>
        <v>10.298999999999999</v>
      </c>
      <c r="G126" s="106">
        <v>24</v>
      </c>
      <c r="H126" s="120">
        <v>49.44</v>
      </c>
      <c r="I126" s="106">
        <f t="shared" si="4"/>
        <v>11.66</v>
      </c>
      <c r="J126" s="106">
        <f t="shared" si="5"/>
        <v>61.099999999999994</v>
      </c>
      <c r="K126" s="162"/>
      <c r="M126" s="44"/>
    </row>
    <row r="127" spans="1:13" ht="25.5">
      <c r="A127" s="119">
        <v>120</v>
      </c>
      <c r="B127" s="109" t="s">
        <v>127</v>
      </c>
      <c r="C127" s="109" t="s">
        <v>73</v>
      </c>
      <c r="D127" s="121">
        <v>1443</v>
      </c>
      <c r="E127" s="131" t="s">
        <v>168</v>
      </c>
      <c r="F127" s="122">
        <f t="shared" si="6"/>
        <v>8.6760000000000002</v>
      </c>
      <c r="G127" s="106">
        <v>39</v>
      </c>
      <c r="H127" s="120">
        <v>33.840000000000003</v>
      </c>
      <c r="I127" s="106">
        <f t="shared" si="4"/>
        <v>7.98</v>
      </c>
      <c r="J127" s="106">
        <f t="shared" si="5"/>
        <v>41.820000000000007</v>
      </c>
      <c r="K127" s="162"/>
      <c r="M127" s="44"/>
    </row>
    <row r="128" spans="1:13" ht="25.5">
      <c r="A128" s="119">
        <v>121</v>
      </c>
      <c r="B128" s="109" t="s">
        <v>127</v>
      </c>
      <c r="C128" s="109" t="s">
        <v>73</v>
      </c>
      <c r="D128" s="121">
        <v>1443</v>
      </c>
      <c r="E128" s="131" t="s">
        <v>64</v>
      </c>
      <c r="F128" s="122">
        <f t="shared" si="6"/>
        <v>8.6760000000000002</v>
      </c>
      <c r="G128" s="106">
        <v>23</v>
      </c>
      <c r="H128" s="120">
        <v>39.909999999999997</v>
      </c>
      <c r="I128" s="106">
        <f>ROUND(H128*23.59%,2)+0.01</f>
        <v>9.42</v>
      </c>
      <c r="J128" s="106">
        <f t="shared" si="5"/>
        <v>49.33</v>
      </c>
      <c r="K128" s="162"/>
      <c r="M128" s="44"/>
    </row>
    <row r="129" spans="1:13">
      <c r="A129" s="119">
        <v>122</v>
      </c>
      <c r="B129" s="109" t="s">
        <v>98</v>
      </c>
      <c r="C129" s="109" t="s">
        <v>136</v>
      </c>
      <c r="D129" s="121">
        <v>1436</v>
      </c>
      <c r="E129" s="131" t="s">
        <v>65</v>
      </c>
      <c r="F129" s="122">
        <f t="shared" si="6"/>
        <v>8.6329999999999991</v>
      </c>
      <c r="G129" s="106">
        <v>0.5</v>
      </c>
      <c r="H129" s="120">
        <v>2.16</v>
      </c>
      <c r="I129" s="106">
        <f t="shared" si="4"/>
        <v>0.51</v>
      </c>
      <c r="J129" s="106">
        <f t="shared" si="5"/>
        <v>2.67</v>
      </c>
      <c r="K129" s="162"/>
      <c r="M129" s="44"/>
    </row>
    <row r="130" spans="1:13">
      <c r="A130" s="119">
        <v>123</v>
      </c>
      <c r="B130" s="109" t="s">
        <v>98</v>
      </c>
      <c r="C130" s="109" t="s">
        <v>136</v>
      </c>
      <c r="D130" s="121">
        <v>1436</v>
      </c>
      <c r="E130" s="131" t="s">
        <v>64</v>
      </c>
      <c r="F130" s="122">
        <f t="shared" si="6"/>
        <v>8.6329999999999991</v>
      </c>
      <c r="G130" s="106">
        <v>38.5</v>
      </c>
      <c r="H130" s="120">
        <v>66.47</v>
      </c>
      <c r="I130" s="106">
        <f t="shared" si="4"/>
        <v>15.68</v>
      </c>
      <c r="J130" s="106">
        <f t="shared" si="5"/>
        <v>82.15</v>
      </c>
      <c r="K130" s="162"/>
      <c r="M130" s="44"/>
    </row>
    <row r="131" spans="1:13">
      <c r="A131" s="119">
        <v>124</v>
      </c>
      <c r="B131" s="109" t="s">
        <v>83</v>
      </c>
      <c r="C131" s="109" t="s">
        <v>73</v>
      </c>
      <c r="D131" s="121">
        <v>1463</v>
      </c>
      <c r="E131" s="131" t="s">
        <v>65</v>
      </c>
      <c r="F131" s="122">
        <f t="shared" si="6"/>
        <v>8.7959999999999994</v>
      </c>
      <c r="G131" s="106">
        <v>1</v>
      </c>
      <c r="H131" s="120">
        <v>4.4000000000000004</v>
      </c>
      <c r="I131" s="106">
        <f t="shared" si="4"/>
        <v>1.04</v>
      </c>
      <c r="J131" s="106">
        <f t="shared" si="5"/>
        <v>5.44</v>
      </c>
      <c r="K131" s="162"/>
      <c r="M131" s="44"/>
    </row>
    <row r="132" spans="1:13">
      <c r="A132" s="119">
        <v>125</v>
      </c>
      <c r="B132" s="109" t="s">
        <v>83</v>
      </c>
      <c r="C132" s="109" t="s">
        <v>73</v>
      </c>
      <c r="D132" s="121">
        <v>1463</v>
      </c>
      <c r="E132" s="131" t="s">
        <v>64</v>
      </c>
      <c r="F132" s="122">
        <f t="shared" si="6"/>
        <v>8.7959999999999994</v>
      </c>
      <c r="G132" s="106">
        <v>11</v>
      </c>
      <c r="H132" s="120">
        <v>19.350000000000001</v>
      </c>
      <c r="I132" s="106">
        <f t="shared" si="4"/>
        <v>4.5599999999999996</v>
      </c>
      <c r="J132" s="106">
        <f t="shared" si="5"/>
        <v>23.91</v>
      </c>
      <c r="K132" s="162"/>
      <c r="M132" s="44"/>
    </row>
    <row r="133" spans="1:13">
      <c r="A133" s="119">
        <v>126</v>
      </c>
      <c r="B133" s="109" t="s">
        <v>128</v>
      </c>
      <c r="C133" s="109" t="s">
        <v>75</v>
      </c>
      <c r="D133" s="121">
        <v>1593</v>
      </c>
      <c r="E133" s="131" t="s">
        <v>64</v>
      </c>
      <c r="F133" s="122">
        <f t="shared" si="6"/>
        <v>9.577</v>
      </c>
      <c r="G133" s="106">
        <v>45</v>
      </c>
      <c r="H133" s="120">
        <v>86.19</v>
      </c>
      <c r="I133" s="106">
        <f t="shared" si="4"/>
        <v>20.329999999999998</v>
      </c>
      <c r="J133" s="106">
        <f t="shared" si="5"/>
        <v>106.52</v>
      </c>
      <c r="K133" s="162"/>
      <c r="M133" s="44"/>
    </row>
    <row r="134" spans="1:13" ht="25.5">
      <c r="A134" s="119">
        <v>127</v>
      </c>
      <c r="B134" s="109" t="s">
        <v>127</v>
      </c>
      <c r="C134" s="109" t="s">
        <v>73</v>
      </c>
      <c r="D134" s="121">
        <v>1417</v>
      </c>
      <c r="E134" s="131" t="s">
        <v>64</v>
      </c>
      <c r="F134" s="122">
        <f t="shared" si="6"/>
        <v>8.5190000000000001</v>
      </c>
      <c r="G134" s="106">
        <v>11.5</v>
      </c>
      <c r="H134" s="120">
        <v>19.59</v>
      </c>
      <c r="I134" s="106">
        <f t="shared" si="4"/>
        <v>4.62</v>
      </c>
      <c r="J134" s="106">
        <f t="shared" si="5"/>
        <v>24.21</v>
      </c>
      <c r="K134" s="162"/>
      <c r="M134" s="44"/>
    </row>
    <row r="135" spans="1:13" ht="25.5">
      <c r="A135" s="119">
        <v>128</v>
      </c>
      <c r="B135" s="109" t="s">
        <v>76</v>
      </c>
      <c r="C135" s="109" t="s">
        <v>75</v>
      </c>
      <c r="D135" s="121">
        <v>1470</v>
      </c>
      <c r="E135" s="131" t="s">
        <v>64</v>
      </c>
      <c r="F135" s="122">
        <f t="shared" si="6"/>
        <v>8.8379999999999992</v>
      </c>
      <c r="G135" s="106">
        <v>24</v>
      </c>
      <c r="H135" s="120">
        <v>42.42</v>
      </c>
      <c r="I135" s="106">
        <f t="shared" si="4"/>
        <v>10.01</v>
      </c>
      <c r="J135" s="106">
        <f t="shared" si="5"/>
        <v>52.43</v>
      </c>
      <c r="K135" s="162"/>
      <c r="M135" s="44"/>
    </row>
    <row r="136" spans="1:13" ht="25.5">
      <c r="A136" s="119">
        <v>129</v>
      </c>
      <c r="B136" s="109" t="s">
        <v>93</v>
      </c>
      <c r="C136" s="109" t="s">
        <v>73</v>
      </c>
      <c r="D136" s="121">
        <v>1362</v>
      </c>
      <c r="E136" s="131" t="s">
        <v>64</v>
      </c>
      <c r="F136" s="122">
        <f t="shared" si="6"/>
        <v>8.1890000000000001</v>
      </c>
      <c r="G136" s="106">
        <v>13</v>
      </c>
      <c r="H136" s="120">
        <v>21.29</v>
      </c>
      <c r="I136" s="106">
        <f t="shared" ref="I136:I199" si="7">ROUND(H136*23.59%,2)</f>
        <v>5.0199999999999996</v>
      </c>
      <c r="J136" s="106">
        <f t="shared" ref="J136:J199" si="8">H136+I136</f>
        <v>26.31</v>
      </c>
      <c r="K136" s="162"/>
      <c r="M136" s="44"/>
    </row>
    <row r="137" spans="1:13" ht="25.5">
      <c r="A137" s="119">
        <v>130</v>
      </c>
      <c r="B137" s="109" t="s">
        <v>81</v>
      </c>
      <c r="C137" s="109" t="s">
        <v>77</v>
      </c>
      <c r="D137" s="121">
        <v>1421</v>
      </c>
      <c r="E137" s="131" t="s">
        <v>64</v>
      </c>
      <c r="F137" s="122">
        <f t="shared" si="6"/>
        <v>8.5429999999999993</v>
      </c>
      <c r="G137" s="106">
        <v>24</v>
      </c>
      <c r="H137" s="120">
        <v>41.01</v>
      </c>
      <c r="I137" s="106">
        <f t="shared" si="7"/>
        <v>9.67</v>
      </c>
      <c r="J137" s="106">
        <f t="shared" si="8"/>
        <v>50.68</v>
      </c>
      <c r="K137" s="162"/>
      <c r="M137" s="44"/>
    </row>
    <row r="138" spans="1:13" ht="25.5">
      <c r="A138" s="119">
        <v>131</v>
      </c>
      <c r="B138" s="109" t="s">
        <v>89</v>
      </c>
      <c r="C138" s="109" t="s">
        <v>73</v>
      </c>
      <c r="D138" s="121">
        <v>1463</v>
      </c>
      <c r="E138" s="131" t="s">
        <v>64</v>
      </c>
      <c r="F138" s="122">
        <f t="shared" ref="F138:F201" si="9">ROUND(D138/$F$4,3)</f>
        <v>8.7959999999999994</v>
      </c>
      <c r="G138" s="106">
        <v>62</v>
      </c>
      <c r="H138" s="120">
        <v>109.07</v>
      </c>
      <c r="I138" s="106">
        <f t="shared" si="7"/>
        <v>25.73</v>
      </c>
      <c r="J138" s="106">
        <f t="shared" si="8"/>
        <v>134.79999999999998</v>
      </c>
      <c r="K138" s="162"/>
      <c r="M138" s="44"/>
    </row>
    <row r="139" spans="1:13" ht="25.5">
      <c r="A139" s="119">
        <v>132</v>
      </c>
      <c r="B139" s="109" t="s">
        <v>89</v>
      </c>
      <c r="C139" s="109" t="s">
        <v>73</v>
      </c>
      <c r="D139" s="121">
        <v>1463</v>
      </c>
      <c r="E139" s="131" t="s">
        <v>168</v>
      </c>
      <c r="F139" s="122">
        <f t="shared" si="9"/>
        <v>8.7959999999999994</v>
      </c>
      <c r="G139" s="106">
        <v>26</v>
      </c>
      <c r="H139" s="120">
        <v>22.87</v>
      </c>
      <c r="I139" s="106">
        <f t="shared" si="7"/>
        <v>5.4</v>
      </c>
      <c r="J139" s="106">
        <f t="shared" si="8"/>
        <v>28.270000000000003</v>
      </c>
      <c r="K139" s="162"/>
      <c r="M139" s="44"/>
    </row>
    <row r="140" spans="1:13">
      <c r="A140" s="119">
        <v>133</v>
      </c>
      <c r="B140" s="109" t="s">
        <v>129</v>
      </c>
      <c r="C140" s="109" t="s">
        <v>75</v>
      </c>
      <c r="D140" s="121">
        <v>1508</v>
      </c>
      <c r="E140" s="131" t="s">
        <v>64</v>
      </c>
      <c r="F140" s="122">
        <f t="shared" si="9"/>
        <v>9.0660000000000007</v>
      </c>
      <c r="G140" s="106">
        <v>58.5</v>
      </c>
      <c r="H140" s="120">
        <v>106.07</v>
      </c>
      <c r="I140" s="106">
        <f t="shared" si="7"/>
        <v>25.02</v>
      </c>
      <c r="J140" s="106">
        <f t="shared" si="8"/>
        <v>131.09</v>
      </c>
      <c r="K140" s="162"/>
      <c r="M140" s="44"/>
    </row>
    <row r="141" spans="1:13">
      <c r="A141" s="119">
        <v>134</v>
      </c>
      <c r="B141" s="109" t="s">
        <v>129</v>
      </c>
      <c r="C141" s="109" t="s">
        <v>75</v>
      </c>
      <c r="D141" s="121">
        <v>1508</v>
      </c>
      <c r="E141" s="131" t="s">
        <v>65</v>
      </c>
      <c r="F141" s="122">
        <f t="shared" si="9"/>
        <v>9.0660000000000007</v>
      </c>
      <c r="G141" s="106">
        <v>1.5</v>
      </c>
      <c r="H141" s="120">
        <v>6.8</v>
      </c>
      <c r="I141" s="106">
        <f t="shared" si="7"/>
        <v>1.6</v>
      </c>
      <c r="J141" s="106">
        <f t="shared" si="8"/>
        <v>8.4</v>
      </c>
      <c r="K141" s="162"/>
      <c r="M141" s="44"/>
    </row>
    <row r="142" spans="1:13" ht="25.5">
      <c r="A142" s="119">
        <v>135</v>
      </c>
      <c r="B142" s="109" t="s">
        <v>72</v>
      </c>
      <c r="C142" s="109" t="s">
        <v>75</v>
      </c>
      <c r="D142" s="121">
        <v>1517</v>
      </c>
      <c r="E142" s="131" t="s">
        <v>64</v>
      </c>
      <c r="F142" s="122">
        <f t="shared" si="9"/>
        <v>9.1199999999999992</v>
      </c>
      <c r="G142" s="106">
        <v>25</v>
      </c>
      <c r="H142" s="120">
        <v>45.6</v>
      </c>
      <c r="I142" s="106">
        <f t="shared" si="7"/>
        <v>10.76</v>
      </c>
      <c r="J142" s="106">
        <f t="shared" si="8"/>
        <v>56.36</v>
      </c>
      <c r="K142" s="162"/>
      <c r="M142" s="44"/>
    </row>
    <row r="143" spans="1:13">
      <c r="A143" s="119">
        <v>136</v>
      </c>
      <c r="B143" s="109" t="s">
        <v>128</v>
      </c>
      <c r="C143" s="109" t="s">
        <v>75</v>
      </c>
      <c r="D143" s="121">
        <v>1573</v>
      </c>
      <c r="E143" s="131" t="s">
        <v>64</v>
      </c>
      <c r="F143" s="122">
        <f t="shared" si="9"/>
        <v>9.4570000000000007</v>
      </c>
      <c r="G143" s="106">
        <v>49</v>
      </c>
      <c r="H143" s="120">
        <v>92.68</v>
      </c>
      <c r="I143" s="106">
        <f t="shared" si="7"/>
        <v>21.86</v>
      </c>
      <c r="J143" s="106">
        <f t="shared" si="8"/>
        <v>114.54</v>
      </c>
      <c r="K143" s="162"/>
      <c r="M143" s="44"/>
    </row>
    <row r="144" spans="1:13" ht="25.5">
      <c r="A144" s="119">
        <v>137</v>
      </c>
      <c r="B144" s="109" t="s">
        <v>87</v>
      </c>
      <c r="C144" s="109" t="s">
        <v>73</v>
      </c>
      <c r="D144" s="121">
        <v>1362</v>
      </c>
      <c r="E144" s="131" t="s">
        <v>64</v>
      </c>
      <c r="F144" s="122">
        <f t="shared" si="9"/>
        <v>8.1890000000000001</v>
      </c>
      <c r="G144" s="106">
        <v>24</v>
      </c>
      <c r="H144" s="120">
        <v>39.31</v>
      </c>
      <c r="I144" s="106">
        <f t="shared" si="7"/>
        <v>9.27</v>
      </c>
      <c r="J144" s="106">
        <f t="shared" si="8"/>
        <v>48.58</v>
      </c>
      <c r="K144" s="162"/>
      <c r="M144" s="44"/>
    </row>
    <row r="145" spans="1:13" ht="25.5">
      <c r="A145" s="119">
        <v>138</v>
      </c>
      <c r="B145" s="109" t="s">
        <v>87</v>
      </c>
      <c r="C145" s="109" t="s">
        <v>73</v>
      </c>
      <c r="D145" s="121">
        <v>1362</v>
      </c>
      <c r="E145" s="131" t="s">
        <v>168</v>
      </c>
      <c r="F145" s="122">
        <f t="shared" si="9"/>
        <v>8.1890000000000001</v>
      </c>
      <c r="G145" s="106">
        <v>9</v>
      </c>
      <c r="H145" s="120">
        <v>7.37</v>
      </c>
      <c r="I145" s="106">
        <f t="shared" si="7"/>
        <v>1.74</v>
      </c>
      <c r="J145" s="106">
        <f t="shared" si="8"/>
        <v>9.11</v>
      </c>
      <c r="K145" s="162"/>
      <c r="M145" s="44"/>
    </row>
    <row r="146" spans="1:13" ht="25.5">
      <c r="A146" s="119">
        <v>139</v>
      </c>
      <c r="B146" s="109" t="s">
        <v>116</v>
      </c>
      <c r="C146" s="109" t="s">
        <v>73</v>
      </c>
      <c r="D146" s="121">
        <v>1463</v>
      </c>
      <c r="E146" s="131" t="s">
        <v>64</v>
      </c>
      <c r="F146" s="122">
        <f t="shared" si="9"/>
        <v>8.7959999999999994</v>
      </c>
      <c r="G146" s="106">
        <v>48</v>
      </c>
      <c r="H146" s="120">
        <v>84.44</v>
      </c>
      <c r="I146" s="106">
        <f t="shared" si="7"/>
        <v>19.920000000000002</v>
      </c>
      <c r="J146" s="106">
        <f t="shared" si="8"/>
        <v>104.36</v>
      </c>
      <c r="K146" s="162"/>
      <c r="M146" s="44"/>
    </row>
    <row r="147" spans="1:13" ht="25.5">
      <c r="A147" s="119">
        <v>140</v>
      </c>
      <c r="B147" s="109" t="s">
        <v>126</v>
      </c>
      <c r="C147" s="109" t="s">
        <v>75</v>
      </c>
      <c r="D147" s="121">
        <v>1517</v>
      </c>
      <c r="E147" s="131" t="s">
        <v>64</v>
      </c>
      <c r="F147" s="122">
        <f t="shared" si="9"/>
        <v>9.1199999999999992</v>
      </c>
      <c r="G147" s="106">
        <v>45</v>
      </c>
      <c r="H147" s="120">
        <v>82.08</v>
      </c>
      <c r="I147" s="106">
        <f t="shared" si="7"/>
        <v>19.36</v>
      </c>
      <c r="J147" s="106">
        <f t="shared" si="8"/>
        <v>101.44</v>
      </c>
      <c r="K147" s="162"/>
      <c r="M147" s="44"/>
    </row>
    <row r="148" spans="1:13" ht="25.5">
      <c r="A148" s="119">
        <v>141</v>
      </c>
      <c r="B148" s="109" t="s">
        <v>91</v>
      </c>
      <c r="C148" s="109" t="s">
        <v>73</v>
      </c>
      <c r="D148" s="121">
        <v>1337</v>
      </c>
      <c r="E148" s="131" t="s">
        <v>64</v>
      </c>
      <c r="F148" s="122">
        <f t="shared" si="9"/>
        <v>8.0380000000000003</v>
      </c>
      <c r="G148" s="106">
        <v>12</v>
      </c>
      <c r="H148" s="120">
        <v>19.29</v>
      </c>
      <c r="I148" s="106">
        <f t="shared" si="7"/>
        <v>4.55</v>
      </c>
      <c r="J148" s="106">
        <f t="shared" si="8"/>
        <v>23.84</v>
      </c>
      <c r="K148" s="162"/>
      <c r="M148" s="44"/>
    </row>
    <row r="149" spans="1:13">
      <c r="A149" s="119">
        <v>142</v>
      </c>
      <c r="B149" s="109" t="s">
        <v>83</v>
      </c>
      <c r="C149" s="109" t="s">
        <v>73</v>
      </c>
      <c r="D149" s="121">
        <v>1362</v>
      </c>
      <c r="E149" s="131" t="s">
        <v>64</v>
      </c>
      <c r="F149" s="122">
        <f t="shared" si="9"/>
        <v>8.1890000000000001</v>
      </c>
      <c r="G149" s="106">
        <v>44</v>
      </c>
      <c r="H149" s="120">
        <v>72.06</v>
      </c>
      <c r="I149" s="106">
        <f t="shared" si="7"/>
        <v>17</v>
      </c>
      <c r="J149" s="106">
        <f t="shared" si="8"/>
        <v>89.06</v>
      </c>
      <c r="K149" s="162"/>
      <c r="M149" s="44"/>
    </row>
    <row r="150" spans="1:13" ht="25.5">
      <c r="A150" s="119">
        <v>143</v>
      </c>
      <c r="B150" s="109" t="s">
        <v>114</v>
      </c>
      <c r="C150" s="109" t="s">
        <v>73</v>
      </c>
      <c r="D150" s="121">
        <v>1317</v>
      </c>
      <c r="E150" s="131" t="s">
        <v>64</v>
      </c>
      <c r="F150" s="122">
        <f t="shared" si="9"/>
        <v>7.9180000000000001</v>
      </c>
      <c r="G150" s="106">
        <v>64.5</v>
      </c>
      <c r="H150" s="120">
        <v>102.14</v>
      </c>
      <c r="I150" s="106">
        <f t="shared" si="7"/>
        <v>24.09</v>
      </c>
      <c r="J150" s="106">
        <f t="shared" si="8"/>
        <v>126.23</v>
      </c>
      <c r="K150" s="162"/>
      <c r="M150" s="44"/>
    </row>
    <row r="151" spans="1:13" ht="25.5">
      <c r="A151" s="119">
        <v>144</v>
      </c>
      <c r="B151" s="109" t="s">
        <v>127</v>
      </c>
      <c r="C151" s="109" t="s">
        <v>75</v>
      </c>
      <c r="D151" s="121">
        <v>1490</v>
      </c>
      <c r="E151" s="131" t="s">
        <v>64</v>
      </c>
      <c r="F151" s="122">
        <f t="shared" si="9"/>
        <v>8.9580000000000002</v>
      </c>
      <c r="G151" s="106">
        <v>12.5</v>
      </c>
      <c r="H151" s="120">
        <v>22.4</v>
      </c>
      <c r="I151" s="106">
        <f t="shared" si="7"/>
        <v>5.28</v>
      </c>
      <c r="J151" s="106">
        <f t="shared" si="8"/>
        <v>27.68</v>
      </c>
      <c r="K151" s="162"/>
      <c r="M151" s="44"/>
    </row>
    <row r="152" spans="1:13" ht="27" customHeight="1">
      <c r="A152" s="119">
        <v>145</v>
      </c>
      <c r="B152" s="109" t="s">
        <v>128</v>
      </c>
      <c r="C152" s="109" t="s">
        <v>75</v>
      </c>
      <c r="D152" s="121">
        <v>1593</v>
      </c>
      <c r="E152" s="131" t="s">
        <v>64</v>
      </c>
      <c r="F152" s="122">
        <f t="shared" si="9"/>
        <v>9.577</v>
      </c>
      <c r="G152" s="106">
        <v>12</v>
      </c>
      <c r="H152" s="120">
        <v>22.98</v>
      </c>
      <c r="I152" s="106">
        <f t="shared" si="7"/>
        <v>5.42</v>
      </c>
      <c r="J152" s="106">
        <f t="shared" si="8"/>
        <v>28.4</v>
      </c>
      <c r="K152" s="162"/>
      <c r="M152" s="44"/>
    </row>
    <row r="153" spans="1:13" ht="27.75" customHeight="1">
      <c r="A153" s="119">
        <v>146</v>
      </c>
      <c r="B153" s="109" t="s">
        <v>131</v>
      </c>
      <c r="C153" s="109" t="s">
        <v>75</v>
      </c>
      <c r="D153" s="121">
        <v>1470</v>
      </c>
      <c r="E153" s="131" t="s">
        <v>168</v>
      </c>
      <c r="F153" s="122">
        <f t="shared" si="9"/>
        <v>8.8379999999999992</v>
      </c>
      <c r="G153" s="106">
        <v>13</v>
      </c>
      <c r="H153" s="120">
        <v>11.49</v>
      </c>
      <c r="I153" s="106">
        <f t="shared" si="7"/>
        <v>2.71</v>
      </c>
      <c r="J153" s="106">
        <f t="shared" si="8"/>
        <v>14.2</v>
      </c>
      <c r="K153" s="162"/>
      <c r="M153" s="44"/>
    </row>
    <row r="154" spans="1:13" ht="22.5" customHeight="1">
      <c r="A154" s="119">
        <v>147</v>
      </c>
      <c r="B154" s="109" t="s">
        <v>89</v>
      </c>
      <c r="C154" s="109" t="s">
        <v>73</v>
      </c>
      <c r="D154" s="121">
        <v>1463</v>
      </c>
      <c r="E154" s="131" t="s">
        <v>64</v>
      </c>
      <c r="F154" s="122">
        <f t="shared" si="9"/>
        <v>8.7959999999999994</v>
      </c>
      <c r="G154" s="106">
        <v>11.5</v>
      </c>
      <c r="H154" s="120">
        <v>20.23</v>
      </c>
      <c r="I154" s="106">
        <f t="shared" si="7"/>
        <v>4.7699999999999996</v>
      </c>
      <c r="J154" s="106">
        <f t="shared" si="8"/>
        <v>25</v>
      </c>
      <c r="K154" s="162"/>
      <c r="M154" s="44"/>
    </row>
    <row r="155" spans="1:13" ht="25.5">
      <c r="A155" s="119">
        <v>148</v>
      </c>
      <c r="B155" s="109" t="s">
        <v>132</v>
      </c>
      <c r="C155" s="109" t="s">
        <v>73</v>
      </c>
      <c r="D155" s="121">
        <v>1317</v>
      </c>
      <c r="E155" s="131" t="s">
        <v>64</v>
      </c>
      <c r="F155" s="122">
        <f t="shared" si="9"/>
        <v>7.9180000000000001</v>
      </c>
      <c r="G155" s="106">
        <v>12</v>
      </c>
      <c r="H155" s="120">
        <v>19</v>
      </c>
      <c r="I155" s="106">
        <f t="shared" si="7"/>
        <v>4.4800000000000004</v>
      </c>
      <c r="J155" s="106">
        <f t="shared" si="8"/>
        <v>23.48</v>
      </c>
      <c r="K155" s="162"/>
      <c r="M155" s="44"/>
    </row>
    <row r="156" spans="1:13" ht="25.5">
      <c r="A156" s="119">
        <v>149</v>
      </c>
      <c r="B156" s="109" t="s">
        <v>122</v>
      </c>
      <c r="C156" s="109" t="s">
        <v>77</v>
      </c>
      <c r="D156" s="121">
        <v>1655</v>
      </c>
      <c r="E156" s="131" t="s">
        <v>64</v>
      </c>
      <c r="F156" s="122">
        <f t="shared" si="9"/>
        <v>9.9499999999999993</v>
      </c>
      <c r="G156" s="106">
        <v>36</v>
      </c>
      <c r="H156" s="120">
        <v>71.64</v>
      </c>
      <c r="I156" s="106">
        <f t="shared" si="7"/>
        <v>16.899999999999999</v>
      </c>
      <c r="J156" s="106">
        <f t="shared" si="8"/>
        <v>88.539999999999992</v>
      </c>
      <c r="K156" s="162"/>
      <c r="M156" s="44"/>
    </row>
    <row r="157" spans="1:13" ht="25.5">
      <c r="A157" s="119">
        <v>150</v>
      </c>
      <c r="B157" s="109" t="s">
        <v>130</v>
      </c>
      <c r="C157" s="109" t="s">
        <v>73</v>
      </c>
      <c r="D157" s="121">
        <v>1317</v>
      </c>
      <c r="E157" s="131" t="s">
        <v>65</v>
      </c>
      <c r="F157" s="122">
        <f t="shared" si="9"/>
        <v>7.9180000000000001</v>
      </c>
      <c r="G157" s="106">
        <v>1</v>
      </c>
      <c r="H157" s="120">
        <v>3.96</v>
      </c>
      <c r="I157" s="106">
        <f t="shared" si="7"/>
        <v>0.93</v>
      </c>
      <c r="J157" s="106">
        <f t="shared" si="8"/>
        <v>4.8899999999999997</v>
      </c>
      <c r="K157" s="162"/>
      <c r="M157" s="44"/>
    </row>
    <row r="158" spans="1:13" ht="25.5">
      <c r="A158" s="119">
        <v>151</v>
      </c>
      <c r="B158" s="109" t="s">
        <v>130</v>
      </c>
      <c r="C158" s="109" t="s">
        <v>73</v>
      </c>
      <c r="D158" s="121">
        <v>1317</v>
      </c>
      <c r="E158" s="131" t="s">
        <v>64</v>
      </c>
      <c r="F158" s="122">
        <f t="shared" si="9"/>
        <v>7.9180000000000001</v>
      </c>
      <c r="G158" s="106">
        <v>35</v>
      </c>
      <c r="H158" s="120">
        <v>55.43</v>
      </c>
      <c r="I158" s="106">
        <f t="shared" si="7"/>
        <v>13.08</v>
      </c>
      <c r="J158" s="106">
        <f t="shared" si="8"/>
        <v>68.510000000000005</v>
      </c>
      <c r="K158" s="162"/>
      <c r="M158" s="44"/>
    </row>
    <row r="159" spans="1:13" ht="25.5">
      <c r="A159" s="119">
        <v>152</v>
      </c>
      <c r="B159" s="109" t="s">
        <v>132</v>
      </c>
      <c r="C159" s="109" t="s">
        <v>73</v>
      </c>
      <c r="D159" s="121">
        <v>1427</v>
      </c>
      <c r="E159" s="131" t="s">
        <v>168</v>
      </c>
      <c r="F159" s="122">
        <f t="shared" si="9"/>
        <v>8.5790000000000006</v>
      </c>
      <c r="G159" s="106">
        <v>12</v>
      </c>
      <c r="H159" s="120">
        <v>10.29</v>
      </c>
      <c r="I159" s="106">
        <f t="shared" si="7"/>
        <v>2.4300000000000002</v>
      </c>
      <c r="J159" s="106">
        <f t="shared" si="8"/>
        <v>12.719999999999999</v>
      </c>
      <c r="K159" s="162"/>
      <c r="M159" s="44"/>
    </row>
    <row r="160" spans="1:13" ht="25.5">
      <c r="A160" s="119">
        <v>153</v>
      </c>
      <c r="B160" s="109" t="s">
        <v>121</v>
      </c>
      <c r="C160" s="109" t="s">
        <v>56</v>
      </c>
      <c r="D160" s="121">
        <v>1539</v>
      </c>
      <c r="E160" s="131" t="s">
        <v>65</v>
      </c>
      <c r="F160" s="122">
        <f t="shared" si="9"/>
        <v>9.2530000000000001</v>
      </c>
      <c r="G160" s="106">
        <v>42.5</v>
      </c>
      <c r="H160" s="120">
        <v>196.63</v>
      </c>
      <c r="I160" s="106">
        <f t="shared" si="7"/>
        <v>46.39</v>
      </c>
      <c r="J160" s="106">
        <f t="shared" si="8"/>
        <v>243.01999999999998</v>
      </c>
      <c r="K160" s="162"/>
      <c r="M160" s="44"/>
    </row>
    <row r="161" spans="1:13" ht="30" customHeight="1">
      <c r="A161" s="119">
        <v>154</v>
      </c>
      <c r="B161" s="109" t="s">
        <v>121</v>
      </c>
      <c r="C161" s="109" t="s">
        <v>56</v>
      </c>
      <c r="D161" s="121">
        <v>1539</v>
      </c>
      <c r="E161" s="131" t="s">
        <v>64</v>
      </c>
      <c r="F161" s="122">
        <f t="shared" si="9"/>
        <v>9.2530000000000001</v>
      </c>
      <c r="G161" s="106">
        <v>77.5</v>
      </c>
      <c r="H161" s="120">
        <v>143.41999999999999</v>
      </c>
      <c r="I161" s="106">
        <f t="shared" si="7"/>
        <v>33.83</v>
      </c>
      <c r="J161" s="106">
        <f t="shared" si="8"/>
        <v>177.25</v>
      </c>
      <c r="K161" s="162"/>
      <c r="M161" s="44"/>
    </row>
    <row r="162" spans="1:13" ht="25.5">
      <c r="A162" s="119">
        <v>155</v>
      </c>
      <c r="B162" s="109" t="s">
        <v>149</v>
      </c>
      <c r="C162" s="109" t="s">
        <v>73</v>
      </c>
      <c r="D162" s="121">
        <v>1317</v>
      </c>
      <c r="E162" s="131" t="s">
        <v>64</v>
      </c>
      <c r="F162" s="122">
        <f t="shared" si="9"/>
        <v>7.9180000000000001</v>
      </c>
      <c r="G162" s="106">
        <v>49</v>
      </c>
      <c r="H162" s="120">
        <v>77.599999999999994</v>
      </c>
      <c r="I162" s="106">
        <f t="shared" si="7"/>
        <v>18.309999999999999</v>
      </c>
      <c r="J162" s="106">
        <f t="shared" si="8"/>
        <v>95.91</v>
      </c>
      <c r="K162" s="162"/>
      <c r="M162" s="44"/>
    </row>
    <row r="163" spans="1:13" ht="25.5">
      <c r="A163" s="119">
        <v>156</v>
      </c>
      <c r="B163" s="109" t="s">
        <v>94</v>
      </c>
      <c r="C163" s="109" t="s">
        <v>75</v>
      </c>
      <c r="D163" s="121">
        <v>1497</v>
      </c>
      <c r="E163" s="131" t="s">
        <v>64</v>
      </c>
      <c r="F163" s="122">
        <f t="shared" si="9"/>
        <v>9</v>
      </c>
      <c r="G163" s="106">
        <v>24</v>
      </c>
      <c r="H163" s="120">
        <v>43.2</v>
      </c>
      <c r="I163" s="106">
        <f t="shared" si="7"/>
        <v>10.19</v>
      </c>
      <c r="J163" s="106">
        <f t="shared" si="8"/>
        <v>53.39</v>
      </c>
      <c r="K163" s="162"/>
      <c r="M163" s="44"/>
    </row>
    <row r="164" spans="1:13" ht="30" customHeight="1">
      <c r="A164" s="119">
        <v>157</v>
      </c>
      <c r="B164" s="109" t="s">
        <v>80</v>
      </c>
      <c r="C164" s="109" t="s">
        <v>73</v>
      </c>
      <c r="D164" s="121">
        <v>1443</v>
      </c>
      <c r="E164" s="131" t="s">
        <v>64</v>
      </c>
      <c r="F164" s="122">
        <f t="shared" si="9"/>
        <v>8.6760000000000002</v>
      </c>
      <c r="G164" s="106">
        <v>35</v>
      </c>
      <c r="H164" s="120">
        <v>60.73</v>
      </c>
      <c r="I164" s="106">
        <f t="shared" si="7"/>
        <v>14.33</v>
      </c>
      <c r="J164" s="106">
        <f t="shared" si="8"/>
        <v>75.06</v>
      </c>
      <c r="K164" s="162"/>
      <c r="M164" s="44"/>
    </row>
    <row r="165" spans="1:13" ht="25.5">
      <c r="A165" s="119">
        <v>158</v>
      </c>
      <c r="B165" s="109" t="s">
        <v>109</v>
      </c>
      <c r="C165" s="109" t="s">
        <v>73</v>
      </c>
      <c r="D165" s="121">
        <v>1361</v>
      </c>
      <c r="E165" s="131" t="s">
        <v>64</v>
      </c>
      <c r="F165" s="122">
        <f t="shared" si="9"/>
        <v>8.1829999999999998</v>
      </c>
      <c r="G165" s="106">
        <v>50</v>
      </c>
      <c r="H165" s="120">
        <v>81.83</v>
      </c>
      <c r="I165" s="106">
        <f t="shared" si="7"/>
        <v>19.3</v>
      </c>
      <c r="J165" s="106">
        <f t="shared" si="8"/>
        <v>101.13</v>
      </c>
      <c r="K165" s="162"/>
      <c r="M165" s="44"/>
    </row>
    <row r="166" spans="1:13" ht="25.5">
      <c r="A166" s="119">
        <v>159</v>
      </c>
      <c r="B166" s="109" t="s">
        <v>80</v>
      </c>
      <c r="C166" s="109" t="s">
        <v>77</v>
      </c>
      <c r="D166" s="121">
        <v>1762</v>
      </c>
      <c r="E166" s="131" t="s">
        <v>64</v>
      </c>
      <c r="F166" s="122">
        <f t="shared" si="9"/>
        <v>10.593</v>
      </c>
      <c r="G166" s="106">
        <v>48</v>
      </c>
      <c r="H166" s="120">
        <v>101.69</v>
      </c>
      <c r="I166" s="106">
        <f t="shared" si="7"/>
        <v>23.99</v>
      </c>
      <c r="J166" s="106">
        <f t="shared" si="8"/>
        <v>125.67999999999999</v>
      </c>
      <c r="K166" s="162"/>
      <c r="M166" s="44"/>
    </row>
    <row r="167" spans="1:13" ht="20.25" customHeight="1">
      <c r="A167" s="119">
        <v>160</v>
      </c>
      <c r="B167" s="109" t="s">
        <v>80</v>
      </c>
      <c r="C167" s="109" t="s">
        <v>77</v>
      </c>
      <c r="D167" s="121">
        <v>1762</v>
      </c>
      <c r="E167" s="131" t="s">
        <v>168</v>
      </c>
      <c r="F167" s="122">
        <f t="shared" si="9"/>
        <v>10.593</v>
      </c>
      <c r="G167" s="106">
        <v>56</v>
      </c>
      <c r="H167" s="120">
        <v>59.32</v>
      </c>
      <c r="I167" s="106">
        <f t="shared" si="7"/>
        <v>13.99</v>
      </c>
      <c r="J167" s="106">
        <f t="shared" si="8"/>
        <v>73.31</v>
      </c>
      <c r="K167" s="162"/>
      <c r="M167" s="44"/>
    </row>
    <row r="168" spans="1:13" ht="25.5" customHeight="1">
      <c r="A168" s="119">
        <v>161</v>
      </c>
      <c r="B168" s="109" t="s">
        <v>80</v>
      </c>
      <c r="C168" s="109" t="s">
        <v>77</v>
      </c>
      <c r="D168" s="121">
        <v>1762</v>
      </c>
      <c r="E168" s="131" t="s">
        <v>65</v>
      </c>
      <c r="F168" s="122">
        <f t="shared" si="9"/>
        <v>10.593</v>
      </c>
      <c r="G168" s="106">
        <v>1</v>
      </c>
      <c r="H168" s="120">
        <v>5.3</v>
      </c>
      <c r="I168" s="106">
        <f t="shared" si="7"/>
        <v>1.25</v>
      </c>
      <c r="J168" s="106">
        <f t="shared" si="8"/>
        <v>6.55</v>
      </c>
      <c r="K168" s="162"/>
      <c r="M168" s="44"/>
    </row>
    <row r="169" spans="1:13" ht="25.5">
      <c r="A169" s="119">
        <v>162</v>
      </c>
      <c r="B169" s="109" t="s">
        <v>116</v>
      </c>
      <c r="C169" s="109" t="s">
        <v>75</v>
      </c>
      <c r="D169" s="121">
        <v>1610</v>
      </c>
      <c r="E169" s="131" t="s">
        <v>64</v>
      </c>
      <c r="F169" s="122">
        <f t="shared" si="9"/>
        <v>9.68</v>
      </c>
      <c r="G169" s="106">
        <v>3</v>
      </c>
      <c r="H169" s="120">
        <v>5.81</v>
      </c>
      <c r="I169" s="106">
        <f t="shared" si="7"/>
        <v>1.37</v>
      </c>
      <c r="J169" s="106">
        <f t="shared" si="8"/>
        <v>7.18</v>
      </c>
      <c r="K169" s="162"/>
      <c r="M169" s="44"/>
    </row>
    <row r="170" spans="1:13" ht="25.5">
      <c r="A170" s="119">
        <v>163</v>
      </c>
      <c r="B170" s="109" t="s">
        <v>112</v>
      </c>
      <c r="C170" s="109" t="s">
        <v>75</v>
      </c>
      <c r="D170" s="121">
        <v>1335</v>
      </c>
      <c r="E170" s="131" t="s">
        <v>64</v>
      </c>
      <c r="F170" s="122">
        <f t="shared" si="9"/>
        <v>8.0259999999999998</v>
      </c>
      <c r="G170" s="106">
        <v>24</v>
      </c>
      <c r="H170" s="120">
        <v>38.520000000000003</v>
      </c>
      <c r="I170" s="106">
        <f t="shared" si="7"/>
        <v>9.09</v>
      </c>
      <c r="J170" s="106">
        <f t="shared" si="8"/>
        <v>47.61</v>
      </c>
      <c r="K170" s="162"/>
      <c r="M170" s="44"/>
    </row>
    <row r="171" spans="1:13" ht="25.5">
      <c r="A171" s="119">
        <v>164</v>
      </c>
      <c r="B171" s="109" t="s">
        <v>112</v>
      </c>
      <c r="C171" s="109" t="s">
        <v>75</v>
      </c>
      <c r="D171" s="121">
        <v>1335</v>
      </c>
      <c r="E171" s="131" t="s">
        <v>168</v>
      </c>
      <c r="F171" s="122">
        <f t="shared" si="9"/>
        <v>8.0259999999999998</v>
      </c>
      <c r="G171" s="106">
        <v>60</v>
      </c>
      <c r="H171" s="120">
        <v>48.16</v>
      </c>
      <c r="I171" s="106">
        <f>ROUND(H171*23.59%,2)+0.01</f>
        <v>11.37</v>
      </c>
      <c r="J171" s="106">
        <f t="shared" si="8"/>
        <v>59.529999999999994</v>
      </c>
      <c r="K171" s="162"/>
      <c r="M171" s="44"/>
    </row>
    <row r="172" spans="1:13">
      <c r="A172" s="119">
        <v>165</v>
      </c>
      <c r="B172" s="109" t="s">
        <v>90</v>
      </c>
      <c r="C172" s="109" t="s">
        <v>33</v>
      </c>
      <c r="D172" s="121">
        <v>1303</v>
      </c>
      <c r="E172" s="131" t="s">
        <v>64</v>
      </c>
      <c r="F172" s="122">
        <f t="shared" si="9"/>
        <v>7.8339999999999996</v>
      </c>
      <c r="G172" s="106">
        <v>82</v>
      </c>
      <c r="H172" s="120">
        <v>128.47999999999999</v>
      </c>
      <c r="I172" s="106">
        <f t="shared" si="7"/>
        <v>30.31</v>
      </c>
      <c r="J172" s="106">
        <f t="shared" si="8"/>
        <v>158.79</v>
      </c>
      <c r="K172" s="162"/>
      <c r="M172" s="44"/>
    </row>
    <row r="173" spans="1:13" ht="28.5" customHeight="1">
      <c r="A173" s="119">
        <v>166</v>
      </c>
      <c r="B173" s="109" t="s">
        <v>90</v>
      </c>
      <c r="C173" s="109" t="s">
        <v>33</v>
      </c>
      <c r="D173" s="121">
        <v>1303</v>
      </c>
      <c r="E173" s="131" t="s">
        <v>65</v>
      </c>
      <c r="F173" s="122">
        <f t="shared" si="9"/>
        <v>7.8339999999999996</v>
      </c>
      <c r="G173" s="106">
        <v>38</v>
      </c>
      <c r="H173" s="120">
        <v>148.85</v>
      </c>
      <c r="I173" s="106">
        <f t="shared" si="7"/>
        <v>35.11</v>
      </c>
      <c r="J173" s="106">
        <f t="shared" si="8"/>
        <v>183.95999999999998</v>
      </c>
      <c r="K173" s="162"/>
      <c r="M173" s="44"/>
    </row>
    <row r="174" spans="1:13" ht="25.5">
      <c r="A174" s="119">
        <v>167</v>
      </c>
      <c r="B174" s="109" t="s">
        <v>93</v>
      </c>
      <c r="C174" s="109" t="s">
        <v>75</v>
      </c>
      <c r="D174" s="121">
        <v>1355</v>
      </c>
      <c r="E174" s="131" t="s">
        <v>64</v>
      </c>
      <c r="F174" s="122">
        <f t="shared" si="9"/>
        <v>8.1460000000000008</v>
      </c>
      <c r="G174" s="106">
        <v>36</v>
      </c>
      <c r="H174" s="120">
        <v>58.65</v>
      </c>
      <c r="I174" s="106">
        <f t="shared" si="7"/>
        <v>13.84</v>
      </c>
      <c r="J174" s="106">
        <f t="shared" si="8"/>
        <v>72.489999999999995</v>
      </c>
      <c r="K174" s="162"/>
      <c r="M174" s="44"/>
    </row>
    <row r="175" spans="1:13" ht="25.5">
      <c r="A175" s="119">
        <v>168</v>
      </c>
      <c r="B175" s="109" t="s">
        <v>124</v>
      </c>
      <c r="C175" s="109" t="s">
        <v>73</v>
      </c>
      <c r="D175" s="121">
        <v>1342</v>
      </c>
      <c r="E175" s="131" t="s">
        <v>64</v>
      </c>
      <c r="F175" s="122">
        <f t="shared" si="9"/>
        <v>8.0679999999999996</v>
      </c>
      <c r="G175" s="106">
        <v>39</v>
      </c>
      <c r="H175" s="120">
        <v>62.93</v>
      </c>
      <c r="I175" s="106">
        <f t="shared" si="7"/>
        <v>14.85</v>
      </c>
      <c r="J175" s="106">
        <f t="shared" si="8"/>
        <v>77.78</v>
      </c>
      <c r="K175" s="162"/>
      <c r="M175" s="44"/>
    </row>
    <row r="176" spans="1:13" ht="25.5">
      <c r="A176" s="119">
        <v>169</v>
      </c>
      <c r="B176" s="109" t="s">
        <v>116</v>
      </c>
      <c r="C176" s="109" t="s">
        <v>73</v>
      </c>
      <c r="D176" s="121">
        <v>1463</v>
      </c>
      <c r="E176" s="131" t="s">
        <v>64</v>
      </c>
      <c r="F176" s="122">
        <f t="shared" si="9"/>
        <v>8.7959999999999994</v>
      </c>
      <c r="G176" s="106">
        <v>63</v>
      </c>
      <c r="H176" s="120">
        <v>110.83</v>
      </c>
      <c r="I176" s="106">
        <f t="shared" si="7"/>
        <v>26.14</v>
      </c>
      <c r="J176" s="106">
        <f t="shared" si="8"/>
        <v>136.97</v>
      </c>
      <c r="K176" s="162"/>
      <c r="M176" s="44"/>
    </row>
    <row r="177" spans="1:13" ht="25.5">
      <c r="A177" s="119">
        <v>170</v>
      </c>
      <c r="B177" s="109" t="s">
        <v>134</v>
      </c>
      <c r="C177" s="109" t="s">
        <v>73</v>
      </c>
      <c r="D177" s="121">
        <v>1317</v>
      </c>
      <c r="E177" s="131" t="s">
        <v>65</v>
      </c>
      <c r="F177" s="122">
        <f t="shared" si="9"/>
        <v>7.9180000000000001</v>
      </c>
      <c r="G177" s="106">
        <v>0.5</v>
      </c>
      <c r="H177" s="120">
        <v>1.98</v>
      </c>
      <c r="I177" s="106">
        <f t="shared" si="7"/>
        <v>0.47</v>
      </c>
      <c r="J177" s="106">
        <f t="shared" si="8"/>
        <v>2.4500000000000002</v>
      </c>
      <c r="K177" s="162"/>
      <c r="M177" s="44"/>
    </row>
    <row r="178" spans="1:13" ht="25.5">
      <c r="A178" s="119">
        <v>171</v>
      </c>
      <c r="B178" s="109" t="s">
        <v>134</v>
      </c>
      <c r="C178" s="109" t="s">
        <v>73</v>
      </c>
      <c r="D178" s="121">
        <v>1317</v>
      </c>
      <c r="E178" s="131" t="s">
        <v>64</v>
      </c>
      <c r="F178" s="122">
        <f t="shared" si="9"/>
        <v>7.9180000000000001</v>
      </c>
      <c r="G178" s="106">
        <v>47.5</v>
      </c>
      <c r="H178" s="120">
        <v>75.22</v>
      </c>
      <c r="I178" s="106">
        <f t="shared" si="7"/>
        <v>17.739999999999998</v>
      </c>
      <c r="J178" s="106">
        <f t="shared" si="8"/>
        <v>92.96</v>
      </c>
      <c r="K178" s="162"/>
      <c r="M178" s="44"/>
    </row>
    <row r="179" spans="1:13" ht="25.5">
      <c r="A179" s="119">
        <v>172</v>
      </c>
      <c r="B179" s="109" t="s">
        <v>80</v>
      </c>
      <c r="C179" s="109" t="s">
        <v>75</v>
      </c>
      <c r="D179" s="121">
        <v>1497</v>
      </c>
      <c r="E179" s="131" t="s">
        <v>64</v>
      </c>
      <c r="F179" s="122">
        <f t="shared" si="9"/>
        <v>9</v>
      </c>
      <c r="G179" s="106">
        <v>11</v>
      </c>
      <c r="H179" s="120">
        <v>19.8</v>
      </c>
      <c r="I179" s="106">
        <f t="shared" si="7"/>
        <v>4.67</v>
      </c>
      <c r="J179" s="106">
        <f t="shared" si="8"/>
        <v>24.47</v>
      </c>
      <c r="K179" s="162"/>
      <c r="M179" s="44"/>
    </row>
    <row r="180" spans="1:13" ht="26.25" customHeight="1">
      <c r="A180" s="119">
        <v>173</v>
      </c>
      <c r="B180" s="109" t="s">
        <v>102</v>
      </c>
      <c r="C180" s="109" t="s">
        <v>73</v>
      </c>
      <c r="D180" s="121">
        <v>1437</v>
      </c>
      <c r="E180" s="131" t="s">
        <v>64</v>
      </c>
      <c r="F180" s="122">
        <f t="shared" si="9"/>
        <v>8.6389999999999993</v>
      </c>
      <c r="G180" s="106">
        <v>23</v>
      </c>
      <c r="H180" s="120">
        <v>39.74</v>
      </c>
      <c r="I180" s="106">
        <f t="shared" si="7"/>
        <v>9.3699999999999992</v>
      </c>
      <c r="J180" s="106">
        <f t="shared" si="8"/>
        <v>49.11</v>
      </c>
      <c r="K180" s="162"/>
      <c r="M180" s="44"/>
    </row>
    <row r="181" spans="1:13" ht="28.5" customHeight="1">
      <c r="A181" s="119">
        <v>174</v>
      </c>
      <c r="B181" s="109" t="s">
        <v>106</v>
      </c>
      <c r="C181" s="109" t="s">
        <v>73</v>
      </c>
      <c r="D181" s="121">
        <v>1337</v>
      </c>
      <c r="E181" s="131" t="s">
        <v>64</v>
      </c>
      <c r="F181" s="122">
        <f t="shared" si="9"/>
        <v>8.0380000000000003</v>
      </c>
      <c r="G181" s="106">
        <v>24</v>
      </c>
      <c r="H181" s="120">
        <v>38.58</v>
      </c>
      <c r="I181" s="106">
        <f t="shared" si="7"/>
        <v>9.1</v>
      </c>
      <c r="J181" s="106">
        <f t="shared" si="8"/>
        <v>47.68</v>
      </c>
      <c r="K181" s="162"/>
      <c r="M181" s="44"/>
    </row>
    <row r="182" spans="1:13" ht="27.75" customHeight="1">
      <c r="A182" s="119">
        <v>175</v>
      </c>
      <c r="B182" s="109" t="s">
        <v>112</v>
      </c>
      <c r="C182" s="109" t="s">
        <v>75</v>
      </c>
      <c r="D182" s="121">
        <v>1355</v>
      </c>
      <c r="E182" s="131" t="s">
        <v>64</v>
      </c>
      <c r="F182" s="122">
        <f t="shared" si="9"/>
        <v>8.1460000000000008</v>
      </c>
      <c r="G182" s="106">
        <v>24</v>
      </c>
      <c r="H182" s="120">
        <v>39.1</v>
      </c>
      <c r="I182" s="106">
        <f t="shared" si="7"/>
        <v>9.2200000000000006</v>
      </c>
      <c r="J182" s="106">
        <f t="shared" si="8"/>
        <v>48.32</v>
      </c>
      <c r="K182" s="162"/>
      <c r="M182" s="44"/>
    </row>
    <row r="183" spans="1:13" ht="33" customHeight="1">
      <c r="A183" s="119">
        <v>176</v>
      </c>
      <c r="B183" s="109" t="s">
        <v>112</v>
      </c>
      <c r="C183" s="109" t="s">
        <v>75</v>
      </c>
      <c r="D183" s="121">
        <v>1355</v>
      </c>
      <c r="E183" s="131" t="s">
        <v>168</v>
      </c>
      <c r="F183" s="122">
        <f t="shared" si="9"/>
        <v>8.1460000000000008</v>
      </c>
      <c r="G183" s="106">
        <v>60</v>
      </c>
      <c r="H183" s="120">
        <v>48.88</v>
      </c>
      <c r="I183" s="106">
        <f t="shared" si="7"/>
        <v>11.53</v>
      </c>
      <c r="J183" s="106">
        <f t="shared" si="8"/>
        <v>60.410000000000004</v>
      </c>
      <c r="K183" s="162"/>
      <c r="M183" s="44"/>
    </row>
    <row r="184" spans="1:13" ht="30.75" customHeight="1">
      <c r="A184" s="119">
        <v>177</v>
      </c>
      <c r="B184" s="109" t="s">
        <v>135</v>
      </c>
      <c r="C184" s="109" t="s">
        <v>115</v>
      </c>
      <c r="D184" s="121">
        <v>2040</v>
      </c>
      <c r="E184" s="131" t="s">
        <v>64</v>
      </c>
      <c r="F184" s="122">
        <f t="shared" si="9"/>
        <v>12.265000000000001</v>
      </c>
      <c r="G184" s="106">
        <v>32.5</v>
      </c>
      <c r="H184" s="120">
        <v>79.72</v>
      </c>
      <c r="I184" s="106">
        <f t="shared" si="7"/>
        <v>18.809999999999999</v>
      </c>
      <c r="J184" s="106">
        <f t="shared" si="8"/>
        <v>98.53</v>
      </c>
      <c r="K184" s="162"/>
      <c r="M184" s="44"/>
    </row>
    <row r="185" spans="1:13" ht="25.5">
      <c r="A185" s="119">
        <v>178</v>
      </c>
      <c r="B185" s="109" t="s">
        <v>72</v>
      </c>
      <c r="C185" s="109" t="s">
        <v>73</v>
      </c>
      <c r="D185" s="121">
        <v>1490</v>
      </c>
      <c r="E185" s="131" t="s">
        <v>64</v>
      </c>
      <c r="F185" s="122">
        <f t="shared" si="9"/>
        <v>8.9580000000000002</v>
      </c>
      <c r="G185" s="106">
        <v>62.5</v>
      </c>
      <c r="H185" s="120">
        <v>111.98</v>
      </c>
      <c r="I185" s="106">
        <f t="shared" si="7"/>
        <v>26.42</v>
      </c>
      <c r="J185" s="106">
        <f t="shared" si="8"/>
        <v>138.4</v>
      </c>
      <c r="K185" s="162"/>
      <c r="M185" s="44"/>
    </row>
    <row r="186" spans="1:13" ht="25.5">
      <c r="A186" s="119">
        <v>179</v>
      </c>
      <c r="B186" s="109" t="s">
        <v>72</v>
      </c>
      <c r="C186" s="109" t="s">
        <v>73</v>
      </c>
      <c r="D186" s="121">
        <v>1490</v>
      </c>
      <c r="E186" s="131" t="s">
        <v>65</v>
      </c>
      <c r="F186" s="122">
        <f t="shared" si="9"/>
        <v>8.9580000000000002</v>
      </c>
      <c r="G186" s="106">
        <v>0.5</v>
      </c>
      <c r="H186" s="120">
        <v>2.2400000000000002</v>
      </c>
      <c r="I186" s="106">
        <f t="shared" si="7"/>
        <v>0.53</v>
      </c>
      <c r="J186" s="106">
        <f t="shared" si="8"/>
        <v>2.7700000000000005</v>
      </c>
      <c r="K186" s="162"/>
      <c r="M186" s="44"/>
    </row>
    <row r="187" spans="1:13" ht="25.5">
      <c r="A187" s="119">
        <v>180</v>
      </c>
      <c r="B187" s="109" t="s">
        <v>109</v>
      </c>
      <c r="C187" s="109" t="s">
        <v>73</v>
      </c>
      <c r="D187" s="121">
        <v>1337</v>
      </c>
      <c r="E187" s="131" t="s">
        <v>64</v>
      </c>
      <c r="F187" s="122">
        <f t="shared" si="9"/>
        <v>8.0380000000000003</v>
      </c>
      <c r="G187" s="106">
        <v>39</v>
      </c>
      <c r="H187" s="120">
        <v>62.7</v>
      </c>
      <c r="I187" s="106">
        <f t="shared" si="7"/>
        <v>14.79</v>
      </c>
      <c r="J187" s="106">
        <f t="shared" si="8"/>
        <v>77.490000000000009</v>
      </c>
      <c r="K187" s="162"/>
      <c r="M187" s="44"/>
    </row>
    <row r="188" spans="1:13">
      <c r="A188" s="119">
        <v>181</v>
      </c>
      <c r="B188" s="109" t="s">
        <v>128</v>
      </c>
      <c r="C188" s="109" t="s">
        <v>77</v>
      </c>
      <c r="D188" s="121">
        <v>1765</v>
      </c>
      <c r="E188" s="131" t="s">
        <v>64</v>
      </c>
      <c r="F188" s="122">
        <f t="shared" si="9"/>
        <v>10.611000000000001</v>
      </c>
      <c r="G188" s="106">
        <v>24</v>
      </c>
      <c r="H188" s="120">
        <v>50.93</v>
      </c>
      <c r="I188" s="106">
        <f t="shared" si="7"/>
        <v>12.01</v>
      </c>
      <c r="J188" s="106">
        <f t="shared" si="8"/>
        <v>62.94</v>
      </c>
      <c r="K188" s="162"/>
      <c r="M188" s="44"/>
    </row>
    <row r="189" spans="1:13" s="44" customFormat="1" ht="25.5">
      <c r="A189" s="119">
        <v>182</v>
      </c>
      <c r="B189" s="123" t="s">
        <v>116</v>
      </c>
      <c r="C189" s="123" t="s">
        <v>73</v>
      </c>
      <c r="D189" s="124">
        <v>1463</v>
      </c>
      <c r="E189" s="132" t="s">
        <v>64</v>
      </c>
      <c r="F189" s="122">
        <f t="shared" si="9"/>
        <v>8.7959999999999994</v>
      </c>
      <c r="G189" s="106">
        <v>36</v>
      </c>
      <c r="H189" s="125">
        <v>63.33</v>
      </c>
      <c r="I189" s="106">
        <f t="shared" si="7"/>
        <v>14.94</v>
      </c>
      <c r="J189" s="106">
        <f t="shared" si="8"/>
        <v>78.27</v>
      </c>
      <c r="K189" s="162"/>
    </row>
    <row r="190" spans="1:13" ht="30" customHeight="1">
      <c r="A190" s="119">
        <v>183</v>
      </c>
      <c r="B190" s="109" t="s">
        <v>119</v>
      </c>
      <c r="C190" s="109" t="s">
        <v>73</v>
      </c>
      <c r="D190" s="121">
        <v>1362</v>
      </c>
      <c r="E190" s="131" t="s">
        <v>64</v>
      </c>
      <c r="F190" s="122">
        <f t="shared" si="9"/>
        <v>8.1890000000000001</v>
      </c>
      <c r="G190" s="106">
        <v>50</v>
      </c>
      <c r="H190" s="120">
        <v>81.89</v>
      </c>
      <c r="I190" s="106">
        <f t="shared" si="7"/>
        <v>19.32</v>
      </c>
      <c r="J190" s="106">
        <f t="shared" si="8"/>
        <v>101.21000000000001</v>
      </c>
      <c r="K190" s="162"/>
      <c r="M190" s="44"/>
    </row>
    <row r="191" spans="1:13">
      <c r="A191" s="119">
        <v>184</v>
      </c>
      <c r="B191" s="109" t="s">
        <v>129</v>
      </c>
      <c r="C191" s="109" t="s">
        <v>75</v>
      </c>
      <c r="D191" s="121">
        <v>1508</v>
      </c>
      <c r="E191" s="131" t="s">
        <v>64</v>
      </c>
      <c r="F191" s="122">
        <f t="shared" si="9"/>
        <v>9.0660000000000007</v>
      </c>
      <c r="G191" s="106">
        <v>48</v>
      </c>
      <c r="H191" s="120">
        <v>87.03</v>
      </c>
      <c r="I191" s="106">
        <f t="shared" si="7"/>
        <v>20.53</v>
      </c>
      <c r="J191" s="106">
        <f t="shared" si="8"/>
        <v>107.56</v>
      </c>
      <c r="K191" s="162"/>
      <c r="M191" s="44"/>
    </row>
    <row r="192" spans="1:13" ht="25.5">
      <c r="A192" s="119">
        <v>185</v>
      </c>
      <c r="B192" s="109" t="s">
        <v>135</v>
      </c>
      <c r="C192" s="109" t="s">
        <v>71</v>
      </c>
      <c r="D192" s="121">
        <v>1984</v>
      </c>
      <c r="E192" s="131" t="s">
        <v>64</v>
      </c>
      <c r="F192" s="122">
        <f t="shared" si="9"/>
        <v>11.928000000000001</v>
      </c>
      <c r="G192" s="106">
        <v>25</v>
      </c>
      <c r="H192" s="120">
        <v>59.64</v>
      </c>
      <c r="I192" s="106">
        <f t="shared" si="7"/>
        <v>14.07</v>
      </c>
      <c r="J192" s="106">
        <f t="shared" si="8"/>
        <v>73.710000000000008</v>
      </c>
      <c r="K192" s="162"/>
      <c r="M192" s="44"/>
    </row>
    <row r="193" spans="1:13" ht="18" customHeight="1">
      <c r="A193" s="119">
        <v>186</v>
      </c>
      <c r="B193" s="109" t="s">
        <v>128</v>
      </c>
      <c r="C193" s="109" t="s">
        <v>75</v>
      </c>
      <c r="D193" s="121">
        <v>1545</v>
      </c>
      <c r="E193" s="131" t="s">
        <v>64</v>
      </c>
      <c r="F193" s="122">
        <f t="shared" si="9"/>
        <v>9.2889999999999997</v>
      </c>
      <c r="G193" s="106">
        <v>24</v>
      </c>
      <c r="H193" s="120">
        <v>44.59</v>
      </c>
      <c r="I193" s="106">
        <f t="shared" si="7"/>
        <v>10.52</v>
      </c>
      <c r="J193" s="106">
        <f t="shared" si="8"/>
        <v>55.11</v>
      </c>
      <c r="K193" s="162"/>
      <c r="M193" s="44"/>
    </row>
    <row r="194" spans="1:13" ht="25.5">
      <c r="A194" s="119">
        <v>187</v>
      </c>
      <c r="B194" s="109" t="s">
        <v>130</v>
      </c>
      <c r="C194" s="109" t="s">
        <v>73</v>
      </c>
      <c r="D194" s="121">
        <v>1317</v>
      </c>
      <c r="E194" s="131" t="s">
        <v>64</v>
      </c>
      <c r="F194" s="122">
        <f t="shared" si="9"/>
        <v>7.9180000000000001</v>
      </c>
      <c r="G194" s="106">
        <v>103</v>
      </c>
      <c r="H194" s="120">
        <v>163.11000000000001</v>
      </c>
      <c r="I194" s="106">
        <f t="shared" si="7"/>
        <v>38.479999999999997</v>
      </c>
      <c r="J194" s="106">
        <f t="shared" si="8"/>
        <v>201.59</v>
      </c>
      <c r="K194" s="162"/>
      <c r="M194" s="44"/>
    </row>
    <row r="195" spans="1:13" ht="25.5">
      <c r="A195" s="119">
        <v>188</v>
      </c>
      <c r="B195" s="109" t="s">
        <v>114</v>
      </c>
      <c r="C195" s="109" t="s">
        <v>75</v>
      </c>
      <c r="D195" s="121">
        <v>1315</v>
      </c>
      <c r="E195" s="131" t="s">
        <v>64</v>
      </c>
      <c r="F195" s="122">
        <f t="shared" si="9"/>
        <v>7.9059999999999997</v>
      </c>
      <c r="G195" s="106">
        <v>51</v>
      </c>
      <c r="H195" s="120">
        <v>80.64</v>
      </c>
      <c r="I195" s="106">
        <f t="shared" si="7"/>
        <v>19.02</v>
      </c>
      <c r="J195" s="106">
        <f t="shared" si="8"/>
        <v>99.66</v>
      </c>
      <c r="K195" s="162"/>
      <c r="M195" s="44"/>
    </row>
    <row r="196" spans="1:13" ht="27" customHeight="1">
      <c r="A196" s="119">
        <v>189</v>
      </c>
      <c r="B196" s="109" t="s">
        <v>82</v>
      </c>
      <c r="C196" s="109" t="s">
        <v>77</v>
      </c>
      <c r="D196" s="121">
        <v>1428</v>
      </c>
      <c r="E196" s="131" t="s">
        <v>168</v>
      </c>
      <c r="F196" s="122">
        <f t="shared" si="9"/>
        <v>8.5850000000000009</v>
      </c>
      <c r="G196" s="106">
        <v>39</v>
      </c>
      <c r="H196" s="120">
        <v>33.479999999999997</v>
      </c>
      <c r="I196" s="106">
        <f t="shared" si="7"/>
        <v>7.9</v>
      </c>
      <c r="J196" s="106">
        <f t="shared" si="8"/>
        <v>41.379999999999995</v>
      </c>
      <c r="K196" s="162"/>
      <c r="M196" s="44"/>
    </row>
    <row r="197" spans="1:13" ht="27.75" customHeight="1">
      <c r="A197" s="119">
        <v>190</v>
      </c>
      <c r="B197" s="109" t="s">
        <v>82</v>
      </c>
      <c r="C197" s="109" t="s">
        <v>77</v>
      </c>
      <c r="D197" s="121">
        <v>1428</v>
      </c>
      <c r="E197" s="131" t="s">
        <v>64</v>
      </c>
      <c r="F197" s="122">
        <f t="shared" si="9"/>
        <v>8.5850000000000009</v>
      </c>
      <c r="G197" s="106">
        <v>12</v>
      </c>
      <c r="H197" s="120">
        <v>20.6</v>
      </c>
      <c r="I197" s="106">
        <f t="shared" si="7"/>
        <v>4.8600000000000003</v>
      </c>
      <c r="J197" s="106">
        <f t="shared" si="8"/>
        <v>25.46</v>
      </c>
      <c r="K197" s="162"/>
      <c r="M197" s="44"/>
    </row>
    <row r="198" spans="1:13" ht="28.5" customHeight="1">
      <c r="A198" s="119">
        <v>191</v>
      </c>
      <c r="B198" s="109" t="s">
        <v>138</v>
      </c>
      <c r="C198" s="109" t="s">
        <v>75</v>
      </c>
      <c r="D198" s="121">
        <v>1470</v>
      </c>
      <c r="E198" s="131" t="s">
        <v>168</v>
      </c>
      <c r="F198" s="122">
        <f t="shared" si="9"/>
        <v>8.8379999999999992</v>
      </c>
      <c r="G198" s="106">
        <v>13</v>
      </c>
      <c r="H198" s="120">
        <v>11.49</v>
      </c>
      <c r="I198" s="106">
        <f t="shared" si="7"/>
        <v>2.71</v>
      </c>
      <c r="J198" s="106">
        <f t="shared" si="8"/>
        <v>14.2</v>
      </c>
      <c r="K198" s="162"/>
      <c r="M198" s="44"/>
    </row>
    <row r="199" spans="1:13" ht="21" customHeight="1">
      <c r="A199" s="119">
        <v>192</v>
      </c>
      <c r="B199" s="109" t="s">
        <v>129</v>
      </c>
      <c r="C199" s="109" t="s">
        <v>77</v>
      </c>
      <c r="D199" s="121">
        <v>1463</v>
      </c>
      <c r="E199" s="131" t="s">
        <v>64</v>
      </c>
      <c r="F199" s="122">
        <f t="shared" si="9"/>
        <v>8.7959999999999994</v>
      </c>
      <c r="G199" s="106">
        <v>48</v>
      </c>
      <c r="H199" s="120">
        <v>84.44</v>
      </c>
      <c r="I199" s="106">
        <f t="shared" si="7"/>
        <v>19.920000000000002</v>
      </c>
      <c r="J199" s="106">
        <f t="shared" si="8"/>
        <v>104.36</v>
      </c>
      <c r="K199" s="162"/>
      <c r="M199" s="44"/>
    </row>
    <row r="200" spans="1:13" ht="29.25" customHeight="1">
      <c r="A200" s="119">
        <v>193</v>
      </c>
      <c r="B200" s="109" t="s">
        <v>112</v>
      </c>
      <c r="C200" s="109" t="s">
        <v>77</v>
      </c>
      <c r="D200" s="121">
        <v>1838</v>
      </c>
      <c r="E200" s="131" t="s">
        <v>64</v>
      </c>
      <c r="F200" s="122">
        <f t="shared" si="9"/>
        <v>11.05</v>
      </c>
      <c r="G200" s="106">
        <v>16</v>
      </c>
      <c r="H200" s="120">
        <v>35.36</v>
      </c>
      <c r="I200" s="106">
        <f t="shared" ref="I200:I263" si="10">ROUND(H200*23.59%,2)</f>
        <v>8.34</v>
      </c>
      <c r="J200" s="106">
        <f t="shared" ref="J200:J263" si="11">H200+I200</f>
        <v>43.7</v>
      </c>
      <c r="K200" s="162"/>
      <c r="M200" s="44"/>
    </row>
    <row r="201" spans="1:13" ht="33.75" customHeight="1">
      <c r="A201" s="119">
        <v>194</v>
      </c>
      <c r="B201" s="109" t="s">
        <v>112</v>
      </c>
      <c r="C201" s="109" t="s">
        <v>77</v>
      </c>
      <c r="D201" s="121">
        <v>1838</v>
      </c>
      <c r="E201" s="131" t="s">
        <v>168</v>
      </c>
      <c r="F201" s="122">
        <f t="shared" si="9"/>
        <v>11.05</v>
      </c>
      <c r="G201" s="106">
        <v>72</v>
      </c>
      <c r="H201" s="120">
        <v>79.56</v>
      </c>
      <c r="I201" s="106">
        <f t="shared" si="10"/>
        <v>18.77</v>
      </c>
      <c r="J201" s="106">
        <f t="shared" si="11"/>
        <v>98.33</v>
      </c>
      <c r="K201" s="162"/>
      <c r="M201" s="44"/>
    </row>
    <row r="202" spans="1:13" ht="27.75" customHeight="1">
      <c r="A202" s="119">
        <v>195</v>
      </c>
      <c r="B202" s="109" t="s">
        <v>127</v>
      </c>
      <c r="C202" s="109" t="s">
        <v>73</v>
      </c>
      <c r="D202" s="121">
        <v>1490</v>
      </c>
      <c r="E202" s="131" t="s">
        <v>168</v>
      </c>
      <c r="F202" s="122">
        <f t="shared" ref="F202:F265" si="12">ROUND(D202/$F$4,3)</f>
        <v>8.9580000000000002</v>
      </c>
      <c r="G202" s="106">
        <v>13</v>
      </c>
      <c r="H202" s="120">
        <v>11.65</v>
      </c>
      <c r="I202" s="106">
        <f t="shared" si="10"/>
        <v>2.75</v>
      </c>
      <c r="J202" s="106">
        <f t="shared" si="11"/>
        <v>14.4</v>
      </c>
      <c r="K202" s="162"/>
      <c r="M202" s="44"/>
    </row>
    <row r="203" spans="1:13" ht="33" customHeight="1">
      <c r="A203" s="119">
        <v>196</v>
      </c>
      <c r="B203" s="109" t="s">
        <v>127</v>
      </c>
      <c r="C203" s="109" t="s">
        <v>73</v>
      </c>
      <c r="D203" s="121">
        <v>1490</v>
      </c>
      <c r="E203" s="131" t="s">
        <v>64</v>
      </c>
      <c r="F203" s="122">
        <f t="shared" si="12"/>
        <v>8.9580000000000002</v>
      </c>
      <c r="G203" s="106">
        <v>11.5</v>
      </c>
      <c r="H203" s="120">
        <v>20.6</v>
      </c>
      <c r="I203" s="106">
        <f t="shared" si="10"/>
        <v>4.8600000000000003</v>
      </c>
      <c r="J203" s="106">
        <f t="shared" si="11"/>
        <v>25.46</v>
      </c>
      <c r="K203" s="162"/>
      <c r="M203" s="44"/>
    </row>
    <row r="204" spans="1:13" ht="28.5" customHeight="1">
      <c r="A204" s="119">
        <v>197</v>
      </c>
      <c r="B204" s="109" t="s">
        <v>78</v>
      </c>
      <c r="C204" s="109" t="s">
        <v>33</v>
      </c>
      <c r="D204" s="121">
        <v>1140</v>
      </c>
      <c r="E204" s="131" t="s">
        <v>168</v>
      </c>
      <c r="F204" s="122">
        <f t="shared" si="12"/>
        <v>6.8540000000000001</v>
      </c>
      <c r="G204" s="106">
        <v>52</v>
      </c>
      <c r="H204" s="120">
        <v>35.64</v>
      </c>
      <c r="I204" s="106">
        <f>ROUND(H204*23.59%,2)+0.01</f>
        <v>8.42</v>
      </c>
      <c r="J204" s="106">
        <f t="shared" si="11"/>
        <v>44.06</v>
      </c>
      <c r="K204" s="162"/>
      <c r="M204" s="44"/>
    </row>
    <row r="205" spans="1:13" ht="31.5" customHeight="1">
      <c r="A205" s="119">
        <v>198</v>
      </c>
      <c r="B205" s="109" t="s">
        <v>78</v>
      </c>
      <c r="C205" s="109" t="s">
        <v>33</v>
      </c>
      <c r="D205" s="121">
        <v>1140</v>
      </c>
      <c r="E205" s="131" t="s">
        <v>64</v>
      </c>
      <c r="F205" s="122">
        <f t="shared" si="12"/>
        <v>6.8540000000000001</v>
      </c>
      <c r="G205" s="106">
        <v>37</v>
      </c>
      <c r="H205" s="120">
        <v>50.72</v>
      </c>
      <c r="I205" s="106">
        <f t="shared" si="10"/>
        <v>11.96</v>
      </c>
      <c r="J205" s="106">
        <f t="shared" si="11"/>
        <v>62.68</v>
      </c>
      <c r="K205" s="162"/>
      <c r="M205" s="44"/>
    </row>
    <row r="206" spans="1:13" ht="28.5" customHeight="1">
      <c r="A206" s="119">
        <v>199</v>
      </c>
      <c r="B206" s="109" t="s">
        <v>102</v>
      </c>
      <c r="C206" s="109" t="s">
        <v>77</v>
      </c>
      <c r="D206" s="121">
        <v>1675</v>
      </c>
      <c r="E206" s="131" t="s">
        <v>64</v>
      </c>
      <c r="F206" s="122">
        <f t="shared" si="12"/>
        <v>10.07</v>
      </c>
      <c r="G206" s="106">
        <v>12</v>
      </c>
      <c r="H206" s="120">
        <v>24.17</v>
      </c>
      <c r="I206" s="106">
        <f t="shared" si="10"/>
        <v>5.7</v>
      </c>
      <c r="J206" s="106">
        <f t="shared" si="11"/>
        <v>29.87</v>
      </c>
      <c r="K206" s="162"/>
      <c r="M206" s="44"/>
    </row>
    <row r="207" spans="1:13" ht="34.5" customHeight="1">
      <c r="A207" s="119">
        <v>200</v>
      </c>
      <c r="B207" s="109" t="s">
        <v>119</v>
      </c>
      <c r="C207" s="109" t="s">
        <v>77</v>
      </c>
      <c r="D207" s="121">
        <v>1381</v>
      </c>
      <c r="E207" s="131" t="s">
        <v>64</v>
      </c>
      <c r="F207" s="122">
        <f t="shared" si="12"/>
        <v>8.3030000000000008</v>
      </c>
      <c r="G207" s="106">
        <v>36</v>
      </c>
      <c r="H207" s="120">
        <v>59.78</v>
      </c>
      <c r="I207" s="106">
        <f t="shared" si="10"/>
        <v>14.1</v>
      </c>
      <c r="J207" s="106">
        <f t="shared" si="11"/>
        <v>73.88</v>
      </c>
      <c r="K207" s="162"/>
      <c r="M207" s="44"/>
    </row>
    <row r="208" spans="1:13" ht="25.5">
      <c r="A208" s="119">
        <v>201</v>
      </c>
      <c r="B208" s="109" t="s">
        <v>100</v>
      </c>
      <c r="C208" s="109" t="s">
        <v>73</v>
      </c>
      <c r="D208" s="121">
        <v>1362</v>
      </c>
      <c r="E208" s="131" t="s">
        <v>64</v>
      </c>
      <c r="F208" s="122">
        <f t="shared" si="12"/>
        <v>8.1890000000000001</v>
      </c>
      <c r="G208" s="106">
        <v>68</v>
      </c>
      <c r="H208" s="120">
        <v>111.37</v>
      </c>
      <c r="I208" s="106">
        <f t="shared" si="10"/>
        <v>26.27</v>
      </c>
      <c r="J208" s="106">
        <f t="shared" si="11"/>
        <v>137.64000000000001</v>
      </c>
      <c r="K208" s="162"/>
      <c r="M208" s="44"/>
    </row>
    <row r="209" spans="1:13" ht="25.5">
      <c r="A209" s="119">
        <v>202</v>
      </c>
      <c r="B209" s="109" t="s">
        <v>78</v>
      </c>
      <c r="C209" s="109" t="s">
        <v>33</v>
      </c>
      <c r="D209" s="121">
        <v>1140</v>
      </c>
      <c r="E209" s="131" t="s">
        <v>64</v>
      </c>
      <c r="F209" s="122">
        <f t="shared" si="12"/>
        <v>6.8540000000000001</v>
      </c>
      <c r="G209" s="106">
        <v>12</v>
      </c>
      <c r="H209" s="120">
        <v>16.45</v>
      </c>
      <c r="I209" s="106">
        <f t="shared" si="10"/>
        <v>3.88</v>
      </c>
      <c r="J209" s="106">
        <f t="shared" si="11"/>
        <v>20.329999999999998</v>
      </c>
      <c r="K209" s="162"/>
      <c r="M209" s="44"/>
    </row>
    <row r="210" spans="1:13" ht="25.5">
      <c r="A210" s="119">
        <v>203</v>
      </c>
      <c r="B210" s="109" t="s">
        <v>78</v>
      </c>
      <c r="C210" s="109" t="s">
        <v>33</v>
      </c>
      <c r="D210" s="121">
        <v>1140</v>
      </c>
      <c r="E210" s="131" t="s">
        <v>168</v>
      </c>
      <c r="F210" s="122">
        <f t="shared" si="12"/>
        <v>6.8540000000000001</v>
      </c>
      <c r="G210" s="106">
        <v>39</v>
      </c>
      <c r="H210" s="120">
        <v>26.73</v>
      </c>
      <c r="I210" s="106">
        <f t="shared" si="10"/>
        <v>6.31</v>
      </c>
      <c r="J210" s="106">
        <f t="shared" si="11"/>
        <v>33.04</v>
      </c>
      <c r="K210" s="162"/>
      <c r="M210" s="44"/>
    </row>
    <row r="211" spans="1:13" ht="32.25" customHeight="1">
      <c r="A211" s="119">
        <v>204</v>
      </c>
      <c r="B211" s="109" t="s">
        <v>102</v>
      </c>
      <c r="C211" s="109" t="s">
        <v>75</v>
      </c>
      <c r="D211" s="121">
        <v>1573</v>
      </c>
      <c r="E211" s="131" t="s">
        <v>64</v>
      </c>
      <c r="F211" s="122">
        <f t="shared" si="12"/>
        <v>9.4570000000000007</v>
      </c>
      <c r="G211" s="106">
        <v>24</v>
      </c>
      <c r="H211" s="120">
        <v>45.39</v>
      </c>
      <c r="I211" s="106">
        <f t="shared" si="10"/>
        <v>10.71</v>
      </c>
      <c r="J211" s="106">
        <f t="shared" si="11"/>
        <v>56.1</v>
      </c>
      <c r="K211" s="162"/>
      <c r="M211" s="44"/>
    </row>
    <row r="212" spans="1:13" ht="25.5">
      <c r="A212" s="119">
        <v>205</v>
      </c>
      <c r="B212" s="109" t="s">
        <v>121</v>
      </c>
      <c r="C212" s="109" t="s">
        <v>33</v>
      </c>
      <c r="D212" s="121">
        <v>1225</v>
      </c>
      <c r="E212" s="131" t="s">
        <v>65</v>
      </c>
      <c r="F212" s="122">
        <f t="shared" si="12"/>
        <v>7.3650000000000002</v>
      </c>
      <c r="G212" s="106">
        <v>42.5</v>
      </c>
      <c r="H212" s="120">
        <v>156.51</v>
      </c>
      <c r="I212" s="106">
        <f t="shared" si="10"/>
        <v>36.92</v>
      </c>
      <c r="J212" s="106">
        <f t="shared" si="11"/>
        <v>193.43</v>
      </c>
      <c r="K212" s="162"/>
      <c r="M212" s="44"/>
    </row>
    <row r="213" spans="1:13" ht="25.5">
      <c r="A213" s="119">
        <v>206</v>
      </c>
      <c r="B213" s="109" t="s">
        <v>121</v>
      </c>
      <c r="C213" s="109" t="s">
        <v>33</v>
      </c>
      <c r="D213" s="121">
        <v>1225</v>
      </c>
      <c r="E213" s="131" t="s">
        <v>64</v>
      </c>
      <c r="F213" s="122">
        <f t="shared" si="12"/>
        <v>7.3650000000000002</v>
      </c>
      <c r="G213" s="106">
        <v>77.5</v>
      </c>
      <c r="H213" s="120">
        <v>114.16</v>
      </c>
      <c r="I213" s="106">
        <f t="shared" si="10"/>
        <v>26.93</v>
      </c>
      <c r="J213" s="106">
        <f t="shared" si="11"/>
        <v>141.09</v>
      </c>
      <c r="K213" s="162"/>
      <c r="M213" s="44"/>
    </row>
    <row r="214" spans="1:13" ht="25.5">
      <c r="A214" s="119">
        <v>207</v>
      </c>
      <c r="B214" s="109" t="s">
        <v>87</v>
      </c>
      <c r="C214" s="109" t="s">
        <v>77</v>
      </c>
      <c r="D214" s="121">
        <v>1355</v>
      </c>
      <c r="E214" s="131" t="s">
        <v>168</v>
      </c>
      <c r="F214" s="122">
        <f t="shared" si="12"/>
        <v>8.1460000000000008</v>
      </c>
      <c r="G214" s="106">
        <v>12</v>
      </c>
      <c r="H214" s="120">
        <v>9.7799999999999994</v>
      </c>
      <c r="I214" s="106">
        <f t="shared" si="10"/>
        <v>2.31</v>
      </c>
      <c r="J214" s="106">
        <f t="shared" si="11"/>
        <v>12.09</v>
      </c>
      <c r="K214" s="162"/>
      <c r="M214" s="44"/>
    </row>
    <row r="215" spans="1:13" ht="25.5">
      <c r="A215" s="119">
        <v>208</v>
      </c>
      <c r="B215" s="109" t="s">
        <v>87</v>
      </c>
      <c r="C215" s="109" t="s">
        <v>77</v>
      </c>
      <c r="D215" s="121">
        <v>1355</v>
      </c>
      <c r="E215" s="131" t="s">
        <v>64</v>
      </c>
      <c r="F215" s="122">
        <f t="shared" si="12"/>
        <v>8.1460000000000008</v>
      </c>
      <c r="G215" s="106">
        <v>60</v>
      </c>
      <c r="H215" s="120">
        <v>97.75</v>
      </c>
      <c r="I215" s="106">
        <f t="shared" si="10"/>
        <v>23.06</v>
      </c>
      <c r="J215" s="106">
        <f t="shared" si="11"/>
        <v>120.81</v>
      </c>
      <c r="K215" s="162"/>
      <c r="M215" s="44"/>
    </row>
    <row r="216" spans="1:13" ht="25.5">
      <c r="A216" s="119">
        <v>209</v>
      </c>
      <c r="B216" s="109" t="s">
        <v>80</v>
      </c>
      <c r="C216" s="109" t="s">
        <v>73</v>
      </c>
      <c r="D216" s="121">
        <v>1443</v>
      </c>
      <c r="E216" s="131" t="s">
        <v>64</v>
      </c>
      <c r="F216" s="122">
        <f t="shared" si="12"/>
        <v>8.6760000000000002</v>
      </c>
      <c r="G216" s="106">
        <v>24</v>
      </c>
      <c r="H216" s="120">
        <v>41.64</v>
      </c>
      <c r="I216" s="106">
        <f t="shared" si="10"/>
        <v>9.82</v>
      </c>
      <c r="J216" s="106">
        <f t="shared" si="11"/>
        <v>51.46</v>
      </c>
      <c r="K216" s="162"/>
      <c r="M216" s="44"/>
    </row>
    <row r="217" spans="1:13" ht="25.5">
      <c r="A217" s="119">
        <v>210</v>
      </c>
      <c r="B217" s="109" t="s">
        <v>80</v>
      </c>
      <c r="C217" s="109" t="s">
        <v>73</v>
      </c>
      <c r="D217" s="121">
        <v>1443</v>
      </c>
      <c r="E217" s="131" t="s">
        <v>168</v>
      </c>
      <c r="F217" s="122">
        <f t="shared" si="12"/>
        <v>8.6760000000000002</v>
      </c>
      <c r="G217" s="106">
        <v>35</v>
      </c>
      <c r="H217" s="120">
        <v>30.37</v>
      </c>
      <c r="I217" s="106">
        <f t="shared" si="10"/>
        <v>7.16</v>
      </c>
      <c r="J217" s="106">
        <f t="shared" si="11"/>
        <v>37.53</v>
      </c>
      <c r="K217" s="162"/>
      <c r="M217" s="44"/>
    </row>
    <row r="218" spans="1:13" ht="25.5">
      <c r="A218" s="119">
        <v>211</v>
      </c>
      <c r="B218" s="109" t="s">
        <v>134</v>
      </c>
      <c r="C218" s="109" t="s">
        <v>75</v>
      </c>
      <c r="D218" s="121">
        <v>1475</v>
      </c>
      <c r="E218" s="131" t="s">
        <v>64</v>
      </c>
      <c r="F218" s="122">
        <f t="shared" si="12"/>
        <v>8.8680000000000003</v>
      </c>
      <c r="G218" s="106">
        <v>36</v>
      </c>
      <c r="H218" s="120">
        <v>63.85</v>
      </c>
      <c r="I218" s="106">
        <f t="shared" si="10"/>
        <v>15.06</v>
      </c>
      <c r="J218" s="106">
        <f t="shared" si="11"/>
        <v>78.91</v>
      </c>
      <c r="K218" s="162"/>
      <c r="M218" s="44"/>
    </row>
    <row r="219" spans="1:13" ht="25.5">
      <c r="A219" s="119">
        <v>212</v>
      </c>
      <c r="B219" s="109" t="s">
        <v>134</v>
      </c>
      <c r="C219" s="109" t="s">
        <v>75</v>
      </c>
      <c r="D219" s="121">
        <v>1475</v>
      </c>
      <c r="E219" s="131" t="s">
        <v>168</v>
      </c>
      <c r="F219" s="122">
        <f t="shared" si="12"/>
        <v>8.8680000000000003</v>
      </c>
      <c r="G219" s="106">
        <v>12</v>
      </c>
      <c r="H219" s="120">
        <v>10.64</v>
      </c>
      <c r="I219" s="106">
        <f t="shared" si="10"/>
        <v>2.5099999999999998</v>
      </c>
      <c r="J219" s="106">
        <f t="shared" si="11"/>
        <v>13.15</v>
      </c>
      <c r="K219" s="162"/>
      <c r="M219" s="44"/>
    </row>
    <row r="220" spans="1:13" ht="25.5">
      <c r="A220" s="119">
        <v>213</v>
      </c>
      <c r="B220" s="109" t="s">
        <v>100</v>
      </c>
      <c r="C220" s="109" t="s">
        <v>73</v>
      </c>
      <c r="D220" s="121">
        <v>1337</v>
      </c>
      <c r="E220" s="131" t="s">
        <v>64</v>
      </c>
      <c r="F220" s="122">
        <f t="shared" si="12"/>
        <v>8.0380000000000003</v>
      </c>
      <c r="G220" s="106">
        <v>109</v>
      </c>
      <c r="H220" s="120">
        <v>175.23</v>
      </c>
      <c r="I220" s="106">
        <f t="shared" si="10"/>
        <v>41.34</v>
      </c>
      <c r="J220" s="106">
        <f t="shared" si="11"/>
        <v>216.57</v>
      </c>
      <c r="K220" s="162"/>
      <c r="M220" s="44"/>
    </row>
    <row r="221" spans="1:13">
      <c r="A221" s="119">
        <v>214</v>
      </c>
      <c r="B221" s="109" t="s">
        <v>90</v>
      </c>
      <c r="C221" s="109" t="s">
        <v>33</v>
      </c>
      <c r="D221" s="121">
        <v>1283</v>
      </c>
      <c r="E221" s="131" t="s">
        <v>64</v>
      </c>
      <c r="F221" s="122">
        <f t="shared" si="12"/>
        <v>7.7140000000000004</v>
      </c>
      <c r="G221" s="106">
        <v>82</v>
      </c>
      <c r="H221" s="120">
        <v>126.51</v>
      </c>
      <c r="I221" s="106">
        <f t="shared" si="10"/>
        <v>29.84</v>
      </c>
      <c r="J221" s="106">
        <f t="shared" si="11"/>
        <v>156.35</v>
      </c>
      <c r="K221" s="162"/>
      <c r="M221" s="44"/>
    </row>
    <row r="222" spans="1:13" ht="18.75" customHeight="1">
      <c r="A222" s="119">
        <v>215</v>
      </c>
      <c r="B222" s="109" t="s">
        <v>90</v>
      </c>
      <c r="C222" s="109" t="s">
        <v>33</v>
      </c>
      <c r="D222" s="121">
        <v>1283</v>
      </c>
      <c r="E222" s="131" t="s">
        <v>65</v>
      </c>
      <c r="F222" s="122">
        <f t="shared" si="12"/>
        <v>7.7140000000000004</v>
      </c>
      <c r="G222" s="106">
        <v>38</v>
      </c>
      <c r="H222" s="120">
        <v>146.57</v>
      </c>
      <c r="I222" s="106">
        <f t="shared" si="10"/>
        <v>34.58</v>
      </c>
      <c r="J222" s="106">
        <f t="shared" si="11"/>
        <v>181.14999999999998</v>
      </c>
      <c r="K222" s="162"/>
      <c r="M222" s="44"/>
    </row>
    <row r="223" spans="1:13" ht="25.5">
      <c r="A223" s="119">
        <v>216</v>
      </c>
      <c r="B223" s="109" t="s">
        <v>109</v>
      </c>
      <c r="C223" s="109" t="s">
        <v>75</v>
      </c>
      <c r="D223" s="121">
        <v>1335</v>
      </c>
      <c r="E223" s="131" t="s">
        <v>64</v>
      </c>
      <c r="F223" s="122">
        <f t="shared" si="12"/>
        <v>8.0259999999999998</v>
      </c>
      <c r="G223" s="106">
        <v>65</v>
      </c>
      <c r="H223" s="120">
        <v>104.34</v>
      </c>
      <c r="I223" s="106">
        <f t="shared" si="10"/>
        <v>24.61</v>
      </c>
      <c r="J223" s="106">
        <f t="shared" si="11"/>
        <v>128.94999999999999</v>
      </c>
      <c r="K223" s="162"/>
      <c r="M223" s="44"/>
    </row>
    <row r="224" spans="1:13" ht="25.5">
      <c r="A224" s="119">
        <v>217</v>
      </c>
      <c r="B224" s="109" t="s">
        <v>78</v>
      </c>
      <c r="C224" s="109" t="s">
        <v>33</v>
      </c>
      <c r="D224" s="121">
        <v>1449</v>
      </c>
      <c r="E224" s="131" t="s">
        <v>168</v>
      </c>
      <c r="F224" s="122">
        <f t="shared" si="12"/>
        <v>8.7119999999999997</v>
      </c>
      <c r="G224" s="106">
        <v>65</v>
      </c>
      <c r="H224" s="120">
        <v>56.63</v>
      </c>
      <c r="I224" s="106">
        <f t="shared" si="10"/>
        <v>13.36</v>
      </c>
      <c r="J224" s="106">
        <f t="shared" si="11"/>
        <v>69.990000000000009</v>
      </c>
      <c r="K224" s="162"/>
      <c r="M224" s="44"/>
    </row>
    <row r="225" spans="1:13" ht="25.5">
      <c r="A225" s="119">
        <v>218</v>
      </c>
      <c r="B225" s="109" t="s">
        <v>78</v>
      </c>
      <c r="C225" s="109" t="s">
        <v>33</v>
      </c>
      <c r="D225" s="121">
        <v>1449</v>
      </c>
      <c r="E225" s="131" t="s">
        <v>64</v>
      </c>
      <c r="F225" s="122">
        <f t="shared" si="12"/>
        <v>8.7119999999999997</v>
      </c>
      <c r="G225" s="106">
        <v>12</v>
      </c>
      <c r="H225" s="120">
        <v>20.91</v>
      </c>
      <c r="I225" s="106">
        <f t="shared" si="10"/>
        <v>4.93</v>
      </c>
      <c r="J225" s="106">
        <f t="shared" si="11"/>
        <v>25.84</v>
      </c>
      <c r="K225" s="162"/>
      <c r="M225" s="44"/>
    </row>
    <row r="226" spans="1:13">
      <c r="A226" s="119">
        <v>219</v>
      </c>
      <c r="B226" s="109" t="s">
        <v>85</v>
      </c>
      <c r="C226" s="109" t="s">
        <v>77</v>
      </c>
      <c r="D226" s="121">
        <v>1279</v>
      </c>
      <c r="E226" s="131" t="s">
        <v>64</v>
      </c>
      <c r="F226" s="122">
        <f t="shared" si="12"/>
        <v>7.69</v>
      </c>
      <c r="G226" s="106">
        <v>12</v>
      </c>
      <c r="H226" s="120">
        <v>18.46</v>
      </c>
      <c r="I226" s="106">
        <f t="shared" si="10"/>
        <v>4.3499999999999996</v>
      </c>
      <c r="J226" s="106">
        <f t="shared" si="11"/>
        <v>22.810000000000002</v>
      </c>
      <c r="K226" s="162"/>
      <c r="M226" s="44"/>
    </row>
    <row r="227" spans="1:13" ht="25.5">
      <c r="A227" s="119">
        <v>220</v>
      </c>
      <c r="B227" s="109" t="s">
        <v>130</v>
      </c>
      <c r="C227" s="109" t="s">
        <v>73</v>
      </c>
      <c r="D227" s="121">
        <v>1337</v>
      </c>
      <c r="E227" s="131" t="s">
        <v>64</v>
      </c>
      <c r="F227" s="122">
        <f t="shared" si="12"/>
        <v>8.0380000000000003</v>
      </c>
      <c r="G227" s="106">
        <v>60</v>
      </c>
      <c r="H227" s="120">
        <v>96.46</v>
      </c>
      <c r="I227" s="106">
        <f t="shared" si="10"/>
        <v>22.75</v>
      </c>
      <c r="J227" s="106">
        <f t="shared" si="11"/>
        <v>119.21</v>
      </c>
      <c r="K227" s="162"/>
      <c r="M227" s="44"/>
    </row>
    <row r="228" spans="1:13" ht="25.5">
      <c r="A228" s="119">
        <v>221</v>
      </c>
      <c r="B228" s="109" t="s">
        <v>114</v>
      </c>
      <c r="C228" s="109" t="s">
        <v>73</v>
      </c>
      <c r="D228" s="121">
        <v>1337</v>
      </c>
      <c r="E228" s="131" t="s">
        <v>64</v>
      </c>
      <c r="F228" s="122">
        <f t="shared" si="12"/>
        <v>8.0380000000000003</v>
      </c>
      <c r="G228" s="106">
        <v>102</v>
      </c>
      <c r="H228" s="120">
        <v>163.98</v>
      </c>
      <c r="I228" s="106">
        <f t="shared" si="10"/>
        <v>38.68</v>
      </c>
      <c r="J228" s="106">
        <f t="shared" si="11"/>
        <v>202.66</v>
      </c>
      <c r="K228" s="162"/>
      <c r="M228" s="44"/>
    </row>
    <row r="229" spans="1:13" ht="25.5">
      <c r="A229" s="119">
        <v>222</v>
      </c>
      <c r="B229" s="109" t="s">
        <v>138</v>
      </c>
      <c r="C229" s="109" t="s">
        <v>73</v>
      </c>
      <c r="D229" s="121">
        <v>1443</v>
      </c>
      <c r="E229" s="131" t="s">
        <v>168</v>
      </c>
      <c r="F229" s="122">
        <f t="shared" si="12"/>
        <v>8.6760000000000002</v>
      </c>
      <c r="G229" s="106">
        <v>26</v>
      </c>
      <c r="H229" s="120">
        <v>22.56</v>
      </c>
      <c r="I229" s="106">
        <f t="shared" si="10"/>
        <v>5.32</v>
      </c>
      <c r="J229" s="106">
        <f t="shared" si="11"/>
        <v>27.88</v>
      </c>
      <c r="K229" s="162"/>
      <c r="M229" s="44"/>
    </row>
    <row r="230" spans="1:13">
      <c r="A230" s="119">
        <v>223</v>
      </c>
      <c r="B230" s="109" t="s">
        <v>70</v>
      </c>
      <c r="C230" s="109" t="s">
        <v>137</v>
      </c>
      <c r="D230" s="121">
        <v>2200</v>
      </c>
      <c r="E230" s="131" t="s">
        <v>64</v>
      </c>
      <c r="F230" s="122">
        <f t="shared" si="12"/>
        <v>13.227</v>
      </c>
      <c r="G230" s="106">
        <v>12</v>
      </c>
      <c r="H230" s="120">
        <v>31.74</v>
      </c>
      <c r="I230" s="106">
        <f t="shared" si="10"/>
        <v>7.49</v>
      </c>
      <c r="J230" s="106">
        <f t="shared" si="11"/>
        <v>39.229999999999997</v>
      </c>
      <c r="K230" s="162"/>
      <c r="M230" s="44"/>
    </row>
    <row r="231" spans="1:13" ht="25.5">
      <c r="A231" s="119">
        <v>224</v>
      </c>
      <c r="B231" s="109" t="s">
        <v>104</v>
      </c>
      <c r="C231" s="109" t="s">
        <v>75</v>
      </c>
      <c r="D231" s="121">
        <v>1443</v>
      </c>
      <c r="E231" s="131" t="s">
        <v>64</v>
      </c>
      <c r="F231" s="122">
        <f t="shared" si="12"/>
        <v>8.6760000000000002</v>
      </c>
      <c r="G231" s="106">
        <v>48.5</v>
      </c>
      <c r="H231" s="120">
        <v>84.16</v>
      </c>
      <c r="I231" s="106">
        <f t="shared" si="10"/>
        <v>19.850000000000001</v>
      </c>
      <c r="J231" s="106">
        <f t="shared" si="11"/>
        <v>104.00999999999999</v>
      </c>
      <c r="K231" s="162"/>
      <c r="M231" s="44"/>
    </row>
    <row r="232" spans="1:13" ht="25.5">
      <c r="A232" s="119">
        <v>225</v>
      </c>
      <c r="B232" s="109" t="s">
        <v>130</v>
      </c>
      <c r="C232" s="109" t="s">
        <v>73</v>
      </c>
      <c r="D232" s="121">
        <v>1297</v>
      </c>
      <c r="E232" s="131" t="s">
        <v>64</v>
      </c>
      <c r="F232" s="122">
        <f t="shared" si="12"/>
        <v>7.798</v>
      </c>
      <c r="G232" s="106">
        <v>18</v>
      </c>
      <c r="H232" s="120">
        <v>28.07</v>
      </c>
      <c r="I232" s="106">
        <f t="shared" si="10"/>
        <v>6.62</v>
      </c>
      <c r="J232" s="106">
        <f t="shared" si="11"/>
        <v>34.69</v>
      </c>
      <c r="K232" s="162"/>
      <c r="M232" s="44"/>
    </row>
    <row r="233" spans="1:13" ht="25.5">
      <c r="A233" s="119">
        <v>226</v>
      </c>
      <c r="B233" s="109" t="s">
        <v>106</v>
      </c>
      <c r="C233" s="109" t="s">
        <v>75</v>
      </c>
      <c r="D233" s="121">
        <v>1470</v>
      </c>
      <c r="E233" s="131" t="s">
        <v>65</v>
      </c>
      <c r="F233" s="122">
        <f t="shared" si="12"/>
        <v>8.8379999999999992</v>
      </c>
      <c r="G233" s="106">
        <v>4.5</v>
      </c>
      <c r="H233" s="120">
        <v>19.89</v>
      </c>
      <c r="I233" s="106">
        <f t="shared" si="10"/>
        <v>4.6900000000000004</v>
      </c>
      <c r="J233" s="106">
        <f t="shared" si="11"/>
        <v>24.580000000000002</v>
      </c>
      <c r="K233" s="162"/>
      <c r="M233" s="44"/>
    </row>
    <row r="234" spans="1:13" ht="25.5">
      <c r="A234" s="119">
        <v>227</v>
      </c>
      <c r="B234" s="109" t="s">
        <v>106</v>
      </c>
      <c r="C234" s="109" t="s">
        <v>75</v>
      </c>
      <c r="D234" s="121">
        <v>1470</v>
      </c>
      <c r="E234" s="131" t="s">
        <v>64</v>
      </c>
      <c r="F234" s="122">
        <f t="shared" si="12"/>
        <v>8.8379999999999992</v>
      </c>
      <c r="G234" s="106">
        <v>129</v>
      </c>
      <c r="H234" s="120">
        <v>228.02</v>
      </c>
      <c r="I234" s="106">
        <f t="shared" si="10"/>
        <v>53.79</v>
      </c>
      <c r="J234" s="106">
        <f t="shared" si="11"/>
        <v>281.81</v>
      </c>
      <c r="K234" s="162"/>
      <c r="M234" s="44"/>
    </row>
    <row r="235" spans="1:13" ht="21.75" customHeight="1">
      <c r="A235" s="119">
        <v>228</v>
      </c>
      <c r="B235" s="109" t="s">
        <v>93</v>
      </c>
      <c r="C235" s="109" t="s">
        <v>73</v>
      </c>
      <c r="D235" s="121">
        <v>1342</v>
      </c>
      <c r="E235" s="131" t="s">
        <v>64</v>
      </c>
      <c r="F235" s="122">
        <f t="shared" si="12"/>
        <v>8.0679999999999996</v>
      </c>
      <c r="G235" s="106">
        <v>24</v>
      </c>
      <c r="H235" s="120">
        <v>38.729999999999997</v>
      </c>
      <c r="I235" s="106">
        <f t="shared" si="10"/>
        <v>9.14</v>
      </c>
      <c r="J235" s="106">
        <f t="shared" si="11"/>
        <v>47.87</v>
      </c>
      <c r="K235" s="162"/>
      <c r="M235" s="44"/>
    </row>
    <row r="236" spans="1:13" ht="25.5">
      <c r="A236" s="119">
        <v>229</v>
      </c>
      <c r="B236" s="109" t="s">
        <v>116</v>
      </c>
      <c r="C236" s="109" t="s">
        <v>77</v>
      </c>
      <c r="D236" s="121">
        <v>1858</v>
      </c>
      <c r="E236" s="131" t="s">
        <v>64</v>
      </c>
      <c r="F236" s="122">
        <f t="shared" si="12"/>
        <v>11.170999999999999</v>
      </c>
      <c r="G236" s="106">
        <v>36</v>
      </c>
      <c r="H236" s="120">
        <v>80.430000000000007</v>
      </c>
      <c r="I236" s="106">
        <f t="shared" si="10"/>
        <v>18.97</v>
      </c>
      <c r="J236" s="106">
        <f t="shared" si="11"/>
        <v>99.4</v>
      </c>
      <c r="K236" s="162"/>
      <c r="M236" s="44"/>
    </row>
    <row r="237" spans="1:13" ht="28.5" customHeight="1">
      <c r="A237" s="119">
        <v>230</v>
      </c>
      <c r="B237" s="109" t="s">
        <v>138</v>
      </c>
      <c r="C237" s="109" t="s">
        <v>75</v>
      </c>
      <c r="D237" s="121">
        <v>1637</v>
      </c>
      <c r="E237" s="131" t="s">
        <v>64</v>
      </c>
      <c r="F237" s="122">
        <f t="shared" si="12"/>
        <v>9.8420000000000005</v>
      </c>
      <c r="G237" s="106">
        <v>13</v>
      </c>
      <c r="H237" s="120">
        <v>25.59</v>
      </c>
      <c r="I237" s="106">
        <v>5.61</v>
      </c>
      <c r="J237" s="106">
        <f t="shared" si="11"/>
        <v>31.2</v>
      </c>
      <c r="K237" s="162" t="s">
        <v>150</v>
      </c>
      <c r="M237" s="44"/>
    </row>
    <row r="238" spans="1:13" ht="25.5" customHeight="1">
      <c r="A238" s="119">
        <v>231</v>
      </c>
      <c r="B238" s="109" t="s">
        <v>138</v>
      </c>
      <c r="C238" s="109" t="s">
        <v>75</v>
      </c>
      <c r="D238" s="121">
        <v>1637</v>
      </c>
      <c r="E238" s="131" t="s">
        <v>168</v>
      </c>
      <c r="F238" s="122">
        <f t="shared" si="12"/>
        <v>9.8420000000000005</v>
      </c>
      <c r="G238" s="106">
        <v>13</v>
      </c>
      <c r="H238" s="120">
        <v>12.79</v>
      </c>
      <c r="I238" s="106">
        <v>2.81</v>
      </c>
      <c r="J238" s="106">
        <f t="shared" si="11"/>
        <v>15.6</v>
      </c>
      <c r="K238" s="162" t="s">
        <v>150</v>
      </c>
      <c r="M238" s="44"/>
    </row>
    <row r="239" spans="1:13" ht="25.5">
      <c r="A239" s="119">
        <v>232</v>
      </c>
      <c r="B239" s="109" t="s">
        <v>130</v>
      </c>
      <c r="C239" s="109" t="s">
        <v>77</v>
      </c>
      <c r="D239" s="121">
        <v>1401</v>
      </c>
      <c r="E239" s="131" t="s">
        <v>64</v>
      </c>
      <c r="F239" s="122">
        <f t="shared" si="12"/>
        <v>8.423</v>
      </c>
      <c r="G239" s="106">
        <v>30</v>
      </c>
      <c r="H239" s="120">
        <v>50.54</v>
      </c>
      <c r="I239" s="106">
        <f t="shared" si="10"/>
        <v>11.92</v>
      </c>
      <c r="J239" s="106">
        <f t="shared" si="11"/>
        <v>62.46</v>
      </c>
      <c r="K239" s="162"/>
      <c r="M239" s="44"/>
    </row>
    <row r="240" spans="1:13" ht="25.5">
      <c r="A240" s="119">
        <v>233</v>
      </c>
      <c r="B240" s="109" t="s">
        <v>87</v>
      </c>
      <c r="C240" s="109" t="s">
        <v>75</v>
      </c>
      <c r="D240" s="121">
        <v>1335</v>
      </c>
      <c r="E240" s="131" t="s">
        <v>64</v>
      </c>
      <c r="F240" s="122">
        <f t="shared" si="12"/>
        <v>8.0259999999999998</v>
      </c>
      <c r="G240" s="106">
        <v>12</v>
      </c>
      <c r="H240" s="120">
        <v>19.260000000000002</v>
      </c>
      <c r="I240" s="106">
        <f t="shared" si="10"/>
        <v>4.54</v>
      </c>
      <c r="J240" s="106">
        <f t="shared" si="11"/>
        <v>23.8</v>
      </c>
      <c r="K240" s="162"/>
      <c r="M240" s="44"/>
    </row>
    <row r="241" spans="1:13" ht="23.25" customHeight="1">
      <c r="A241" s="119">
        <v>234</v>
      </c>
      <c r="B241" s="109" t="s">
        <v>87</v>
      </c>
      <c r="C241" s="109" t="s">
        <v>75</v>
      </c>
      <c r="D241" s="121">
        <v>1335</v>
      </c>
      <c r="E241" s="131" t="s">
        <v>168</v>
      </c>
      <c r="F241" s="122">
        <f t="shared" si="12"/>
        <v>8.0259999999999998</v>
      </c>
      <c r="G241" s="106">
        <v>72</v>
      </c>
      <c r="H241" s="120">
        <v>57.79</v>
      </c>
      <c r="I241" s="106">
        <f>ROUND(H241*23.59%,2)+0.01</f>
        <v>13.64</v>
      </c>
      <c r="J241" s="106">
        <f t="shared" si="11"/>
        <v>71.430000000000007</v>
      </c>
      <c r="K241" s="162"/>
      <c r="M241" s="44"/>
    </row>
    <row r="242" spans="1:13">
      <c r="A242" s="119">
        <v>235</v>
      </c>
      <c r="B242" s="109" t="s">
        <v>83</v>
      </c>
      <c r="C242" s="109" t="s">
        <v>75</v>
      </c>
      <c r="D242" s="121">
        <v>1474</v>
      </c>
      <c r="E242" s="131" t="s">
        <v>64</v>
      </c>
      <c r="F242" s="122">
        <f t="shared" si="12"/>
        <v>8.8620000000000001</v>
      </c>
      <c r="G242" s="106">
        <v>36</v>
      </c>
      <c r="H242" s="120">
        <v>63.81</v>
      </c>
      <c r="I242" s="106">
        <f t="shared" si="10"/>
        <v>15.05</v>
      </c>
      <c r="J242" s="106">
        <f t="shared" si="11"/>
        <v>78.86</v>
      </c>
      <c r="K242" s="162"/>
      <c r="M242" s="44"/>
    </row>
    <row r="243" spans="1:13" ht="18" customHeight="1">
      <c r="A243" s="119">
        <v>236</v>
      </c>
      <c r="B243" s="109" t="s">
        <v>128</v>
      </c>
      <c r="C243" s="109" t="s">
        <v>75</v>
      </c>
      <c r="D243" s="121">
        <v>1593</v>
      </c>
      <c r="E243" s="131" t="s">
        <v>64</v>
      </c>
      <c r="F243" s="122">
        <f t="shared" si="12"/>
        <v>9.577</v>
      </c>
      <c r="G243" s="106">
        <v>24</v>
      </c>
      <c r="H243" s="120">
        <v>45.97</v>
      </c>
      <c r="I243" s="106">
        <f t="shared" si="10"/>
        <v>10.84</v>
      </c>
      <c r="J243" s="106">
        <f t="shared" si="11"/>
        <v>56.81</v>
      </c>
      <c r="K243" s="162"/>
      <c r="M243" s="44"/>
    </row>
    <row r="244" spans="1:13" ht="25.5">
      <c r="A244" s="119">
        <v>237</v>
      </c>
      <c r="B244" s="109" t="s">
        <v>87</v>
      </c>
      <c r="C244" s="109" t="s">
        <v>73</v>
      </c>
      <c r="D244" s="121">
        <v>1337</v>
      </c>
      <c r="E244" s="131" t="s">
        <v>64</v>
      </c>
      <c r="F244" s="122">
        <f t="shared" si="12"/>
        <v>8.0380000000000003</v>
      </c>
      <c r="G244" s="106">
        <v>48</v>
      </c>
      <c r="H244" s="120">
        <v>77.16</v>
      </c>
      <c r="I244" s="106">
        <f t="shared" si="10"/>
        <v>18.2</v>
      </c>
      <c r="J244" s="106">
        <f t="shared" si="11"/>
        <v>95.36</v>
      </c>
      <c r="K244" s="162"/>
      <c r="M244" s="44"/>
    </row>
    <row r="245" spans="1:13" ht="24" customHeight="1">
      <c r="A245" s="119">
        <v>238</v>
      </c>
      <c r="B245" s="109" t="s">
        <v>87</v>
      </c>
      <c r="C245" s="109" t="s">
        <v>73</v>
      </c>
      <c r="D245" s="121">
        <v>1337</v>
      </c>
      <c r="E245" s="131" t="s">
        <v>168</v>
      </c>
      <c r="F245" s="122">
        <f t="shared" si="12"/>
        <v>8.0380000000000003</v>
      </c>
      <c r="G245" s="106">
        <v>12</v>
      </c>
      <c r="H245" s="120">
        <v>9.65</v>
      </c>
      <c r="I245" s="106">
        <f t="shared" si="10"/>
        <v>2.2799999999999998</v>
      </c>
      <c r="J245" s="106">
        <f t="shared" si="11"/>
        <v>11.93</v>
      </c>
      <c r="K245" s="162"/>
      <c r="M245" s="44"/>
    </row>
    <row r="246" spans="1:13" ht="25.5" customHeight="1">
      <c r="A246" s="119">
        <v>239</v>
      </c>
      <c r="B246" s="109" t="s">
        <v>100</v>
      </c>
      <c r="C246" s="109" t="s">
        <v>73</v>
      </c>
      <c r="D246" s="121">
        <v>1317</v>
      </c>
      <c r="E246" s="131" t="s">
        <v>64</v>
      </c>
      <c r="F246" s="122">
        <f t="shared" si="12"/>
        <v>7.9180000000000001</v>
      </c>
      <c r="G246" s="106">
        <v>80</v>
      </c>
      <c r="H246" s="120">
        <v>126.69</v>
      </c>
      <c r="I246" s="106">
        <f t="shared" si="10"/>
        <v>29.89</v>
      </c>
      <c r="J246" s="106">
        <f t="shared" si="11"/>
        <v>156.57999999999998</v>
      </c>
      <c r="K246" s="162"/>
      <c r="M246" s="44"/>
    </row>
    <row r="247" spans="1:13" ht="28.5" customHeight="1">
      <c r="A247" s="119">
        <v>240</v>
      </c>
      <c r="B247" s="109" t="s">
        <v>122</v>
      </c>
      <c r="C247" s="109" t="s">
        <v>75</v>
      </c>
      <c r="D247" s="121">
        <v>1545</v>
      </c>
      <c r="E247" s="131" t="s">
        <v>64</v>
      </c>
      <c r="F247" s="122">
        <f t="shared" si="12"/>
        <v>9.2889999999999997</v>
      </c>
      <c r="G247" s="106">
        <v>11</v>
      </c>
      <c r="H247" s="120">
        <v>20.440000000000001</v>
      </c>
      <c r="I247" s="106">
        <f t="shared" si="10"/>
        <v>4.82</v>
      </c>
      <c r="J247" s="106">
        <f t="shared" si="11"/>
        <v>25.26</v>
      </c>
      <c r="K247" s="162"/>
      <c r="M247" s="44"/>
    </row>
    <row r="248" spans="1:13" ht="26.25" customHeight="1">
      <c r="A248" s="119">
        <v>241</v>
      </c>
      <c r="B248" s="109" t="s">
        <v>80</v>
      </c>
      <c r="C248" s="109" t="s">
        <v>75</v>
      </c>
      <c r="D248" s="121">
        <v>1517</v>
      </c>
      <c r="E248" s="131" t="s">
        <v>64</v>
      </c>
      <c r="F248" s="122">
        <f t="shared" si="12"/>
        <v>9.1199999999999992</v>
      </c>
      <c r="G248" s="106">
        <v>48</v>
      </c>
      <c r="H248" s="120">
        <v>87.55</v>
      </c>
      <c r="I248" s="106">
        <f t="shared" si="10"/>
        <v>20.65</v>
      </c>
      <c r="J248" s="106">
        <f t="shared" si="11"/>
        <v>108.19999999999999</v>
      </c>
      <c r="K248" s="162"/>
      <c r="M248" s="44"/>
    </row>
    <row r="249" spans="1:13" ht="25.5">
      <c r="A249" s="119">
        <v>242</v>
      </c>
      <c r="B249" s="109" t="s">
        <v>80</v>
      </c>
      <c r="C249" s="109" t="s">
        <v>75</v>
      </c>
      <c r="D249" s="121">
        <v>1517</v>
      </c>
      <c r="E249" s="131" t="s">
        <v>168</v>
      </c>
      <c r="F249" s="122">
        <f t="shared" si="12"/>
        <v>9.1199999999999992</v>
      </c>
      <c r="G249" s="106">
        <v>35</v>
      </c>
      <c r="H249" s="120">
        <v>31.92</v>
      </c>
      <c r="I249" s="106">
        <f t="shared" si="10"/>
        <v>7.53</v>
      </c>
      <c r="J249" s="106">
        <f t="shared" si="11"/>
        <v>39.450000000000003</v>
      </c>
      <c r="K249" s="162"/>
      <c r="M249" s="44"/>
    </row>
    <row r="250" spans="1:13" ht="25.5">
      <c r="A250" s="119">
        <v>243</v>
      </c>
      <c r="B250" s="109" t="s">
        <v>119</v>
      </c>
      <c r="C250" s="109" t="s">
        <v>33</v>
      </c>
      <c r="D250" s="121">
        <v>1140</v>
      </c>
      <c r="E250" s="131" t="s">
        <v>64</v>
      </c>
      <c r="F250" s="122">
        <f t="shared" si="12"/>
        <v>6.8540000000000001</v>
      </c>
      <c r="G250" s="106">
        <v>62</v>
      </c>
      <c r="H250" s="120">
        <v>84.99</v>
      </c>
      <c r="I250" s="106">
        <f t="shared" si="10"/>
        <v>20.05</v>
      </c>
      <c r="J250" s="106">
        <f t="shared" si="11"/>
        <v>105.03999999999999</v>
      </c>
      <c r="K250" s="162"/>
      <c r="M250" s="44"/>
    </row>
    <row r="251" spans="1:13" ht="25.5">
      <c r="A251" s="119">
        <v>244</v>
      </c>
      <c r="B251" s="109" t="s">
        <v>119</v>
      </c>
      <c r="C251" s="109" t="s">
        <v>33</v>
      </c>
      <c r="D251" s="121">
        <v>1140</v>
      </c>
      <c r="E251" s="131" t="s">
        <v>65</v>
      </c>
      <c r="F251" s="122">
        <f t="shared" si="12"/>
        <v>6.8540000000000001</v>
      </c>
      <c r="G251" s="106">
        <v>1</v>
      </c>
      <c r="H251" s="120">
        <v>3.43</v>
      </c>
      <c r="I251" s="106">
        <f t="shared" si="10"/>
        <v>0.81</v>
      </c>
      <c r="J251" s="106">
        <f t="shared" si="11"/>
        <v>4.24</v>
      </c>
      <c r="K251" s="162"/>
      <c r="M251" s="44"/>
    </row>
    <row r="252" spans="1:13" ht="23.25" customHeight="1">
      <c r="A252" s="119">
        <v>245</v>
      </c>
      <c r="B252" s="109" t="s">
        <v>98</v>
      </c>
      <c r="C252" s="109" t="s">
        <v>73</v>
      </c>
      <c r="D252" s="121">
        <v>1240</v>
      </c>
      <c r="E252" s="131" t="s">
        <v>64</v>
      </c>
      <c r="F252" s="122">
        <f t="shared" si="12"/>
        <v>7.4550000000000001</v>
      </c>
      <c r="G252" s="106">
        <v>50.5</v>
      </c>
      <c r="H252" s="120">
        <v>75.3</v>
      </c>
      <c r="I252" s="106">
        <f t="shared" si="10"/>
        <v>17.760000000000002</v>
      </c>
      <c r="J252" s="106">
        <f t="shared" si="11"/>
        <v>93.06</v>
      </c>
      <c r="K252" s="162"/>
      <c r="M252" s="44"/>
    </row>
    <row r="253" spans="1:13">
      <c r="A253" s="119">
        <v>246</v>
      </c>
      <c r="B253" s="109" t="s">
        <v>98</v>
      </c>
      <c r="C253" s="109" t="s">
        <v>73</v>
      </c>
      <c r="D253" s="121">
        <v>1240</v>
      </c>
      <c r="E253" s="131" t="s">
        <v>65</v>
      </c>
      <c r="F253" s="122">
        <f t="shared" si="12"/>
        <v>7.4550000000000001</v>
      </c>
      <c r="G253" s="106">
        <v>0.5</v>
      </c>
      <c r="H253" s="120">
        <v>1.86</v>
      </c>
      <c r="I253" s="106">
        <f t="shared" si="10"/>
        <v>0.44</v>
      </c>
      <c r="J253" s="106">
        <f t="shared" si="11"/>
        <v>2.3000000000000003</v>
      </c>
      <c r="K253" s="162"/>
      <c r="M253" s="44"/>
    </row>
    <row r="254" spans="1:13" ht="25.5">
      <c r="A254" s="119">
        <v>247</v>
      </c>
      <c r="B254" s="109" t="s">
        <v>109</v>
      </c>
      <c r="C254" s="109" t="s">
        <v>77</v>
      </c>
      <c r="D254" s="121">
        <v>1361</v>
      </c>
      <c r="E254" s="131" t="s">
        <v>64</v>
      </c>
      <c r="F254" s="122">
        <f t="shared" si="12"/>
        <v>8.1829999999999998</v>
      </c>
      <c r="G254" s="106">
        <v>28</v>
      </c>
      <c r="H254" s="120">
        <v>45.82</v>
      </c>
      <c r="I254" s="106">
        <f t="shared" si="10"/>
        <v>10.81</v>
      </c>
      <c r="J254" s="106">
        <f t="shared" si="11"/>
        <v>56.63</v>
      </c>
      <c r="K254" s="162"/>
      <c r="M254" s="44"/>
    </row>
    <row r="255" spans="1:13" ht="25.5">
      <c r="A255" s="119">
        <v>248</v>
      </c>
      <c r="B255" s="109" t="s">
        <v>89</v>
      </c>
      <c r="C255" s="109" t="s">
        <v>73</v>
      </c>
      <c r="D255" s="121">
        <v>1463</v>
      </c>
      <c r="E255" s="131" t="s">
        <v>168</v>
      </c>
      <c r="F255" s="122">
        <f t="shared" si="12"/>
        <v>8.7959999999999994</v>
      </c>
      <c r="G255" s="106">
        <v>9</v>
      </c>
      <c r="H255" s="120">
        <v>7.92</v>
      </c>
      <c r="I255" s="106">
        <f t="shared" si="10"/>
        <v>1.87</v>
      </c>
      <c r="J255" s="106">
        <f t="shared" si="11"/>
        <v>9.7899999999999991</v>
      </c>
      <c r="K255" s="162"/>
      <c r="M255" s="44"/>
    </row>
    <row r="256" spans="1:13" ht="25.5">
      <c r="A256" s="119">
        <v>249</v>
      </c>
      <c r="B256" s="109" t="s">
        <v>105</v>
      </c>
      <c r="C256" s="109" t="s">
        <v>73</v>
      </c>
      <c r="D256" s="121">
        <v>1337</v>
      </c>
      <c r="E256" s="131" t="s">
        <v>64</v>
      </c>
      <c r="F256" s="122">
        <f t="shared" si="12"/>
        <v>8.0380000000000003</v>
      </c>
      <c r="G256" s="106">
        <v>83.5</v>
      </c>
      <c r="H256" s="120">
        <v>134.22999999999999</v>
      </c>
      <c r="I256" s="106">
        <f t="shared" si="10"/>
        <v>31.66</v>
      </c>
      <c r="J256" s="106">
        <f t="shared" si="11"/>
        <v>165.89</v>
      </c>
      <c r="K256" s="162"/>
      <c r="M256" s="44"/>
    </row>
    <row r="257" spans="1:13" ht="25.5">
      <c r="A257" s="119">
        <v>250</v>
      </c>
      <c r="B257" s="109" t="s">
        <v>108</v>
      </c>
      <c r="C257" s="109" t="s">
        <v>75</v>
      </c>
      <c r="D257" s="121">
        <v>1517</v>
      </c>
      <c r="E257" s="131" t="s">
        <v>64</v>
      </c>
      <c r="F257" s="122">
        <f t="shared" si="12"/>
        <v>9.1199999999999992</v>
      </c>
      <c r="G257" s="106">
        <v>48.5</v>
      </c>
      <c r="H257" s="120">
        <v>88.46</v>
      </c>
      <c r="I257" s="106">
        <f t="shared" si="10"/>
        <v>20.87</v>
      </c>
      <c r="J257" s="106">
        <f t="shared" si="11"/>
        <v>109.33</v>
      </c>
      <c r="K257" s="162"/>
      <c r="M257" s="44"/>
    </row>
    <row r="258" spans="1:13" ht="25.5">
      <c r="A258" s="119">
        <v>251</v>
      </c>
      <c r="B258" s="109" t="s">
        <v>87</v>
      </c>
      <c r="C258" s="109" t="s">
        <v>75</v>
      </c>
      <c r="D258" s="121">
        <v>1381</v>
      </c>
      <c r="E258" s="131" t="s">
        <v>64</v>
      </c>
      <c r="F258" s="122">
        <f t="shared" si="12"/>
        <v>8.3030000000000008</v>
      </c>
      <c r="G258" s="106">
        <v>60</v>
      </c>
      <c r="H258" s="120">
        <v>99.64</v>
      </c>
      <c r="I258" s="106">
        <f t="shared" si="10"/>
        <v>23.51</v>
      </c>
      <c r="J258" s="106">
        <f t="shared" si="11"/>
        <v>123.15</v>
      </c>
      <c r="K258" s="162"/>
      <c r="M258" s="44"/>
    </row>
    <row r="259" spans="1:13">
      <c r="A259" s="119">
        <v>252</v>
      </c>
      <c r="B259" s="109" t="s">
        <v>83</v>
      </c>
      <c r="C259" s="109" t="s">
        <v>77</v>
      </c>
      <c r="D259" s="121">
        <v>1474</v>
      </c>
      <c r="E259" s="131" t="s">
        <v>64</v>
      </c>
      <c r="F259" s="122">
        <f t="shared" si="12"/>
        <v>8.8620000000000001</v>
      </c>
      <c r="G259" s="106">
        <v>33</v>
      </c>
      <c r="H259" s="120">
        <v>58.49</v>
      </c>
      <c r="I259" s="106">
        <f t="shared" si="10"/>
        <v>13.8</v>
      </c>
      <c r="J259" s="106">
        <f t="shared" si="11"/>
        <v>72.290000000000006</v>
      </c>
      <c r="K259" s="162"/>
      <c r="M259" s="44"/>
    </row>
    <row r="260" spans="1:13" ht="25.5">
      <c r="A260" s="119">
        <v>253</v>
      </c>
      <c r="B260" s="109" t="s">
        <v>124</v>
      </c>
      <c r="C260" s="109" t="s">
        <v>75</v>
      </c>
      <c r="D260" s="121">
        <v>1355</v>
      </c>
      <c r="E260" s="131" t="s">
        <v>64</v>
      </c>
      <c r="F260" s="122">
        <f t="shared" si="12"/>
        <v>8.1460000000000008</v>
      </c>
      <c r="G260" s="106">
        <v>37</v>
      </c>
      <c r="H260" s="120">
        <v>60.28</v>
      </c>
      <c r="I260" s="106">
        <f t="shared" si="10"/>
        <v>14.22</v>
      </c>
      <c r="J260" s="106">
        <f t="shared" si="11"/>
        <v>74.5</v>
      </c>
      <c r="K260" s="162"/>
      <c r="M260" s="44"/>
    </row>
    <row r="261" spans="1:13" ht="25.5">
      <c r="A261" s="119">
        <v>254</v>
      </c>
      <c r="B261" s="109" t="s">
        <v>72</v>
      </c>
      <c r="C261" s="109" t="s">
        <v>75</v>
      </c>
      <c r="D261" s="121">
        <v>1470</v>
      </c>
      <c r="E261" s="131" t="s">
        <v>64</v>
      </c>
      <c r="F261" s="122">
        <f t="shared" si="12"/>
        <v>8.8379999999999992</v>
      </c>
      <c r="G261" s="106">
        <v>38</v>
      </c>
      <c r="H261" s="120">
        <v>67.17</v>
      </c>
      <c r="I261" s="106">
        <f t="shared" si="10"/>
        <v>15.85</v>
      </c>
      <c r="J261" s="106">
        <f t="shared" si="11"/>
        <v>83.02</v>
      </c>
      <c r="K261" s="162"/>
      <c r="M261" s="44"/>
    </row>
    <row r="262" spans="1:13" ht="25.5">
      <c r="A262" s="119">
        <v>255</v>
      </c>
      <c r="B262" s="109" t="s">
        <v>103</v>
      </c>
      <c r="C262" s="109" t="s">
        <v>33</v>
      </c>
      <c r="D262" s="121">
        <v>1140</v>
      </c>
      <c r="E262" s="131" t="s">
        <v>64</v>
      </c>
      <c r="F262" s="122">
        <f t="shared" si="12"/>
        <v>6.8540000000000001</v>
      </c>
      <c r="G262" s="106">
        <v>50</v>
      </c>
      <c r="H262" s="120">
        <v>68.540000000000006</v>
      </c>
      <c r="I262" s="106">
        <f t="shared" si="10"/>
        <v>16.170000000000002</v>
      </c>
      <c r="J262" s="106">
        <f t="shared" si="11"/>
        <v>84.710000000000008</v>
      </c>
      <c r="K262" s="162"/>
      <c r="M262" s="44"/>
    </row>
    <row r="263" spans="1:13" ht="25.5">
      <c r="A263" s="119">
        <v>256</v>
      </c>
      <c r="B263" s="109" t="s">
        <v>89</v>
      </c>
      <c r="C263" s="109" t="s">
        <v>73</v>
      </c>
      <c r="D263" s="121">
        <v>1470</v>
      </c>
      <c r="E263" s="131" t="s">
        <v>64</v>
      </c>
      <c r="F263" s="122">
        <f t="shared" si="12"/>
        <v>8.8379999999999992</v>
      </c>
      <c r="G263" s="106">
        <v>12</v>
      </c>
      <c r="H263" s="120">
        <v>21.21</v>
      </c>
      <c r="I263" s="106">
        <f t="shared" si="10"/>
        <v>5</v>
      </c>
      <c r="J263" s="106">
        <f t="shared" si="11"/>
        <v>26.21</v>
      </c>
      <c r="K263" s="162"/>
      <c r="M263" s="44"/>
    </row>
    <row r="264" spans="1:13" ht="25.5">
      <c r="A264" s="119">
        <v>257</v>
      </c>
      <c r="B264" s="109" t="s">
        <v>93</v>
      </c>
      <c r="C264" s="109" t="s">
        <v>75</v>
      </c>
      <c r="D264" s="121">
        <v>1381</v>
      </c>
      <c r="E264" s="131" t="s">
        <v>64</v>
      </c>
      <c r="F264" s="122">
        <f t="shared" si="12"/>
        <v>8.3030000000000008</v>
      </c>
      <c r="G264" s="106">
        <v>24</v>
      </c>
      <c r="H264" s="120">
        <v>39.85</v>
      </c>
      <c r="I264" s="106">
        <f t="shared" ref="I264:I327" si="13">ROUND(H264*23.59%,2)</f>
        <v>9.4</v>
      </c>
      <c r="J264" s="106">
        <f t="shared" ref="J264:J327" si="14">H264+I264</f>
        <v>49.25</v>
      </c>
      <c r="K264" s="162"/>
      <c r="M264" s="44"/>
    </row>
    <row r="265" spans="1:13" ht="25.5">
      <c r="A265" s="119">
        <v>258</v>
      </c>
      <c r="B265" s="109" t="s">
        <v>89</v>
      </c>
      <c r="C265" s="109" t="s">
        <v>75</v>
      </c>
      <c r="D265" s="121">
        <v>1517</v>
      </c>
      <c r="E265" s="131" t="s">
        <v>168</v>
      </c>
      <c r="F265" s="122">
        <f t="shared" si="12"/>
        <v>9.1199999999999992</v>
      </c>
      <c r="G265" s="106">
        <v>13</v>
      </c>
      <c r="H265" s="120">
        <v>11.86</v>
      </c>
      <c r="I265" s="106">
        <f t="shared" si="13"/>
        <v>2.8</v>
      </c>
      <c r="J265" s="106">
        <f t="shared" si="14"/>
        <v>14.66</v>
      </c>
      <c r="K265" s="162"/>
      <c r="M265" s="44"/>
    </row>
    <row r="266" spans="1:13" ht="25.5">
      <c r="A266" s="119">
        <v>259</v>
      </c>
      <c r="B266" s="109" t="s">
        <v>89</v>
      </c>
      <c r="C266" s="109" t="s">
        <v>75</v>
      </c>
      <c r="D266" s="121">
        <v>1517</v>
      </c>
      <c r="E266" s="131" t="s">
        <v>64</v>
      </c>
      <c r="F266" s="122">
        <f t="shared" ref="F266:F329" si="15">ROUND(D266/$F$4,3)</f>
        <v>9.1199999999999992</v>
      </c>
      <c r="G266" s="106">
        <v>35.5</v>
      </c>
      <c r="H266" s="120">
        <v>64.75</v>
      </c>
      <c r="I266" s="106">
        <f t="shared" si="13"/>
        <v>15.27</v>
      </c>
      <c r="J266" s="106">
        <f t="shared" si="14"/>
        <v>80.02</v>
      </c>
      <c r="K266" s="162"/>
      <c r="M266" s="44"/>
    </row>
    <row r="267" spans="1:13" ht="25.5">
      <c r="A267" s="119">
        <v>260</v>
      </c>
      <c r="B267" s="109" t="s">
        <v>126</v>
      </c>
      <c r="C267" s="109" t="s">
        <v>75</v>
      </c>
      <c r="D267" s="121">
        <v>1517</v>
      </c>
      <c r="E267" s="131" t="s">
        <v>64</v>
      </c>
      <c r="F267" s="122">
        <f t="shared" si="15"/>
        <v>9.1199999999999992</v>
      </c>
      <c r="G267" s="106">
        <v>24</v>
      </c>
      <c r="H267" s="120">
        <v>43.78</v>
      </c>
      <c r="I267" s="106">
        <f t="shared" si="13"/>
        <v>10.33</v>
      </c>
      <c r="J267" s="106">
        <f t="shared" si="14"/>
        <v>54.11</v>
      </c>
      <c r="K267" s="162"/>
      <c r="M267" s="44"/>
    </row>
    <row r="268" spans="1:13" ht="25.5">
      <c r="A268" s="119">
        <v>261</v>
      </c>
      <c r="B268" s="109" t="s">
        <v>89</v>
      </c>
      <c r="C268" s="109" t="s">
        <v>73</v>
      </c>
      <c r="D268" s="121">
        <v>1463</v>
      </c>
      <c r="E268" s="131" t="s">
        <v>168</v>
      </c>
      <c r="F268" s="122">
        <f t="shared" si="15"/>
        <v>8.7959999999999994</v>
      </c>
      <c r="G268" s="106">
        <v>13</v>
      </c>
      <c r="H268" s="120">
        <v>11.43</v>
      </c>
      <c r="I268" s="106">
        <f t="shared" si="13"/>
        <v>2.7</v>
      </c>
      <c r="J268" s="106">
        <f t="shared" si="14"/>
        <v>14.129999999999999</v>
      </c>
      <c r="K268" s="162"/>
      <c r="M268" s="44"/>
    </row>
    <row r="269" spans="1:13" ht="25.5">
      <c r="A269" s="119">
        <v>262</v>
      </c>
      <c r="B269" s="109" t="s">
        <v>89</v>
      </c>
      <c r="C269" s="109" t="s">
        <v>73</v>
      </c>
      <c r="D269" s="121">
        <v>1463</v>
      </c>
      <c r="E269" s="131" t="s">
        <v>64</v>
      </c>
      <c r="F269" s="122">
        <f t="shared" si="15"/>
        <v>8.7959999999999994</v>
      </c>
      <c r="G269" s="106">
        <v>23</v>
      </c>
      <c r="H269" s="120">
        <v>40.46</v>
      </c>
      <c r="I269" s="106">
        <f t="shared" si="13"/>
        <v>9.5399999999999991</v>
      </c>
      <c r="J269" s="106">
        <f t="shared" si="14"/>
        <v>50</v>
      </c>
      <c r="K269" s="162"/>
      <c r="M269" s="44"/>
    </row>
    <row r="270" spans="1:13" ht="25.5">
      <c r="A270" s="119">
        <v>263</v>
      </c>
      <c r="B270" s="109" t="s">
        <v>120</v>
      </c>
      <c r="C270" s="109" t="s">
        <v>33</v>
      </c>
      <c r="D270" s="121">
        <v>1225</v>
      </c>
      <c r="E270" s="131" t="s">
        <v>64</v>
      </c>
      <c r="F270" s="122">
        <f t="shared" si="15"/>
        <v>7.3650000000000002</v>
      </c>
      <c r="G270" s="106">
        <v>90.5</v>
      </c>
      <c r="H270" s="120">
        <v>133.31</v>
      </c>
      <c r="I270" s="106">
        <f t="shared" si="13"/>
        <v>31.45</v>
      </c>
      <c r="J270" s="106">
        <f t="shared" si="14"/>
        <v>164.76</v>
      </c>
      <c r="K270" s="162"/>
      <c r="M270" s="44"/>
    </row>
    <row r="271" spans="1:13" ht="25.5">
      <c r="A271" s="119">
        <v>264</v>
      </c>
      <c r="B271" s="109" t="s">
        <v>120</v>
      </c>
      <c r="C271" s="109" t="s">
        <v>33</v>
      </c>
      <c r="D271" s="121">
        <v>1225</v>
      </c>
      <c r="E271" s="131" t="s">
        <v>65</v>
      </c>
      <c r="F271" s="122">
        <f t="shared" si="15"/>
        <v>7.3650000000000002</v>
      </c>
      <c r="G271" s="106">
        <v>53.5</v>
      </c>
      <c r="H271" s="120">
        <v>197.01</v>
      </c>
      <c r="I271" s="106">
        <f t="shared" si="13"/>
        <v>46.47</v>
      </c>
      <c r="J271" s="106">
        <f t="shared" si="14"/>
        <v>243.48</v>
      </c>
      <c r="K271" s="162"/>
      <c r="M271" s="44"/>
    </row>
    <row r="272" spans="1:13" ht="25.5">
      <c r="A272" s="119">
        <v>265</v>
      </c>
      <c r="B272" s="109" t="s">
        <v>88</v>
      </c>
      <c r="C272" s="109" t="s">
        <v>73</v>
      </c>
      <c r="D272" s="121">
        <v>1317</v>
      </c>
      <c r="E272" s="131" t="s">
        <v>64</v>
      </c>
      <c r="F272" s="122">
        <f t="shared" si="15"/>
        <v>7.9180000000000001</v>
      </c>
      <c r="G272" s="106">
        <v>48</v>
      </c>
      <c r="H272" s="120">
        <v>76.010000000000005</v>
      </c>
      <c r="I272" s="106">
        <f>ROUND(H272*23.59%,2)+0.01</f>
        <v>17.940000000000001</v>
      </c>
      <c r="J272" s="106">
        <f t="shared" si="14"/>
        <v>93.95</v>
      </c>
      <c r="K272" s="162"/>
      <c r="M272" s="44"/>
    </row>
    <row r="273" spans="1:13" ht="30" customHeight="1">
      <c r="A273" s="119">
        <v>266</v>
      </c>
      <c r="B273" s="109" t="s">
        <v>120</v>
      </c>
      <c r="C273" s="109" t="s">
        <v>56</v>
      </c>
      <c r="D273" s="121">
        <v>1566</v>
      </c>
      <c r="E273" s="131" t="s">
        <v>65</v>
      </c>
      <c r="F273" s="122">
        <f t="shared" si="15"/>
        <v>9.4149999999999991</v>
      </c>
      <c r="G273" s="106">
        <v>64.5</v>
      </c>
      <c r="H273" s="120">
        <v>303.63</v>
      </c>
      <c r="I273" s="106">
        <f t="shared" si="13"/>
        <v>71.63</v>
      </c>
      <c r="J273" s="106">
        <f t="shared" si="14"/>
        <v>375.26</v>
      </c>
      <c r="K273" s="162"/>
      <c r="M273" s="44"/>
    </row>
    <row r="274" spans="1:13" ht="29.25" customHeight="1">
      <c r="A274" s="119">
        <v>267</v>
      </c>
      <c r="B274" s="109" t="s">
        <v>120</v>
      </c>
      <c r="C274" s="109" t="s">
        <v>56</v>
      </c>
      <c r="D274" s="121">
        <v>1566</v>
      </c>
      <c r="E274" s="131" t="s">
        <v>64</v>
      </c>
      <c r="F274" s="122">
        <f t="shared" si="15"/>
        <v>9.4149999999999991</v>
      </c>
      <c r="G274" s="106">
        <v>103.5</v>
      </c>
      <c r="H274" s="120">
        <v>194.89</v>
      </c>
      <c r="I274" s="106">
        <f t="shared" si="13"/>
        <v>45.97</v>
      </c>
      <c r="J274" s="106">
        <f t="shared" si="14"/>
        <v>240.85999999999999</v>
      </c>
      <c r="K274" s="162"/>
      <c r="M274" s="44"/>
    </row>
    <row r="275" spans="1:13" ht="26.25" customHeight="1">
      <c r="A275" s="119">
        <v>268</v>
      </c>
      <c r="B275" s="109" t="s">
        <v>122</v>
      </c>
      <c r="C275" s="109" t="s">
        <v>110</v>
      </c>
      <c r="D275" s="121">
        <v>2012</v>
      </c>
      <c r="E275" s="131" t="s">
        <v>64</v>
      </c>
      <c r="F275" s="122">
        <f t="shared" si="15"/>
        <v>12.096</v>
      </c>
      <c r="G275" s="106">
        <v>12</v>
      </c>
      <c r="H275" s="120">
        <v>29.03</v>
      </c>
      <c r="I275" s="106">
        <f t="shared" si="13"/>
        <v>6.85</v>
      </c>
      <c r="J275" s="106">
        <f t="shared" si="14"/>
        <v>35.880000000000003</v>
      </c>
      <c r="K275" s="162"/>
      <c r="M275" s="44"/>
    </row>
    <row r="276" spans="1:13" ht="30.75" customHeight="1">
      <c r="A276" s="119">
        <v>269</v>
      </c>
      <c r="B276" s="109" t="s">
        <v>93</v>
      </c>
      <c r="C276" s="109" t="s">
        <v>73</v>
      </c>
      <c r="D276" s="121">
        <v>1337</v>
      </c>
      <c r="E276" s="131" t="s">
        <v>64</v>
      </c>
      <c r="F276" s="122">
        <f t="shared" si="15"/>
        <v>8.0380000000000003</v>
      </c>
      <c r="G276" s="106">
        <v>60</v>
      </c>
      <c r="H276" s="120">
        <v>96.46</v>
      </c>
      <c r="I276" s="106">
        <f t="shared" si="13"/>
        <v>22.75</v>
      </c>
      <c r="J276" s="106">
        <f t="shared" si="14"/>
        <v>119.21</v>
      </c>
      <c r="K276" s="162"/>
      <c r="M276" s="44"/>
    </row>
    <row r="277" spans="1:13" ht="27.75" customHeight="1">
      <c r="A277" s="119">
        <v>270</v>
      </c>
      <c r="B277" s="109" t="s">
        <v>68</v>
      </c>
      <c r="C277" s="109" t="s">
        <v>77</v>
      </c>
      <c r="D277" s="121">
        <v>1637</v>
      </c>
      <c r="E277" s="131" t="s">
        <v>64</v>
      </c>
      <c r="F277" s="122">
        <f t="shared" si="15"/>
        <v>9.8420000000000005</v>
      </c>
      <c r="G277" s="106">
        <v>77</v>
      </c>
      <c r="H277" s="120">
        <v>151.57</v>
      </c>
      <c r="I277" s="106">
        <f t="shared" si="13"/>
        <v>35.76</v>
      </c>
      <c r="J277" s="106">
        <f t="shared" si="14"/>
        <v>187.32999999999998</v>
      </c>
      <c r="K277" s="162"/>
      <c r="M277" s="44"/>
    </row>
    <row r="278" spans="1:13" ht="25.5">
      <c r="A278" s="119">
        <v>271</v>
      </c>
      <c r="B278" s="109" t="s">
        <v>68</v>
      </c>
      <c r="C278" s="109" t="s">
        <v>77</v>
      </c>
      <c r="D278" s="121">
        <v>1637</v>
      </c>
      <c r="E278" s="131" t="s">
        <v>65</v>
      </c>
      <c r="F278" s="122">
        <f t="shared" si="15"/>
        <v>9.8420000000000005</v>
      </c>
      <c r="G278" s="106">
        <v>54</v>
      </c>
      <c r="H278" s="120">
        <v>265.73</v>
      </c>
      <c r="I278" s="106">
        <f t="shared" si="13"/>
        <v>62.69</v>
      </c>
      <c r="J278" s="106">
        <f t="shared" si="14"/>
        <v>328.42</v>
      </c>
      <c r="K278" s="162"/>
      <c r="M278" s="44"/>
    </row>
    <row r="279" spans="1:13" ht="25.5">
      <c r="A279" s="119">
        <v>272</v>
      </c>
      <c r="B279" s="109" t="s">
        <v>82</v>
      </c>
      <c r="C279" s="109" t="s">
        <v>33</v>
      </c>
      <c r="D279" s="121">
        <v>1140</v>
      </c>
      <c r="E279" s="131" t="s">
        <v>168</v>
      </c>
      <c r="F279" s="122">
        <f t="shared" si="15"/>
        <v>6.8540000000000001</v>
      </c>
      <c r="G279" s="106">
        <v>39</v>
      </c>
      <c r="H279" s="120">
        <v>26.73</v>
      </c>
      <c r="I279" s="106">
        <f t="shared" si="13"/>
        <v>6.31</v>
      </c>
      <c r="J279" s="106">
        <f t="shared" si="14"/>
        <v>33.04</v>
      </c>
      <c r="K279" s="162"/>
      <c r="M279" s="44"/>
    </row>
    <row r="280" spans="1:13" ht="25.5">
      <c r="A280" s="119">
        <v>273</v>
      </c>
      <c r="B280" s="109" t="s">
        <v>82</v>
      </c>
      <c r="C280" s="109" t="s">
        <v>33</v>
      </c>
      <c r="D280" s="121">
        <v>1140</v>
      </c>
      <c r="E280" s="131" t="s">
        <v>64</v>
      </c>
      <c r="F280" s="122">
        <f t="shared" si="15"/>
        <v>6.8540000000000001</v>
      </c>
      <c r="G280" s="106">
        <v>13</v>
      </c>
      <c r="H280" s="120">
        <v>17.82</v>
      </c>
      <c r="I280" s="106">
        <f t="shared" si="13"/>
        <v>4.2</v>
      </c>
      <c r="J280" s="106">
        <f t="shared" si="14"/>
        <v>22.02</v>
      </c>
      <c r="K280" s="162"/>
      <c r="M280" s="44"/>
    </row>
    <row r="281" spans="1:13" ht="28.5" customHeight="1">
      <c r="A281" s="119">
        <v>274</v>
      </c>
      <c r="B281" s="109" t="s">
        <v>94</v>
      </c>
      <c r="C281" s="109" t="s">
        <v>77</v>
      </c>
      <c r="D281" s="121">
        <v>1794</v>
      </c>
      <c r="E281" s="131" t="s">
        <v>64</v>
      </c>
      <c r="F281" s="122">
        <f t="shared" si="15"/>
        <v>10.786</v>
      </c>
      <c r="G281" s="106">
        <v>47</v>
      </c>
      <c r="H281" s="120">
        <v>101.39</v>
      </c>
      <c r="I281" s="106">
        <f t="shared" si="13"/>
        <v>23.92</v>
      </c>
      <c r="J281" s="106">
        <f t="shared" si="14"/>
        <v>125.31</v>
      </c>
      <c r="K281" s="162"/>
      <c r="M281" s="44"/>
    </row>
    <row r="282" spans="1:13" ht="30.75" customHeight="1">
      <c r="A282" s="119">
        <v>275</v>
      </c>
      <c r="B282" s="109" t="s">
        <v>165</v>
      </c>
      <c r="C282" s="109" t="s">
        <v>33</v>
      </c>
      <c r="D282" s="121">
        <v>1225</v>
      </c>
      <c r="E282" s="131" t="s">
        <v>64</v>
      </c>
      <c r="F282" s="122">
        <f t="shared" si="15"/>
        <v>7.3650000000000002</v>
      </c>
      <c r="G282" s="106">
        <v>76</v>
      </c>
      <c r="H282" s="120">
        <v>111.95</v>
      </c>
      <c r="I282" s="106">
        <f t="shared" si="13"/>
        <v>26.41</v>
      </c>
      <c r="J282" s="106">
        <f t="shared" si="14"/>
        <v>138.36000000000001</v>
      </c>
      <c r="K282" s="162"/>
      <c r="M282" s="44"/>
    </row>
    <row r="283" spans="1:13" ht="30.75" customHeight="1">
      <c r="A283" s="119">
        <v>276</v>
      </c>
      <c r="B283" s="109" t="s">
        <v>165</v>
      </c>
      <c r="C283" s="109" t="s">
        <v>33</v>
      </c>
      <c r="D283" s="121">
        <v>1225</v>
      </c>
      <c r="E283" s="131" t="s">
        <v>65</v>
      </c>
      <c r="F283" s="122">
        <f t="shared" si="15"/>
        <v>7.3650000000000002</v>
      </c>
      <c r="G283" s="106">
        <v>44</v>
      </c>
      <c r="H283" s="120">
        <v>162.03</v>
      </c>
      <c r="I283" s="106">
        <f t="shared" si="13"/>
        <v>38.22</v>
      </c>
      <c r="J283" s="106">
        <f t="shared" si="14"/>
        <v>200.25</v>
      </c>
      <c r="K283" s="162"/>
      <c r="M283" s="44"/>
    </row>
    <row r="284" spans="1:13" ht="25.5">
      <c r="A284" s="119">
        <v>277</v>
      </c>
      <c r="B284" s="109" t="s">
        <v>120</v>
      </c>
      <c r="C284" s="109" t="s">
        <v>33</v>
      </c>
      <c r="D284" s="121">
        <v>1205</v>
      </c>
      <c r="E284" s="131" t="s">
        <v>64</v>
      </c>
      <c r="F284" s="122">
        <f t="shared" si="15"/>
        <v>7.2450000000000001</v>
      </c>
      <c r="G284" s="106">
        <v>77.5</v>
      </c>
      <c r="H284" s="120">
        <v>112.3</v>
      </c>
      <c r="I284" s="106">
        <f t="shared" si="13"/>
        <v>26.49</v>
      </c>
      <c r="J284" s="106">
        <f t="shared" si="14"/>
        <v>138.79</v>
      </c>
      <c r="K284" s="162"/>
      <c r="M284" s="44"/>
    </row>
    <row r="285" spans="1:13" ht="25.5">
      <c r="A285" s="119">
        <v>278</v>
      </c>
      <c r="B285" s="109" t="s">
        <v>120</v>
      </c>
      <c r="C285" s="109" t="s">
        <v>33</v>
      </c>
      <c r="D285" s="121">
        <v>1205</v>
      </c>
      <c r="E285" s="131" t="s">
        <v>65</v>
      </c>
      <c r="F285" s="122">
        <f t="shared" si="15"/>
        <v>7.2450000000000001</v>
      </c>
      <c r="G285" s="106">
        <v>42.5</v>
      </c>
      <c r="H285" s="120">
        <v>153.96</v>
      </c>
      <c r="I285" s="106">
        <f t="shared" si="13"/>
        <v>36.32</v>
      </c>
      <c r="J285" s="106">
        <f t="shared" si="14"/>
        <v>190.28</v>
      </c>
      <c r="K285" s="162"/>
      <c r="M285" s="44"/>
    </row>
    <row r="286" spans="1:13" ht="27.75" customHeight="1">
      <c r="A286" s="119">
        <v>279</v>
      </c>
      <c r="B286" s="109" t="s">
        <v>141</v>
      </c>
      <c r="C286" s="109" t="s">
        <v>142</v>
      </c>
      <c r="D286" s="121">
        <v>1821</v>
      </c>
      <c r="E286" s="131" t="s">
        <v>64</v>
      </c>
      <c r="F286" s="122">
        <f t="shared" si="15"/>
        <v>10.948</v>
      </c>
      <c r="G286" s="106">
        <v>13</v>
      </c>
      <c r="H286" s="120">
        <v>28.46</v>
      </c>
      <c r="I286" s="106">
        <f t="shared" si="13"/>
        <v>6.71</v>
      </c>
      <c r="J286" s="106">
        <f t="shared" si="14"/>
        <v>35.17</v>
      </c>
      <c r="K286" s="162"/>
      <c r="M286" s="44"/>
    </row>
    <row r="287" spans="1:13" ht="25.5">
      <c r="A287" s="119">
        <v>280</v>
      </c>
      <c r="B287" s="109" t="s">
        <v>165</v>
      </c>
      <c r="C287" s="109" t="s">
        <v>33</v>
      </c>
      <c r="D287" s="121">
        <v>1205</v>
      </c>
      <c r="E287" s="131" t="s">
        <v>65</v>
      </c>
      <c r="F287" s="122">
        <f t="shared" si="15"/>
        <v>7.2450000000000001</v>
      </c>
      <c r="G287" s="106">
        <v>41.5</v>
      </c>
      <c r="H287" s="120">
        <v>150.33000000000001</v>
      </c>
      <c r="I287" s="106">
        <f>ROUND(H287*23.59%,2)+0.01</f>
        <v>35.47</v>
      </c>
      <c r="J287" s="106">
        <f t="shared" si="14"/>
        <v>185.8</v>
      </c>
      <c r="K287" s="162"/>
      <c r="M287" s="44"/>
    </row>
    <row r="288" spans="1:13" ht="25.5">
      <c r="A288" s="119">
        <v>281</v>
      </c>
      <c r="B288" s="109" t="s">
        <v>165</v>
      </c>
      <c r="C288" s="109" t="s">
        <v>33</v>
      </c>
      <c r="D288" s="121">
        <v>1205</v>
      </c>
      <c r="E288" s="131" t="s">
        <v>64</v>
      </c>
      <c r="F288" s="122">
        <f t="shared" si="15"/>
        <v>7.2450000000000001</v>
      </c>
      <c r="G288" s="106">
        <v>78.5</v>
      </c>
      <c r="H288" s="120">
        <v>113.75</v>
      </c>
      <c r="I288" s="106">
        <f t="shared" si="13"/>
        <v>26.83</v>
      </c>
      <c r="J288" s="106">
        <f t="shared" si="14"/>
        <v>140.57999999999998</v>
      </c>
      <c r="K288" s="162"/>
      <c r="M288" s="44"/>
    </row>
    <row r="289" spans="1:13">
      <c r="A289" s="119">
        <v>282</v>
      </c>
      <c r="B289" s="109" t="s">
        <v>90</v>
      </c>
      <c r="C289" s="109" t="s">
        <v>33</v>
      </c>
      <c r="D289" s="121">
        <v>1303</v>
      </c>
      <c r="E289" s="131" t="s">
        <v>64</v>
      </c>
      <c r="F289" s="122">
        <f t="shared" si="15"/>
        <v>7.8339999999999996</v>
      </c>
      <c r="G289" s="106">
        <v>77</v>
      </c>
      <c r="H289" s="120">
        <v>120.64</v>
      </c>
      <c r="I289" s="106">
        <f t="shared" si="13"/>
        <v>28.46</v>
      </c>
      <c r="J289" s="106">
        <f t="shared" si="14"/>
        <v>149.1</v>
      </c>
      <c r="K289" s="162"/>
      <c r="M289" s="44"/>
    </row>
    <row r="290" spans="1:13" ht="26.25" customHeight="1">
      <c r="A290" s="119">
        <v>283</v>
      </c>
      <c r="B290" s="109" t="s">
        <v>90</v>
      </c>
      <c r="C290" s="109" t="s">
        <v>33</v>
      </c>
      <c r="D290" s="121">
        <v>1303</v>
      </c>
      <c r="E290" s="131" t="s">
        <v>65</v>
      </c>
      <c r="F290" s="122">
        <f t="shared" si="15"/>
        <v>7.8339999999999996</v>
      </c>
      <c r="G290" s="106">
        <v>54</v>
      </c>
      <c r="H290" s="120">
        <v>211.52</v>
      </c>
      <c r="I290" s="106">
        <f t="shared" si="13"/>
        <v>49.9</v>
      </c>
      <c r="J290" s="106">
        <f t="shared" si="14"/>
        <v>261.42</v>
      </c>
      <c r="K290" s="162"/>
      <c r="M290" s="44"/>
    </row>
    <row r="291" spans="1:13" ht="36.75" customHeight="1">
      <c r="A291" s="119">
        <v>284</v>
      </c>
      <c r="B291" s="109" t="s">
        <v>111</v>
      </c>
      <c r="C291" s="109" t="s">
        <v>75</v>
      </c>
      <c r="D291" s="121">
        <v>1361</v>
      </c>
      <c r="E291" s="131" t="s">
        <v>64</v>
      </c>
      <c r="F291" s="122">
        <f t="shared" si="15"/>
        <v>8.1829999999999998</v>
      </c>
      <c r="G291" s="106">
        <v>50.5</v>
      </c>
      <c r="H291" s="120">
        <v>82.65</v>
      </c>
      <c r="I291" s="106">
        <f t="shared" si="13"/>
        <v>19.5</v>
      </c>
      <c r="J291" s="106">
        <f t="shared" si="14"/>
        <v>102.15</v>
      </c>
      <c r="K291" s="162"/>
      <c r="M291" s="44"/>
    </row>
    <row r="292" spans="1:13" ht="25.5">
      <c r="A292" s="119">
        <v>285</v>
      </c>
      <c r="B292" s="109" t="s">
        <v>119</v>
      </c>
      <c r="C292" s="109" t="s">
        <v>75</v>
      </c>
      <c r="D292" s="121">
        <v>1355</v>
      </c>
      <c r="E292" s="131" t="s">
        <v>64</v>
      </c>
      <c r="F292" s="122">
        <f t="shared" si="15"/>
        <v>8.1460000000000008</v>
      </c>
      <c r="G292" s="106">
        <v>64</v>
      </c>
      <c r="H292" s="120">
        <v>104.27</v>
      </c>
      <c r="I292" s="106">
        <f t="shared" si="13"/>
        <v>24.6</v>
      </c>
      <c r="J292" s="106">
        <f t="shared" si="14"/>
        <v>128.87</v>
      </c>
      <c r="K292" s="162"/>
      <c r="M292" s="44"/>
    </row>
    <row r="293" spans="1:13" ht="30" customHeight="1">
      <c r="A293" s="119">
        <v>286</v>
      </c>
      <c r="B293" s="109" t="s">
        <v>120</v>
      </c>
      <c r="C293" s="109" t="s">
        <v>33</v>
      </c>
      <c r="D293" s="121">
        <v>1245</v>
      </c>
      <c r="E293" s="131" t="s">
        <v>64</v>
      </c>
      <c r="F293" s="122">
        <f t="shared" si="15"/>
        <v>7.4850000000000003</v>
      </c>
      <c r="G293" s="106">
        <v>97</v>
      </c>
      <c r="H293" s="120">
        <v>145.21</v>
      </c>
      <c r="I293" s="106">
        <f t="shared" si="13"/>
        <v>34.26</v>
      </c>
      <c r="J293" s="106">
        <f t="shared" si="14"/>
        <v>179.47</v>
      </c>
      <c r="K293" s="162"/>
      <c r="M293" s="44"/>
    </row>
    <row r="294" spans="1:13" ht="25.5">
      <c r="A294" s="119">
        <v>287</v>
      </c>
      <c r="B294" s="109" t="s">
        <v>120</v>
      </c>
      <c r="C294" s="109" t="s">
        <v>33</v>
      </c>
      <c r="D294" s="121">
        <v>1245</v>
      </c>
      <c r="E294" s="131" t="s">
        <v>65</v>
      </c>
      <c r="F294" s="122">
        <f t="shared" si="15"/>
        <v>7.4850000000000003</v>
      </c>
      <c r="G294" s="106">
        <v>47</v>
      </c>
      <c r="H294" s="120">
        <v>175.9</v>
      </c>
      <c r="I294" s="106">
        <f t="shared" si="13"/>
        <v>41.49</v>
      </c>
      <c r="J294" s="106">
        <f t="shared" si="14"/>
        <v>217.39000000000001</v>
      </c>
      <c r="K294" s="162"/>
      <c r="M294" s="44"/>
    </row>
    <row r="295" spans="1:13" ht="25.5">
      <c r="A295" s="119">
        <v>288</v>
      </c>
      <c r="B295" s="109" t="s">
        <v>102</v>
      </c>
      <c r="C295" s="109" t="s">
        <v>75</v>
      </c>
      <c r="D295" s="121">
        <v>1525</v>
      </c>
      <c r="E295" s="131" t="s">
        <v>64</v>
      </c>
      <c r="F295" s="122">
        <f t="shared" si="15"/>
        <v>9.1690000000000005</v>
      </c>
      <c r="G295" s="106">
        <v>24</v>
      </c>
      <c r="H295" s="120">
        <v>44.01</v>
      </c>
      <c r="I295" s="106">
        <f t="shared" si="13"/>
        <v>10.38</v>
      </c>
      <c r="J295" s="106">
        <f t="shared" si="14"/>
        <v>54.39</v>
      </c>
      <c r="K295" s="162"/>
      <c r="M295" s="44"/>
    </row>
    <row r="296" spans="1:13" ht="25.5">
      <c r="A296" s="119">
        <v>289</v>
      </c>
      <c r="B296" s="109" t="s">
        <v>101</v>
      </c>
      <c r="C296" s="109" t="s">
        <v>77</v>
      </c>
      <c r="D296" s="121">
        <v>1355</v>
      </c>
      <c r="E296" s="131" t="s">
        <v>168</v>
      </c>
      <c r="F296" s="122">
        <f t="shared" si="15"/>
        <v>8.1460000000000008</v>
      </c>
      <c r="G296" s="106">
        <v>12</v>
      </c>
      <c r="H296" s="120">
        <v>9.7799999999999994</v>
      </c>
      <c r="I296" s="106">
        <f t="shared" si="13"/>
        <v>2.31</v>
      </c>
      <c r="J296" s="106">
        <f t="shared" si="14"/>
        <v>12.09</v>
      </c>
      <c r="K296" s="162"/>
      <c r="M296" s="44"/>
    </row>
    <row r="297" spans="1:13" ht="25.5">
      <c r="A297" s="119">
        <v>290</v>
      </c>
      <c r="B297" s="109" t="s">
        <v>101</v>
      </c>
      <c r="C297" s="109" t="s">
        <v>77</v>
      </c>
      <c r="D297" s="121">
        <v>1355</v>
      </c>
      <c r="E297" s="131" t="s">
        <v>64</v>
      </c>
      <c r="F297" s="122">
        <f t="shared" si="15"/>
        <v>8.1460000000000008</v>
      </c>
      <c r="G297" s="106">
        <v>62</v>
      </c>
      <c r="H297" s="120">
        <v>101.01</v>
      </c>
      <c r="I297" s="106">
        <f t="shared" si="13"/>
        <v>23.83</v>
      </c>
      <c r="J297" s="106">
        <f t="shared" si="14"/>
        <v>124.84</v>
      </c>
      <c r="K297" s="162"/>
      <c r="M297" s="44"/>
    </row>
    <row r="298" spans="1:13" ht="25.5">
      <c r="A298" s="119">
        <v>291</v>
      </c>
      <c r="B298" s="109" t="s">
        <v>165</v>
      </c>
      <c r="C298" s="109" t="s">
        <v>56</v>
      </c>
      <c r="D298" s="121">
        <v>1539</v>
      </c>
      <c r="E298" s="131" t="s">
        <v>65</v>
      </c>
      <c r="F298" s="122">
        <f t="shared" si="15"/>
        <v>9.2530000000000001</v>
      </c>
      <c r="G298" s="106">
        <v>45.5</v>
      </c>
      <c r="H298" s="120">
        <v>210.51</v>
      </c>
      <c r="I298" s="106">
        <f t="shared" si="13"/>
        <v>49.66</v>
      </c>
      <c r="J298" s="106">
        <f t="shared" si="14"/>
        <v>260.16999999999996</v>
      </c>
      <c r="K298" s="162"/>
      <c r="M298" s="44"/>
    </row>
    <row r="299" spans="1:13" ht="25.5">
      <c r="A299" s="119">
        <v>292</v>
      </c>
      <c r="B299" s="109" t="s">
        <v>165</v>
      </c>
      <c r="C299" s="109" t="s">
        <v>56</v>
      </c>
      <c r="D299" s="121">
        <v>1539</v>
      </c>
      <c r="E299" s="131" t="s">
        <v>64</v>
      </c>
      <c r="F299" s="122">
        <f t="shared" si="15"/>
        <v>9.2530000000000001</v>
      </c>
      <c r="G299" s="106">
        <v>50.5</v>
      </c>
      <c r="H299" s="120">
        <v>93.46</v>
      </c>
      <c r="I299" s="106">
        <f t="shared" si="13"/>
        <v>22.05</v>
      </c>
      <c r="J299" s="106">
        <f t="shared" si="14"/>
        <v>115.50999999999999</v>
      </c>
      <c r="K299" s="162"/>
      <c r="M299" s="44"/>
    </row>
    <row r="300" spans="1:13" ht="25.5">
      <c r="A300" s="119">
        <v>293</v>
      </c>
      <c r="B300" s="109" t="s">
        <v>89</v>
      </c>
      <c r="C300" s="109" t="s">
        <v>73</v>
      </c>
      <c r="D300" s="121">
        <v>1417</v>
      </c>
      <c r="E300" s="131" t="s">
        <v>64</v>
      </c>
      <c r="F300" s="122">
        <f t="shared" si="15"/>
        <v>8.5190000000000001</v>
      </c>
      <c r="G300" s="106">
        <v>25</v>
      </c>
      <c r="H300" s="120">
        <v>42.6</v>
      </c>
      <c r="I300" s="106">
        <f t="shared" si="13"/>
        <v>10.050000000000001</v>
      </c>
      <c r="J300" s="106">
        <f t="shared" si="14"/>
        <v>52.650000000000006</v>
      </c>
      <c r="K300" s="162"/>
      <c r="M300" s="44"/>
    </row>
    <row r="301" spans="1:13" ht="25.5">
      <c r="A301" s="119">
        <v>294</v>
      </c>
      <c r="B301" s="109" t="s">
        <v>88</v>
      </c>
      <c r="C301" s="109" t="s">
        <v>73</v>
      </c>
      <c r="D301" s="121">
        <v>1337</v>
      </c>
      <c r="E301" s="131" t="s">
        <v>64</v>
      </c>
      <c r="F301" s="122">
        <f t="shared" si="15"/>
        <v>8.0380000000000003</v>
      </c>
      <c r="G301" s="106">
        <v>35</v>
      </c>
      <c r="H301" s="120">
        <v>56.27</v>
      </c>
      <c r="I301" s="106">
        <f t="shared" si="13"/>
        <v>13.27</v>
      </c>
      <c r="J301" s="106">
        <f t="shared" si="14"/>
        <v>69.540000000000006</v>
      </c>
      <c r="K301" s="162"/>
      <c r="M301" s="44"/>
    </row>
    <row r="302" spans="1:13" ht="25.5">
      <c r="A302" s="119">
        <v>295</v>
      </c>
      <c r="B302" s="109" t="s">
        <v>134</v>
      </c>
      <c r="C302" s="109" t="s">
        <v>77</v>
      </c>
      <c r="D302" s="121">
        <v>1542</v>
      </c>
      <c r="E302" s="131" t="s">
        <v>64</v>
      </c>
      <c r="F302" s="122">
        <f t="shared" si="15"/>
        <v>9.2710000000000008</v>
      </c>
      <c r="G302" s="106">
        <v>35.5</v>
      </c>
      <c r="H302" s="120">
        <v>65.819999999999993</v>
      </c>
      <c r="I302" s="106">
        <f t="shared" si="13"/>
        <v>15.53</v>
      </c>
      <c r="J302" s="106">
        <f t="shared" si="14"/>
        <v>81.349999999999994</v>
      </c>
      <c r="K302" s="162"/>
      <c r="M302" s="44"/>
    </row>
    <row r="303" spans="1:13" ht="25.5">
      <c r="A303" s="119">
        <v>296</v>
      </c>
      <c r="B303" s="109" t="s">
        <v>134</v>
      </c>
      <c r="C303" s="109" t="s">
        <v>77</v>
      </c>
      <c r="D303" s="121">
        <v>1542</v>
      </c>
      <c r="E303" s="131" t="s">
        <v>65</v>
      </c>
      <c r="F303" s="122">
        <f t="shared" si="15"/>
        <v>9.2710000000000008</v>
      </c>
      <c r="G303" s="106">
        <v>0.5</v>
      </c>
      <c r="H303" s="120">
        <v>2.3199999999999998</v>
      </c>
      <c r="I303" s="106">
        <f t="shared" si="13"/>
        <v>0.55000000000000004</v>
      </c>
      <c r="J303" s="106">
        <f t="shared" si="14"/>
        <v>2.87</v>
      </c>
      <c r="K303" s="162"/>
      <c r="M303" s="44"/>
    </row>
    <row r="304" spans="1:13" ht="25.5">
      <c r="A304" s="119">
        <v>297</v>
      </c>
      <c r="B304" s="109" t="s">
        <v>106</v>
      </c>
      <c r="C304" s="109" t="s">
        <v>77</v>
      </c>
      <c r="D304" s="121">
        <v>1528</v>
      </c>
      <c r="E304" s="131" t="s">
        <v>65</v>
      </c>
      <c r="F304" s="122">
        <f t="shared" si="15"/>
        <v>9.1869999999999994</v>
      </c>
      <c r="G304" s="106">
        <v>1.5</v>
      </c>
      <c r="H304" s="120">
        <v>6.89</v>
      </c>
      <c r="I304" s="106">
        <f t="shared" si="13"/>
        <v>1.63</v>
      </c>
      <c r="J304" s="106">
        <f t="shared" si="14"/>
        <v>8.52</v>
      </c>
      <c r="K304" s="162"/>
      <c r="M304" s="44"/>
    </row>
    <row r="305" spans="1:13" ht="25.5">
      <c r="A305" s="119">
        <v>298</v>
      </c>
      <c r="B305" s="109" t="s">
        <v>106</v>
      </c>
      <c r="C305" s="109" t="s">
        <v>77</v>
      </c>
      <c r="D305" s="121">
        <v>1528</v>
      </c>
      <c r="E305" s="131" t="s">
        <v>64</v>
      </c>
      <c r="F305" s="122">
        <f t="shared" si="15"/>
        <v>9.1869999999999994</v>
      </c>
      <c r="G305" s="106">
        <v>134</v>
      </c>
      <c r="H305" s="120">
        <v>246.21</v>
      </c>
      <c r="I305" s="106">
        <f t="shared" si="13"/>
        <v>58.08</v>
      </c>
      <c r="J305" s="106">
        <f t="shared" si="14"/>
        <v>304.29000000000002</v>
      </c>
      <c r="K305" s="162"/>
      <c r="M305" s="44"/>
    </row>
    <row r="306" spans="1:13" ht="25.5">
      <c r="A306" s="119">
        <v>299</v>
      </c>
      <c r="B306" s="109" t="s">
        <v>109</v>
      </c>
      <c r="C306" s="109" t="s">
        <v>73</v>
      </c>
      <c r="D306" s="121">
        <v>1337</v>
      </c>
      <c r="E306" s="131" t="s">
        <v>64</v>
      </c>
      <c r="F306" s="122">
        <f t="shared" si="15"/>
        <v>8.0380000000000003</v>
      </c>
      <c r="G306" s="106">
        <v>83</v>
      </c>
      <c r="H306" s="120">
        <v>133.43</v>
      </c>
      <c r="I306" s="106">
        <f t="shared" si="13"/>
        <v>31.48</v>
      </c>
      <c r="J306" s="106">
        <f t="shared" si="14"/>
        <v>164.91</v>
      </c>
      <c r="K306" s="162"/>
      <c r="M306" s="44"/>
    </row>
    <row r="307" spans="1:13" ht="25.5">
      <c r="A307" s="119">
        <v>300</v>
      </c>
      <c r="B307" s="109" t="s">
        <v>106</v>
      </c>
      <c r="C307" s="109" t="s">
        <v>73</v>
      </c>
      <c r="D307" s="121">
        <v>1337</v>
      </c>
      <c r="E307" s="131" t="s">
        <v>64</v>
      </c>
      <c r="F307" s="122">
        <f t="shared" si="15"/>
        <v>8.0380000000000003</v>
      </c>
      <c r="G307" s="106">
        <v>24</v>
      </c>
      <c r="H307" s="120">
        <v>38.58</v>
      </c>
      <c r="I307" s="106">
        <f t="shared" si="13"/>
        <v>9.1</v>
      </c>
      <c r="J307" s="106">
        <f t="shared" si="14"/>
        <v>47.68</v>
      </c>
      <c r="K307" s="162"/>
      <c r="M307" s="44"/>
    </row>
    <row r="308" spans="1:13" ht="25.5">
      <c r="A308" s="119">
        <v>301</v>
      </c>
      <c r="B308" s="109" t="s">
        <v>81</v>
      </c>
      <c r="C308" s="109" t="s">
        <v>73</v>
      </c>
      <c r="D308" s="121">
        <v>1337</v>
      </c>
      <c r="E308" s="131" t="s">
        <v>64</v>
      </c>
      <c r="F308" s="122">
        <f t="shared" si="15"/>
        <v>8.0380000000000003</v>
      </c>
      <c r="G308" s="106">
        <v>37</v>
      </c>
      <c r="H308" s="120">
        <v>59.48</v>
      </c>
      <c r="I308" s="106">
        <f t="shared" si="13"/>
        <v>14.03</v>
      </c>
      <c r="J308" s="106">
        <f t="shared" si="14"/>
        <v>73.509999999999991</v>
      </c>
      <c r="K308" s="162"/>
      <c r="M308" s="44"/>
    </row>
    <row r="309" spans="1:13" ht="25.5">
      <c r="A309" s="119">
        <v>302</v>
      </c>
      <c r="B309" s="109" t="s">
        <v>100</v>
      </c>
      <c r="C309" s="109" t="s">
        <v>73</v>
      </c>
      <c r="D309" s="121">
        <v>1337</v>
      </c>
      <c r="E309" s="131" t="s">
        <v>64</v>
      </c>
      <c r="F309" s="122">
        <f t="shared" si="15"/>
        <v>8.0380000000000003</v>
      </c>
      <c r="G309" s="106">
        <v>103</v>
      </c>
      <c r="H309" s="120">
        <v>165.58</v>
      </c>
      <c r="I309" s="106">
        <f t="shared" si="13"/>
        <v>39.06</v>
      </c>
      <c r="J309" s="106">
        <f t="shared" si="14"/>
        <v>204.64000000000001</v>
      </c>
      <c r="K309" s="162"/>
      <c r="M309" s="44"/>
    </row>
    <row r="310" spans="1:13">
      <c r="A310" s="119">
        <v>303</v>
      </c>
      <c r="B310" s="109" t="s">
        <v>98</v>
      </c>
      <c r="C310" s="109" t="s">
        <v>77</v>
      </c>
      <c r="D310" s="121">
        <v>1339</v>
      </c>
      <c r="E310" s="131" t="s">
        <v>65</v>
      </c>
      <c r="F310" s="122">
        <f t="shared" si="15"/>
        <v>8.0500000000000007</v>
      </c>
      <c r="G310" s="106">
        <v>1</v>
      </c>
      <c r="H310" s="120">
        <v>4.03</v>
      </c>
      <c r="I310" s="106">
        <f t="shared" si="13"/>
        <v>0.95</v>
      </c>
      <c r="J310" s="106">
        <f t="shared" si="14"/>
        <v>4.9800000000000004</v>
      </c>
      <c r="K310" s="162"/>
      <c r="M310" s="44"/>
    </row>
    <row r="311" spans="1:13">
      <c r="A311" s="119">
        <v>304</v>
      </c>
      <c r="B311" s="109" t="s">
        <v>98</v>
      </c>
      <c r="C311" s="109" t="s">
        <v>77</v>
      </c>
      <c r="D311" s="121">
        <v>1339</v>
      </c>
      <c r="E311" s="131" t="s">
        <v>64</v>
      </c>
      <c r="F311" s="122">
        <f t="shared" si="15"/>
        <v>8.0500000000000007</v>
      </c>
      <c r="G311" s="106">
        <v>49</v>
      </c>
      <c r="H311" s="120">
        <v>78.89</v>
      </c>
      <c r="I311" s="106">
        <f t="shared" si="13"/>
        <v>18.61</v>
      </c>
      <c r="J311" s="106">
        <f t="shared" si="14"/>
        <v>97.5</v>
      </c>
      <c r="K311" s="162"/>
      <c r="M311" s="44"/>
    </row>
    <row r="312" spans="1:13" ht="25.5">
      <c r="A312" s="119">
        <v>305</v>
      </c>
      <c r="B312" s="109" t="s">
        <v>131</v>
      </c>
      <c r="C312" s="109" t="s">
        <v>73</v>
      </c>
      <c r="D312" s="121">
        <v>1377</v>
      </c>
      <c r="E312" s="131" t="s">
        <v>168</v>
      </c>
      <c r="F312" s="122">
        <f t="shared" si="15"/>
        <v>8.2789999999999999</v>
      </c>
      <c r="G312" s="106">
        <v>39</v>
      </c>
      <c r="H312" s="120">
        <v>32.29</v>
      </c>
      <c r="I312" s="106">
        <f>ROUND(H312*23.59%,2)+0.01</f>
        <v>7.63</v>
      </c>
      <c r="J312" s="106">
        <f t="shared" si="14"/>
        <v>39.92</v>
      </c>
      <c r="K312" s="162"/>
      <c r="M312" s="44"/>
    </row>
    <row r="313" spans="1:13" ht="25.5">
      <c r="A313" s="119">
        <v>306</v>
      </c>
      <c r="B313" s="109" t="s">
        <v>131</v>
      </c>
      <c r="C313" s="109" t="s">
        <v>73</v>
      </c>
      <c r="D313" s="121">
        <v>1377</v>
      </c>
      <c r="E313" s="131" t="s">
        <v>64</v>
      </c>
      <c r="F313" s="122">
        <f t="shared" si="15"/>
        <v>8.2789999999999999</v>
      </c>
      <c r="G313" s="106">
        <v>37.5</v>
      </c>
      <c r="H313" s="120">
        <v>62.09</v>
      </c>
      <c r="I313" s="106">
        <f t="shared" si="13"/>
        <v>14.65</v>
      </c>
      <c r="J313" s="106">
        <f t="shared" si="14"/>
        <v>76.740000000000009</v>
      </c>
      <c r="K313" s="162"/>
      <c r="M313" s="44"/>
    </row>
    <row r="314" spans="1:13" ht="25.5">
      <c r="A314" s="119">
        <v>307</v>
      </c>
      <c r="B314" s="109" t="s">
        <v>97</v>
      </c>
      <c r="C314" s="109" t="s">
        <v>75</v>
      </c>
      <c r="D314" s="121">
        <v>1517</v>
      </c>
      <c r="E314" s="131" t="s">
        <v>64</v>
      </c>
      <c r="F314" s="122">
        <f t="shared" si="15"/>
        <v>9.1199999999999992</v>
      </c>
      <c r="G314" s="106">
        <v>36</v>
      </c>
      <c r="H314" s="120">
        <v>65.66</v>
      </c>
      <c r="I314" s="106">
        <f t="shared" si="13"/>
        <v>15.49</v>
      </c>
      <c r="J314" s="106">
        <f t="shared" si="14"/>
        <v>81.149999999999991</v>
      </c>
      <c r="K314" s="162"/>
      <c r="M314" s="44"/>
    </row>
    <row r="315" spans="1:13" ht="25.5">
      <c r="A315" s="119">
        <v>308</v>
      </c>
      <c r="B315" s="109" t="s">
        <v>140</v>
      </c>
      <c r="C315" s="109" t="s">
        <v>75</v>
      </c>
      <c r="D315" s="121">
        <v>1517</v>
      </c>
      <c r="E315" s="131" t="s">
        <v>64</v>
      </c>
      <c r="F315" s="122">
        <f t="shared" si="15"/>
        <v>9.1199999999999992</v>
      </c>
      <c r="G315" s="106">
        <v>24</v>
      </c>
      <c r="H315" s="120">
        <v>43.78</v>
      </c>
      <c r="I315" s="106">
        <f t="shared" si="13"/>
        <v>10.33</v>
      </c>
      <c r="J315" s="106">
        <f t="shared" si="14"/>
        <v>54.11</v>
      </c>
      <c r="K315" s="162"/>
      <c r="M315" s="44"/>
    </row>
    <row r="316" spans="1:13" ht="25.5">
      <c r="A316" s="119">
        <v>309</v>
      </c>
      <c r="B316" s="109" t="s">
        <v>116</v>
      </c>
      <c r="C316" s="109" t="s">
        <v>75</v>
      </c>
      <c r="D316" s="121">
        <v>1450</v>
      </c>
      <c r="E316" s="131" t="s">
        <v>64</v>
      </c>
      <c r="F316" s="122">
        <f t="shared" si="15"/>
        <v>8.718</v>
      </c>
      <c r="G316" s="106">
        <v>45</v>
      </c>
      <c r="H316" s="120">
        <v>78.459999999999994</v>
      </c>
      <c r="I316" s="106">
        <f t="shared" si="13"/>
        <v>18.510000000000002</v>
      </c>
      <c r="J316" s="106">
        <f t="shared" si="14"/>
        <v>96.97</v>
      </c>
      <c r="K316" s="162"/>
      <c r="M316" s="44"/>
    </row>
    <row r="317" spans="1:13" ht="38.25">
      <c r="A317" s="119">
        <v>310</v>
      </c>
      <c r="B317" s="109" t="s">
        <v>117</v>
      </c>
      <c r="C317" s="109" t="s">
        <v>145</v>
      </c>
      <c r="D317" s="121">
        <v>1322</v>
      </c>
      <c r="E317" s="131" t="s">
        <v>64</v>
      </c>
      <c r="F317" s="122">
        <f t="shared" si="15"/>
        <v>7.9480000000000004</v>
      </c>
      <c r="G317" s="106">
        <v>24</v>
      </c>
      <c r="H317" s="120">
        <v>38.15</v>
      </c>
      <c r="I317" s="106">
        <f t="shared" si="13"/>
        <v>9</v>
      </c>
      <c r="J317" s="106">
        <f t="shared" si="14"/>
        <v>47.15</v>
      </c>
      <c r="K317" s="162"/>
      <c r="M317" s="44"/>
    </row>
    <row r="318" spans="1:13" ht="25.5">
      <c r="A318" s="119">
        <v>311</v>
      </c>
      <c r="B318" s="109" t="s">
        <v>124</v>
      </c>
      <c r="C318" s="109" t="s">
        <v>73</v>
      </c>
      <c r="D318" s="121">
        <v>1337</v>
      </c>
      <c r="E318" s="131" t="s">
        <v>64</v>
      </c>
      <c r="F318" s="122">
        <f t="shared" si="15"/>
        <v>8.0380000000000003</v>
      </c>
      <c r="G318" s="106">
        <v>25</v>
      </c>
      <c r="H318" s="120">
        <v>40.19</v>
      </c>
      <c r="I318" s="106">
        <f t="shared" si="13"/>
        <v>9.48</v>
      </c>
      <c r="J318" s="106">
        <f t="shared" si="14"/>
        <v>49.67</v>
      </c>
      <c r="K318" s="162"/>
      <c r="M318" s="44"/>
    </row>
    <row r="319" spans="1:13" ht="25.5">
      <c r="A319" s="119">
        <v>312</v>
      </c>
      <c r="B319" s="109" t="s">
        <v>126</v>
      </c>
      <c r="C319" s="109" t="s">
        <v>73</v>
      </c>
      <c r="D319" s="121">
        <v>1443</v>
      </c>
      <c r="E319" s="131" t="s">
        <v>64</v>
      </c>
      <c r="F319" s="122">
        <f t="shared" si="15"/>
        <v>8.6760000000000002</v>
      </c>
      <c r="G319" s="106">
        <v>24</v>
      </c>
      <c r="H319" s="120">
        <v>41.64</v>
      </c>
      <c r="I319" s="106">
        <f t="shared" si="13"/>
        <v>9.82</v>
      </c>
      <c r="J319" s="106">
        <f t="shared" si="14"/>
        <v>51.46</v>
      </c>
      <c r="K319" s="162"/>
      <c r="M319" s="44"/>
    </row>
    <row r="320" spans="1:13" ht="25.5">
      <c r="A320" s="119">
        <v>313</v>
      </c>
      <c r="B320" s="109" t="s">
        <v>131</v>
      </c>
      <c r="C320" s="109" t="s">
        <v>75</v>
      </c>
      <c r="D320" s="121">
        <v>1517</v>
      </c>
      <c r="E320" s="131" t="s">
        <v>64</v>
      </c>
      <c r="F320" s="122">
        <f t="shared" si="15"/>
        <v>9.1199999999999992</v>
      </c>
      <c r="G320" s="106">
        <v>12</v>
      </c>
      <c r="H320" s="120">
        <v>21.89</v>
      </c>
      <c r="I320" s="106">
        <f t="shared" si="13"/>
        <v>5.16</v>
      </c>
      <c r="J320" s="106">
        <f t="shared" si="14"/>
        <v>27.05</v>
      </c>
      <c r="K320" s="162"/>
      <c r="M320" s="44"/>
    </row>
    <row r="321" spans="1:13" ht="25.5">
      <c r="A321" s="119">
        <v>314</v>
      </c>
      <c r="B321" s="109" t="s">
        <v>127</v>
      </c>
      <c r="C321" s="109" t="s">
        <v>75</v>
      </c>
      <c r="D321" s="121">
        <v>1470</v>
      </c>
      <c r="E321" s="131" t="s">
        <v>168</v>
      </c>
      <c r="F321" s="122">
        <f t="shared" si="15"/>
        <v>8.8379999999999992</v>
      </c>
      <c r="G321" s="106">
        <v>26</v>
      </c>
      <c r="H321" s="120">
        <v>22.98</v>
      </c>
      <c r="I321" s="106">
        <f t="shared" si="13"/>
        <v>5.42</v>
      </c>
      <c r="J321" s="106">
        <f t="shared" si="14"/>
        <v>28.4</v>
      </c>
      <c r="K321" s="162"/>
      <c r="M321" s="44"/>
    </row>
    <row r="322" spans="1:13" ht="25.5">
      <c r="A322" s="119">
        <v>315</v>
      </c>
      <c r="B322" s="109" t="s">
        <v>127</v>
      </c>
      <c r="C322" s="109" t="s">
        <v>75</v>
      </c>
      <c r="D322" s="121">
        <v>1470</v>
      </c>
      <c r="E322" s="131" t="s">
        <v>64</v>
      </c>
      <c r="F322" s="122">
        <f t="shared" si="15"/>
        <v>8.8379999999999992</v>
      </c>
      <c r="G322" s="106">
        <v>11.5</v>
      </c>
      <c r="H322" s="120">
        <v>20.329999999999998</v>
      </c>
      <c r="I322" s="106">
        <f t="shared" si="13"/>
        <v>4.8</v>
      </c>
      <c r="J322" s="106">
        <f t="shared" si="14"/>
        <v>25.13</v>
      </c>
      <c r="K322" s="162"/>
      <c r="M322" s="44"/>
    </row>
    <row r="323" spans="1:13" ht="25.5">
      <c r="A323" s="119">
        <v>316</v>
      </c>
      <c r="B323" s="109" t="s">
        <v>87</v>
      </c>
      <c r="C323" s="109" t="s">
        <v>75</v>
      </c>
      <c r="D323" s="121">
        <v>1335</v>
      </c>
      <c r="E323" s="131" t="s">
        <v>168</v>
      </c>
      <c r="F323" s="122">
        <f t="shared" si="15"/>
        <v>8.0259999999999998</v>
      </c>
      <c r="G323" s="106">
        <v>12</v>
      </c>
      <c r="H323" s="120">
        <v>9.6300000000000008</v>
      </c>
      <c r="I323" s="106">
        <f t="shared" si="13"/>
        <v>2.27</v>
      </c>
      <c r="J323" s="106">
        <f t="shared" si="14"/>
        <v>11.9</v>
      </c>
      <c r="K323" s="162"/>
      <c r="M323" s="44"/>
    </row>
    <row r="324" spans="1:13" ht="25.5">
      <c r="A324" s="119">
        <v>317</v>
      </c>
      <c r="B324" s="109" t="s">
        <v>87</v>
      </c>
      <c r="C324" s="109" t="s">
        <v>75</v>
      </c>
      <c r="D324" s="121">
        <v>1335</v>
      </c>
      <c r="E324" s="131" t="s">
        <v>64</v>
      </c>
      <c r="F324" s="122">
        <f t="shared" si="15"/>
        <v>8.0259999999999998</v>
      </c>
      <c r="G324" s="106">
        <v>72</v>
      </c>
      <c r="H324" s="120">
        <v>115.57</v>
      </c>
      <c r="I324" s="106">
        <f t="shared" si="13"/>
        <v>27.26</v>
      </c>
      <c r="J324" s="106">
        <f t="shared" si="14"/>
        <v>142.82999999999998</v>
      </c>
      <c r="K324" s="162"/>
      <c r="M324" s="44"/>
    </row>
    <row r="325" spans="1:13" ht="25.5">
      <c r="A325" s="119">
        <v>318</v>
      </c>
      <c r="B325" s="109" t="s">
        <v>104</v>
      </c>
      <c r="C325" s="109" t="s">
        <v>73</v>
      </c>
      <c r="D325" s="121">
        <v>1517</v>
      </c>
      <c r="E325" s="131" t="s">
        <v>64</v>
      </c>
      <c r="F325" s="122">
        <f t="shared" si="15"/>
        <v>9.1199999999999992</v>
      </c>
      <c r="G325" s="106">
        <v>60</v>
      </c>
      <c r="H325" s="120">
        <v>109.44</v>
      </c>
      <c r="I325" s="106">
        <f t="shared" si="13"/>
        <v>25.82</v>
      </c>
      <c r="J325" s="106">
        <f t="shared" si="14"/>
        <v>135.26</v>
      </c>
      <c r="K325" s="162"/>
      <c r="M325" s="44"/>
    </row>
    <row r="326" spans="1:13" ht="19.5" customHeight="1">
      <c r="A326" s="119">
        <v>319</v>
      </c>
      <c r="B326" s="109" t="s">
        <v>85</v>
      </c>
      <c r="C326" s="109" t="s">
        <v>73</v>
      </c>
      <c r="D326" s="121">
        <v>1337</v>
      </c>
      <c r="E326" s="131" t="s">
        <v>64</v>
      </c>
      <c r="F326" s="122">
        <f t="shared" si="15"/>
        <v>8.0380000000000003</v>
      </c>
      <c r="G326" s="106">
        <v>48</v>
      </c>
      <c r="H326" s="120">
        <v>77.16</v>
      </c>
      <c r="I326" s="106">
        <f t="shared" si="13"/>
        <v>18.2</v>
      </c>
      <c r="J326" s="106">
        <f t="shared" si="14"/>
        <v>95.36</v>
      </c>
      <c r="K326" s="162"/>
      <c r="M326" s="44"/>
    </row>
    <row r="327" spans="1:13" ht="25.5">
      <c r="A327" s="119">
        <v>320</v>
      </c>
      <c r="B327" s="109" t="s">
        <v>140</v>
      </c>
      <c r="C327" s="109" t="s">
        <v>73</v>
      </c>
      <c r="D327" s="121">
        <v>1317</v>
      </c>
      <c r="E327" s="131" t="s">
        <v>64</v>
      </c>
      <c r="F327" s="122">
        <f t="shared" si="15"/>
        <v>7.9180000000000001</v>
      </c>
      <c r="G327" s="106">
        <v>48</v>
      </c>
      <c r="H327" s="120">
        <v>76.010000000000005</v>
      </c>
      <c r="I327" s="106">
        <f t="shared" si="13"/>
        <v>17.93</v>
      </c>
      <c r="J327" s="106">
        <f t="shared" si="14"/>
        <v>93.94</v>
      </c>
      <c r="K327" s="162"/>
      <c r="M327" s="44"/>
    </row>
    <row r="328" spans="1:13" ht="25.5">
      <c r="A328" s="119">
        <v>321</v>
      </c>
      <c r="B328" s="109" t="s">
        <v>140</v>
      </c>
      <c r="C328" s="109" t="s">
        <v>73</v>
      </c>
      <c r="D328" s="121">
        <v>1317</v>
      </c>
      <c r="E328" s="131" t="s">
        <v>65</v>
      </c>
      <c r="F328" s="122">
        <f t="shared" si="15"/>
        <v>7.9180000000000001</v>
      </c>
      <c r="G328" s="106">
        <v>1</v>
      </c>
      <c r="H328" s="120">
        <v>3.96</v>
      </c>
      <c r="I328" s="106">
        <f t="shared" ref="I328:I391" si="16">ROUND(H328*23.59%,2)</f>
        <v>0.93</v>
      </c>
      <c r="J328" s="106">
        <f t="shared" ref="J328:J391" si="17">H328+I328</f>
        <v>4.8899999999999997</v>
      </c>
      <c r="K328" s="162"/>
      <c r="M328" s="44"/>
    </row>
    <row r="329" spans="1:13" ht="25.5">
      <c r="A329" s="119">
        <v>322</v>
      </c>
      <c r="B329" s="109" t="s">
        <v>148</v>
      </c>
      <c r="C329" s="109" t="s">
        <v>73</v>
      </c>
      <c r="D329" s="121">
        <v>1337</v>
      </c>
      <c r="E329" s="131" t="s">
        <v>64</v>
      </c>
      <c r="F329" s="122">
        <f t="shared" si="15"/>
        <v>8.0380000000000003</v>
      </c>
      <c r="G329" s="106">
        <v>36</v>
      </c>
      <c r="H329" s="120">
        <v>57.87</v>
      </c>
      <c r="I329" s="106">
        <f t="shared" si="16"/>
        <v>13.65</v>
      </c>
      <c r="J329" s="106">
        <f t="shared" si="17"/>
        <v>71.52</v>
      </c>
      <c r="K329" s="162"/>
      <c r="M329" s="44"/>
    </row>
    <row r="330" spans="1:13" ht="25.5">
      <c r="A330" s="119">
        <v>323</v>
      </c>
      <c r="B330" s="109" t="s">
        <v>102</v>
      </c>
      <c r="C330" s="109" t="s">
        <v>77</v>
      </c>
      <c r="D330" s="121">
        <v>1655</v>
      </c>
      <c r="E330" s="131" t="s">
        <v>64</v>
      </c>
      <c r="F330" s="122">
        <f t="shared" ref="F330:F393" si="18">ROUND(D330/$F$4,3)</f>
        <v>9.9499999999999993</v>
      </c>
      <c r="G330" s="106">
        <v>24</v>
      </c>
      <c r="H330" s="120">
        <v>47.76</v>
      </c>
      <c r="I330" s="106">
        <f t="shared" si="16"/>
        <v>11.27</v>
      </c>
      <c r="J330" s="106">
        <f t="shared" si="17"/>
        <v>59.03</v>
      </c>
      <c r="K330" s="162"/>
      <c r="M330" s="44"/>
    </row>
    <row r="331" spans="1:13" ht="25.5">
      <c r="A331" s="119">
        <v>324</v>
      </c>
      <c r="B331" s="109" t="s">
        <v>114</v>
      </c>
      <c r="C331" s="109" t="s">
        <v>73</v>
      </c>
      <c r="D331" s="121">
        <v>1277</v>
      </c>
      <c r="E331" s="131" t="s">
        <v>64</v>
      </c>
      <c r="F331" s="122">
        <f t="shared" si="18"/>
        <v>7.6779999999999999</v>
      </c>
      <c r="G331" s="106">
        <v>63.5</v>
      </c>
      <c r="H331" s="120">
        <v>97.51</v>
      </c>
      <c r="I331" s="106">
        <f t="shared" si="16"/>
        <v>23</v>
      </c>
      <c r="J331" s="106">
        <f t="shared" si="17"/>
        <v>120.51</v>
      </c>
      <c r="K331" s="162"/>
      <c r="M331" s="44"/>
    </row>
    <row r="332" spans="1:13" ht="19.5" customHeight="1">
      <c r="A332" s="119">
        <v>325</v>
      </c>
      <c r="B332" s="109" t="s">
        <v>111</v>
      </c>
      <c r="C332" s="109" t="s">
        <v>75</v>
      </c>
      <c r="D332" s="121">
        <v>1497</v>
      </c>
      <c r="E332" s="131" t="s">
        <v>64</v>
      </c>
      <c r="F332" s="122">
        <f t="shared" si="18"/>
        <v>9</v>
      </c>
      <c r="G332" s="106">
        <v>66.5</v>
      </c>
      <c r="H332" s="120">
        <v>119.7</v>
      </c>
      <c r="I332" s="106">
        <f t="shared" si="16"/>
        <v>28.24</v>
      </c>
      <c r="J332" s="106">
        <f t="shared" si="17"/>
        <v>147.94</v>
      </c>
      <c r="K332" s="162"/>
      <c r="M332" s="44"/>
    </row>
    <row r="333" spans="1:13" ht="25.5">
      <c r="A333" s="119">
        <v>326</v>
      </c>
      <c r="B333" s="109" t="s">
        <v>120</v>
      </c>
      <c r="C333" s="109" t="s">
        <v>33</v>
      </c>
      <c r="D333" s="121">
        <v>1245</v>
      </c>
      <c r="E333" s="131" t="s">
        <v>64</v>
      </c>
      <c r="F333" s="122">
        <f t="shared" si="18"/>
        <v>7.4850000000000003</v>
      </c>
      <c r="G333" s="106">
        <v>77.5</v>
      </c>
      <c r="H333" s="120">
        <v>116.02</v>
      </c>
      <c r="I333" s="106">
        <f t="shared" si="16"/>
        <v>27.37</v>
      </c>
      <c r="J333" s="106">
        <f t="shared" si="17"/>
        <v>143.38999999999999</v>
      </c>
      <c r="K333" s="162"/>
      <c r="M333" s="44"/>
    </row>
    <row r="334" spans="1:13" ht="25.5">
      <c r="A334" s="119">
        <v>327</v>
      </c>
      <c r="B334" s="109" t="s">
        <v>120</v>
      </c>
      <c r="C334" s="109" t="s">
        <v>33</v>
      </c>
      <c r="D334" s="121">
        <v>1245</v>
      </c>
      <c r="E334" s="131" t="s">
        <v>65</v>
      </c>
      <c r="F334" s="122">
        <f t="shared" si="18"/>
        <v>7.4850000000000003</v>
      </c>
      <c r="G334" s="106">
        <v>42.5</v>
      </c>
      <c r="H334" s="120">
        <v>159.06</v>
      </c>
      <c r="I334" s="106">
        <f t="shared" si="16"/>
        <v>37.520000000000003</v>
      </c>
      <c r="J334" s="106">
        <f t="shared" si="17"/>
        <v>196.58</v>
      </c>
      <c r="K334" s="162"/>
      <c r="M334" s="44"/>
    </row>
    <row r="335" spans="1:13" ht="25.5">
      <c r="A335" s="119">
        <v>328</v>
      </c>
      <c r="B335" s="109" t="s">
        <v>87</v>
      </c>
      <c r="C335" s="109" t="s">
        <v>73</v>
      </c>
      <c r="D335" s="121">
        <v>1362</v>
      </c>
      <c r="E335" s="131" t="s">
        <v>64</v>
      </c>
      <c r="F335" s="122">
        <f t="shared" si="18"/>
        <v>8.1890000000000001</v>
      </c>
      <c r="G335" s="106">
        <v>36</v>
      </c>
      <c r="H335" s="120">
        <v>58.96</v>
      </c>
      <c r="I335" s="106">
        <f t="shared" si="16"/>
        <v>13.91</v>
      </c>
      <c r="J335" s="106">
        <f t="shared" si="17"/>
        <v>72.87</v>
      </c>
      <c r="K335" s="162"/>
      <c r="M335" s="44"/>
    </row>
    <row r="336" spans="1:13" ht="25.5">
      <c r="A336" s="119">
        <v>329</v>
      </c>
      <c r="B336" s="109" t="s">
        <v>87</v>
      </c>
      <c r="C336" s="109" t="s">
        <v>73</v>
      </c>
      <c r="D336" s="121">
        <v>1362</v>
      </c>
      <c r="E336" s="131" t="s">
        <v>168</v>
      </c>
      <c r="F336" s="122">
        <f t="shared" si="18"/>
        <v>8.1890000000000001</v>
      </c>
      <c r="G336" s="106">
        <v>12</v>
      </c>
      <c r="H336" s="120">
        <v>9.83</v>
      </c>
      <c r="I336" s="106">
        <f t="shared" si="16"/>
        <v>2.3199999999999998</v>
      </c>
      <c r="J336" s="106">
        <f t="shared" si="17"/>
        <v>12.15</v>
      </c>
      <c r="K336" s="162"/>
      <c r="M336" s="44"/>
    </row>
    <row r="337" spans="1:13" ht="25.5">
      <c r="A337" s="119">
        <v>330</v>
      </c>
      <c r="B337" s="109" t="s">
        <v>78</v>
      </c>
      <c r="C337" s="109" t="s">
        <v>77</v>
      </c>
      <c r="D337" s="121">
        <v>1541</v>
      </c>
      <c r="E337" s="131" t="s">
        <v>168</v>
      </c>
      <c r="F337" s="122">
        <f t="shared" si="18"/>
        <v>9.2650000000000006</v>
      </c>
      <c r="G337" s="106">
        <v>65</v>
      </c>
      <c r="H337" s="120">
        <v>60.22</v>
      </c>
      <c r="I337" s="106">
        <f t="shared" si="16"/>
        <v>14.21</v>
      </c>
      <c r="J337" s="106">
        <f t="shared" si="17"/>
        <v>74.430000000000007</v>
      </c>
      <c r="K337" s="162"/>
      <c r="M337" s="44"/>
    </row>
    <row r="338" spans="1:13" ht="25.5">
      <c r="A338" s="119">
        <v>331</v>
      </c>
      <c r="B338" s="109" t="s">
        <v>78</v>
      </c>
      <c r="C338" s="109" t="s">
        <v>77</v>
      </c>
      <c r="D338" s="121">
        <v>1541</v>
      </c>
      <c r="E338" s="131" t="s">
        <v>64</v>
      </c>
      <c r="F338" s="122">
        <f t="shared" si="18"/>
        <v>9.2650000000000006</v>
      </c>
      <c r="G338" s="106">
        <v>13</v>
      </c>
      <c r="H338" s="120">
        <v>24.09</v>
      </c>
      <c r="I338" s="106">
        <f t="shared" si="16"/>
        <v>5.68</v>
      </c>
      <c r="J338" s="106">
        <f t="shared" si="17"/>
        <v>29.77</v>
      </c>
      <c r="K338" s="162"/>
      <c r="M338" s="44"/>
    </row>
    <row r="339" spans="1:13" ht="25.5">
      <c r="A339" s="119">
        <v>332</v>
      </c>
      <c r="B339" s="109" t="s">
        <v>87</v>
      </c>
      <c r="C339" s="109" t="s">
        <v>73</v>
      </c>
      <c r="D339" s="121">
        <v>1322</v>
      </c>
      <c r="E339" s="131" t="s">
        <v>64</v>
      </c>
      <c r="F339" s="122">
        <f t="shared" si="18"/>
        <v>7.9480000000000004</v>
      </c>
      <c r="G339" s="106">
        <v>24</v>
      </c>
      <c r="H339" s="120">
        <v>38.15</v>
      </c>
      <c r="I339" s="106">
        <f t="shared" si="16"/>
        <v>9</v>
      </c>
      <c r="J339" s="106">
        <f t="shared" si="17"/>
        <v>47.15</v>
      </c>
      <c r="K339" s="162"/>
      <c r="M339" s="44"/>
    </row>
    <row r="340" spans="1:13" ht="25.5">
      <c r="A340" s="119">
        <v>333</v>
      </c>
      <c r="B340" s="109" t="s">
        <v>119</v>
      </c>
      <c r="C340" s="109" t="s">
        <v>75</v>
      </c>
      <c r="D340" s="121">
        <v>1335</v>
      </c>
      <c r="E340" s="131" t="s">
        <v>65</v>
      </c>
      <c r="F340" s="122">
        <f t="shared" si="18"/>
        <v>8.0259999999999998</v>
      </c>
      <c r="G340" s="106">
        <v>1</v>
      </c>
      <c r="H340" s="120">
        <v>4.01</v>
      </c>
      <c r="I340" s="106">
        <f t="shared" si="16"/>
        <v>0.95</v>
      </c>
      <c r="J340" s="106">
        <f t="shared" si="17"/>
        <v>4.96</v>
      </c>
      <c r="K340" s="162"/>
      <c r="M340" s="44"/>
    </row>
    <row r="341" spans="1:13" ht="25.5">
      <c r="A341" s="119">
        <v>334</v>
      </c>
      <c r="B341" s="109" t="s">
        <v>119</v>
      </c>
      <c r="C341" s="109" t="s">
        <v>75</v>
      </c>
      <c r="D341" s="121">
        <v>1335</v>
      </c>
      <c r="E341" s="131" t="s">
        <v>64</v>
      </c>
      <c r="F341" s="122">
        <f t="shared" si="18"/>
        <v>8.0259999999999998</v>
      </c>
      <c r="G341" s="106">
        <v>36</v>
      </c>
      <c r="H341" s="120">
        <v>57.79</v>
      </c>
      <c r="I341" s="106">
        <f t="shared" si="16"/>
        <v>13.63</v>
      </c>
      <c r="J341" s="106">
        <f t="shared" si="17"/>
        <v>71.42</v>
      </c>
      <c r="K341" s="162"/>
      <c r="M341" s="44"/>
    </row>
    <row r="342" spans="1:13" ht="25.5">
      <c r="A342" s="119">
        <v>335</v>
      </c>
      <c r="B342" s="109" t="s">
        <v>104</v>
      </c>
      <c r="C342" s="109" t="s">
        <v>77</v>
      </c>
      <c r="D342" s="121">
        <v>1490</v>
      </c>
      <c r="E342" s="131" t="s">
        <v>65</v>
      </c>
      <c r="F342" s="122">
        <f t="shared" si="18"/>
        <v>8.9580000000000002</v>
      </c>
      <c r="G342" s="106">
        <v>1</v>
      </c>
      <c r="H342" s="120">
        <v>4.4800000000000004</v>
      </c>
      <c r="I342" s="106">
        <f t="shared" si="16"/>
        <v>1.06</v>
      </c>
      <c r="J342" s="106">
        <f t="shared" si="17"/>
        <v>5.5400000000000009</v>
      </c>
      <c r="K342" s="162"/>
      <c r="M342" s="44"/>
    </row>
    <row r="343" spans="1:13" ht="25.5">
      <c r="A343" s="119">
        <v>336</v>
      </c>
      <c r="B343" s="109" t="s">
        <v>104</v>
      </c>
      <c r="C343" s="109" t="s">
        <v>77</v>
      </c>
      <c r="D343" s="121">
        <v>1490</v>
      </c>
      <c r="E343" s="131" t="s">
        <v>64</v>
      </c>
      <c r="F343" s="122">
        <f t="shared" si="18"/>
        <v>8.9580000000000002</v>
      </c>
      <c r="G343" s="106">
        <v>44</v>
      </c>
      <c r="H343" s="120">
        <v>78.83</v>
      </c>
      <c r="I343" s="106">
        <f t="shared" si="16"/>
        <v>18.600000000000001</v>
      </c>
      <c r="J343" s="106">
        <f t="shared" si="17"/>
        <v>97.43</v>
      </c>
      <c r="K343" s="162"/>
      <c r="M343" s="44"/>
    </row>
    <row r="344" spans="1:13" ht="25.5">
      <c r="A344" s="119">
        <v>337</v>
      </c>
      <c r="B344" s="109" t="s">
        <v>89</v>
      </c>
      <c r="C344" s="109" t="s">
        <v>75</v>
      </c>
      <c r="D344" s="121">
        <v>1497</v>
      </c>
      <c r="E344" s="131" t="s">
        <v>64</v>
      </c>
      <c r="F344" s="122">
        <f t="shared" si="18"/>
        <v>9</v>
      </c>
      <c r="G344" s="106">
        <v>13</v>
      </c>
      <c r="H344" s="120">
        <v>23.4</v>
      </c>
      <c r="I344" s="106">
        <f t="shared" si="16"/>
        <v>5.52</v>
      </c>
      <c r="J344" s="106">
        <f t="shared" si="17"/>
        <v>28.919999999999998</v>
      </c>
      <c r="K344" s="162"/>
      <c r="M344" s="44"/>
    </row>
    <row r="345" spans="1:13" ht="25.5">
      <c r="A345" s="119">
        <v>338</v>
      </c>
      <c r="B345" s="109" t="s">
        <v>89</v>
      </c>
      <c r="C345" s="109" t="s">
        <v>75</v>
      </c>
      <c r="D345" s="121">
        <v>1497</v>
      </c>
      <c r="E345" s="131" t="s">
        <v>168</v>
      </c>
      <c r="F345" s="122">
        <f t="shared" si="18"/>
        <v>9</v>
      </c>
      <c r="G345" s="106">
        <v>13</v>
      </c>
      <c r="H345" s="120">
        <v>11.7</v>
      </c>
      <c r="I345" s="106">
        <f t="shared" si="16"/>
        <v>2.76</v>
      </c>
      <c r="J345" s="106">
        <f t="shared" si="17"/>
        <v>14.459999999999999</v>
      </c>
      <c r="K345" s="162"/>
      <c r="M345" s="44"/>
    </row>
    <row r="346" spans="1:13">
      <c r="A346" s="119">
        <v>339</v>
      </c>
      <c r="B346" s="109" t="s">
        <v>135</v>
      </c>
      <c r="C346" s="109" t="s">
        <v>137</v>
      </c>
      <c r="D346" s="121">
        <v>2200</v>
      </c>
      <c r="E346" s="131" t="s">
        <v>64</v>
      </c>
      <c r="F346" s="122">
        <f t="shared" si="18"/>
        <v>13.227</v>
      </c>
      <c r="G346" s="106">
        <v>36</v>
      </c>
      <c r="H346" s="120">
        <v>95.23</v>
      </c>
      <c r="I346" s="106">
        <f t="shared" si="16"/>
        <v>22.46</v>
      </c>
      <c r="J346" s="106">
        <f t="shared" si="17"/>
        <v>117.69</v>
      </c>
      <c r="K346" s="162"/>
      <c r="M346" s="44"/>
    </row>
    <row r="347" spans="1:13" ht="25.5">
      <c r="A347" s="119">
        <v>340</v>
      </c>
      <c r="B347" s="109" t="s">
        <v>122</v>
      </c>
      <c r="C347" s="109" t="s">
        <v>77</v>
      </c>
      <c r="D347" s="121">
        <v>1645</v>
      </c>
      <c r="E347" s="131" t="s">
        <v>64</v>
      </c>
      <c r="F347" s="122">
        <f t="shared" si="18"/>
        <v>9.89</v>
      </c>
      <c r="G347" s="106">
        <v>23</v>
      </c>
      <c r="H347" s="120">
        <v>45.49</v>
      </c>
      <c r="I347" s="106">
        <f>ROUND(H347*23.59%,2)+0.01</f>
        <v>10.74</v>
      </c>
      <c r="J347" s="106">
        <f t="shared" si="17"/>
        <v>56.230000000000004</v>
      </c>
      <c r="K347" s="162"/>
      <c r="M347" s="44"/>
    </row>
    <row r="348" spans="1:13" ht="25.5">
      <c r="A348" s="119">
        <v>341</v>
      </c>
      <c r="B348" s="109" t="s">
        <v>76</v>
      </c>
      <c r="C348" s="109" t="s">
        <v>73</v>
      </c>
      <c r="D348" s="121">
        <v>1437</v>
      </c>
      <c r="E348" s="131" t="s">
        <v>64</v>
      </c>
      <c r="F348" s="122">
        <f t="shared" si="18"/>
        <v>8.6389999999999993</v>
      </c>
      <c r="G348" s="106">
        <v>48</v>
      </c>
      <c r="H348" s="120">
        <v>82.93</v>
      </c>
      <c r="I348" s="106">
        <f t="shared" si="16"/>
        <v>19.559999999999999</v>
      </c>
      <c r="J348" s="106">
        <f t="shared" si="17"/>
        <v>102.49000000000001</v>
      </c>
      <c r="K348" s="162"/>
      <c r="M348" s="44"/>
    </row>
    <row r="349" spans="1:13" ht="25.5">
      <c r="A349" s="119">
        <v>342</v>
      </c>
      <c r="B349" s="109" t="s">
        <v>108</v>
      </c>
      <c r="C349" s="109" t="s">
        <v>73</v>
      </c>
      <c r="D349" s="121">
        <v>1417</v>
      </c>
      <c r="E349" s="131" t="s">
        <v>64</v>
      </c>
      <c r="F349" s="122">
        <f t="shared" si="18"/>
        <v>8.5190000000000001</v>
      </c>
      <c r="G349" s="106">
        <v>71.5</v>
      </c>
      <c r="H349" s="120">
        <v>121.82</v>
      </c>
      <c r="I349" s="106">
        <f t="shared" si="16"/>
        <v>28.74</v>
      </c>
      <c r="J349" s="106">
        <f t="shared" si="17"/>
        <v>150.56</v>
      </c>
      <c r="K349" s="162"/>
      <c r="M349" s="44"/>
    </row>
    <row r="350" spans="1:13" ht="25.5">
      <c r="A350" s="119">
        <v>343</v>
      </c>
      <c r="B350" s="109" t="s">
        <v>108</v>
      </c>
      <c r="C350" s="109" t="s">
        <v>73</v>
      </c>
      <c r="D350" s="121">
        <v>1417</v>
      </c>
      <c r="E350" s="131" t="s">
        <v>65</v>
      </c>
      <c r="F350" s="122">
        <f t="shared" si="18"/>
        <v>8.5190000000000001</v>
      </c>
      <c r="G350" s="106">
        <v>0.5</v>
      </c>
      <c r="H350" s="120">
        <v>2.13</v>
      </c>
      <c r="I350" s="106">
        <f t="shared" si="16"/>
        <v>0.5</v>
      </c>
      <c r="J350" s="106">
        <f t="shared" si="17"/>
        <v>2.63</v>
      </c>
      <c r="K350" s="162"/>
      <c r="M350" s="44"/>
    </row>
    <row r="351" spans="1:13" ht="25.5">
      <c r="A351" s="119">
        <v>344</v>
      </c>
      <c r="B351" s="109" t="s">
        <v>140</v>
      </c>
      <c r="C351" s="109" t="s">
        <v>73</v>
      </c>
      <c r="D351" s="121">
        <v>1317</v>
      </c>
      <c r="E351" s="131" t="s">
        <v>64</v>
      </c>
      <c r="F351" s="122">
        <f t="shared" si="18"/>
        <v>7.9180000000000001</v>
      </c>
      <c r="G351" s="106">
        <v>72</v>
      </c>
      <c r="H351" s="120">
        <v>114.02</v>
      </c>
      <c r="I351" s="106">
        <f t="shared" si="16"/>
        <v>26.9</v>
      </c>
      <c r="J351" s="106">
        <f t="shared" si="17"/>
        <v>140.91999999999999</v>
      </c>
      <c r="K351" s="162"/>
      <c r="M351" s="44"/>
    </row>
    <row r="352" spans="1:13" ht="25.5">
      <c r="A352" s="119">
        <v>345</v>
      </c>
      <c r="B352" s="109" t="s">
        <v>140</v>
      </c>
      <c r="C352" s="109" t="s">
        <v>73</v>
      </c>
      <c r="D352" s="121">
        <v>1317</v>
      </c>
      <c r="E352" s="131" t="s">
        <v>65</v>
      </c>
      <c r="F352" s="122">
        <f t="shared" si="18"/>
        <v>7.9180000000000001</v>
      </c>
      <c r="G352" s="106">
        <v>1</v>
      </c>
      <c r="H352" s="120">
        <v>3.96</v>
      </c>
      <c r="I352" s="106">
        <f t="shared" si="16"/>
        <v>0.93</v>
      </c>
      <c r="J352" s="106">
        <f t="shared" si="17"/>
        <v>4.8899999999999997</v>
      </c>
      <c r="K352" s="162"/>
      <c r="M352" s="44"/>
    </row>
    <row r="353" spans="1:13" ht="25.5">
      <c r="A353" s="119">
        <v>346</v>
      </c>
      <c r="B353" s="109" t="s">
        <v>147</v>
      </c>
      <c r="C353" s="109" t="s">
        <v>75</v>
      </c>
      <c r="D353" s="121">
        <v>1341</v>
      </c>
      <c r="E353" s="131" t="s">
        <v>65</v>
      </c>
      <c r="F353" s="122">
        <f t="shared" si="18"/>
        <v>8.0619999999999994</v>
      </c>
      <c r="G353" s="106">
        <v>1</v>
      </c>
      <c r="H353" s="120">
        <v>4.03</v>
      </c>
      <c r="I353" s="106">
        <f t="shared" si="16"/>
        <v>0.95</v>
      </c>
      <c r="J353" s="106">
        <f t="shared" si="17"/>
        <v>4.9800000000000004</v>
      </c>
      <c r="K353" s="162"/>
      <c r="M353" s="44"/>
    </row>
    <row r="354" spans="1:13" ht="25.5">
      <c r="A354" s="119">
        <v>347</v>
      </c>
      <c r="B354" s="109" t="s">
        <v>147</v>
      </c>
      <c r="C354" s="109" t="s">
        <v>75</v>
      </c>
      <c r="D354" s="121">
        <v>1341</v>
      </c>
      <c r="E354" s="131" t="s">
        <v>64</v>
      </c>
      <c r="F354" s="122">
        <f t="shared" si="18"/>
        <v>8.0619999999999994</v>
      </c>
      <c r="G354" s="106">
        <v>74</v>
      </c>
      <c r="H354" s="120">
        <v>119.32</v>
      </c>
      <c r="I354" s="106">
        <f t="shared" si="16"/>
        <v>28.15</v>
      </c>
      <c r="J354" s="106">
        <f t="shared" si="17"/>
        <v>147.47</v>
      </c>
      <c r="K354" s="162"/>
      <c r="M354" s="44"/>
    </row>
    <row r="355" spans="1:13" ht="25.5">
      <c r="A355" s="119">
        <v>348</v>
      </c>
      <c r="B355" s="109" t="s">
        <v>101</v>
      </c>
      <c r="C355" s="109" t="s">
        <v>75</v>
      </c>
      <c r="D355" s="121">
        <v>1315</v>
      </c>
      <c r="E355" s="131" t="s">
        <v>64</v>
      </c>
      <c r="F355" s="122">
        <f t="shared" si="18"/>
        <v>7.9059999999999997</v>
      </c>
      <c r="G355" s="106">
        <v>48</v>
      </c>
      <c r="H355" s="120">
        <v>75.900000000000006</v>
      </c>
      <c r="I355" s="106">
        <f t="shared" si="16"/>
        <v>17.899999999999999</v>
      </c>
      <c r="J355" s="106">
        <f t="shared" si="17"/>
        <v>93.800000000000011</v>
      </c>
      <c r="K355" s="162"/>
      <c r="M355" s="44"/>
    </row>
    <row r="356" spans="1:13" ht="25.5">
      <c r="A356" s="119">
        <v>349</v>
      </c>
      <c r="B356" s="109" t="s">
        <v>101</v>
      </c>
      <c r="C356" s="109" t="s">
        <v>75</v>
      </c>
      <c r="D356" s="121">
        <v>1315</v>
      </c>
      <c r="E356" s="131" t="s">
        <v>168</v>
      </c>
      <c r="F356" s="122">
        <f t="shared" si="18"/>
        <v>7.9059999999999997</v>
      </c>
      <c r="G356" s="106">
        <v>12</v>
      </c>
      <c r="H356" s="120">
        <v>9.49</v>
      </c>
      <c r="I356" s="106">
        <f t="shared" si="16"/>
        <v>2.2400000000000002</v>
      </c>
      <c r="J356" s="106">
        <f t="shared" si="17"/>
        <v>11.73</v>
      </c>
      <c r="K356" s="162"/>
      <c r="M356" s="44"/>
    </row>
    <row r="357" spans="1:13" ht="25.5">
      <c r="A357" s="119">
        <v>350</v>
      </c>
      <c r="B357" s="109" t="s">
        <v>138</v>
      </c>
      <c r="C357" s="109" t="s">
        <v>75</v>
      </c>
      <c r="D357" s="121">
        <v>1470</v>
      </c>
      <c r="E357" s="131" t="s">
        <v>168</v>
      </c>
      <c r="F357" s="122">
        <f t="shared" si="18"/>
        <v>8.8379999999999992</v>
      </c>
      <c r="G357" s="106">
        <v>26</v>
      </c>
      <c r="H357" s="120">
        <v>22.98</v>
      </c>
      <c r="I357" s="106">
        <f t="shared" si="16"/>
        <v>5.42</v>
      </c>
      <c r="J357" s="106">
        <f t="shared" si="17"/>
        <v>28.4</v>
      </c>
      <c r="K357" s="162"/>
      <c r="M357" s="44"/>
    </row>
    <row r="358" spans="1:13" ht="25.5">
      <c r="A358" s="119">
        <v>351</v>
      </c>
      <c r="B358" s="109" t="s">
        <v>138</v>
      </c>
      <c r="C358" s="109" t="s">
        <v>75</v>
      </c>
      <c r="D358" s="121">
        <v>1470</v>
      </c>
      <c r="E358" s="131" t="s">
        <v>64</v>
      </c>
      <c r="F358" s="122">
        <f t="shared" si="18"/>
        <v>8.8379999999999992</v>
      </c>
      <c r="G358" s="106">
        <v>47.5</v>
      </c>
      <c r="H358" s="120">
        <v>83.96</v>
      </c>
      <c r="I358" s="106">
        <f t="shared" si="16"/>
        <v>19.809999999999999</v>
      </c>
      <c r="J358" s="106">
        <f t="shared" si="17"/>
        <v>103.77</v>
      </c>
      <c r="K358" s="162"/>
      <c r="M358" s="44"/>
    </row>
    <row r="359" spans="1:13" ht="25.5">
      <c r="A359" s="119">
        <v>352</v>
      </c>
      <c r="B359" s="109" t="s">
        <v>130</v>
      </c>
      <c r="C359" s="109" t="s">
        <v>75</v>
      </c>
      <c r="D359" s="121">
        <v>1443</v>
      </c>
      <c r="E359" s="131" t="s">
        <v>64</v>
      </c>
      <c r="F359" s="122">
        <f t="shared" si="18"/>
        <v>8.6760000000000002</v>
      </c>
      <c r="G359" s="106">
        <v>54</v>
      </c>
      <c r="H359" s="120">
        <v>93.7</v>
      </c>
      <c r="I359" s="106">
        <f t="shared" si="16"/>
        <v>22.1</v>
      </c>
      <c r="J359" s="106">
        <f t="shared" si="17"/>
        <v>115.80000000000001</v>
      </c>
      <c r="K359" s="162"/>
      <c r="M359" s="44"/>
    </row>
    <row r="360" spans="1:13" ht="25.5">
      <c r="A360" s="119">
        <v>353</v>
      </c>
      <c r="B360" s="109" t="s">
        <v>112</v>
      </c>
      <c r="C360" s="109" t="s">
        <v>73</v>
      </c>
      <c r="D360" s="121">
        <v>1317</v>
      </c>
      <c r="E360" s="131" t="s">
        <v>168</v>
      </c>
      <c r="F360" s="122">
        <f t="shared" si="18"/>
        <v>7.9180000000000001</v>
      </c>
      <c r="G360" s="106">
        <v>36</v>
      </c>
      <c r="H360" s="120">
        <v>28.5</v>
      </c>
      <c r="I360" s="106">
        <f t="shared" si="16"/>
        <v>6.72</v>
      </c>
      <c r="J360" s="106">
        <f t="shared" si="17"/>
        <v>35.22</v>
      </c>
      <c r="K360" s="162"/>
      <c r="M360" s="44"/>
    </row>
    <row r="361" spans="1:13" ht="25.5">
      <c r="A361" s="119">
        <v>354</v>
      </c>
      <c r="B361" s="109" t="s">
        <v>112</v>
      </c>
      <c r="C361" s="109" t="s">
        <v>73</v>
      </c>
      <c r="D361" s="121">
        <v>1317</v>
      </c>
      <c r="E361" s="131" t="s">
        <v>64</v>
      </c>
      <c r="F361" s="122">
        <f t="shared" si="18"/>
        <v>7.9180000000000001</v>
      </c>
      <c r="G361" s="106">
        <v>12</v>
      </c>
      <c r="H361" s="120">
        <v>19</v>
      </c>
      <c r="I361" s="106">
        <f t="shared" si="16"/>
        <v>4.4800000000000004</v>
      </c>
      <c r="J361" s="106">
        <f t="shared" si="17"/>
        <v>23.48</v>
      </c>
      <c r="K361" s="162"/>
      <c r="M361" s="44"/>
    </row>
    <row r="362" spans="1:13" ht="25.5">
      <c r="A362" s="119">
        <v>355</v>
      </c>
      <c r="B362" s="109" t="s">
        <v>93</v>
      </c>
      <c r="C362" s="109" t="s">
        <v>75</v>
      </c>
      <c r="D362" s="121">
        <v>1335</v>
      </c>
      <c r="E362" s="131" t="s">
        <v>64</v>
      </c>
      <c r="F362" s="122">
        <f t="shared" si="18"/>
        <v>8.0259999999999998</v>
      </c>
      <c r="G362" s="106">
        <v>73</v>
      </c>
      <c r="H362" s="120">
        <v>117.18</v>
      </c>
      <c r="I362" s="106">
        <f t="shared" si="16"/>
        <v>27.64</v>
      </c>
      <c r="J362" s="106">
        <f t="shared" si="17"/>
        <v>144.82</v>
      </c>
      <c r="K362" s="162"/>
      <c r="M362" s="44"/>
    </row>
    <row r="363" spans="1:13" ht="25.5">
      <c r="A363" s="119">
        <v>356</v>
      </c>
      <c r="B363" s="109" t="s">
        <v>122</v>
      </c>
      <c r="C363" s="109" t="s">
        <v>75</v>
      </c>
      <c r="D363" s="121">
        <v>1525</v>
      </c>
      <c r="E363" s="131" t="s">
        <v>65</v>
      </c>
      <c r="F363" s="122">
        <f t="shared" si="18"/>
        <v>9.1690000000000005</v>
      </c>
      <c r="G363" s="106">
        <v>1.5</v>
      </c>
      <c r="H363" s="120">
        <v>6.88</v>
      </c>
      <c r="I363" s="106">
        <f t="shared" si="16"/>
        <v>1.62</v>
      </c>
      <c r="J363" s="106">
        <f t="shared" si="17"/>
        <v>8.5</v>
      </c>
      <c r="K363" s="162"/>
      <c r="M363" s="44"/>
    </row>
    <row r="364" spans="1:13" ht="25.5">
      <c r="A364" s="119">
        <v>357</v>
      </c>
      <c r="B364" s="109" t="s">
        <v>122</v>
      </c>
      <c r="C364" s="109" t="s">
        <v>75</v>
      </c>
      <c r="D364" s="121">
        <v>1525</v>
      </c>
      <c r="E364" s="131" t="s">
        <v>64</v>
      </c>
      <c r="F364" s="122">
        <f t="shared" si="18"/>
        <v>9.1690000000000005</v>
      </c>
      <c r="G364" s="106">
        <v>21.5</v>
      </c>
      <c r="H364" s="120">
        <v>39.43</v>
      </c>
      <c r="I364" s="106">
        <f t="shared" si="16"/>
        <v>9.3000000000000007</v>
      </c>
      <c r="J364" s="106">
        <f t="shared" si="17"/>
        <v>48.730000000000004</v>
      </c>
      <c r="K364" s="162"/>
      <c r="M364" s="44"/>
    </row>
    <row r="365" spans="1:13">
      <c r="A365" s="119">
        <v>358</v>
      </c>
      <c r="B365" s="109" t="s">
        <v>90</v>
      </c>
      <c r="C365" s="109" t="s">
        <v>33</v>
      </c>
      <c r="D365" s="121">
        <v>1283</v>
      </c>
      <c r="E365" s="131" t="s">
        <v>64</v>
      </c>
      <c r="F365" s="122">
        <f t="shared" si="18"/>
        <v>7.7140000000000004</v>
      </c>
      <c r="G365" s="106">
        <v>81</v>
      </c>
      <c r="H365" s="120">
        <v>124.97</v>
      </c>
      <c r="I365" s="106">
        <f t="shared" si="16"/>
        <v>29.48</v>
      </c>
      <c r="J365" s="106">
        <f t="shared" si="17"/>
        <v>154.44999999999999</v>
      </c>
      <c r="K365" s="162"/>
      <c r="M365" s="44"/>
    </row>
    <row r="366" spans="1:13">
      <c r="A366" s="119">
        <v>359</v>
      </c>
      <c r="B366" s="109" t="s">
        <v>90</v>
      </c>
      <c r="C366" s="109" t="s">
        <v>33</v>
      </c>
      <c r="D366" s="121">
        <v>1283</v>
      </c>
      <c r="E366" s="131" t="s">
        <v>65</v>
      </c>
      <c r="F366" s="122">
        <f t="shared" si="18"/>
        <v>7.7140000000000004</v>
      </c>
      <c r="G366" s="106">
        <v>39</v>
      </c>
      <c r="H366" s="120">
        <v>150.41999999999999</v>
      </c>
      <c r="I366" s="106">
        <f t="shared" si="16"/>
        <v>35.479999999999997</v>
      </c>
      <c r="J366" s="106">
        <f t="shared" si="17"/>
        <v>185.89999999999998</v>
      </c>
      <c r="K366" s="162"/>
      <c r="M366" s="44"/>
    </row>
    <row r="367" spans="1:13" ht="25.5">
      <c r="A367" s="119">
        <v>360</v>
      </c>
      <c r="B367" s="109" t="s">
        <v>82</v>
      </c>
      <c r="C367" s="109" t="s">
        <v>33</v>
      </c>
      <c r="D367" s="121">
        <v>1120</v>
      </c>
      <c r="E367" s="131" t="s">
        <v>168</v>
      </c>
      <c r="F367" s="122">
        <f t="shared" si="18"/>
        <v>6.734</v>
      </c>
      <c r="G367" s="106">
        <v>26</v>
      </c>
      <c r="H367" s="120">
        <v>17.510000000000002</v>
      </c>
      <c r="I367" s="106">
        <f t="shared" si="16"/>
        <v>4.13</v>
      </c>
      <c r="J367" s="106">
        <f t="shared" si="17"/>
        <v>21.64</v>
      </c>
      <c r="K367" s="162"/>
      <c r="M367" s="44"/>
    </row>
    <row r="368" spans="1:13">
      <c r="A368" s="119">
        <v>361</v>
      </c>
      <c r="B368" s="109" t="s">
        <v>98</v>
      </c>
      <c r="C368" s="109" t="s">
        <v>73</v>
      </c>
      <c r="D368" s="121">
        <v>1242</v>
      </c>
      <c r="E368" s="131" t="s">
        <v>64</v>
      </c>
      <c r="F368" s="122">
        <f t="shared" si="18"/>
        <v>7.4669999999999996</v>
      </c>
      <c r="G368" s="106">
        <v>64</v>
      </c>
      <c r="H368" s="120">
        <v>95.58</v>
      </c>
      <c r="I368" s="106">
        <f t="shared" si="16"/>
        <v>22.55</v>
      </c>
      <c r="J368" s="106">
        <f t="shared" si="17"/>
        <v>118.13</v>
      </c>
      <c r="K368" s="162"/>
      <c r="M368" s="44"/>
    </row>
    <row r="369" spans="1:13">
      <c r="A369" s="119">
        <v>362</v>
      </c>
      <c r="B369" s="109" t="s">
        <v>90</v>
      </c>
      <c r="C369" s="109" t="s">
        <v>56</v>
      </c>
      <c r="D369" s="121">
        <v>1608</v>
      </c>
      <c r="E369" s="131" t="s">
        <v>64</v>
      </c>
      <c r="F369" s="122">
        <f t="shared" si="18"/>
        <v>9.6679999999999993</v>
      </c>
      <c r="G369" s="106">
        <v>81</v>
      </c>
      <c r="H369" s="120">
        <v>156.62</v>
      </c>
      <c r="I369" s="106">
        <f t="shared" si="16"/>
        <v>36.950000000000003</v>
      </c>
      <c r="J369" s="106">
        <f t="shared" si="17"/>
        <v>193.57</v>
      </c>
      <c r="K369" s="162"/>
      <c r="M369" s="44"/>
    </row>
    <row r="370" spans="1:13">
      <c r="A370" s="119">
        <v>363</v>
      </c>
      <c r="B370" s="109" t="s">
        <v>90</v>
      </c>
      <c r="C370" s="109" t="s">
        <v>56</v>
      </c>
      <c r="D370" s="121">
        <v>1608</v>
      </c>
      <c r="E370" s="131" t="s">
        <v>65</v>
      </c>
      <c r="F370" s="122">
        <f t="shared" si="18"/>
        <v>9.6679999999999993</v>
      </c>
      <c r="G370" s="106">
        <v>39</v>
      </c>
      <c r="H370" s="120">
        <v>188.53</v>
      </c>
      <c r="I370" s="106">
        <f t="shared" si="16"/>
        <v>44.47</v>
      </c>
      <c r="J370" s="106">
        <f t="shared" si="17"/>
        <v>233</v>
      </c>
      <c r="K370" s="162"/>
      <c r="M370" s="44"/>
    </row>
    <row r="371" spans="1:13" ht="25.5">
      <c r="A371" s="119">
        <v>364</v>
      </c>
      <c r="B371" s="109" t="s">
        <v>138</v>
      </c>
      <c r="C371" s="109" t="s">
        <v>73</v>
      </c>
      <c r="D371" s="121">
        <v>1437</v>
      </c>
      <c r="E371" s="131" t="s">
        <v>168</v>
      </c>
      <c r="F371" s="122">
        <f>ROUND(D371/$F$4,3)</f>
        <v>8.6389999999999993</v>
      </c>
      <c r="G371" s="106">
        <v>13</v>
      </c>
      <c r="H371" s="120">
        <v>11.23</v>
      </c>
      <c r="I371" s="106">
        <f t="shared" si="16"/>
        <v>2.65</v>
      </c>
      <c r="J371" s="106">
        <f t="shared" si="17"/>
        <v>13.88</v>
      </c>
      <c r="K371" s="162"/>
      <c r="M371" s="44"/>
    </row>
    <row r="372" spans="1:13" ht="25.5">
      <c r="A372" s="119">
        <v>365</v>
      </c>
      <c r="B372" s="109" t="s">
        <v>140</v>
      </c>
      <c r="C372" s="109" t="s">
        <v>75</v>
      </c>
      <c r="D372" s="121">
        <v>1335</v>
      </c>
      <c r="E372" s="131" t="s">
        <v>64</v>
      </c>
      <c r="F372" s="122">
        <f t="shared" si="18"/>
        <v>8.0259999999999998</v>
      </c>
      <c r="G372" s="106">
        <v>48</v>
      </c>
      <c r="H372" s="120">
        <v>77.05</v>
      </c>
      <c r="I372" s="106">
        <f t="shared" si="16"/>
        <v>18.18</v>
      </c>
      <c r="J372" s="106">
        <f t="shared" si="17"/>
        <v>95.22999999999999</v>
      </c>
      <c r="K372" s="162"/>
      <c r="M372" s="44"/>
    </row>
    <row r="373" spans="1:13" ht="25.5">
      <c r="A373" s="119">
        <v>366</v>
      </c>
      <c r="B373" s="109" t="s">
        <v>132</v>
      </c>
      <c r="C373" s="109" t="s">
        <v>33</v>
      </c>
      <c r="D373" s="121">
        <v>1120</v>
      </c>
      <c r="E373" s="131" t="s">
        <v>64</v>
      </c>
      <c r="F373" s="122">
        <f t="shared" si="18"/>
        <v>6.734</v>
      </c>
      <c r="G373" s="106">
        <v>12</v>
      </c>
      <c r="H373" s="120">
        <v>16.16</v>
      </c>
      <c r="I373" s="106">
        <f t="shared" si="16"/>
        <v>3.81</v>
      </c>
      <c r="J373" s="106">
        <f t="shared" si="17"/>
        <v>19.97</v>
      </c>
      <c r="K373" s="162"/>
      <c r="M373" s="44"/>
    </row>
    <row r="374" spans="1:13">
      <c r="A374" s="119">
        <v>367</v>
      </c>
      <c r="B374" s="109" t="s">
        <v>98</v>
      </c>
      <c r="C374" s="109" t="s">
        <v>73</v>
      </c>
      <c r="D374" s="121">
        <v>1262</v>
      </c>
      <c r="E374" s="131" t="s">
        <v>64</v>
      </c>
      <c r="F374" s="122">
        <f t="shared" si="18"/>
        <v>7.5869999999999997</v>
      </c>
      <c r="G374" s="106">
        <v>51</v>
      </c>
      <c r="H374" s="120">
        <v>77.39</v>
      </c>
      <c r="I374" s="106">
        <f t="shared" si="16"/>
        <v>18.260000000000002</v>
      </c>
      <c r="J374" s="106">
        <f t="shared" si="17"/>
        <v>95.65</v>
      </c>
      <c r="K374" s="162"/>
      <c r="M374" s="44"/>
    </row>
    <row r="375" spans="1:13" ht="25.5">
      <c r="A375" s="119">
        <v>368</v>
      </c>
      <c r="B375" s="109" t="s">
        <v>88</v>
      </c>
      <c r="C375" s="109" t="s">
        <v>75</v>
      </c>
      <c r="D375" s="121">
        <v>1335</v>
      </c>
      <c r="E375" s="131" t="s">
        <v>64</v>
      </c>
      <c r="F375" s="122">
        <f t="shared" si="18"/>
        <v>8.0259999999999998</v>
      </c>
      <c r="G375" s="106">
        <v>65</v>
      </c>
      <c r="H375" s="120">
        <v>104.34</v>
      </c>
      <c r="I375" s="106">
        <f t="shared" si="16"/>
        <v>24.61</v>
      </c>
      <c r="J375" s="106">
        <f t="shared" si="17"/>
        <v>128.94999999999999</v>
      </c>
      <c r="K375" s="162"/>
      <c r="M375" s="44"/>
    </row>
    <row r="376" spans="1:13" ht="25.5">
      <c r="A376" s="119">
        <v>369</v>
      </c>
      <c r="B376" s="109" t="s">
        <v>88</v>
      </c>
      <c r="C376" s="109" t="s">
        <v>75</v>
      </c>
      <c r="D376" s="121">
        <v>1335</v>
      </c>
      <c r="E376" s="131" t="s">
        <v>65</v>
      </c>
      <c r="F376" s="122">
        <f t="shared" si="18"/>
        <v>8.0259999999999998</v>
      </c>
      <c r="G376" s="106">
        <v>1</v>
      </c>
      <c r="H376" s="120">
        <v>4.01</v>
      </c>
      <c r="I376" s="106">
        <f t="shared" si="16"/>
        <v>0.95</v>
      </c>
      <c r="J376" s="106">
        <f t="shared" si="17"/>
        <v>4.96</v>
      </c>
      <c r="K376" s="162"/>
      <c r="M376" s="44"/>
    </row>
    <row r="377" spans="1:13" ht="25.5">
      <c r="A377" s="119">
        <v>370</v>
      </c>
      <c r="B377" s="109" t="s">
        <v>86</v>
      </c>
      <c r="C377" s="109" t="s">
        <v>75</v>
      </c>
      <c r="D377" s="121">
        <v>1593</v>
      </c>
      <c r="E377" s="131" t="s">
        <v>64</v>
      </c>
      <c r="F377" s="122">
        <f t="shared" si="18"/>
        <v>9.577</v>
      </c>
      <c r="G377" s="106">
        <v>12</v>
      </c>
      <c r="H377" s="120">
        <v>22.98</v>
      </c>
      <c r="I377" s="106">
        <f t="shared" si="16"/>
        <v>5.42</v>
      </c>
      <c r="J377" s="106">
        <f t="shared" si="17"/>
        <v>28.4</v>
      </c>
      <c r="K377" s="162"/>
      <c r="M377" s="44"/>
    </row>
    <row r="378" spans="1:13" ht="25.5">
      <c r="A378" s="119">
        <v>371</v>
      </c>
      <c r="B378" s="109" t="s">
        <v>119</v>
      </c>
      <c r="C378" s="109" t="s">
        <v>33</v>
      </c>
      <c r="D378" s="121">
        <v>1100</v>
      </c>
      <c r="E378" s="131" t="s">
        <v>65</v>
      </c>
      <c r="F378" s="122">
        <f t="shared" si="18"/>
        <v>6.6130000000000004</v>
      </c>
      <c r="G378" s="106">
        <v>2</v>
      </c>
      <c r="H378" s="120">
        <v>6.61</v>
      </c>
      <c r="I378" s="106">
        <f t="shared" si="16"/>
        <v>1.56</v>
      </c>
      <c r="J378" s="106">
        <f t="shared" si="17"/>
        <v>8.17</v>
      </c>
      <c r="K378" s="162"/>
      <c r="M378" s="44"/>
    </row>
    <row r="379" spans="1:13" ht="25.5">
      <c r="A379" s="119">
        <v>372</v>
      </c>
      <c r="B379" s="109" t="s">
        <v>119</v>
      </c>
      <c r="C379" s="109" t="s">
        <v>33</v>
      </c>
      <c r="D379" s="121">
        <v>1100</v>
      </c>
      <c r="E379" s="131" t="s">
        <v>64</v>
      </c>
      <c r="F379" s="122">
        <f t="shared" si="18"/>
        <v>6.6130000000000004</v>
      </c>
      <c r="G379" s="106">
        <v>39</v>
      </c>
      <c r="H379" s="120">
        <v>51.58</v>
      </c>
      <c r="I379" s="106">
        <f t="shared" si="16"/>
        <v>12.17</v>
      </c>
      <c r="J379" s="106">
        <f t="shared" si="17"/>
        <v>63.75</v>
      </c>
      <c r="K379" s="162"/>
      <c r="M379" s="44"/>
    </row>
    <row r="380" spans="1:13">
      <c r="A380" s="119">
        <v>373</v>
      </c>
      <c r="B380" s="109" t="s">
        <v>90</v>
      </c>
      <c r="C380" s="109" t="s">
        <v>33</v>
      </c>
      <c r="D380" s="121">
        <v>1303</v>
      </c>
      <c r="E380" s="131" t="s">
        <v>64</v>
      </c>
      <c r="F380" s="122">
        <f t="shared" si="18"/>
        <v>7.8339999999999996</v>
      </c>
      <c r="G380" s="106">
        <v>77</v>
      </c>
      <c r="H380" s="120">
        <v>120.64</v>
      </c>
      <c r="I380" s="106">
        <f t="shared" si="16"/>
        <v>28.46</v>
      </c>
      <c r="J380" s="106">
        <f t="shared" si="17"/>
        <v>149.1</v>
      </c>
      <c r="K380" s="162"/>
      <c r="M380" s="44"/>
    </row>
    <row r="381" spans="1:13">
      <c r="A381" s="119">
        <v>374</v>
      </c>
      <c r="B381" s="109" t="s">
        <v>90</v>
      </c>
      <c r="C381" s="109" t="s">
        <v>33</v>
      </c>
      <c r="D381" s="121">
        <v>1303</v>
      </c>
      <c r="E381" s="131" t="s">
        <v>65</v>
      </c>
      <c r="F381" s="122">
        <f t="shared" si="18"/>
        <v>7.8339999999999996</v>
      </c>
      <c r="G381" s="106">
        <v>54</v>
      </c>
      <c r="H381" s="120">
        <v>211.52</v>
      </c>
      <c r="I381" s="106">
        <f t="shared" si="16"/>
        <v>49.9</v>
      </c>
      <c r="J381" s="106">
        <f t="shared" si="17"/>
        <v>261.42</v>
      </c>
      <c r="K381" s="162"/>
      <c r="M381" s="44"/>
    </row>
    <row r="382" spans="1:13">
      <c r="A382" s="119">
        <v>375</v>
      </c>
      <c r="B382" s="109" t="s">
        <v>90</v>
      </c>
      <c r="C382" s="109" t="s">
        <v>33</v>
      </c>
      <c r="D382" s="121">
        <v>1283</v>
      </c>
      <c r="E382" s="131" t="s">
        <v>64</v>
      </c>
      <c r="F382" s="122">
        <f t="shared" si="18"/>
        <v>7.7140000000000004</v>
      </c>
      <c r="G382" s="106">
        <v>81</v>
      </c>
      <c r="H382" s="120">
        <v>124.97</v>
      </c>
      <c r="I382" s="106">
        <f t="shared" si="16"/>
        <v>29.48</v>
      </c>
      <c r="J382" s="106">
        <f t="shared" si="17"/>
        <v>154.44999999999999</v>
      </c>
      <c r="K382" s="162"/>
      <c r="M382" s="44"/>
    </row>
    <row r="383" spans="1:13">
      <c r="A383" s="119">
        <v>376</v>
      </c>
      <c r="B383" s="109" t="s">
        <v>90</v>
      </c>
      <c r="C383" s="109" t="s">
        <v>33</v>
      </c>
      <c r="D383" s="121">
        <v>1283</v>
      </c>
      <c r="E383" s="131" t="s">
        <v>65</v>
      </c>
      <c r="F383" s="122">
        <f t="shared" si="18"/>
        <v>7.7140000000000004</v>
      </c>
      <c r="G383" s="106">
        <v>39</v>
      </c>
      <c r="H383" s="120">
        <v>150.41999999999999</v>
      </c>
      <c r="I383" s="106">
        <f t="shared" si="16"/>
        <v>35.479999999999997</v>
      </c>
      <c r="J383" s="106">
        <f t="shared" si="17"/>
        <v>185.89999999999998</v>
      </c>
      <c r="K383" s="162"/>
      <c r="M383" s="44"/>
    </row>
    <row r="384" spans="1:13" ht="25.5">
      <c r="A384" s="119">
        <v>377</v>
      </c>
      <c r="B384" s="109" t="s">
        <v>138</v>
      </c>
      <c r="C384" s="109" t="s">
        <v>73</v>
      </c>
      <c r="D384" s="121">
        <v>1423</v>
      </c>
      <c r="E384" s="131" t="s">
        <v>168</v>
      </c>
      <c r="F384" s="122">
        <f t="shared" si="18"/>
        <v>8.5549999999999997</v>
      </c>
      <c r="G384" s="106">
        <v>13</v>
      </c>
      <c r="H384" s="120">
        <v>11.12</v>
      </c>
      <c r="I384" s="106">
        <f t="shared" si="16"/>
        <v>2.62</v>
      </c>
      <c r="J384" s="106">
        <f t="shared" si="17"/>
        <v>13.739999999999998</v>
      </c>
      <c r="K384" s="162"/>
      <c r="M384" s="44"/>
    </row>
    <row r="385" spans="1:13" ht="25.5">
      <c r="A385" s="119">
        <v>378</v>
      </c>
      <c r="B385" s="109" t="s">
        <v>138</v>
      </c>
      <c r="C385" s="109" t="s">
        <v>73</v>
      </c>
      <c r="D385" s="121">
        <v>1423</v>
      </c>
      <c r="E385" s="131" t="s">
        <v>64</v>
      </c>
      <c r="F385" s="122">
        <f t="shared" si="18"/>
        <v>8.5549999999999997</v>
      </c>
      <c r="G385" s="106">
        <v>44.5</v>
      </c>
      <c r="H385" s="120">
        <v>76.14</v>
      </c>
      <c r="I385" s="106">
        <f t="shared" si="16"/>
        <v>17.96</v>
      </c>
      <c r="J385" s="106">
        <f t="shared" si="17"/>
        <v>94.1</v>
      </c>
      <c r="K385" s="162"/>
      <c r="M385" s="44"/>
    </row>
    <row r="386" spans="1:13" ht="18" customHeight="1">
      <c r="A386" s="119">
        <v>379</v>
      </c>
      <c r="B386" s="109" t="s">
        <v>127</v>
      </c>
      <c r="C386" s="109" t="s">
        <v>73</v>
      </c>
      <c r="D386" s="121">
        <v>1403</v>
      </c>
      <c r="E386" s="131" t="s">
        <v>64</v>
      </c>
      <c r="F386" s="122">
        <f t="shared" si="18"/>
        <v>8.4350000000000005</v>
      </c>
      <c r="G386" s="106">
        <v>27</v>
      </c>
      <c r="H386" s="120">
        <v>45.55</v>
      </c>
      <c r="I386" s="106">
        <f t="shared" si="16"/>
        <v>10.75</v>
      </c>
      <c r="J386" s="106">
        <f t="shared" si="17"/>
        <v>56.3</v>
      </c>
      <c r="K386" s="162"/>
      <c r="M386" s="44"/>
    </row>
    <row r="387" spans="1:13" ht="25.5">
      <c r="A387" s="119">
        <v>380</v>
      </c>
      <c r="B387" s="109" t="s">
        <v>127</v>
      </c>
      <c r="C387" s="109" t="s">
        <v>73</v>
      </c>
      <c r="D387" s="121">
        <v>1403</v>
      </c>
      <c r="E387" s="131" t="s">
        <v>168</v>
      </c>
      <c r="F387" s="122">
        <f t="shared" si="18"/>
        <v>8.4350000000000005</v>
      </c>
      <c r="G387" s="106">
        <v>21</v>
      </c>
      <c r="H387" s="120">
        <v>17.71</v>
      </c>
      <c r="I387" s="106">
        <f t="shared" si="16"/>
        <v>4.18</v>
      </c>
      <c r="J387" s="106">
        <f t="shared" si="17"/>
        <v>21.89</v>
      </c>
      <c r="K387" s="162"/>
      <c r="M387" s="44"/>
    </row>
    <row r="388" spans="1:13" ht="25.5">
      <c r="A388" s="119">
        <v>381</v>
      </c>
      <c r="B388" s="109" t="s">
        <v>91</v>
      </c>
      <c r="C388" s="109" t="s">
        <v>73</v>
      </c>
      <c r="D388" s="121">
        <v>1317</v>
      </c>
      <c r="E388" s="131" t="s">
        <v>64</v>
      </c>
      <c r="F388" s="122">
        <f t="shared" si="18"/>
        <v>7.9180000000000001</v>
      </c>
      <c r="G388" s="106">
        <v>62</v>
      </c>
      <c r="H388" s="120">
        <v>98.18</v>
      </c>
      <c r="I388" s="106">
        <f t="shared" si="16"/>
        <v>23.16</v>
      </c>
      <c r="J388" s="106">
        <f t="shared" si="17"/>
        <v>121.34</v>
      </c>
      <c r="K388" s="162"/>
      <c r="M388" s="44"/>
    </row>
    <row r="389" spans="1:13" ht="25.5">
      <c r="A389" s="119">
        <v>382</v>
      </c>
      <c r="B389" s="109" t="s">
        <v>91</v>
      </c>
      <c r="C389" s="109" t="s">
        <v>73</v>
      </c>
      <c r="D389" s="121">
        <v>1297</v>
      </c>
      <c r="E389" s="131" t="s">
        <v>64</v>
      </c>
      <c r="F389" s="122">
        <f t="shared" si="18"/>
        <v>7.798</v>
      </c>
      <c r="G389" s="106">
        <v>24</v>
      </c>
      <c r="H389" s="120">
        <v>37.43</v>
      </c>
      <c r="I389" s="106">
        <f t="shared" si="16"/>
        <v>8.83</v>
      </c>
      <c r="J389" s="106">
        <f t="shared" si="17"/>
        <v>46.26</v>
      </c>
      <c r="K389" s="162"/>
      <c r="M389" s="44"/>
    </row>
    <row r="390" spans="1:13" ht="25.5">
      <c r="A390" s="119">
        <v>383</v>
      </c>
      <c r="B390" s="109" t="s">
        <v>87</v>
      </c>
      <c r="C390" s="109" t="s">
        <v>75</v>
      </c>
      <c r="D390" s="121">
        <v>1315</v>
      </c>
      <c r="E390" s="131" t="s">
        <v>65</v>
      </c>
      <c r="F390" s="122">
        <f t="shared" si="18"/>
        <v>7.9059999999999997</v>
      </c>
      <c r="G390" s="106">
        <v>1</v>
      </c>
      <c r="H390" s="120">
        <v>3.95</v>
      </c>
      <c r="I390" s="106">
        <f t="shared" si="16"/>
        <v>0.93</v>
      </c>
      <c r="J390" s="106">
        <f t="shared" si="17"/>
        <v>4.88</v>
      </c>
      <c r="K390" s="162"/>
      <c r="M390" s="44"/>
    </row>
    <row r="391" spans="1:13" ht="25.5">
      <c r="A391" s="119">
        <v>384</v>
      </c>
      <c r="B391" s="109" t="s">
        <v>87</v>
      </c>
      <c r="C391" s="109" t="s">
        <v>75</v>
      </c>
      <c r="D391" s="121">
        <v>1315</v>
      </c>
      <c r="E391" s="131" t="s">
        <v>64</v>
      </c>
      <c r="F391" s="122">
        <f t="shared" si="18"/>
        <v>7.9059999999999997</v>
      </c>
      <c r="G391" s="106">
        <v>59</v>
      </c>
      <c r="H391" s="120">
        <v>93.29</v>
      </c>
      <c r="I391" s="106">
        <f t="shared" si="16"/>
        <v>22.01</v>
      </c>
      <c r="J391" s="106">
        <f t="shared" si="17"/>
        <v>115.30000000000001</v>
      </c>
      <c r="K391" s="162"/>
      <c r="M391" s="44"/>
    </row>
    <row r="392" spans="1:13" ht="25.5">
      <c r="A392" s="119">
        <v>385</v>
      </c>
      <c r="B392" s="109" t="s">
        <v>106</v>
      </c>
      <c r="C392" s="109" t="s">
        <v>75</v>
      </c>
      <c r="D392" s="121">
        <v>1315</v>
      </c>
      <c r="E392" s="131" t="s">
        <v>64</v>
      </c>
      <c r="F392" s="122">
        <f t="shared" si="18"/>
        <v>7.9059999999999997</v>
      </c>
      <c r="G392" s="106">
        <v>48</v>
      </c>
      <c r="H392" s="120">
        <v>75.900000000000006</v>
      </c>
      <c r="I392" s="106">
        <f t="shared" ref="I392:I455" si="19">ROUND(H392*23.59%,2)</f>
        <v>17.899999999999999</v>
      </c>
      <c r="J392" s="106">
        <f t="shared" ref="J392:J455" si="20">H392+I392</f>
        <v>93.800000000000011</v>
      </c>
      <c r="K392" s="162"/>
      <c r="M392" s="44"/>
    </row>
    <row r="393" spans="1:13" ht="26.25" customHeight="1">
      <c r="A393" s="119">
        <v>386</v>
      </c>
      <c r="B393" s="109" t="s">
        <v>98</v>
      </c>
      <c r="C393" s="109" t="s">
        <v>73</v>
      </c>
      <c r="D393" s="121">
        <v>1200</v>
      </c>
      <c r="E393" s="131" t="s">
        <v>65</v>
      </c>
      <c r="F393" s="122">
        <f t="shared" si="18"/>
        <v>7.2149999999999999</v>
      </c>
      <c r="G393" s="106">
        <v>1</v>
      </c>
      <c r="H393" s="120">
        <v>3.61</v>
      </c>
      <c r="I393" s="106">
        <f t="shared" si="19"/>
        <v>0.85</v>
      </c>
      <c r="J393" s="106">
        <f t="shared" si="20"/>
        <v>4.46</v>
      </c>
      <c r="K393" s="162"/>
      <c r="M393" s="44"/>
    </row>
    <row r="394" spans="1:13">
      <c r="A394" s="119">
        <v>387</v>
      </c>
      <c r="B394" s="109" t="s">
        <v>98</v>
      </c>
      <c r="C394" s="109" t="s">
        <v>73</v>
      </c>
      <c r="D394" s="121">
        <v>1200</v>
      </c>
      <c r="E394" s="131" t="s">
        <v>64</v>
      </c>
      <c r="F394" s="122">
        <f t="shared" ref="F394:F430" si="21">ROUND(D394/$F$4,3)</f>
        <v>7.2149999999999999</v>
      </c>
      <c r="G394" s="106">
        <v>60.5</v>
      </c>
      <c r="H394" s="120">
        <v>87.3</v>
      </c>
      <c r="I394" s="106">
        <f t="shared" si="19"/>
        <v>20.59</v>
      </c>
      <c r="J394" s="106">
        <f t="shared" si="20"/>
        <v>107.89</v>
      </c>
      <c r="K394" s="162"/>
      <c r="M394" s="44"/>
    </row>
    <row r="395" spans="1:13" ht="25.5">
      <c r="A395" s="119">
        <f>A394+1</f>
        <v>388</v>
      </c>
      <c r="B395" s="109" t="s">
        <v>81</v>
      </c>
      <c r="C395" s="109" t="s">
        <v>73</v>
      </c>
      <c r="D395" s="121">
        <v>1297</v>
      </c>
      <c r="E395" s="131" t="s">
        <v>64</v>
      </c>
      <c r="F395" s="122">
        <f t="shared" ref="F395:F402" si="22">ROUND(D395/$F$4,3)</f>
        <v>7.798</v>
      </c>
      <c r="G395" s="106">
        <v>52</v>
      </c>
      <c r="H395" s="120">
        <v>81.099999999999994</v>
      </c>
      <c r="I395" s="106">
        <f t="shared" si="19"/>
        <v>19.13</v>
      </c>
      <c r="J395" s="106">
        <f t="shared" si="20"/>
        <v>100.22999999999999</v>
      </c>
      <c r="K395" s="162"/>
      <c r="M395" s="44"/>
    </row>
    <row r="396" spans="1:13" ht="25.5">
      <c r="A396" s="119">
        <f t="shared" ref="A396:A402" si="23">A395+1</f>
        <v>389</v>
      </c>
      <c r="B396" s="109" t="s">
        <v>122</v>
      </c>
      <c r="C396" s="109" t="s">
        <v>75</v>
      </c>
      <c r="D396" s="121">
        <v>1525</v>
      </c>
      <c r="E396" s="131" t="s">
        <v>64</v>
      </c>
      <c r="F396" s="122">
        <f t="shared" si="22"/>
        <v>9.1690000000000005</v>
      </c>
      <c r="G396" s="106">
        <v>24</v>
      </c>
      <c r="H396" s="120">
        <v>44.01</v>
      </c>
      <c r="I396" s="106">
        <f t="shared" si="19"/>
        <v>10.38</v>
      </c>
      <c r="J396" s="106">
        <f t="shared" si="20"/>
        <v>54.39</v>
      </c>
      <c r="K396" s="162"/>
      <c r="M396" s="44"/>
    </row>
    <row r="397" spans="1:13" ht="25.5">
      <c r="A397" s="119">
        <f t="shared" si="23"/>
        <v>390</v>
      </c>
      <c r="B397" s="109" t="s">
        <v>95</v>
      </c>
      <c r="C397" s="109" t="s">
        <v>73</v>
      </c>
      <c r="D397" s="121">
        <v>1297</v>
      </c>
      <c r="E397" s="131" t="s">
        <v>64</v>
      </c>
      <c r="F397" s="122">
        <f t="shared" si="22"/>
        <v>7.798</v>
      </c>
      <c r="G397" s="106">
        <v>48.5</v>
      </c>
      <c r="H397" s="120">
        <v>75.64</v>
      </c>
      <c r="I397" s="106">
        <f t="shared" si="19"/>
        <v>17.84</v>
      </c>
      <c r="J397" s="106">
        <f t="shared" si="20"/>
        <v>93.48</v>
      </c>
      <c r="K397" s="162"/>
      <c r="M397" s="44"/>
    </row>
    <row r="398" spans="1:13" ht="25.5">
      <c r="A398" s="119">
        <f t="shared" si="23"/>
        <v>391</v>
      </c>
      <c r="B398" s="109" t="s">
        <v>112</v>
      </c>
      <c r="C398" s="109" t="s">
        <v>73</v>
      </c>
      <c r="D398" s="121">
        <v>1297</v>
      </c>
      <c r="E398" s="131" t="s">
        <v>168</v>
      </c>
      <c r="F398" s="122">
        <f t="shared" si="22"/>
        <v>7.798</v>
      </c>
      <c r="G398" s="106">
        <v>36</v>
      </c>
      <c r="H398" s="120">
        <v>28.07</v>
      </c>
      <c r="I398" s="106">
        <f t="shared" si="19"/>
        <v>6.62</v>
      </c>
      <c r="J398" s="106">
        <f t="shared" si="20"/>
        <v>34.69</v>
      </c>
      <c r="K398" s="162"/>
      <c r="M398" s="44"/>
    </row>
    <row r="399" spans="1:13" ht="25.5">
      <c r="A399" s="119">
        <f t="shared" si="23"/>
        <v>392</v>
      </c>
      <c r="B399" s="109" t="s">
        <v>112</v>
      </c>
      <c r="C399" s="109" t="s">
        <v>73</v>
      </c>
      <c r="D399" s="121">
        <v>1297</v>
      </c>
      <c r="E399" s="131" t="s">
        <v>64</v>
      </c>
      <c r="F399" s="122">
        <f t="shared" si="22"/>
        <v>7.798</v>
      </c>
      <c r="G399" s="106">
        <v>24</v>
      </c>
      <c r="H399" s="120">
        <v>37.43</v>
      </c>
      <c r="I399" s="106">
        <f t="shared" si="19"/>
        <v>8.83</v>
      </c>
      <c r="J399" s="106">
        <f t="shared" si="20"/>
        <v>46.26</v>
      </c>
      <c r="K399" s="162"/>
      <c r="M399" s="44"/>
    </row>
    <row r="400" spans="1:13" ht="25.5">
      <c r="A400" s="119">
        <f t="shared" si="23"/>
        <v>393</v>
      </c>
      <c r="B400" s="109" t="s">
        <v>100</v>
      </c>
      <c r="C400" s="109" t="s">
        <v>77</v>
      </c>
      <c r="D400" s="121">
        <v>1381</v>
      </c>
      <c r="E400" s="131" t="s">
        <v>64</v>
      </c>
      <c r="F400" s="122">
        <f t="shared" si="22"/>
        <v>8.3030000000000008</v>
      </c>
      <c r="G400" s="106">
        <v>63</v>
      </c>
      <c r="H400" s="120">
        <v>104.62</v>
      </c>
      <c r="I400" s="106">
        <f t="shared" si="19"/>
        <v>24.68</v>
      </c>
      <c r="J400" s="106">
        <f t="shared" si="20"/>
        <v>129.30000000000001</v>
      </c>
      <c r="K400" s="162"/>
      <c r="M400" s="44"/>
    </row>
    <row r="401" spans="1:13" ht="25.5">
      <c r="A401" s="119">
        <f t="shared" si="23"/>
        <v>394</v>
      </c>
      <c r="B401" s="109" t="s">
        <v>81</v>
      </c>
      <c r="C401" s="109" t="s">
        <v>73</v>
      </c>
      <c r="D401" s="121">
        <v>1317</v>
      </c>
      <c r="E401" s="131" t="s">
        <v>64</v>
      </c>
      <c r="F401" s="122">
        <f t="shared" si="22"/>
        <v>7.9180000000000001</v>
      </c>
      <c r="G401" s="106">
        <v>87</v>
      </c>
      <c r="H401" s="120">
        <v>137.77000000000001</v>
      </c>
      <c r="I401" s="106">
        <f t="shared" si="19"/>
        <v>32.5</v>
      </c>
      <c r="J401" s="106">
        <f t="shared" si="20"/>
        <v>170.27</v>
      </c>
      <c r="K401" s="162"/>
      <c r="M401" s="44"/>
    </row>
    <row r="402" spans="1:13" ht="21" customHeight="1">
      <c r="A402" s="119">
        <f t="shared" si="23"/>
        <v>395</v>
      </c>
      <c r="B402" s="109" t="s">
        <v>101</v>
      </c>
      <c r="C402" s="109" t="s">
        <v>73</v>
      </c>
      <c r="D402" s="121">
        <v>1322</v>
      </c>
      <c r="E402" s="131" t="s">
        <v>168</v>
      </c>
      <c r="F402" s="122">
        <f t="shared" si="22"/>
        <v>7.9480000000000004</v>
      </c>
      <c r="G402" s="106">
        <v>12</v>
      </c>
      <c r="H402" s="120">
        <v>9.5399999999999991</v>
      </c>
      <c r="I402" s="106">
        <f t="shared" si="19"/>
        <v>2.25</v>
      </c>
      <c r="J402" s="106">
        <f t="shared" si="20"/>
        <v>11.79</v>
      </c>
      <c r="K402" s="162"/>
      <c r="M402" s="44"/>
    </row>
    <row r="403" spans="1:13" ht="18.75" customHeight="1">
      <c r="A403" s="117">
        <v>396</v>
      </c>
      <c r="B403" s="105" t="s">
        <v>101</v>
      </c>
      <c r="C403" s="105" t="s">
        <v>73</v>
      </c>
      <c r="D403" s="121">
        <v>1322</v>
      </c>
      <c r="E403" s="130" t="s">
        <v>64</v>
      </c>
      <c r="F403" s="122">
        <f t="shared" si="21"/>
        <v>7.9480000000000004</v>
      </c>
      <c r="G403" s="106">
        <v>61</v>
      </c>
      <c r="H403" s="118">
        <v>96.97</v>
      </c>
      <c r="I403" s="106">
        <f t="shared" si="19"/>
        <v>22.88</v>
      </c>
      <c r="J403" s="106">
        <f t="shared" si="20"/>
        <v>119.85</v>
      </c>
      <c r="K403" s="162"/>
      <c r="M403" s="44"/>
    </row>
    <row r="404" spans="1:13">
      <c r="A404" s="119">
        <f>A403+1</f>
        <v>397</v>
      </c>
      <c r="B404" s="109" t="s">
        <v>83</v>
      </c>
      <c r="C404" s="109" t="s">
        <v>73</v>
      </c>
      <c r="D404" s="121">
        <v>1423</v>
      </c>
      <c r="E404" s="131" t="s">
        <v>64</v>
      </c>
      <c r="F404" s="122">
        <f t="shared" si="21"/>
        <v>8.5549999999999997</v>
      </c>
      <c r="G404" s="106">
        <v>12</v>
      </c>
      <c r="H404" s="120">
        <v>20.53</v>
      </c>
      <c r="I404" s="106">
        <f t="shared" si="19"/>
        <v>4.84</v>
      </c>
      <c r="J404" s="106">
        <f t="shared" si="20"/>
        <v>25.37</v>
      </c>
      <c r="K404" s="162"/>
      <c r="M404" s="44"/>
    </row>
    <row r="405" spans="1:13" ht="25.5">
      <c r="A405" s="119">
        <f t="shared" ref="A405:A468" si="24">A404+1</f>
        <v>398</v>
      </c>
      <c r="B405" s="109" t="s">
        <v>134</v>
      </c>
      <c r="C405" s="109" t="s">
        <v>73</v>
      </c>
      <c r="D405" s="121">
        <v>1297</v>
      </c>
      <c r="E405" s="131" t="s">
        <v>64</v>
      </c>
      <c r="F405" s="122">
        <f t="shared" si="21"/>
        <v>7.798</v>
      </c>
      <c r="G405" s="106">
        <v>12</v>
      </c>
      <c r="H405" s="120">
        <v>18.72</v>
      </c>
      <c r="I405" s="106">
        <f t="shared" si="19"/>
        <v>4.42</v>
      </c>
      <c r="J405" s="106">
        <f t="shared" si="20"/>
        <v>23.14</v>
      </c>
      <c r="K405" s="162"/>
      <c r="M405" s="44"/>
    </row>
    <row r="406" spans="1:13" ht="25.5">
      <c r="A406" s="119">
        <f t="shared" si="24"/>
        <v>399</v>
      </c>
      <c r="B406" s="109" t="s">
        <v>122</v>
      </c>
      <c r="C406" s="109" t="s">
        <v>75</v>
      </c>
      <c r="D406" s="121">
        <v>1553</v>
      </c>
      <c r="E406" s="131" t="s">
        <v>64</v>
      </c>
      <c r="F406" s="122">
        <f t="shared" si="21"/>
        <v>9.3369999999999997</v>
      </c>
      <c r="G406" s="106">
        <v>11</v>
      </c>
      <c r="H406" s="120">
        <v>20.54</v>
      </c>
      <c r="I406" s="106">
        <f t="shared" si="19"/>
        <v>4.8499999999999996</v>
      </c>
      <c r="J406" s="106">
        <f t="shared" si="20"/>
        <v>25.39</v>
      </c>
      <c r="K406" s="162"/>
      <c r="M406" s="44"/>
    </row>
    <row r="407" spans="1:13" ht="25.5">
      <c r="A407" s="119">
        <f t="shared" si="24"/>
        <v>400</v>
      </c>
      <c r="B407" s="109" t="s">
        <v>106</v>
      </c>
      <c r="C407" s="109" t="s">
        <v>73</v>
      </c>
      <c r="D407" s="121">
        <v>1297</v>
      </c>
      <c r="E407" s="131" t="s">
        <v>64</v>
      </c>
      <c r="F407" s="122">
        <f t="shared" si="21"/>
        <v>7.798</v>
      </c>
      <c r="G407" s="106">
        <v>67</v>
      </c>
      <c r="H407" s="120">
        <v>104.49</v>
      </c>
      <c r="I407" s="106">
        <f t="shared" si="19"/>
        <v>24.65</v>
      </c>
      <c r="J407" s="106">
        <f t="shared" si="20"/>
        <v>129.13999999999999</v>
      </c>
      <c r="K407" s="162"/>
      <c r="M407" s="44"/>
    </row>
    <row r="408" spans="1:13" ht="25.5">
      <c r="A408" s="119">
        <f t="shared" si="24"/>
        <v>401</v>
      </c>
      <c r="B408" s="109" t="s">
        <v>106</v>
      </c>
      <c r="C408" s="109" t="s">
        <v>73</v>
      </c>
      <c r="D408" s="121">
        <v>1297</v>
      </c>
      <c r="E408" s="131" t="s">
        <v>65</v>
      </c>
      <c r="F408" s="122">
        <f t="shared" si="21"/>
        <v>7.798</v>
      </c>
      <c r="G408" s="106">
        <v>0.5</v>
      </c>
      <c r="H408" s="120">
        <v>1.95</v>
      </c>
      <c r="I408" s="106">
        <f t="shared" si="19"/>
        <v>0.46</v>
      </c>
      <c r="J408" s="106">
        <f t="shared" si="20"/>
        <v>2.41</v>
      </c>
      <c r="K408" s="162"/>
      <c r="M408" s="44"/>
    </row>
    <row r="409" spans="1:13" ht="25.5">
      <c r="A409" s="119">
        <f t="shared" si="24"/>
        <v>402</v>
      </c>
      <c r="B409" s="109" t="s">
        <v>140</v>
      </c>
      <c r="C409" s="109" t="s">
        <v>77</v>
      </c>
      <c r="D409" s="121">
        <v>1341</v>
      </c>
      <c r="E409" s="132" t="s">
        <v>64</v>
      </c>
      <c r="F409" s="122">
        <f t="shared" si="21"/>
        <v>8.0619999999999994</v>
      </c>
      <c r="G409" s="106">
        <v>72</v>
      </c>
      <c r="H409" s="120">
        <v>116.09</v>
      </c>
      <c r="I409" s="106">
        <f t="shared" si="19"/>
        <v>27.39</v>
      </c>
      <c r="J409" s="106">
        <f t="shared" si="20"/>
        <v>143.48000000000002</v>
      </c>
      <c r="K409" s="162"/>
      <c r="M409" s="44"/>
    </row>
    <row r="410" spans="1:13" ht="25.5">
      <c r="A410" s="119">
        <f t="shared" si="24"/>
        <v>403</v>
      </c>
      <c r="B410" s="109" t="s">
        <v>140</v>
      </c>
      <c r="C410" s="109" t="s">
        <v>77</v>
      </c>
      <c r="D410" s="121">
        <v>1341</v>
      </c>
      <c r="E410" s="132" t="s">
        <v>65</v>
      </c>
      <c r="F410" s="122">
        <f t="shared" si="21"/>
        <v>8.0619999999999994</v>
      </c>
      <c r="G410" s="106">
        <v>1</v>
      </c>
      <c r="H410" s="120">
        <v>4.03</v>
      </c>
      <c r="I410" s="106">
        <f t="shared" si="19"/>
        <v>0.95</v>
      </c>
      <c r="J410" s="106">
        <f t="shared" si="20"/>
        <v>4.9800000000000004</v>
      </c>
      <c r="K410" s="162"/>
      <c r="M410" s="44"/>
    </row>
    <row r="411" spans="1:13" ht="25.5">
      <c r="A411" s="119">
        <f t="shared" si="24"/>
        <v>404</v>
      </c>
      <c r="B411" s="109" t="s">
        <v>131</v>
      </c>
      <c r="C411" s="109" t="s">
        <v>73</v>
      </c>
      <c r="D411" s="121">
        <v>1443</v>
      </c>
      <c r="E411" s="132" t="s">
        <v>168</v>
      </c>
      <c r="F411" s="122">
        <f t="shared" si="21"/>
        <v>8.6760000000000002</v>
      </c>
      <c r="G411" s="106">
        <v>26</v>
      </c>
      <c r="H411" s="120">
        <v>22.56</v>
      </c>
      <c r="I411" s="106">
        <f t="shared" si="19"/>
        <v>5.32</v>
      </c>
      <c r="J411" s="106">
        <f t="shared" si="20"/>
        <v>27.88</v>
      </c>
      <c r="K411" s="162"/>
      <c r="M411" s="44"/>
    </row>
    <row r="412" spans="1:13" ht="25.5">
      <c r="A412" s="119">
        <f t="shared" si="24"/>
        <v>405</v>
      </c>
      <c r="B412" s="109" t="s">
        <v>131</v>
      </c>
      <c r="C412" s="109" t="s">
        <v>73</v>
      </c>
      <c r="D412" s="121">
        <v>1443</v>
      </c>
      <c r="E412" s="132" t="s">
        <v>64</v>
      </c>
      <c r="F412" s="122">
        <f t="shared" si="21"/>
        <v>8.6760000000000002</v>
      </c>
      <c r="G412" s="106">
        <v>27</v>
      </c>
      <c r="H412" s="120">
        <v>46.85</v>
      </c>
      <c r="I412" s="106">
        <f t="shared" si="19"/>
        <v>11.05</v>
      </c>
      <c r="J412" s="106">
        <f t="shared" si="20"/>
        <v>57.900000000000006</v>
      </c>
      <c r="K412" s="162"/>
      <c r="M412" s="44"/>
    </row>
    <row r="413" spans="1:13" ht="25.5">
      <c r="A413" s="119">
        <f t="shared" si="24"/>
        <v>406</v>
      </c>
      <c r="B413" s="109" t="s">
        <v>165</v>
      </c>
      <c r="C413" s="109" t="s">
        <v>33</v>
      </c>
      <c r="D413" s="121">
        <v>1205</v>
      </c>
      <c r="E413" s="132" t="s">
        <v>64</v>
      </c>
      <c r="F413" s="122">
        <f t="shared" si="21"/>
        <v>7.2450000000000001</v>
      </c>
      <c r="G413" s="106">
        <v>84.5</v>
      </c>
      <c r="H413" s="120">
        <v>122.44</v>
      </c>
      <c r="I413" s="106">
        <f t="shared" si="19"/>
        <v>28.88</v>
      </c>
      <c r="J413" s="106">
        <f t="shared" si="20"/>
        <v>151.32</v>
      </c>
      <c r="K413" s="162"/>
      <c r="M413" s="44"/>
    </row>
    <row r="414" spans="1:13" ht="25.5">
      <c r="A414" s="119">
        <f t="shared" si="24"/>
        <v>407</v>
      </c>
      <c r="B414" s="109" t="s">
        <v>165</v>
      </c>
      <c r="C414" s="109" t="s">
        <v>33</v>
      </c>
      <c r="D414" s="121">
        <v>1205</v>
      </c>
      <c r="E414" s="132" t="s">
        <v>65</v>
      </c>
      <c r="F414" s="122">
        <f t="shared" si="21"/>
        <v>7.2450000000000001</v>
      </c>
      <c r="G414" s="106">
        <v>35.5</v>
      </c>
      <c r="H414" s="120">
        <v>128.6</v>
      </c>
      <c r="I414" s="106">
        <f t="shared" si="19"/>
        <v>30.34</v>
      </c>
      <c r="J414" s="106">
        <f t="shared" si="20"/>
        <v>158.94</v>
      </c>
      <c r="K414" s="162"/>
      <c r="M414" s="44"/>
    </row>
    <row r="415" spans="1:13" ht="25.5">
      <c r="A415" s="119">
        <f t="shared" si="24"/>
        <v>408</v>
      </c>
      <c r="B415" s="109" t="s">
        <v>101</v>
      </c>
      <c r="C415" s="109" t="s">
        <v>75</v>
      </c>
      <c r="D415" s="121">
        <v>1341</v>
      </c>
      <c r="E415" s="132" t="s">
        <v>168</v>
      </c>
      <c r="F415" s="122">
        <f t="shared" si="21"/>
        <v>8.0619999999999994</v>
      </c>
      <c r="G415" s="106">
        <v>12</v>
      </c>
      <c r="H415" s="120">
        <v>9.67</v>
      </c>
      <c r="I415" s="106">
        <f t="shared" si="19"/>
        <v>2.2799999999999998</v>
      </c>
      <c r="J415" s="106">
        <f t="shared" si="20"/>
        <v>11.95</v>
      </c>
      <c r="K415" s="162"/>
      <c r="M415" s="44"/>
    </row>
    <row r="416" spans="1:13" ht="25.5">
      <c r="A416" s="119">
        <f t="shared" si="24"/>
        <v>409</v>
      </c>
      <c r="B416" s="109" t="s">
        <v>101</v>
      </c>
      <c r="C416" s="109" t="s">
        <v>75</v>
      </c>
      <c r="D416" s="121">
        <v>1341</v>
      </c>
      <c r="E416" s="132" t="s">
        <v>64</v>
      </c>
      <c r="F416" s="122">
        <f t="shared" si="21"/>
        <v>8.0619999999999994</v>
      </c>
      <c r="G416" s="106">
        <v>50</v>
      </c>
      <c r="H416" s="120">
        <v>80.62</v>
      </c>
      <c r="I416" s="106">
        <f t="shared" si="19"/>
        <v>19.02</v>
      </c>
      <c r="J416" s="106">
        <f t="shared" si="20"/>
        <v>99.64</v>
      </c>
      <c r="K416" s="162"/>
      <c r="M416" s="44"/>
    </row>
    <row r="417" spans="1:13" s="44" customFormat="1" ht="25.5">
      <c r="A417" s="119">
        <f t="shared" si="24"/>
        <v>410</v>
      </c>
      <c r="B417" s="123" t="s">
        <v>131</v>
      </c>
      <c r="C417" s="123" t="s">
        <v>75</v>
      </c>
      <c r="D417" s="124">
        <v>1450</v>
      </c>
      <c r="E417" s="132" t="s">
        <v>168</v>
      </c>
      <c r="F417" s="122">
        <f t="shared" si="21"/>
        <v>8.718</v>
      </c>
      <c r="G417" s="106">
        <v>13</v>
      </c>
      <c r="H417" s="125">
        <v>11.33</v>
      </c>
      <c r="I417" s="106">
        <f t="shared" si="19"/>
        <v>2.67</v>
      </c>
      <c r="J417" s="106">
        <f t="shared" si="20"/>
        <v>14</v>
      </c>
      <c r="K417" s="162"/>
    </row>
    <row r="418" spans="1:13" ht="25.5">
      <c r="A418" s="119">
        <f t="shared" si="24"/>
        <v>411</v>
      </c>
      <c r="B418" s="109" t="s">
        <v>131</v>
      </c>
      <c r="C418" s="109" t="s">
        <v>75</v>
      </c>
      <c r="D418" s="121">
        <v>1450</v>
      </c>
      <c r="E418" s="132" t="s">
        <v>64</v>
      </c>
      <c r="F418" s="122">
        <f t="shared" si="21"/>
        <v>8.718</v>
      </c>
      <c r="G418" s="106">
        <v>13</v>
      </c>
      <c r="H418" s="120">
        <v>22.67</v>
      </c>
      <c r="I418" s="106">
        <f t="shared" si="19"/>
        <v>5.35</v>
      </c>
      <c r="J418" s="106">
        <f t="shared" si="20"/>
        <v>28.020000000000003</v>
      </c>
      <c r="K418" s="162"/>
      <c r="M418" s="44"/>
    </row>
    <row r="419" spans="1:13" ht="25.5">
      <c r="A419" s="119">
        <f t="shared" si="24"/>
        <v>412</v>
      </c>
      <c r="B419" s="109" t="s">
        <v>126</v>
      </c>
      <c r="C419" s="109" t="s">
        <v>73</v>
      </c>
      <c r="D419" s="121">
        <v>1423</v>
      </c>
      <c r="E419" s="132" t="s">
        <v>64</v>
      </c>
      <c r="F419" s="122">
        <f t="shared" si="21"/>
        <v>8.5549999999999997</v>
      </c>
      <c r="G419" s="106">
        <v>48</v>
      </c>
      <c r="H419" s="120">
        <v>82.13</v>
      </c>
      <c r="I419" s="106">
        <f t="shared" si="19"/>
        <v>19.37</v>
      </c>
      <c r="J419" s="106">
        <f t="shared" si="20"/>
        <v>101.5</v>
      </c>
      <c r="K419" s="162"/>
      <c r="M419" s="44"/>
    </row>
    <row r="420" spans="1:13" ht="25.5">
      <c r="A420" s="119">
        <f t="shared" si="24"/>
        <v>413</v>
      </c>
      <c r="B420" s="109" t="s">
        <v>147</v>
      </c>
      <c r="C420" s="109" t="s">
        <v>73</v>
      </c>
      <c r="D420" s="121">
        <v>1322</v>
      </c>
      <c r="E420" s="132" t="s">
        <v>65</v>
      </c>
      <c r="F420" s="122">
        <f t="shared" si="21"/>
        <v>7.9480000000000004</v>
      </c>
      <c r="G420" s="106">
        <v>0.5</v>
      </c>
      <c r="H420" s="120">
        <v>1.99</v>
      </c>
      <c r="I420" s="106">
        <f t="shared" si="19"/>
        <v>0.47</v>
      </c>
      <c r="J420" s="106">
        <f t="shared" si="20"/>
        <v>2.46</v>
      </c>
      <c r="K420" s="162"/>
      <c r="M420" s="44"/>
    </row>
    <row r="421" spans="1:13" ht="25.5">
      <c r="A421" s="119">
        <f t="shared" si="24"/>
        <v>414</v>
      </c>
      <c r="B421" s="109" t="s">
        <v>147</v>
      </c>
      <c r="C421" s="109" t="s">
        <v>73</v>
      </c>
      <c r="D421" s="121">
        <v>1322</v>
      </c>
      <c r="E421" s="132" t="s">
        <v>64</v>
      </c>
      <c r="F421" s="122">
        <f t="shared" si="21"/>
        <v>7.9480000000000004</v>
      </c>
      <c r="G421" s="106">
        <v>48.5</v>
      </c>
      <c r="H421" s="120">
        <v>77.099999999999994</v>
      </c>
      <c r="I421" s="106">
        <f t="shared" si="19"/>
        <v>18.190000000000001</v>
      </c>
      <c r="J421" s="106">
        <f t="shared" si="20"/>
        <v>95.289999999999992</v>
      </c>
      <c r="K421" s="162"/>
      <c r="M421" s="44"/>
    </row>
    <row r="422" spans="1:13" ht="25.5">
      <c r="A422" s="119">
        <f t="shared" si="24"/>
        <v>415</v>
      </c>
      <c r="B422" s="109" t="s">
        <v>121</v>
      </c>
      <c r="C422" s="109" t="s">
        <v>33</v>
      </c>
      <c r="D422" s="121">
        <v>1205</v>
      </c>
      <c r="E422" s="132" t="s">
        <v>64</v>
      </c>
      <c r="F422" s="122">
        <f t="shared" si="21"/>
        <v>7.2450000000000001</v>
      </c>
      <c r="G422" s="106">
        <v>77.5</v>
      </c>
      <c r="H422" s="120">
        <v>112.3</v>
      </c>
      <c r="I422" s="106">
        <f t="shared" si="19"/>
        <v>26.49</v>
      </c>
      <c r="J422" s="106">
        <f t="shared" si="20"/>
        <v>138.79</v>
      </c>
      <c r="K422" s="162"/>
      <c r="M422" s="44"/>
    </row>
    <row r="423" spans="1:13" ht="25.5">
      <c r="A423" s="119">
        <f t="shared" si="24"/>
        <v>416</v>
      </c>
      <c r="B423" s="109" t="s">
        <v>121</v>
      </c>
      <c r="C423" s="109" t="s">
        <v>33</v>
      </c>
      <c r="D423" s="121">
        <v>1205</v>
      </c>
      <c r="E423" s="132" t="s">
        <v>65</v>
      </c>
      <c r="F423" s="122">
        <f t="shared" si="21"/>
        <v>7.2450000000000001</v>
      </c>
      <c r="G423" s="106">
        <v>42.5</v>
      </c>
      <c r="H423" s="120">
        <v>153.96</v>
      </c>
      <c r="I423" s="106">
        <f t="shared" si="19"/>
        <v>36.32</v>
      </c>
      <c r="J423" s="106">
        <f t="shared" si="20"/>
        <v>190.28</v>
      </c>
      <c r="K423" s="162"/>
      <c r="M423" s="44"/>
    </row>
    <row r="424" spans="1:13" ht="25.5">
      <c r="A424" s="119">
        <f t="shared" si="24"/>
        <v>417</v>
      </c>
      <c r="B424" s="109" t="s">
        <v>124</v>
      </c>
      <c r="C424" s="109" t="s">
        <v>73</v>
      </c>
      <c r="D424" s="121">
        <v>1297</v>
      </c>
      <c r="E424" s="132" t="s">
        <v>64</v>
      </c>
      <c r="F424" s="122">
        <f t="shared" si="21"/>
        <v>7.798</v>
      </c>
      <c r="G424" s="106">
        <v>48</v>
      </c>
      <c r="H424" s="120">
        <v>74.86</v>
      </c>
      <c r="I424" s="106">
        <f t="shared" si="19"/>
        <v>17.66</v>
      </c>
      <c r="J424" s="106">
        <f t="shared" si="20"/>
        <v>92.52</v>
      </c>
      <c r="K424" s="162"/>
      <c r="M424" s="44"/>
    </row>
    <row r="425" spans="1:13" ht="25.5">
      <c r="A425" s="119">
        <f t="shared" si="24"/>
        <v>418</v>
      </c>
      <c r="B425" s="109" t="s">
        <v>121</v>
      </c>
      <c r="C425" s="109" t="s">
        <v>33</v>
      </c>
      <c r="D425" s="121">
        <v>1205</v>
      </c>
      <c r="E425" s="132" t="s">
        <v>65</v>
      </c>
      <c r="F425" s="122">
        <f t="shared" si="21"/>
        <v>7.2450000000000001</v>
      </c>
      <c r="G425" s="106">
        <v>42.5</v>
      </c>
      <c r="H425" s="120">
        <v>153.96</v>
      </c>
      <c r="I425" s="106">
        <f t="shared" si="19"/>
        <v>36.32</v>
      </c>
      <c r="J425" s="106">
        <f t="shared" si="20"/>
        <v>190.28</v>
      </c>
      <c r="K425" s="162"/>
      <c r="M425" s="44"/>
    </row>
    <row r="426" spans="1:13" ht="25.5">
      <c r="A426" s="119">
        <f t="shared" si="24"/>
        <v>419</v>
      </c>
      <c r="B426" s="109" t="s">
        <v>121</v>
      </c>
      <c r="C426" s="109" t="s">
        <v>33</v>
      </c>
      <c r="D426" s="121">
        <v>1205</v>
      </c>
      <c r="E426" s="132" t="s">
        <v>64</v>
      </c>
      <c r="F426" s="122">
        <f t="shared" si="21"/>
        <v>7.2450000000000001</v>
      </c>
      <c r="G426" s="106">
        <v>77.5</v>
      </c>
      <c r="H426" s="120">
        <v>112.3</v>
      </c>
      <c r="I426" s="106">
        <f t="shared" si="19"/>
        <v>26.49</v>
      </c>
      <c r="J426" s="106">
        <f t="shared" si="20"/>
        <v>138.79</v>
      </c>
      <c r="K426" s="162"/>
      <c r="M426" s="44"/>
    </row>
    <row r="427" spans="1:13" s="44" customFormat="1" ht="25.5">
      <c r="A427" s="119">
        <f t="shared" si="24"/>
        <v>420</v>
      </c>
      <c r="B427" s="134" t="s">
        <v>116</v>
      </c>
      <c r="C427" s="135" t="s">
        <v>73</v>
      </c>
      <c r="D427" s="119">
        <v>1403</v>
      </c>
      <c r="E427" s="132" t="s">
        <v>64</v>
      </c>
      <c r="F427" s="122">
        <f t="shared" si="21"/>
        <v>8.4350000000000005</v>
      </c>
      <c r="G427" s="106">
        <v>39</v>
      </c>
      <c r="H427" s="111">
        <v>65.790000000000006</v>
      </c>
      <c r="I427" s="106">
        <f t="shared" si="19"/>
        <v>15.52</v>
      </c>
      <c r="J427" s="106">
        <f t="shared" si="20"/>
        <v>81.31</v>
      </c>
      <c r="K427" s="162"/>
    </row>
    <row r="428" spans="1:13" s="44" customFormat="1" ht="25.5">
      <c r="A428" s="119">
        <f t="shared" si="24"/>
        <v>421</v>
      </c>
      <c r="B428" s="134" t="s">
        <v>148</v>
      </c>
      <c r="C428" s="135" t="s">
        <v>73</v>
      </c>
      <c r="D428" s="119">
        <v>1322</v>
      </c>
      <c r="E428" s="132" t="s">
        <v>64</v>
      </c>
      <c r="F428" s="122">
        <f t="shared" si="21"/>
        <v>7.9480000000000004</v>
      </c>
      <c r="G428" s="106">
        <v>12</v>
      </c>
      <c r="H428" s="111">
        <v>19.079999999999998</v>
      </c>
      <c r="I428" s="106">
        <f t="shared" si="19"/>
        <v>4.5</v>
      </c>
      <c r="J428" s="106">
        <f t="shared" si="20"/>
        <v>23.58</v>
      </c>
      <c r="K428" s="162"/>
    </row>
    <row r="429" spans="1:13" ht="25.5">
      <c r="A429" s="119">
        <f t="shared" si="24"/>
        <v>422</v>
      </c>
      <c r="B429" s="129" t="s">
        <v>88</v>
      </c>
      <c r="C429" s="133" t="s">
        <v>73</v>
      </c>
      <c r="D429" s="108">
        <v>1297</v>
      </c>
      <c r="E429" s="131" t="s">
        <v>65</v>
      </c>
      <c r="F429" s="122">
        <f t="shared" si="21"/>
        <v>7.798</v>
      </c>
      <c r="G429" s="106">
        <v>1</v>
      </c>
      <c r="H429" s="110">
        <v>3.9</v>
      </c>
      <c r="I429" s="106">
        <f t="shared" si="19"/>
        <v>0.92</v>
      </c>
      <c r="J429" s="106">
        <f t="shared" si="20"/>
        <v>4.82</v>
      </c>
      <c r="K429" s="162"/>
      <c r="M429" s="44"/>
    </row>
    <row r="430" spans="1:13" ht="25.5">
      <c r="A430" s="119">
        <f t="shared" si="24"/>
        <v>423</v>
      </c>
      <c r="B430" s="129" t="s">
        <v>88</v>
      </c>
      <c r="C430" s="133" t="s">
        <v>73</v>
      </c>
      <c r="D430" s="108">
        <v>1297</v>
      </c>
      <c r="E430" s="131" t="s">
        <v>64</v>
      </c>
      <c r="F430" s="122">
        <f t="shared" si="21"/>
        <v>7.798</v>
      </c>
      <c r="G430" s="106">
        <v>83</v>
      </c>
      <c r="H430" s="110">
        <v>129.44999999999999</v>
      </c>
      <c r="I430" s="106">
        <f t="shared" si="19"/>
        <v>30.54</v>
      </c>
      <c r="J430" s="106">
        <f t="shared" si="20"/>
        <v>159.98999999999998</v>
      </c>
      <c r="K430" s="162"/>
      <c r="M430" s="44"/>
    </row>
    <row r="431" spans="1:13" ht="17.25" customHeight="1">
      <c r="A431" s="119">
        <f t="shared" si="24"/>
        <v>424</v>
      </c>
      <c r="B431" s="129" t="s">
        <v>120</v>
      </c>
      <c r="C431" s="133" t="s">
        <v>33</v>
      </c>
      <c r="D431" s="108">
        <v>1205</v>
      </c>
      <c r="E431" s="131" t="s">
        <v>64</v>
      </c>
      <c r="F431" s="122">
        <f t="shared" ref="F431:F494" si="25">ROUND(D431/$F$4,3)</f>
        <v>7.2450000000000001</v>
      </c>
      <c r="G431" s="106">
        <v>90.5</v>
      </c>
      <c r="H431" s="110">
        <v>131.13</v>
      </c>
      <c r="I431" s="106">
        <f t="shared" si="19"/>
        <v>30.93</v>
      </c>
      <c r="J431" s="106">
        <f t="shared" si="20"/>
        <v>162.06</v>
      </c>
      <c r="K431" s="162"/>
      <c r="M431" s="44"/>
    </row>
    <row r="432" spans="1:13" ht="25.5">
      <c r="A432" s="119">
        <f>A431+1</f>
        <v>425</v>
      </c>
      <c r="B432" s="129" t="s">
        <v>120</v>
      </c>
      <c r="C432" s="133" t="s">
        <v>33</v>
      </c>
      <c r="D432" s="108">
        <v>1205</v>
      </c>
      <c r="E432" s="131" t="s">
        <v>65</v>
      </c>
      <c r="F432" s="122">
        <f t="shared" si="25"/>
        <v>7.2450000000000001</v>
      </c>
      <c r="G432" s="106">
        <v>53.5</v>
      </c>
      <c r="H432" s="110">
        <v>193.8</v>
      </c>
      <c r="I432" s="106">
        <f t="shared" si="19"/>
        <v>45.72</v>
      </c>
      <c r="J432" s="106">
        <f t="shared" si="20"/>
        <v>239.52</v>
      </c>
      <c r="K432" s="162"/>
      <c r="M432" s="44"/>
    </row>
    <row r="433" spans="1:13" ht="25.5">
      <c r="A433" s="119">
        <f t="shared" si="24"/>
        <v>426</v>
      </c>
      <c r="B433" s="129" t="s">
        <v>120</v>
      </c>
      <c r="C433" s="133" t="s">
        <v>33</v>
      </c>
      <c r="D433" s="108">
        <v>1205</v>
      </c>
      <c r="E433" s="131" t="s">
        <v>64</v>
      </c>
      <c r="F433" s="122">
        <f t="shared" si="25"/>
        <v>7.2450000000000001</v>
      </c>
      <c r="G433" s="106">
        <v>77</v>
      </c>
      <c r="H433" s="110">
        <v>111.57</v>
      </c>
      <c r="I433" s="106">
        <f t="shared" si="19"/>
        <v>26.32</v>
      </c>
      <c r="J433" s="106">
        <f t="shared" si="20"/>
        <v>137.88999999999999</v>
      </c>
      <c r="K433" s="162"/>
      <c r="M433" s="44"/>
    </row>
    <row r="434" spans="1:13" ht="25.5">
      <c r="A434" s="119">
        <f t="shared" si="24"/>
        <v>427</v>
      </c>
      <c r="B434" s="129" t="s">
        <v>120</v>
      </c>
      <c r="C434" s="133" t="s">
        <v>33</v>
      </c>
      <c r="D434" s="108">
        <v>1205</v>
      </c>
      <c r="E434" s="131" t="s">
        <v>65</v>
      </c>
      <c r="F434" s="122">
        <f t="shared" si="25"/>
        <v>7.2450000000000001</v>
      </c>
      <c r="G434" s="106">
        <v>54</v>
      </c>
      <c r="H434" s="110">
        <v>195.62</v>
      </c>
      <c r="I434" s="106">
        <f t="shared" si="19"/>
        <v>46.15</v>
      </c>
      <c r="J434" s="106">
        <f t="shared" si="20"/>
        <v>241.77</v>
      </c>
      <c r="K434" s="162"/>
      <c r="M434" s="44"/>
    </row>
    <row r="435" spans="1:13" ht="25.5">
      <c r="A435" s="119">
        <f t="shared" si="24"/>
        <v>428</v>
      </c>
      <c r="B435" s="129" t="s">
        <v>95</v>
      </c>
      <c r="C435" s="133" t="s">
        <v>73</v>
      </c>
      <c r="D435" s="108">
        <v>1297</v>
      </c>
      <c r="E435" s="131" t="s">
        <v>64</v>
      </c>
      <c r="F435" s="122">
        <f t="shared" si="25"/>
        <v>7.798</v>
      </c>
      <c r="G435" s="106">
        <v>48</v>
      </c>
      <c r="H435" s="110">
        <v>74.86</v>
      </c>
      <c r="I435" s="106">
        <f t="shared" si="19"/>
        <v>17.66</v>
      </c>
      <c r="J435" s="106">
        <f t="shared" si="20"/>
        <v>92.52</v>
      </c>
      <c r="K435" s="162"/>
      <c r="M435" s="44"/>
    </row>
    <row r="436" spans="1:13" ht="25.5">
      <c r="A436" s="119">
        <f t="shared" si="24"/>
        <v>429</v>
      </c>
      <c r="B436" s="129" t="s">
        <v>121</v>
      </c>
      <c r="C436" s="133" t="s">
        <v>33</v>
      </c>
      <c r="D436" s="108">
        <v>1205</v>
      </c>
      <c r="E436" s="131" t="s">
        <v>65</v>
      </c>
      <c r="F436" s="122">
        <f t="shared" si="25"/>
        <v>7.2450000000000001</v>
      </c>
      <c r="G436" s="106">
        <v>53.5</v>
      </c>
      <c r="H436" s="110">
        <v>193.8</v>
      </c>
      <c r="I436" s="106">
        <f t="shared" si="19"/>
        <v>45.72</v>
      </c>
      <c r="J436" s="106">
        <f t="shared" si="20"/>
        <v>239.52</v>
      </c>
      <c r="K436" s="162"/>
      <c r="M436" s="44"/>
    </row>
    <row r="437" spans="1:13" ht="25.5">
      <c r="A437" s="119">
        <f t="shared" si="24"/>
        <v>430</v>
      </c>
      <c r="B437" s="129" t="s">
        <v>121</v>
      </c>
      <c r="C437" s="133" t="s">
        <v>33</v>
      </c>
      <c r="D437" s="108">
        <v>1205</v>
      </c>
      <c r="E437" s="131" t="s">
        <v>64</v>
      </c>
      <c r="F437" s="122">
        <f t="shared" si="25"/>
        <v>7.2450000000000001</v>
      </c>
      <c r="G437" s="106">
        <v>90.5</v>
      </c>
      <c r="H437" s="110">
        <v>131.13</v>
      </c>
      <c r="I437" s="106">
        <f t="shared" si="19"/>
        <v>30.93</v>
      </c>
      <c r="J437" s="106">
        <f t="shared" si="20"/>
        <v>162.06</v>
      </c>
      <c r="K437" s="162"/>
      <c r="M437" s="44"/>
    </row>
    <row r="438" spans="1:13" ht="25.5">
      <c r="A438" s="119">
        <f t="shared" si="24"/>
        <v>431</v>
      </c>
      <c r="B438" s="129" t="s">
        <v>81</v>
      </c>
      <c r="C438" s="133" t="s">
        <v>73</v>
      </c>
      <c r="D438" s="108">
        <v>1297</v>
      </c>
      <c r="E438" s="131" t="s">
        <v>64</v>
      </c>
      <c r="F438" s="122">
        <f t="shared" si="25"/>
        <v>7.798</v>
      </c>
      <c r="G438" s="106">
        <v>13</v>
      </c>
      <c r="H438" s="110">
        <v>20.27</v>
      </c>
      <c r="I438" s="106">
        <f t="shared" si="19"/>
        <v>4.78</v>
      </c>
      <c r="J438" s="106">
        <f t="shared" si="20"/>
        <v>25.05</v>
      </c>
      <c r="K438" s="162"/>
      <c r="M438" s="44"/>
    </row>
    <row r="439" spans="1:13" ht="25.5">
      <c r="A439" s="119">
        <f t="shared" si="24"/>
        <v>432</v>
      </c>
      <c r="B439" s="129" t="s">
        <v>131</v>
      </c>
      <c r="C439" s="133" t="s">
        <v>73</v>
      </c>
      <c r="D439" s="108">
        <v>1397</v>
      </c>
      <c r="E439" s="131" t="s">
        <v>168</v>
      </c>
      <c r="F439" s="122">
        <f t="shared" si="25"/>
        <v>8.3989999999999991</v>
      </c>
      <c r="G439" s="106">
        <v>25</v>
      </c>
      <c r="H439" s="110">
        <v>21</v>
      </c>
      <c r="I439" s="106">
        <f t="shared" si="19"/>
        <v>4.95</v>
      </c>
      <c r="J439" s="106">
        <f t="shared" si="20"/>
        <v>25.95</v>
      </c>
      <c r="K439" s="162"/>
      <c r="M439" s="44"/>
    </row>
    <row r="440" spans="1:13" ht="25.5">
      <c r="A440" s="119">
        <f t="shared" si="24"/>
        <v>433</v>
      </c>
      <c r="B440" s="129" t="s">
        <v>131</v>
      </c>
      <c r="C440" s="133" t="s">
        <v>73</v>
      </c>
      <c r="D440" s="108">
        <v>1397</v>
      </c>
      <c r="E440" s="131" t="s">
        <v>64</v>
      </c>
      <c r="F440" s="122">
        <f t="shared" si="25"/>
        <v>8.3989999999999991</v>
      </c>
      <c r="G440" s="106">
        <v>24</v>
      </c>
      <c r="H440" s="110">
        <v>40.32</v>
      </c>
      <c r="I440" s="106">
        <f t="shared" si="19"/>
        <v>9.51</v>
      </c>
      <c r="J440" s="106">
        <f t="shared" si="20"/>
        <v>49.83</v>
      </c>
      <c r="K440" s="162"/>
      <c r="M440" s="44"/>
    </row>
    <row r="441" spans="1:13" ht="25.5">
      <c r="A441" s="119">
        <f t="shared" si="24"/>
        <v>434</v>
      </c>
      <c r="B441" s="129" t="s">
        <v>88</v>
      </c>
      <c r="C441" s="133" t="s">
        <v>73</v>
      </c>
      <c r="D441" s="108">
        <v>1337</v>
      </c>
      <c r="E441" s="131" t="s">
        <v>65</v>
      </c>
      <c r="F441" s="122">
        <f t="shared" si="25"/>
        <v>8.0380000000000003</v>
      </c>
      <c r="G441" s="106">
        <v>0.5</v>
      </c>
      <c r="H441" s="110">
        <v>2.0099999999999998</v>
      </c>
      <c r="I441" s="106">
        <f t="shared" si="19"/>
        <v>0.47</v>
      </c>
      <c r="J441" s="106">
        <f t="shared" si="20"/>
        <v>2.4799999999999995</v>
      </c>
      <c r="K441" s="162"/>
      <c r="M441" s="44"/>
    </row>
    <row r="442" spans="1:13" ht="25.5">
      <c r="A442" s="119">
        <f t="shared" si="24"/>
        <v>435</v>
      </c>
      <c r="B442" s="129" t="s">
        <v>88</v>
      </c>
      <c r="C442" s="133" t="s">
        <v>73</v>
      </c>
      <c r="D442" s="108">
        <v>1337</v>
      </c>
      <c r="E442" s="131" t="s">
        <v>64</v>
      </c>
      <c r="F442" s="122">
        <f t="shared" si="25"/>
        <v>8.0380000000000003</v>
      </c>
      <c r="G442" s="106">
        <v>89.5</v>
      </c>
      <c r="H442" s="110">
        <v>143.88</v>
      </c>
      <c r="I442" s="106">
        <f t="shared" si="19"/>
        <v>33.94</v>
      </c>
      <c r="J442" s="106">
        <f t="shared" si="20"/>
        <v>177.82</v>
      </c>
      <c r="K442" s="162"/>
      <c r="M442" s="44"/>
    </row>
    <row r="443" spans="1:13" ht="25.5">
      <c r="A443" s="119">
        <f t="shared" si="24"/>
        <v>436</v>
      </c>
      <c r="B443" s="129" t="s">
        <v>119</v>
      </c>
      <c r="C443" s="133" t="s">
        <v>73</v>
      </c>
      <c r="D443" s="108">
        <v>1297</v>
      </c>
      <c r="E443" s="131" t="s">
        <v>64</v>
      </c>
      <c r="F443" s="122">
        <f t="shared" si="25"/>
        <v>7.798</v>
      </c>
      <c r="G443" s="106">
        <v>13</v>
      </c>
      <c r="H443" s="110">
        <v>20.27</v>
      </c>
      <c r="I443" s="106">
        <f t="shared" si="19"/>
        <v>4.78</v>
      </c>
      <c r="J443" s="106">
        <f t="shared" si="20"/>
        <v>25.05</v>
      </c>
      <c r="K443" s="162"/>
      <c r="M443" s="44"/>
    </row>
    <row r="444" spans="1:13">
      <c r="A444" s="119">
        <f t="shared" si="24"/>
        <v>437</v>
      </c>
      <c r="B444" s="129" t="s">
        <v>128</v>
      </c>
      <c r="C444" s="133" t="s">
        <v>75</v>
      </c>
      <c r="D444" s="108">
        <v>1525</v>
      </c>
      <c r="E444" s="131" t="s">
        <v>64</v>
      </c>
      <c r="F444" s="122">
        <f t="shared" si="25"/>
        <v>9.1690000000000005</v>
      </c>
      <c r="G444" s="106">
        <v>24</v>
      </c>
      <c r="H444" s="110">
        <v>44.01</v>
      </c>
      <c r="I444" s="106">
        <f t="shared" si="19"/>
        <v>10.38</v>
      </c>
      <c r="J444" s="106">
        <f t="shared" si="20"/>
        <v>54.39</v>
      </c>
      <c r="K444" s="162"/>
      <c r="M444" s="44"/>
    </row>
    <row r="445" spans="1:13" ht="25.5">
      <c r="A445" s="119">
        <f t="shared" si="24"/>
        <v>438</v>
      </c>
      <c r="B445" s="129" t="s">
        <v>121</v>
      </c>
      <c r="C445" s="133" t="s">
        <v>33</v>
      </c>
      <c r="D445" s="108">
        <v>1185</v>
      </c>
      <c r="E445" s="131" t="s">
        <v>65</v>
      </c>
      <c r="F445" s="122">
        <f t="shared" si="25"/>
        <v>7.1239999999999997</v>
      </c>
      <c r="G445" s="106">
        <v>53.5</v>
      </c>
      <c r="H445" s="110">
        <v>190.57</v>
      </c>
      <c r="I445" s="106">
        <f t="shared" si="19"/>
        <v>44.96</v>
      </c>
      <c r="J445" s="106">
        <f t="shared" si="20"/>
        <v>235.53</v>
      </c>
      <c r="K445" s="162"/>
      <c r="M445" s="44"/>
    </row>
    <row r="446" spans="1:13" ht="25.5">
      <c r="A446" s="119">
        <f t="shared" si="24"/>
        <v>439</v>
      </c>
      <c r="B446" s="129" t="s">
        <v>121</v>
      </c>
      <c r="C446" s="133" t="s">
        <v>33</v>
      </c>
      <c r="D446" s="108">
        <v>1185</v>
      </c>
      <c r="E446" s="131" t="s">
        <v>64</v>
      </c>
      <c r="F446" s="122">
        <f t="shared" si="25"/>
        <v>7.1239999999999997</v>
      </c>
      <c r="G446" s="106">
        <v>90.5</v>
      </c>
      <c r="H446" s="110">
        <v>128.94</v>
      </c>
      <c r="I446" s="106">
        <f t="shared" si="19"/>
        <v>30.42</v>
      </c>
      <c r="J446" s="106">
        <f t="shared" si="20"/>
        <v>159.36000000000001</v>
      </c>
      <c r="K446" s="162"/>
      <c r="M446" s="44"/>
    </row>
    <row r="447" spans="1:13" ht="26.25" customHeight="1">
      <c r="A447" s="119">
        <f t="shared" si="24"/>
        <v>440</v>
      </c>
      <c r="B447" s="129" t="s">
        <v>134</v>
      </c>
      <c r="C447" s="133" t="s">
        <v>75</v>
      </c>
      <c r="D447" s="108">
        <v>1315</v>
      </c>
      <c r="E447" s="131" t="s">
        <v>64</v>
      </c>
      <c r="F447" s="122">
        <f t="shared" si="25"/>
        <v>7.9059999999999997</v>
      </c>
      <c r="G447" s="106">
        <v>24</v>
      </c>
      <c r="H447" s="110">
        <v>37.950000000000003</v>
      </c>
      <c r="I447" s="106">
        <f t="shared" si="19"/>
        <v>8.9499999999999993</v>
      </c>
      <c r="J447" s="106">
        <f t="shared" si="20"/>
        <v>46.900000000000006</v>
      </c>
      <c r="K447" s="162"/>
      <c r="M447" s="44"/>
    </row>
    <row r="448" spans="1:13" ht="18" customHeight="1">
      <c r="A448" s="119">
        <f t="shared" si="24"/>
        <v>441</v>
      </c>
      <c r="B448" s="129" t="s">
        <v>76</v>
      </c>
      <c r="C448" s="133" t="s">
        <v>73</v>
      </c>
      <c r="D448" s="108">
        <v>1403</v>
      </c>
      <c r="E448" s="131" t="s">
        <v>64</v>
      </c>
      <c r="F448" s="122">
        <f t="shared" si="25"/>
        <v>8.4350000000000005</v>
      </c>
      <c r="G448" s="106">
        <v>24</v>
      </c>
      <c r="H448" s="110">
        <v>40.49</v>
      </c>
      <c r="I448" s="106">
        <f t="shared" si="19"/>
        <v>9.5500000000000007</v>
      </c>
      <c r="J448" s="106">
        <f t="shared" si="20"/>
        <v>50.040000000000006</v>
      </c>
      <c r="K448" s="162"/>
      <c r="M448" s="44"/>
    </row>
    <row r="449" spans="1:13" ht="18.75" customHeight="1">
      <c r="A449" s="119">
        <f t="shared" si="24"/>
        <v>442</v>
      </c>
      <c r="B449" s="129" t="s">
        <v>83</v>
      </c>
      <c r="C449" s="133" t="s">
        <v>73</v>
      </c>
      <c r="D449" s="108">
        <v>1302</v>
      </c>
      <c r="E449" s="131" t="s">
        <v>64</v>
      </c>
      <c r="F449" s="122">
        <f t="shared" si="25"/>
        <v>7.8280000000000003</v>
      </c>
      <c r="G449" s="106">
        <v>27</v>
      </c>
      <c r="H449" s="110">
        <v>42.27</v>
      </c>
      <c r="I449" s="106">
        <f t="shared" si="19"/>
        <v>9.9700000000000006</v>
      </c>
      <c r="J449" s="106">
        <f t="shared" si="20"/>
        <v>52.24</v>
      </c>
      <c r="K449" s="162"/>
      <c r="M449" s="44"/>
    </row>
    <row r="450" spans="1:13" ht="25.5">
      <c r="A450" s="119">
        <f t="shared" si="24"/>
        <v>443</v>
      </c>
      <c r="B450" s="129" t="s">
        <v>126</v>
      </c>
      <c r="C450" s="133" t="s">
        <v>75</v>
      </c>
      <c r="D450" s="108">
        <v>1430</v>
      </c>
      <c r="E450" s="131" t="s">
        <v>64</v>
      </c>
      <c r="F450" s="122">
        <f t="shared" si="25"/>
        <v>8.5969999999999995</v>
      </c>
      <c r="G450" s="106">
        <v>27</v>
      </c>
      <c r="H450" s="110">
        <v>46.42</v>
      </c>
      <c r="I450" s="106">
        <f t="shared" si="19"/>
        <v>10.95</v>
      </c>
      <c r="J450" s="106">
        <f t="shared" si="20"/>
        <v>57.370000000000005</v>
      </c>
      <c r="K450" s="162"/>
      <c r="M450" s="44"/>
    </row>
    <row r="451" spans="1:13">
      <c r="A451" s="119">
        <f t="shared" si="24"/>
        <v>444</v>
      </c>
      <c r="B451" s="129" t="s">
        <v>128</v>
      </c>
      <c r="C451" s="133" t="s">
        <v>75</v>
      </c>
      <c r="D451" s="108">
        <v>1505</v>
      </c>
      <c r="E451" s="131" t="s">
        <v>64</v>
      </c>
      <c r="F451" s="122">
        <f t="shared" si="25"/>
        <v>9.048</v>
      </c>
      <c r="G451" s="106">
        <v>20</v>
      </c>
      <c r="H451" s="110">
        <v>36.19</v>
      </c>
      <c r="I451" s="106">
        <f t="shared" si="19"/>
        <v>8.5399999999999991</v>
      </c>
      <c r="J451" s="106">
        <f t="shared" si="20"/>
        <v>44.73</v>
      </c>
      <c r="K451" s="162"/>
      <c r="M451" s="44"/>
    </row>
    <row r="452" spans="1:13" ht="16.5" customHeight="1">
      <c r="A452" s="119">
        <f t="shared" si="24"/>
        <v>445</v>
      </c>
      <c r="B452" s="129" t="s">
        <v>91</v>
      </c>
      <c r="C452" s="133" t="s">
        <v>77</v>
      </c>
      <c r="D452" s="108">
        <v>1388</v>
      </c>
      <c r="E452" s="131" t="s">
        <v>64</v>
      </c>
      <c r="F452" s="122">
        <f t="shared" si="25"/>
        <v>8.3450000000000006</v>
      </c>
      <c r="G452" s="106">
        <v>36</v>
      </c>
      <c r="H452" s="110">
        <v>60.08</v>
      </c>
      <c r="I452" s="106">
        <f t="shared" si="19"/>
        <v>14.17</v>
      </c>
      <c r="J452" s="106">
        <f t="shared" si="20"/>
        <v>74.25</v>
      </c>
      <c r="K452" s="162"/>
      <c r="M452" s="44"/>
    </row>
    <row r="453" spans="1:13" ht="18" customHeight="1">
      <c r="A453" s="119">
        <f t="shared" si="24"/>
        <v>446</v>
      </c>
      <c r="B453" s="129" t="s">
        <v>78</v>
      </c>
      <c r="C453" s="133" t="s">
        <v>33</v>
      </c>
      <c r="D453" s="108">
        <v>1242</v>
      </c>
      <c r="E453" s="131" t="s">
        <v>168</v>
      </c>
      <c r="F453" s="122">
        <f t="shared" si="25"/>
        <v>7.4669999999999996</v>
      </c>
      <c r="G453" s="106">
        <v>52</v>
      </c>
      <c r="H453" s="110">
        <v>38.83</v>
      </c>
      <c r="I453" s="106">
        <f t="shared" si="19"/>
        <v>9.16</v>
      </c>
      <c r="J453" s="106">
        <f t="shared" si="20"/>
        <v>47.989999999999995</v>
      </c>
      <c r="K453" s="162"/>
      <c r="M453" s="44"/>
    </row>
    <row r="454" spans="1:13" ht="25.5">
      <c r="A454" s="119">
        <f t="shared" si="24"/>
        <v>447</v>
      </c>
      <c r="B454" s="129" t="s">
        <v>78</v>
      </c>
      <c r="C454" s="133" t="s">
        <v>33</v>
      </c>
      <c r="D454" s="108">
        <v>1242</v>
      </c>
      <c r="E454" s="131" t="s">
        <v>64</v>
      </c>
      <c r="F454" s="122">
        <f t="shared" si="25"/>
        <v>7.4669999999999996</v>
      </c>
      <c r="G454" s="106">
        <v>25</v>
      </c>
      <c r="H454" s="110">
        <v>37.340000000000003</v>
      </c>
      <c r="I454" s="106">
        <f t="shared" si="19"/>
        <v>8.81</v>
      </c>
      <c r="J454" s="106">
        <f t="shared" si="20"/>
        <v>46.150000000000006</v>
      </c>
      <c r="K454" s="162"/>
      <c r="M454" s="44"/>
    </row>
    <row r="455" spans="1:13">
      <c r="A455" s="119">
        <f t="shared" si="24"/>
        <v>448</v>
      </c>
      <c r="B455" s="129" t="s">
        <v>90</v>
      </c>
      <c r="C455" s="133" t="s">
        <v>33</v>
      </c>
      <c r="D455" s="108">
        <v>1243</v>
      </c>
      <c r="E455" s="131" t="s">
        <v>64</v>
      </c>
      <c r="F455" s="122">
        <f t="shared" si="25"/>
        <v>7.4729999999999999</v>
      </c>
      <c r="G455" s="106">
        <v>82</v>
      </c>
      <c r="H455" s="110">
        <v>122.56</v>
      </c>
      <c r="I455" s="106">
        <f t="shared" si="19"/>
        <v>28.91</v>
      </c>
      <c r="J455" s="106">
        <f t="shared" si="20"/>
        <v>151.47</v>
      </c>
      <c r="K455" s="162"/>
      <c r="M455" s="44"/>
    </row>
    <row r="456" spans="1:13">
      <c r="A456" s="119">
        <f t="shared" si="24"/>
        <v>449</v>
      </c>
      <c r="B456" s="129" t="s">
        <v>90</v>
      </c>
      <c r="C456" s="133" t="s">
        <v>33</v>
      </c>
      <c r="D456" s="108">
        <v>1243</v>
      </c>
      <c r="E456" s="131" t="s">
        <v>65</v>
      </c>
      <c r="F456" s="122">
        <f t="shared" si="25"/>
        <v>7.4729999999999999</v>
      </c>
      <c r="G456" s="106">
        <v>38</v>
      </c>
      <c r="H456" s="110">
        <v>141.99</v>
      </c>
      <c r="I456" s="106">
        <f t="shared" ref="I456:I519" si="26">ROUND(H456*23.59%,2)</f>
        <v>33.5</v>
      </c>
      <c r="J456" s="106">
        <f t="shared" ref="J456:J519" si="27">H456+I456</f>
        <v>175.49</v>
      </c>
      <c r="K456" s="162"/>
      <c r="M456" s="44"/>
    </row>
    <row r="457" spans="1:13" ht="25.5">
      <c r="A457" s="119">
        <f t="shared" si="24"/>
        <v>450</v>
      </c>
      <c r="B457" s="129" t="s">
        <v>101</v>
      </c>
      <c r="C457" s="133" t="s">
        <v>73</v>
      </c>
      <c r="D457" s="108">
        <v>1277</v>
      </c>
      <c r="E457" s="131" t="s">
        <v>64</v>
      </c>
      <c r="F457" s="122">
        <f t="shared" si="25"/>
        <v>7.6779999999999999</v>
      </c>
      <c r="G457" s="106">
        <v>25</v>
      </c>
      <c r="H457" s="110">
        <v>38.39</v>
      </c>
      <c r="I457" s="106">
        <f t="shared" si="26"/>
        <v>9.06</v>
      </c>
      <c r="J457" s="106">
        <f t="shared" si="27"/>
        <v>47.45</v>
      </c>
      <c r="K457" s="162"/>
      <c r="M457" s="44"/>
    </row>
    <row r="458" spans="1:13" ht="25.5">
      <c r="A458" s="119">
        <f t="shared" si="24"/>
        <v>451</v>
      </c>
      <c r="B458" s="129" t="s">
        <v>101</v>
      </c>
      <c r="C458" s="133" t="s">
        <v>73</v>
      </c>
      <c r="D458" s="108">
        <v>1277</v>
      </c>
      <c r="E458" s="131" t="s">
        <v>168</v>
      </c>
      <c r="F458" s="122">
        <f t="shared" si="25"/>
        <v>7.6779999999999999</v>
      </c>
      <c r="G458" s="106">
        <v>12</v>
      </c>
      <c r="H458" s="110">
        <v>9.2100000000000009</v>
      </c>
      <c r="I458" s="106">
        <f t="shared" si="26"/>
        <v>2.17</v>
      </c>
      <c r="J458" s="106">
        <f t="shared" si="27"/>
        <v>11.38</v>
      </c>
      <c r="K458" s="162"/>
      <c r="M458" s="44"/>
    </row>
    <row r="459" spans="1:13" ht="25.5">
      <c r="A459" s="119">
        <f t="shared" si="24"/>
        <v>452</v>
      </c>
      <c r="B459" s="129" t="s">
        <v>131</v>
      </c>
      <c r="C459" s="133" t="s">
        <v>73</v>
      </c>
      <c r="D459" s="108">
        <v>1377</v>
      </c>
      <c r="E459" s="131" t="s">
        <v>64</v>
      </c>
      <c r="F459" s="122">
        <f t="shared" si="25"/>
        <v>8.2789999999999999</v>
      </c>
      <c r="G459" s="106">
        <v>26</v>
      </c>
      <c r="H459" s="110">
        <v>43.05</v>
      </c>
      <c r="I459" s="106">
        <f t="shared" si="26"/>
        <v>10.16</v>
      </c>
      <c r="J459" s="106">
        <f t="shared" si="27"/>
        <v>53.209999999999994</v>
      </c>
      <c r="K459" s="162"/>
      <c r="M459" s="44"/>
    </row>
    <row r="460" spans="1:13" ht="25.5">
      <c r="A460" s="119">
        <f t="shared" si="24"/>
        <v>453</v>
      </c>
      <c r="B460" s="129" t="s">
        <v>131</v>
      </c>
      <c r="C460" s="133" t="s">
        <v>73</v>
      </c>
      <c r="D460" s="108">
        <v>1377</v>
      </c>
      <c r="E460" s="131" t="s">
        <v>168</v>
      </c>
      <c r="F460" s="122">
        <f t="shared" si="25"/>
        <v>8.2789999999999999</v>
      </c>
      <c r="G460" s="106">
        <v>13</v>
      </c>
      <c r="H460" s="110">
        <v>10.76</v>
      </c>
      <c r="I460" s="106">
        <f t="shared" si="26"/>
        <v>2.54</v>
      </c>
      <c r="J460" s="106">
        <f t="shared" si="27"/>
        <v>13.3</v>
      </c>
      <c r="K460" s="162"/>
      <c r="M460" s="44"/>
    </row>
    <row r="461" spans="1:13" ht="25.5">
      <c r="A461" s="119">
        <f t="shared" si="24"/>
        <v>454</v>
      </c>
      <c r="B461" s="129" t="s">
        <v>119</v>
      </c>
      <c r="C461" s="133" t="s">
        <v>73</v>
      </c>
      <c r="D461" s="108">
        <v>1277</v>
      </c>
      <c r="E461" s="131" t="s">
        <v>64</v>
      </c>
      <c r="F461" s="122">
        <f t="shared" si="25"/>
        <v>7.6779999999999999</v>
      </c>
      <c r="G461" s="106">
        <v>37</v>
      </c>
      <c r="H461" s="110">
        <v>56.82</v>
      </c>
      <c r="I461" s="106">
        <f t="shared" si="26"/>
        <v>13.4</v>
      </c>
      <c r="J461" s="106">
        <f t="shared" si="27"/>
        <v>70.22</v>
      </c>
      <c r="K461" s="162"/>
      <c r="M461" s="44"/>
    </row>
    <row r="462" spans="1:13" ht="25.5">
      <c r="A462" s="119">
        <f t="shared" si="24"/>
        <v>455</v>
      </c>
      <c r="B462" s="129" t="s">
        <v>119</v>
      </c>
      <c r="C462" s="133" t="s">
        <v>73</v>
      </c>
      <c r="D462" s="108">
        <v>1277</v>
      </c>
      <c r="E462" s="131" t="s">
        <v>65</v>
      </c>
      <c r="F462" s="122">
        <f t="shared" si="25"/>
        <v>7.6779999999999999</v>
      </c>
      <c r="G462" s="106">
        <v>0.5</v>
      </c>
      <c r="H462" s="110">
        <v>1.92</v>
      </c>
      <c r="I462" s="106">
        <f t="shared" si="26"/>
        <v>0.45</v>
      </c>
      <c r="J462" s="106">
        <f t="shared" si="27"/>
        <v>2.37</v>
      </c>
      <c r="K462" s="162"/>
      <c r="M462" s="44"/>
    </row>
    <row r="463" spans="1:13" ht="25.5">
      <c r="A463" s="119">
        <f t="shared" si="24"/>
        <v>456</v>
      </c>
      <c r="B463" s="129" t="s">
        <v>130</v>
      </c>
      <c r="C463" s="133" t="s">
        <v>73</v>
      </c>
      <c r="D463" s="108">
        <v>1277</v>
      </c>
      <c r="E463" s="131" t="s">
        <v>64</v>
      </c>
      <c r="F463" s="122">
        <f t="shared" si="25"/>
        <v>7.6779999999999999</v>
      </c>
      <c r="G463" s="106">
        <v>95</v>
      </c>
      <c r="H463" s="110">
        <v>145.88</v>
      </c>
      <c r="I463" s="106">
        <f t="shared" si="26"/>
        <v>34.409999999999997</v>
      </c>
      <c r="J463" s="106">
        <f t="shared" si="27"/>
        <v>180.29</v>
      </c>
      <c r="K463" s="162"/>
      <c r="M463" s="44"/>
    </row>
    <row r="464" spans="1:13" ht="25.5">
      <c r="A464" s="119">
        <f t="shared" si="24"/>
        <v>457</v>
      </c>
      <c r="B464" s="129" t="s">
        <v>130</v>
      </c>
      <c r="C464" s="133" t="s">
        <v>73</v>
      </c>
      <c r="D464" s="108">
        <v>1277</v>
      </c>
      <c r="E464" s="131" t="s">
        <v>65</v>
      </c>
      <c r="F464" s="122">
        <f t="shared" si="25"/>
        <v>7.6779999999999999</v>
      </c>
      <c r="G464" s="106">
        <v>1</v>
      </c>
      <c r="H464" s="110">
        <v>3.84</v>
      </c>
      <c r="I464" s="106">
        <f t="shared" si="26"/>
        <v>0.91</v>
      </c>
      <c r="J464" s="106">
        <f t="shared" si="27"/>
        <v>4.75</v>
      </c>
      <c r="K464" s="162"/>
      <c r="M464" s="44"/>
    </row>
    <row r="465" spans="1:13" ht="15.75" customHeight="1">
      <c r="A465" s="119">
        <f t="shared" si="24"/>
        <v>458</v>
      </c>
      <c r="B465" s="129" t="s">
        <v>72</v>
      </c>
      <c r="C465" s="133" t="s">
        <v>73</v>
      </c>
      <c r="D465" s="108">
        <v>1377</v>
      </c>
      <c r="E465" s="131" t="s">
        <v>64</v>
      </c>
      <c r="F465" s="122">
        <f t="shared" si="25"/>
        <v>8.2789999999999999</v>
      </c>
      <c r="G465" s="106">
        <v>48.5</v>
      </c>
      <c r="H465" s="110">
        <v>80.31</v>
      </c>
      <c r="I465" s="106">
        <f t="shared" si="26"/>
        <v>18.95</v>
      </c>
      <c r="J465" s="106">
        <f t="shared" si="27"/>
        <v>99.26</v>
      </c>
      <c r="K465" s="162"/>
      <c r="M465" s="44"/>
    </row>
    <row r="466" spans="1:13" ht="17.25" customHeight="1">
      <c r="A466" s="119">
        <f t="shared" si="24"/>
        <v>459</v>
      </c>
      <c r="B466" s="129" t="s">
        <v>72</v>
      </c>
      <c r="C466" s="133" t="s">
        <v>73</v>
      </c>
      <c r="D466" s="108">
        <v>1377</v>
      </c>
      <c r="E466" s="131" t="s">
        <v>65</v>
      </c>
      <c r="F466" s="122">
        <f t="shared" si="25"/>
        <v>8.2789999999999999</v>
      </c>
      <c r="G466" s="106">
        <v>0.5</v>
      </c>
      <c r="H466" s="110">
        <v>2.0699999999999998</v>
      </c>
      <c r="I466" s="106">
        <f t="shared" si="26"/>
        <v>0.49</v>
      </c>
      <c r="J466" s="106">
        <f t="shared" si="27"/>
        <v>2.5599999999999996</v>
      </c>
      <c r="K466" s="162"/>
      <c r="M466" s="44"/>
    </row>
    <row r="467" spans="1:13" ht="16.5" customHeight="1">
      <c r="A467" s="119">
        <f t="shared" si="24"/>
        <v>460</v>
      </c>
      <c r="B467" s="129" t="s">
        <v>124</v>
      </c>
      <c r="C467" s="133" t="s">
        <v>73</v>
      </c>
      <c r="D467" s="108">
        <v>1277</v>
      </c>
      <c r="E467" s="131" t="s">
        <v>64</v>
      </c>
      <c r="F467" s="122">
        <f t="shared" si="25"/>
        <v>7.6779999999999999</v>
      </c>
      <c r="G467" s="106">
        <v>12</v>
      </c>
      <c r="H467" s="110">
        <v>18.43</v>
      </c>
      <c r="I467" s="106">
        <f t="shared" si="26"/>
        <v>4.3499999999999996</v>
      </c>
      <c r="J467" s="106">
        <f t="shared" si="27"/>
        <v>22.78</v>
      </c>
      <c r="K467" s="162"/>
      <c r="M467" s="44"/>
    </row>
    <row r="468" spans="1:13" ht="25.5">
      <c r="A468" s="119">
        <f t="shared" si="24"/>
        <v>461</v>
      </c>
      <c r="B468" s="129" t="s">
        <v>165</v>
      </c>
      <c r="C468" s="133" t="s">
        <v>33</v>
      </c>
      <c r="D468" s="108">
        <v>1185</v>
      </c>
      <c r="E468" s="131" t="s">
        <v>65</v>
      </c>
      <c r="F468" s="122">
        <f t="shared" si="25"/>
        <v>7.1239999999999997</v>
      </c>
      <c r="G468" s="106">
        <v>41.5</v>
      </c>
      <c r="H468" s="110">
        <v>147.82</v>
      </c>
      <c r="I468" s="106">
        <f t="shared" si="26"/>
        <v>34.869999999999997</v>
      </c>
      <c r="J468" s="106">
        <f t="shared" si="27"/>
        <v>182.69</v>
      </c>
      <c r="K468" s="162"/>
      <c r="M468" s="44"/>
    </row>
    <row r="469" spans="1:13" ht="25.5">
      <c r="A469" s="119">
        <f t="shared" ref="A469:A532" si="28">A468+1</f>
        <v>462</v>
      </c>
      <c r="B469" s="129" t="s">
        <v>165</v>
      </c>
      <c r="C469" s="133" t="s">
        <v>33</v>
      </c>
      <c r="D469" s="108">
        <v>1185</v>
      </c>
      <c r="E469" s="131" t="s">
        <v>64</v>
      </c>
      <c r="F469" s="122">
        <f t="shared" si="25"/>
        <v>7.1239999999999997</v>
      </c>
      <c r="G469" s="106">
        <v>78.5</v>
      </c>
      <c r="H469" s="110">
        <v>111.85</v>
      </c>
      <c r="I469" s="106">
        <f t="shared" si="26"/>
        <v>26.39</v>
      </c>
      <c r="J469" s="106">
        <f t="shared" si="27"/>
        <v>138.24</v>
      </c>
      <c r="K469" s="162"/>
      <c r="M469" s="44"/>
    </row>
    <row r="470" spans="1:13" ht="25.5">
      <c r="A470" s="119">
        <f t="shared" si="28"/>
        <v>463</v>
      </c>
      <c r="B470" s="129" t="s">
        <v>165</v>
      </c>
      <c r="C470" s="133" t="s">
        <v>33</v>
      </c>
      <c r="D470" s="108">
        <v>1185</v>
      </c>
      <c r="E470" s="131" t="s">
        <v>65</v>
      </c>
      <c r="F470" s="122">
        <f t="shared" si="25"/>
        <v>7.1239999999999997</v>
      </c>
      <c r="G470" s="106">
        <v>41.5</v>
      </c>
      <c r="H470" s="110">
        <v>147.82</v>
      </c>
      <c r="I470" s="106">
        <f t="shared" si="26"/>
        <v>34.869999999999997</v>
      </c>
      <c r="J470" s="106">
        <f t="shared" si="27"/>
        <v>182.69</v>
      </c>
      <c r="K470" s="162"/>
      <c r="M470" s="44"/>
    </row>
    <row r="471" spans="1:13" ht="25.5">
      <c r="A471" s="119">
        <f t="shared" si="28"/>
        <v>464</v>
      </c>
      <c r="B471" s="129" t="s">
        <v>165</v>
      </c>
      <c r="C471" s="133" t="s">
        <v>33</v>
      </c>
      <c r="D471" s="108">
        <v>1185</v>
      </c>
      <c r="E471" s="131" t="s">
        <v>64</v>
      </c>
      <c r="F471" s="122">
        <f t="shared" si="25"/>
        <v>7.1239999999999997</v>
      </c>
      <c r="G471" s="106">
        <v>78.5</v>
      </c>
      <c r="H471" s="110">
        <v>111.85</v>
      </c>
      <c r="I471" s="106">
        <f t="shared" si="26"/>
        <v>26.39</v>
      </c>
      <c r="J471" s="106">
        <f t="shared" si="27"/>
        <v>138.24</v>
      </c>
      <c r="K471" s="162"/>
      <c r="M471" s="44"/>
    </row>
    <row r="472" spans="1:13" ht="25.5">
      <c r="A472" s="119">
        <f t="shared" si="28"/>
        <v>465</v>
      </c>
      <c r="B472" s="129" t="s">
        <v>121</v>
      </c>
      <c r="C472" s="133" t="s">
        <v>33</v>
      </c>
      <c r="D472" s="108">
        <v>1185</v>
      </c>
      <c r="E472" s="131" t="s">
        <v>64</v>
      </c>
      <c r="F472" s="122">
        <f t="shared" si="25"/>
        <v>7.1239999999999997</v>
      </c>
      <c r="G472" s="106">
        <v>90.5</v>
      </c>
      <c r="H472" s="110">
        <v>128.94</v>
      </c>
      <c r="I472" s="106">
        <f t="shared" si="26"/>
        <v>30.42</v>
      </c>
      <c r="J472" s="106">
        <f t="shared" si="27"/>
        <v>159.36000000000001</v>
      </c>
      <c r="K472" s="162"/>
      <c r="M472" s="44"/>
    </row>
    <row r="473" spans="1:13" ht="25.5">
      <c r="A473" s="119">
        <f t="shared" si="28"/>
        <v>466</v>
      </c>
      <c r="B473" s="129" t="s">
        <v>121</v>
      </c>
      <c r="C473" s="133" t="s">
        <v>33</v>
      </c>
      <c r="D473" s="108">
        <v>1185</v>
      </c>
      <c r="E473" s="131" t="s">
        <v>65</v>
      </c>
      <c r="F473" s="122">
        <f t="shared" si="25"/>
        <v>7.1239999999999997</v>
      </c>
      <c r="G473" s="106">
        <v>53.5</v>
      </c>
      <c r="H473" s="110">
        <v>190.57</v>
      </c>
      <c r="I473" s="106">
        <f t="shared" si="26"/>
        <v>44.96</v>
      </c>
      <c r="J473" s="106">
        <f t="shared" si="27"/>
        <v>235.53</v>
      </c>
      <c r="K473" s="162"/>
      <c r="M473" s="44"/>
    </row>
    <row r="474" spans="1:13" ht="25.5">
      <c r="A474" s="119">
        <f t="shared" si="28"/>
        <v>467</v>
      </c>
      <c r="B474" s="129" t="s">
        <v>102</v>
      </c>
      <c r="C474" s="133" t="s">
        <v>75</v>
      </c>
      <c r="D474" s="108">
        <v>1553</v>
      </c>
      <c r="E474" s="131" t="s">
        <v>64</v>
      </c>
      <c r="F474" s="122">
        <f t="shared" si="25"/>
        <v>9.3369999999999997</v>
      </c>
      <c r="G474" s="106">
        <v>12</v>
      </c>
      <c r="H474" s="110">
        <v>22.41</v>
      </c>
      <c r="I474" s="106">
        <f t="shared" si="26"/>
        <v>5.29</v>
      </c>
      <c r="J474" s="106">
        <f t="shared" si="27"/>
        <v>27.7</v>
      </c>
      <c r="K474" s="162"/>
      <c r="M474" s="44"/>
    </row>
    <row r="475" spans="1:13" ht="18.75" customHeight="1">
      <c r="A475" s="119">
        <f t="shared" si="28"/>
        <v>468</v>
      </c>
      <c r="B475" s="129" t="s">
        <v>120</v>
      </c>
      <c r="C475" s="133" t="s">
        <v>33</v>
      </c>
      <c r="D475" s="108">
        <v>1205</v>
      </c>
      <c r="E475" s="131" t="s">
        <v>65</v>
      </c>
      <c r="F475" s="122">
        <f t="shared" si="25"/>
        <v>7.2450000000000001</v>
      </c>
      <c r="G475" s="106">
        <v>53.5</v>
      </c>
      <c r="H475" s="110">
        <v>193.8</v>
      </c>
      <c r="I475" s="106">
        <f t="shared" si="26"/>
        <v>45.72</v>
      </c>
      <c r="J475" s="106">
        <f t="shared" si="27"/>
        <v>239.52</v>
      </c>
      <c r="K475" s="162"/>
      <c r="M475" s="44"/>
    </row>
    <row r="476" spans="1:13" ht="23.25" customHeight="1">
      <c r="A476" s="119">
        <f t="shared" si="28"/>
        <v>469</v>
      </c>
      <c r="B476" s="129" t="s">
        <v>120</v>
      </c>
      <c r="C476" s="133" t="s">
        <v>33</v>
      </c>
      <c r="D476" s="108">
        <v>1205</v>
      </c>
      <c r="E476" s="131" t="s">
        <v>64</v>
      </c>
      <c r="F476" s="122">
        <f t="shared" si="25"/>
        <v>7.2450000000000001</v>
      </c>
      <c r="G476" s="106">
        <v>90.5</v>
      </c>
      <c r="H476" s="110">
        <v>131.13</v>
      </c>
      <c r="I476" s="106">
        <f t="shared" si="26"/>
        <v>30.93</v>
      </c>
      <c r="J476" s="106">
        <f t="shared" si="27"/>
        <v>162.06</v>
      </c>
      <c r="K476" s="162"/>
      <c r="M476" s="44"/>
    </row>
    <row r="477" spans="1:13" ht="25.5">
      <c r="A477" s="119">
        <f t="shared" si="28"/>
        <v>470</v>
      </c>
      <c r="B477" s="129" t="s">
        <v>108</v>
      </c>
      <c r="C477" s="133" t="s">
        <v>73</v>
      </c>
      <c r="D477" s="108">
        <v>1403</v>
      </c>
      <c r="E477" s="131" t="s">
        <v>64</v>
      </c>
      <c r="F477" s="122">
        <f t="shared" si="25"/>
        <v>8.4350000000000005</v>
      </c>
      <c r="G477" s="106">
        <v>61</v>
      </c>
      <c r="H477" s="110">
        <v>102.91</v>
      </c>
      <c r="I477" s="106">
        <f t="shared" si="26"/>
        <v>24.28</v>
      </c>
      <c r="J477" s="106">
        <f t="shared" si="27"/>
        <v>127.19</v>
      </c>
      <c r="K477" s="162"/>
      <c r="M477" s="44"/>
    </row>
    <row r="478" spans="1:13" ht="25.5">
      <c r="A478" s="119">
        <f t="shared" si="28"/>
        <v>471</v>
      </c>
      <c r="B478" s="129" t="s">
        <v>149</v>
      </c>
      <c r="C478" s="133" t="s">
        <v>75</v>
      </c>
      <c r="D478" s="108">
        <v>1295</v>
      </c>
      <c r="E478" s="131" t="s">
        <v>64</v>
      </c>
      <c r="F478" s="122">
        <f t="shared" si="25"/>
        <v>7.7859999999999996</v>
      </c>
      <c r="G478" s="106">
        <v>37</v>
      </c>
      <c r="H478" s="110">
        <v>57.62</v>
      </c>
      <c r="I478" s="106">
        <f t="shared" si="26"/>
        <v>13.59</v>
      </c>
      <c r="J478" s="106">
        <f t="shared" si="27"/>
        <v>71.209999999999994</v>
      </c>
      <c r="K478" s="162"/>
      <c r="M478" s="44"/>
    </row>
    <row r="479" spans="1:13" ht="21.75" customHeight="1">
      <c r="A479" s="119">
        <f t="shared" si="28"/>
        <v>472</v>
      </c>
      <c r="B479" s="129" t="s">
        <v>95</v>
      </c>
      <c r="C479" s="133" t="s">
        <v>77</v>
      </c>
      <c r="D479" s="108">
        <v>1414</v>
      </c>
      <c r="E479" s="131" t="s">
        <v>64</v>
      </c>
      <c r="F479" s="122">
        <f t="shared" si="25"/>
        <v>8.5009999999999994</v>
      </c>
      <c r="G479" s="106">
        <v>31.5</v>
      </c>
      <c r="H479" s="110">
        <v>53.56</v>
      </c>
      <c r="I479" s="106">
        <f t="shared" si="26"/>
        <v>12.63</v>
      </c>
      <c r="J479" s="106">
        <f t="shared" si="27"/>
        <v>66.19</v>
      </c>
      <c r="K479" s="162"/>
      <c r="M479" s="44"/>
    </row>
    <row r="480" spans="1:13" ht="20.25" customHeight="1">
      <c r="A480" s="119">
        <f t="shared" si="28"/>
        <v>473</v>
      </c>
      <c r="B480" s="129" t="s">
        <v>114</v>
      </c>
      <c r="C480" s="133" t="s">
        <v>73</v>
      </c>
      <c r="D480" s="108">
        <v>1277</v>
      </c>
      <c r="E480" s="131" t="s">
        <v>64</v>
      </c>
      <c r="F480" s="122">
        <f t="shared" si="25"/>
        <v>7.6779999999999999</v>
      </c>
      <c r="G480" s="106">
        <v>72</v>
      </c>
      <c r="H480" s="110">
        <v>110.56</v>
      </c>
      <c r="I480" s="106">
        <f t="shared" si="26"/>
        <v>26.08</v>
      </c>
      <c r="J480" s="106">
        <f t="shared" si="27"/>
        <v>136.63999999999999</v>
      </c>
      <c r="K480" s="162"/>
      <c r="M480" s="44"/>
    </row>
    <row r="481" spans="1:13">
      <c r="A481" s="119">
        <f t="shared" si="28"/>
        <v>474</v>
      </c>
      <c r="B481" s="129" t="s">
        <v>98</v>
      </c>
      <c r="C481" s="133" t="s">
        <v>73</v>
      </c>
      <c r="D481" s="108">
        <v>1180</v>
      </c>
      <c r="E481" s="131" t="s">
        <v>64</v>
      </c>
      <c r="F481" s="122">
        <f t="shared" si="25"/>
        <v>7.0940000000000003</v>
      </c>
      <c r="G481" s="106">
        <v>26</v>
      </c>
      <c r="H481" s="110">
        <v>36.89</v>
      </c>
      <c r="I481" s="106">
        <f t="shared" si="26"/>
        <v>8.6999999999999993</v>
      </c>
      <c r="J481" s="106">
        <f t="shared" si="27"/>
        <v>45.59</v>
      </c>
      <c r="K481" s="162"/>
      <c r="M481" s="44"/>
    </row>
    <row r="482" spans="1:13" ht="25.5">
      <c r="A482" s="119">
        <f t="shared" si="28"/>
        <v>475</v>
      </c>
      <c r="B482" s="129" t="s">
        <v>148</v>
      </c>
      <c r="C482" s="133" t="s">
        <v>75</v>
      </c>
      <c r="D482" s="108">
        <v>1295</v>
      </c>
      <c r="E482" s="131" t="s">
        <v>65</v>
      </c>
      <c r="F482" s="122">
        <f t="shared" si="25"/>
        <v>7.7859999999999996</v>
      </c>
      <c r="G482" s="106">
        <v>0.5</v>
      </c>
      <c r="H482" s="110">
        <v>1.95</v>
      </c>
      <c r="I482" s="106">
        <f t="shared" si="26"/>
        <v>0.46</v>
      </c>
      <c r="J482" s="106">
        <f t="shared" si="27"/>
        <v>2.41</v>
      </c>
      <c r="K482" s="162"/>
      <c r="M482" s="44"/>
    </row>
    <row r="483" spans="1:13" ht="25.5">
      <c r="A483" s="119">
        <f t="shared" si="28"/>
        <v>476</v>
      </c>
      <c r="B483" s="129" t="s">
        <v>148</v>
      </c>
      <c r="C483" s="133" t="s">
        <v>75</v>
      </c>
      <c r="D483" s="108">
        <v>1295</v>
      </c>
      <c r="E483" s="131" t="s">
        <v>64</v>
      </c>
      <c r="F483" s="122">
        <f t="shared" si="25"/>
        <v>7.7859999999999996</v>
      </c>
      <c r="G483" s="106">
        <v>35.5</v>
      </c>
      <c r="H483" s="110">
        <v>55.28</v>
      </c>
      <c r="I483" s="106">
        <f t="shared" si="26"/>
        <v>13.04</v>
      </c>
      <c r="J483" s="106">
        <f t="shared" si="27"/>
        <v>68.319999999999993</v>
      </c>
      <c r="K483" s="162"/>
      <c r="M483" s="44"/>
    </row>
    <row r="484" spans="1:13" ht="25.5">
      <c r="A484" s="119">
        <f t="shared" si="28"/>
        <v>477</v>
      </c>
      <c r="B484" s="129" t="s">
        <v>105</v>
      </c>
      <c r="C484" s="133" t="s">
        <v>73</v>
      </c>
      <c r="D484" s="108">
        <v>1277</v>
      </c>
      <c r="E484" s="131" t="s">
        <v>64</v>
      </c>
      <c r="F484" s="122">
        <f t="shared" si="25"/>
        <v>7.6779999999999999</v>
      </c>
      <c r="G484" s="106">
        <v>24.5</v>
      </c>
      <c r="H484" s="110">
        <v>37.619999999999997</v>
      </c>
      <c r="I484" s="106">
        <f t="shared" si="26"/>
        <v>8.8699999999999992</v>
      </c>
      <c r="J484" s="106">
        <f t="shared" si="27"/>
        <v>46.489999999999995</v>
      </c>
      <c r="K484" s="162"/>
      <c r="M484" s="44"/>
    </row>
    <row r="485" spans="1:13" ht="25.5">
      <c r="A485" s="119">
        <f t="shared" si="28"/>
        <v>478</v>
      </c>
      <c r="B485" s="129" t="s">
        <v>105</v>
      </c>
      <c r="C485" s="133" t="s">
        <v>73</v>
      </c>
      <c r="D485" s="108">
        <v>1277</v>
      </c>
      <c r="E485" s="131" t="s">
        <v>65</v>
      </c>
      <c r="F485" s="122">
        <f t="shared" si="25"/>
        <v>7.6779999999999999</v>
      </c>
      <c r="G485" s="106">
        <v>1</v>
      </c>
      <c r="H485" s="110">
        <v>3.84</v>
      </c>
      <c r="I485" s="106">
        <f t="shared" si="26"/>
        <v>0.91</v>
      </c>
      <c r="J485" s="106">
        <f t="shared" si="27"/>
        <v>4.75</v>
      </c>
      <c r="K485" s="162"/>
      <c r="M485" s="44"/>
    </row>
    <row r="486" spans="1:13" ht="25.5">
      <c r="A486" s="119">
        <f t="shared" si="28"/>
        <v>479</v>
      </c>
      <c r="B486" s="129" t="s">
        <v>106</v>
      </c>
      <c r="C486" s="133" t="s">
        <v>73</v>
      </c>
      <c r="D486" s="108">
        <v>1277</v>
      </c>
      <c r="E486" s="131" t="s">
        <v>65</v>
      </c>
      <c r="F486" s="122">
        <f t="shared" si="25"/>
        <v>7.6779999999999999</v>
      </c>
      <c r="G486" s="106">
        <v>3.5</v>
      </c>
      <c r="H486" s="110">
        <v>13.44</v>
      </c>
      <c r="I486" s="106">
        <f t="shared" si="26"/>
        <v>3.17</v>
      </c>
      <c r="J486" s="106">
        <f t="shared" si="27"/>
        <v>16.61</v>
      </c>
      <c r="K486" s="162"/>
      <c r="M486" s="44"/>
    </row>
    <row r="487" spans="1:13" ht="25.5">
      <c r="A487" s="119">
        <f t="shared" si="28"/>
        <v>480</v>
      </c>
      <c r="B487" s="129" t="s">
        <v>106</v>
      </c>
      <c r="C487" s="133" t="s">
        <v>73</v>
      </c>
      <c r="D487" s="108">
        <v>1277</v>
      </c>
      <c r="E487" s="131" t="s">
        <v>64</v>
      </c>
      <c r="F487" s="122">
        <f t="shared" si="25"/>
        <v>7.6779999999999999</v>
      </c>
      <c r="G487" s="106">
        <v>110</v>
      </c>
      <c r="H487" s="110">
        <v>168.92</v>
      </c>
      <c r="I487" s="106">
        <f t="shared" si="26"/>
        <v>39.85</v>
      </c>
      <c r="J487" s="106">
        <f t="shared" si="27"/>
        <v>208.76999999999998</v>
      </c>
      <c r="K487" s="162"/>
      <c r="M487" s="44"/>
    </row>
    <row r="488" spans="1:13" ht="25.5">
      <c r="A488" s="119">
        <f t="shared" si="28"/>
        <v>481</v>
      </c>
      <c r="B488" s="129" t="s">
        <v>134</v>
      </c>
      <c r="C488" s="133" t="s">
        <v>73</v>
      </c>
      <c r="D488" s="108">
        <v>1277</v>
      </c>
      <c r="E488" s="131" t="s">
        <v>64</v>
      </c>
      <c r="F488" s="122">
        <f t="shared" si="25"/>
        <v>7.6779999999999999</v>
      </c>
      <c r="G488" s="106">
        <v>12</v>
      </c>
      <c r="H488" s="110">
        <v>18.43</v>
      </c>
      <c r="I488" s="106">
        <f t="shared" si="26"/>
        <v>4.3499999999999996</v>
      </c>
      <c r="J488" s="106">
        <f t="shared" si="27"/>
        <v>22.78</v>
      </c>
      <c r="K488" s="162"/>
      <c r="M488" s="44"/>
    </row>
    <row r="489" spans="1:13" ht="25.5">
      <c r="A489" s="119">
        <f t="shared" si="28"/>
        <v>482</v>
      </c>
      <c r="B489" s="129" t="s">
        <v>125</v>
      </c>
      <c r="C489" s="133" t="s">
        <v>73</v>
      </c>
      <c r="D489" s="108">
        <v>1277</v>
      </c>
      <c r="E489" s="131" t="s">
        <v>64</v>
      </c>
      <c r="F489" s="122">
        <f t="shared" si="25"/>
        <v>7.6779999999999999</v>
      </c>
      <c r="G489" s="106">
        <v>37.5</v>
      </c>
      <c r="H489" s="110">
        <v>57.59</v>
      </c>
      <c r="I489" s="106">
        <f t="shared" si="26"/>
        <v>13.59</v>
      </c>
      <c r="J489" s="106">
        <f t="shared" si="27"/>
        <v>71.180000000000007</v>
      </c>
      <c r="K489" s="162"/>
      <c r="M489" s="44"/>
    </row>
    <row r="490" spans="1:13" ht="25.5">
      <c r="A490" s="119">
        <f t="shared" si="28"/>
        <v>483</v>
      </c>
      <c r="B490" s="129" t="s">
        <v>147</v>
      </c>
      <c r="C490" s="133" t="s">
        <v>75</v>
      </c>
      <c r="D490" s="108">
        <v>1295</v>
      </c>
      <c r="E490" s="131" t="s">
        <v>64</v>
      </c>
      <c r="F490" s="122">
        <f t="shared" si="25"/>
        <v>7.7859999999999996</v>
      </c>
      <c r="G490" s="106">
        <v>63.5</v>
      </c>
      <c r="H490" s="110">
        <v>98.88</v>
      </c>
      <c r="I490" s="106">
        <f t="shared" si="26"/>
        <v>23.33</v>
      </c>
      <c r="J490" s="106">
        <f t="shared" si="27"/>
        <v>122.21</v>
      </c>
      <c r="K490" s="162"/>
      <c r="M490" s="44"/>
    </row>
    <row r="491" spans="1:13" ht="25.5">
      <c r="A491" s="119">
        <f t="shared" si="28"/>
        <v>484</v>
      </c>
      <c r="B491" s="129" t="s">
        <v>95</v>
      </c>
      <c r="C491" s="133" t="s">
        <v>75</v>
      </c>
      <c r="D491" s="108">
        <v>1403</v>
      </c>
      <c r="E491" s="131" t="s">
        <v>64</v>
      </c>
      <c r="F491" s="122">
        <f t="shared" si="25"/>
        <v>8.4350000000000005</v>
      </c>
      <c r="G491" s="106">
        <v>36.5</v>
      </c>
      <c r="H491" s="110">
        <v>61.58</v>
      </c>
      <c r="I491" s="106">
        <f t="shared" si="26"/>
        <v>14.53</v>
      </c>
      <c r="J491" s="106">
        <f t="shared" si="27"/>
        <v>76.11</v>
      </c>
      <c r="K491" s="162"/>
      <c r="M491" s="44"/>
    </row>
    <row r="492" spans="1:13" ht="25.5">
      <c r="A492" s="119">
        <f t="shared" si="28"/>
        <v>485</v>
      </c>
      <c r="B492" s="129" t="s">
        <v>165</v>
      </c>
      <c r="C492" s="133" t="s">
        <v>33</v>
      </c>
      <c r="D492" s="108">
        <v>1185</v>
      </c>
      <c r="E492" s="131" t="s">
        <v>64</v>
      </c>
      <c r="F492" s="122">
        <f t="shared" si="25"/>
        <v>7.1239999999999997</v>
      </c>
      <c r="G492" s="106">
        <v>76</v>
      </c>
      <c r="H492" s="110">
        <v>108.28</v>
      </c>
      <c r="I492" s="106">
        <f t="shared" si="26"/>
        <v>25.54</v>
      </c>
      <c r="J492" s="106">
        <f t="shared" si="27"/>
        <v>133.82</v>
      </c>
      <c r="K492" s="162"/>
      <c r="M492" s="44"/>
    </row>
    <row r="493" spans="1:13" ht="25.5">
      <c r="A493" s="119">
        <f t="shared" si="28"/>
        <v>486</v>
      </c>
      <c r="B493" s="129" t="s">
        <v>165</v>
      </c>
      <c r="C493" s="133" t="s">
        <v>33</v>
      </c>
      <c r="D493" s="108">
        <v>1185</v>
      </c>
      <c r="E493" s="131" t="s">
        <v>65</v>
      </c>
      <c r="F493" s="122">
        <f t="shared" si="25"/>
        <v>7.1239999999999997</v>
      </c>
      <c r="G493" s="106">
        <v>44</v>
      </c>
      <c r="H493" s="110">
        <v>156.72999999999999</v>
      </c>
      <c r="I493" s="106">
        <f t="shared" si="26"/>
        <v>36.97</v>
      </c>
      <c r="J493" s="106">
        <f t="shared" si="27"/>
        <v>193.7</v>
      </c>
      <c r="K493" s="162"/>
      <c r="M493" s="44"/>
    </row>
    <row r="494" spans="1:13" ht="25.5">
      <c r="A494" s="119">
        <f t="shared" si="28"/>
        <v>487</v>
      </c>
      <c r="B494" s="129" t="s">
        <v>95</v>
      </c>
      <c r="C494" s="133" t="s">
        <v>75</v>
      </c>
      <c r="D494" s="108">
        <v>1295</v>
      </c>
      <c r="E494" s="131" t="s">
        <v>64</v>
      </c>
      <c r="F494" s="122">
        <f t="shared" si="25"/>
        <v>7.7859999999999996</v>
      </c>
      <c r="G494" s="106">
        <v>37</v>
      </c>
      <c r="H494" s="110">
        <v>57.62</v>
      </c>
      <c r="I494" s="106">
        <f t="shared" si="26"/>
        <v>13.59</v>
      </c>
      <c r="J494" s="106">
        <f t="shared" si="27"/>
        <v>71.209999999999994</v>
      </c>
      <c r="K494" s="162"/>
      <c r="M494" s="44"/>
    </row>
    <row r="495" spans="1:13">
      <c r="A495" s="119">
        <f t="shared" si="28"/>
        <v>488</v>
      </c>
      <c r="B495" s="129" t="s">
        <v>67</v>
      </c>
      <c r="C495" s="133" t="s">
        <v>33</v>
      </c>
      <c r="D495" s="108">
        <v>1243</v>
      </c>
      <c r="E495" s="131" t="s">
        <v>65</v>
      </c>
      <c r="F495" s="122">
        <f t="shared" ref="F495:F558" si="29">ROUND(D495/$F$4,3)</f>
        <v>7.4729999999999999</v>
      </c>
      <c r="G495" s="106">
        <v>45</v>
      </c>
      <c r="H495" s="110">
        <v>168.14</v>
      </c>
      <c r="I495" s="106">
        <f t="shared" si="26"/>
        <v>39.659999999999997</v>
      </c>
      <c r="J495" s="106">
        <f t="shared" si="27"/>
        <v>207.79999999999998</v>
      </c>
      <c r="K495" s="162"/>
      <c r="M495" s="44"/>
    </row>
    <row r="496" spans="1:13">
      <c r="A496" s="119">
        <f t="shared" si="28"/>
        <v>489</v>
      </c>
      <c r="B496" s="129" t="s">
        <v>67</v>
      </c>
      <c r="C496" s="133" t="s">
        <v>33</v>
      </c>
      <c r="D496" s="108">
        <v>1243</v>
      </c>
      <c r="E496" s="131" t="s">
        <v>64</v>
      </c>
      <c r="F496" s="122">
        <f t="shared" si="29"/>
        <v>7.4729999999999999</v>
      </c>
      <c r="G496" s="106">
        <v>75</v>
      </c>
      <c r="H496" s="110">
        <v>112.1</v>
      </c>
      <c r="I496" s="106">
        <f t="shared" si="26"/>
        <v>26.44</v>
      </c>
      <c r="J496" s="106">
        <f t="shared" si="27"/>
        <v>138.54</v>
      </c>
      <c r="K496" s="162"/>
      <c r="M496" s="44"/>
    </row>
    <row r="497" spans="1:13" ht="25.5">
      <c r="A497" s="119">
        <f t="shared" si="28"/>
        <v>490</v>
      </c>
      <c r="B497" s="129" t="s">
        <v>149</v>
      </c>
      <c r="C497" s="133" t="s">
        <v>73</v>
      </c>
      <c r="D497" s="108">
        <v>1317</v>
      </c>
      <c r="E497" s="131" t="s">
        <v>64</v>
      </c>
      <c r="F497" s="122">
        <f t="shared" si="29"/>
        <v>7.9180000000000001</v>
      </c>
      <c r="G497" s="106">
        <v>23</v>
      </c>
      <c r="H497" s="110">
        <v>36.42</v>
      </c>
      <c r="I497" s="106">
        <f t="shared" si="26"/>
        <v>8.59</v>
      </c>
      <c r="J497" s="106">
        <f t="shared" si="27"/>
        <v>45.010000000000005</v>
      </c>
      <c r="K497" s="162"/>
      <c r="M497" s="44"/>
    </row>
    <row r="498" spans="1:13" ht="25.5">
      <c r="A498" s="119">
        <f t="shared" si="28"/>
        <v>491</v>
      </c>
      <c r="B498" s="129" t="s">
        <v>74</v>
      </c>
      <c r="C498" s="133" t="s">
        <v>77</v>
      </c>
      <c r="D498" s="108">
        <v>1361</v>
      </c>
      <c r="E498" s="131" t="s">
        <v>64</v>
      </c>
      <c r="F498" s="122">
        <f t="shared" si="29"/>
        <v>8.1829999999999998</v>
      </c>
      <c r="G498" s="106">
        <v>12</v>
      </c>
      <c r="H498" s="110">
        <v>19.64</v>
      </c>
      <c r="I498" s="106">
        <f t="shared" si="26"/>
        <v>4.63</v>
      </c>
      <c r="J498" s="106">
        <f t="shared" si="27"/>
        <v>24.27</v>
      </c>
      <c r="K498" s="162"/>
      <c r="M498" s="44"/>
    </row>
    <row r="499" spans="1:13" ht="25.5">
      <c r="A499" s="119">
        <f t="shared" si="28"/>
        <v>492</v>
      </c>
      <c r="B499" s="129" t="s">
        <v>88</v>
      </c>
      <c r="C499" s="133" t="s">
        <v>73</v>
      </c>
      <c r="D499" s="108">
        <v>1297</v>
      </c>
      <c r="E499" s="131" t="s">
        <v>64</v>
      </c>
      <c r="F499" s="122">
        <f t="shared" si="29"/>
        <v>7.798</v>
      </c>
      <c r="G499" s="106">
        <v>82.5</v>
      </c>
      <c r="H499" s="110">
        <v>128.66999999999999</v>
      </c>
      <c r="I499" s="106">
        <f t="shared" si="26"/>
        <v>30.35</v>
      </c>
      <c r="J499" s="106">
        <f t="shared" si="27"/>
        <v>159.01999999999998</v>
      </c>
      <c r="K499" s="162"/>
      <c r="M499" s="44"/>
    </row>
    <row r="500" spans="1:13" ht="25.5">
      <c r="A500" s="119">
        <f t="shared" si="28"/>
        <v>493</v>
      </c>
      <c r="B500" s="129" t="s">
        <v>88</v>
      </c>
      <c r="C500" s="133" t="s">
        <v>73</v>
      </c>
      <c r="D500" s="108">
        <v>1297</v>
      </c>
      <c r="E500" s="131" t="s">
        <v>65</v>
      </c>
      <c r="F500" s="122">
        <f t="shared" si="29"/>
        <v>7.798</v>
      </c>
      <c r="G500" s="106">
        <v>0.5</v>
      </c>
      <c r="H500" s="110">
        <v>1.95</v>
      </c>
      <c r="I500" s="106">
        <f t="shared" si="26"/>
        <v>0.46</v>
      </c>
      <c r="J500" s="106">
        <f t="shared" si="27"/>
        <v>2.41</v>
      </c>
      <c r="K500" s="162"/>
      <c r="M500" s="44"/>
    </row>
    <row r="501" spans="1:13" ht="25.5">
      <c r="A501" s="119">
        <f t="shared" si="28"/>
        <v>494</v>
      </c>
      <c r="B501" s="129" t="s">
        <v>120</v>
      </c>
      <c r="C501" s="133" t="s">
        <v>33</v>
      </c>
      <c r="D501" s="108">
        <v>1225</v>
      </c>
      <c r="E501" s="131" t="s">
        <v>64</v>
      </c>
      <c r="F501" s="122">
        <f t="shared" si="29"/>
        <v>7.3650000000000002</v>
      </c>
      <c r="G501" s="106">
        <v>82.5</v>
      </c>
      <c r="H501" s="110">
        <v>121.52</v>
      </c>
      <c r="I501" s="106">
        <f t="shared" si="26"/>
        <v>28.67</v>
      </c>
      <c r="J501" s="106">
        <f t="shared" si="27"/>
        <v>150.19</v>
      </c>
      <c r="K501" s="162"/>
      <c r="M501" s="44"/>
    </row>
    <row r="502" spans="1:13" ht="25.5">
      <c r="A502" s="119">
        <f t="shared" si="28"/>
        <v>495</v>
      </c>
      <c r="B502" s="129" t="s">
        <v>120</v>
      </c>
      <c r="C502" s="133" t="s">
        <v>33</v>
      </c>
      <c r="D502" s="108">
        <v>1225</v>
      </c>
      <c r="E502" s="131" t="s">
        <v>65</v>
      </c>
      <c r="F502" s="122">
        <f t="shared" si="29"/>
        <v>7.3650000000000002</v>
      </c>
      <c r="G502" s="106">
        <v>61.5</v>
      </c>
      <c r="H502" s="110">
        <v>226.47</v>
      </c>
      <c r="I502" s="106">
        <f t="shared" si="26"/>
        <v>53.42</v>
      </c>
      <c r="J502" s="106">
        <f t="shared" si="27"/>
        <v>279.89</v>
      </c>
      <c r="K502" s="162"/>
      <c r="M502" s="44"/>
    </row>
    <row r="503" spans="1:13" ht="25.5">
      <c r="A503" s="119">
        <f t="shared" si="28"/>
        <v>496</v>
      </c>
      <c r="B503" s="129" t="s">
        <v>119</v>
      </c>
      <c r="C503" s="133" t="s">
        <v>75</v>
      </c>
      <c r="D503" s="108">
        <v>1321</v>
      </c>
      <c r="E503" s="131" t="s">
        <v>65</v>
      </c>
      <c r="F503" s="122">
        <f t="shared" si="29"/>
        <v>7.9420000000000002</v>
      </c>
      <c r="G503" s="106">
        <v>3</v>
      </c>
      <c r="H503" s="110">
        <v>11.91</v>
      </c>
      <c r="I503" s="106">
        <f t="shared" si="26"/>
        <v>2.81</v>
      </c>
      <c r="J503" s="106">
        <f t="shared" si="27"/>
        <v>14.72</v>
      </c>
      <c r="K503" s="162"/>
      <c r="M503" s="44"/>
    </row>
    <row r="504" spans="1:13" ht="25.5">
      <c r="A504" s="119">
        <f t="shared" si="28"/>
        <v>497</v>
      </c>
      <c r="B504" s="129" t="s">
        <v>119</v>
      </c>
      <c r="C504" s="133" t="s">
        <v>75</v>
      </c>
      <c r="D504" s="108">
        <v>1321</v>
      </c>
      <c r="E504" s="131" t="s">
        <v>64</v>
      </c>
      <c r="F504" s="122">
        <f t="shared" si="29"/>
        <v>7.9420000000000002</v>
      </c>
      <c r="G504" s="106">
        <v>33</v>
      </c>
      <c r="H504" s="110">
        <v>52.42</v>
      </c>
      <c r="I504" s="106">
        <f t="shared" si="26"/>
        <v>12.37</v>
      </c>
      <c r="J504" s="106">
        <f t="shared" si="27"/>
        <v>64.790000000000006</v>
      </c>
      <c r="K504" s="162"/>
      <c r="M504" s="44"/>
    </row>
    <row r="505" spans="1:13" ht="25.5">
      <c r="A505" s="119">
        <f t="shared" si="28"/>
        <v>498</v>
      </c>
      <c r="B505" s="129" t="s">
        <v>119</v>
      </c>
      <c r="C505" s="133" t="s">
        <v>73</v>
      </c>
      <c r="D505" s="108">
        <v>1302</v>
      </c>
      <c r="E505" s="131" t="s">
        <v>64</v>
      </c>
      <c r="F505" s="122">
        <f t="shared" si="29"/>
        <v>7.8280000000000003</v>
      </c>
      <c r="G505" s="106">
        <v>25</v>
      </c>
      <c r="H505" s="110">
        <v>39.14</v>
      </c>
      <c r="I505" s="106">
        <f t="shared" si="26"/>
        <v>9.23</v>
      </c>
      <c r="J505" s="106">
        <f t="shared" si="27"/>
        <v>48.370000000000005</v>
      </c>
      <c r="K505" s="162"/>
      <c r="M505" s="44"/>
    </row>
    <row r="506" spans="1:13" ht="25.5">
      <c r="A506" s="119">
        <f t="shared" si="28"/>
        <v>499</v>
      </c>
      <c r="B506" s="129" t="s">
        <v>165</v>
      </c>
      <c r="C506" s="133" t="s">
        <v>33</v>
      </c>
      <c r="D506" s="108">
        <v>1185</v>
      </c>
      <c r="E506" s="131" t="s">
        <v>64</v>
      </c>
      <c r="F506" s="122">
        <f t="shared" si="29"/>
        <v>7.1239999999999997</v>
      </c>
      <c r="G506" s="106">
        <v>84.5</v>
      </c>
      <c r="H506" s="110">
        <v>120.4</v>
      </c>
      <c r="I506" s="106">
        <f t="shared" si="26"/>
        <v>28.4</v>
      </c>
      <c r="J506" s="106">
        <f t="shared" si="27"/>
        <v>148.80000000000001</v>
      </c>
      <c r="K506" s="162"/>
      <c r="M506" s="44"/>
    </row>
    <row r="507" spans="1:13" ht="25.5">
      <c r="A507" s="119">
        <f t="shared" si="28"/>
        <v>500</v>
      </c>
      <c r="B507" s="129" t="s">
        <v>165</v>
      </c>
      <c r="C507" s="133" t="s">
        <v>33</v>
      </c>
      <c r="D507" s="108">
        <v>1185</v>
      </c>
      <c r="E507" s="131" t="s">
        <v>65</v>
      </c>
      <c r="F507" s="122">
        <f t="shared" si="29"/>
        <v>7.1239999999999997</v>
      </c>
      <c r="G507" s="106">
        <v>35.5</v>
      </c>
      <c r="H507" s="110">
        <v>126.45</v>
      </c>
      <c r="I507" s="106">
        <f t="shared" si="26"/>
        <v>29.83</v>
      </c>
      <c r="J507" s="106">
        <f t="shared" si="27"/>
        <v>156.28</v>
      </c>
      <c r="K507" s="162"/>
      <c r="M507" s="44"/>
    </row>
    <row r="508" spans="1:13" ht="25.5">
      <c r="A508" s="119">
        <f t="shared" si="28"/>
        <v>501</v>
      </c>
      <c r="B508" s="129" t="s">
        <v>109</v>
      </c>
      <c r="C508" s="133" t="s">
        <v>73</v>
      </c>
      <c r="D508" s="108">
        <v>1277</v>
      </c>
      <c r="E508" s="131" t="s">
        <v>64</v>
      </c>
      <c r="F508" s="122">
        <f t="shared" si="29"/>
        <v>7.6779999999999999</v>
      </c>
      <c r="G508" s="106">
        <v>75.5</v>
      </c>
      <c r="H508" s="110">
        <v>115.94</v>
      </c>
      <c r="I508" s="106">
        <f t="shared" si="26"/>
        <v>27.35</v>
      </c>
      <c r="J508" s="106">
        <f t="shared" si="27"/>
        <v>143.29</v>
      </c>
      <c r="K508" s="162"/>
      <c r="M508" s="44"/>
    </row>
    <row r="509" spans="1:13" ht="25.5">
      <c r="A509" s="119">
        <f t="shared" si="28"/>
        <v>502</v>
      </c>
      <c r="B509" s="129" t="s">
        <v>124</v>
      </c>
      <c r="C509" s="133" t="s">
        <v>73</v>
      </c>
      <c r="D509" s="108">
        <v>1302</v>
      </c>
      <c r="E509" s="131" t="s">
        <v>64</v>
      </c>
      <c r="F509" s="122">
        <f t="shared" si="29"/>
        <v>7.8280000000000003</v>
      </c>
      <c r="G509" s="106">
        <v>41</v>
      </c>
      <c r="H509" s="110">
        <v>64.19</v>
      </c>
      <c r="I509" s="106">
        <f t="shared" si="26"/>
        <v>15.14</v>
      </c>
      <c r="J509" s="106">
        <f t="shared" si="27"/>
        <v>79.33</v>
      </c>
      <c r="K509" s="162"/>
      <c r="M509" s="44"/>
    </row>
    <row r="510" spans="1:13" ht="25.5">
      <c r="A510" s="119">
        <f t="shared" si="28"/>
        <v>503</v>
      </c>
      <c r="B510" s="129" t="s">
        <v>80</v>
      </c>
      <c r="C510" s="133" t="s">
        <v>75</v>
      </c>
      <c r="D510" s="108">
        <v>1430</v>
      </c>
      <c r="E510" s="131" t="s">
        <v>64</v>
      </c>
      <c r="F510" s="122">
        <f t="shared" si="29"/>
        <v>8.5969999999999995</v>
      </c>
      <c r="G510" s="106">
        <v>13</v>
      </c>
      <c r="H510" s="110">
        <v>22.35</v>
      </c>
      <c r="I510" s="106">
        <f t="shared" si="26"/>
        <v>5.27</v>
      </c>
      <c r="J510" s="106">
        <f t="shared" si="27"/>
        <v>27.62</v>
      </c>
      <c r="K510" s="162"/>
      <c r="M510" s="44"/>
    </row>
    <row r="511" spans="1:13" ht="25.5">
      <c r="A511" s="119">
        <f t="shared" si="28"/>
        <v>504</v>
      </c>
      <c r="B511" s="129" t="s">
        <v>80</v>
      </c>
      <c r="C511" s="133" t="s">
        <v>75</v>
      </c>
      <c r="D511" s="108">
        <v>1430</v>
      </c>
      <c r="E511" s="131" t="s">
        <v>168</v>
      </c>
      <c r="F511" s="122">
        <f t="shared" si="29"/>
        <v>8.5969999999999995</v>
      </c>
      <c r="G511" s="106">
        <v>12</v>
      </c>
      <c r="H511" s="110">
        <v>10.32</v>
      </c>
      <c r="I511" s="106">
        <f t="shared" si="26"/>
        <v>2.4300000000000002</v>
      </c>
      <c r="J511" s="106">
        <f t="shared" si="27"/>
        <v>12.75</v>
      </c>
      <c r="K511" s="162"/>
      <c r="M511" s="44"/>
    </row>
    <row r="512" spans="1:13" ht="25.5">
      <c r="A512" s="119">
        <f t="shared" si="28"/>
        <v>505</v>
      </c>
      <c r="B512" s="129" t="s">
        <v>134</v>
      </c>
      <c r="C512" s="133" t="s">
        <v>73</v>
      </c>
      <c r="D512" s="108">
        <v>1405</v>
      </c>
      <c r="E512" s="131" t="s">
        <v>64</v>
      </c>
      <c r="F512" s="122">
        <f t="shared" si="29"/>
        <v>8.4469999999999992</v>
      </c>
      <c r="G512" s="106">
        <v>24</v>
      </c>
      <c r="H512" s="110">
        <v>40.549999999999997</v>
      </c>
      <c r="I512" s="106">
        <f t="shared" si="26"/>
        <v>9.57</v>
      </c>
      <c r="J512" s="106">
        <f t="shared" si="27"/>
        <v>50.12</v>
      </c>
      <c r="K512" s="162"/>
      <c r="M512" s="44"/>
    </row>
    <row r="513" spans="1:13" ht="25.5">
      <c r="A513" s="119">
        <f t="shared" si="28"/>
        <v>506</v>
      </c>
      <c r="B513" s="129" t="s">
        <v>101</v>
      </c>
      <c r="C513" s="133" t="s">
        <v>73</v>
      </c>
      <c r="D513" s="108">
        <v>1277</v>
      </c>
      <c r="E513" s="131" t="s">
        <v>64</v>
      </c>
      <c r="F513" s="122">
        <f t="shared" si="29"/>
        <v>7.6779999999999999</v>
      </c>
      <c r="G513" s="106">
        <v>24</v>
      </c>
      <c r="H513" s="110">
        <v>36.85</v>
      </c>
      <c r="I513" s="106">
        <f t="shared" si="26"/>
        <v>8.69</v>
      </c>
      <c r="J513" s="106">
        <f t="shared" si="27"/>
        <v>45.54</v>
      </c>
      <c r="K513" s="162"/>
      <c r="M513" s="44"/>
    </row>
    <row r="514" spans="1:13" ht="25.5">
      <c r="A514" s="119">
        <f t="shared" si="28"/>
        <v>507</v>
      </c>
      <c r="B514" s="129" t="s">
        <v>106</v>
      </c>
      <c r="C514" s="133" t="s">
        <v>73</v>
      </c>
      <c r="D514" s="108">
        <v>1277</v>
      </c>
      <c r="E514" s="131" t="s">
        <v>64</v>
      </c>
      <c r="F514" s="122">
        <f t="shared" si="29"/>
        <v>7.6779999999999999</v>
      </c>
      <c r="G514" s="106">
        <v>24</v>
      </c>
      <c r="H514" s="110">
        <v>36.85</v>
      </c>
      <c r="I514" s="106">
        <f t="shared" si="26"/>
        <v>8.69</v>
      </c>
      <c r="J514" s="106">
        <f t="shared" si="27"/>
        <v>45.54</v>
      </c>
      <c r="K514" s="162"/>
      <c r="M514" s="44"/>
    </row>
    <row r="515" spans="1:13" ht="25.5">
      <c r="A515" s="119">
        <f t="shared" si="28"/>
        <v>508</v>
      </c>
      <c r="B515" s="129" t="s">
        <v>148</v>
      </c>
      <c r="C515" s="133" t="s">
        <v>75</v>
      </c>
      <c r="D515" s="108">
        <v>1295</v>
      </c>
      <c r="E515" s="131" t="s">
        <v>64</v>
      </c>
      <c r="F515" s="122">
        <f t="shared" si="29"/>
        <v>7.7859999999999996</v>
      </c>
      <c r="G515" s="106">
        <v>48</v>
      </c>
      <c r="H515" s="110">
        <v>74.75</v>
      </c>
      <c r="I515" s="106">
        <f t="shared" si="26"/>
        <v>17.63</v>
      </c>
      <c r="J515" s="106">
        <f t="shared" si="27"/>
        <v>92.38</v>
      </c>
      <c r="K515" s="162"/>
      <c r="M515" s="44"/>
    </row>
    <row r="516" spans="1:13">
      <c r="A516" s="119">
        <f t="shared" si="28"/>
        <v>509</v>
      </c>
      <c r="B516" s="129" t="s">
        <v>67</v>
      </c>
      <c r="C516" s="133" t="s">
        <v>33</v>
      </c>
      <c r="D516" s="108">
        <v>1243</v>
      </c>
      <c r="E516" s="131" t="s">
        <v>64</v>
      </c>
      <c r="F516" s="122">
        <f t="shared" si="29"/>
        <v>7.4729999999999999</v>
      </c>
      <c r="G516" s="106">
        <v>75</v>
      </c>
      <c r="H516" s="110">
        <v>112.1</v>
      </c>
      <c r="I516" s="106">
        <f t="shared" si="26"/>
        <v>26.44</v>
      </c>
      <c r="J516" s="106">
        <f t="shared" si="27"/>
        <v>138.54</v>
      </c>
      <c r="K516" s="162"/>
      <c r="M516" s="44"/>
    </row>
    <row r="517" spans="1:13">
      <c r="A517" s="119">
        <f t="shared" si="28"/>
        <v>510</v>
      </c>
      <c r="B517" s="129" t="s">
        <v>67</v>
      </c>
      <c r="C517" s="133" t="s">
        <v>33</v>
      </c>
      <c r="D517" s="108">
        <v>1243</v>
      </c>
      <c r="E517" s="131" t="s">
        <v>65</v>
      </c>
      <c r="F517" s="122">
        <f t="shared" si="29"/>
        <v>7.4729999999999999</v>
      </c>
      <c r="G517" s="106">
        <v>45</v>
      </c>
      <c r="H517" s="110">
        <v>168.14</v>
      </c>
      <c r="I517" s="106">
        <f t="shared" si="26"/>
        <v>39.659999999999997</v>
      </c>
      <c r="J517" s="106">
        <f t="shared" si="27"/>
        <v>207.79999999999998</v>
      </c>
      <c r="K517" s="162"/>
      <c r="M517" s="44"/>
    </row>
    <row r="518" spans="1:13" ht="25.5">
      <c r="A518" s="119">
        <f t="shared" si="28"/>
        <v>511</v>
      </c>
      <c r="B518" s="129" t="s">
        <v>165</v>
      </c>
      <c r="C518" s="133" t="s">
        <v>33</v>
      </c>
      <c r="D518" s="108">
        <v>1185</v>
      </c>
      <c r="E518" s="131" t="s">
        <v>64</v>
      </c>
      <c r="F518" s="122">
        <f t="shared" si="29"/>
        <v>7.1239999999999997</v>
      </c>
      <c r="G518" s="106">
        <v>76</v>
      </c>
      <c r="H518" s="110">
        <v>108.28</v>
      </c>
      <c r="I518" s="106">
        <f t="shared" si="26"/>
        <v>25.54</v>
      </c>
      <c r="J518" s="106">
        <f t="shared" si="27"/>
        <v>133.82</v>
      </c>
      <c r="K518" s="162"/>
      <c r="M518" s="44"/>
    </row>
    <row r="519" spans="1:13" ht="25.5">
      <c r="A519" s="119">
        <f t="shared" si="28"/>
        <v>512</v>
      </c>
      <c r="B519" s="129" t="s">
        <v>165</v>
      </c>
      <c r="C519" s="133" t="s">
        <v>33</v>
      </c>
      <c r="D519" s="108">
        <v>1185</v>
      </c>
      <c r="E519" s="131" t="s">
        <v>65</v>
      </c>
      <c r="F519" s="122">
        <f t="shared" si="29"/>
        <v>7.1239999999999997</v>
      </c>
      <c r="G519" s="106">
        <v>44</v>
      </c>
      <c r="H519" s="110">
        <v>156.72999999999999</v>
      </c>
      <c r="I519" s="106">
        <f t="shared" si="26"/>
        <v>36.97</v>
      </c>
      <c r="J519" s="106">
        <f t="shared" si="27"/>
        <v>193.7</v>
      </c>
      <c r="K519" s="162"/>
      <c r="M519" s="44"/>
    </row>
    <row r="520" spans="1:13" ht="25.5">
      <c r="A520" s="119">
        <f t="shared" si="28"/>
        <v>513</v>
      </c>
      <c r="B520" s="129" t="s">
        <v>109</v>
      </c>
      <c r="C520" s="133" t="s">
        <v>73</v>
      </c>
      <c r="D520" s="108">
        <v>1302</v>
      </c>
      <c r="E520" s="131" t="s">
        <v>64</v>
      </c>
      <c r="F520" s="122">
        <f t="shared" si="29"/>
        <v>7.8280000000000003</v>
      </c>
      <c r="G520" s="106">
        <v>27.5</v>
      </c>
      <c r="H520" s="110">
        <v>43.05</v>
      </c>
      <c r="I520" s="106">
        <f t="shared" ref="I520:I583" si="30">ROUND(H520*23.59%,2)</f>
        <v>10.16</v>
      </c>
      <c r="J520" s="106">
        <f t="shared" ref="J520:J583" si="31">H520+I520</f>
        <v>53.209999999999994</v>
      </c>
      <c r="K520" s="162"/>
      <c r="M520" s="44"/>
    </row>
    <row r="521" spans="1:13" ht="25.5">
      <c r="A521" s="119">
        <f t="shared" si="28"/>
        <v>514</v>
      </c>
      <c r="B521" s="129" t="s">
        <v>89</v>
      </c>
      <c r="C521" s="133" t="s">
        <v>75</v>
      </c>
      <c r="D521" s="108">
        <v>1430</v>
      </c>
      <c r="E521" s="131" t="s">
        <v>64</v>
      </c>
      <c r="F521" s="122">
        <f t="shared" si="29"/>
        <v>8.5969999999999995</v>
      </c>
      <c r="G521" s="106">
        <v>12</v>
      </c>
      <c r="H521" s="110">
        <v>20.63</v>
      </c>
      <c r="I521" s="106">
        <f t="shared" si="30"/>
        <v>4.87</v>
      </c>
      <c r="J521" s="106">
        <f t="shared" si="31"/>
        <v>25.5</v>
      </c>
      <c r="K521" s="162"/>
      <c r="M521" s="44"/>
    </row>
    <row r="522" spans="1:13" ht="25.5">
      <c r="A522" s="119">
        <f t="shared" si="28"/>
        <v>515</v>
      </c>
      <c r="B522" s="129" t="s">
        <v>89</v>
      </c>
      <c r="C522" s="133" t="s">
        <v>75</v>
      </c>
      <c r="D522" s="108">
        <v>1430</v>
      </c>
      <c r="E522" s="131" t="s">
        <v>168</v>
      </c>
      <c r="F522" s="122">
        <f t="shared" si="29"/>
        <v>8.5969999999999995</v>
      </c>
      <c r="G522" s="106">
        <v>26</v>
      </c>
      <c r="H522" s="110">
        <v>22.35</v>
      </c>
      <c r="I522" s="106">
        <f t="shared" si="30"/>
        <v>5.27</v>
      </c>
      <c r="J522" s="106">
        <f t="shared" si="31"/>
        <v>27.62</v>
      </c>
      <c r="K522" s="162"/>
      <c r="M522" s="44"/>
    </row>
    <row r="523" spans="1:13" ht="25.5">
      <c r="A523" s="119">
        <f t="shared" si="28"/>
        <v>516</v>
      </c>
      <c r="B523" s="129" t="s">
        <v>102</v>
      </c>
      <c r="C523" s="133" t="s">
        <v>75</v>
      </c>
      <c r="D523" s="108">
        <v>1505</v>
      </c>
      <c r="E523" s="131" t="s">
        <v>64</v>
      </c>
      <c r="F523" s="122">
        <f t="shared" si="29"/>
        <v>9.048</v>
      </c>
      <c r="G523" s="106">
        <v>12</v>
      </c>
      <c r="H523" s="110">
        <v>21.72</v>
      </c>
      <c r="I523" s="106">
        <f t="shared" si="30"/>
        <v>5.12</v>
      </c>
      <c r="J523" s="106">
        <f t="shared" si="31"/>
        <v>26.84</v>
      </c>
      <c r="K523" s="162"/>
      <c r="M523" s="44"/>
    </row>
    <row r="524" spans="1:13" ht="25.5">
      <c r="A524" s="119">
        <f t="shared" si="28"/>
        <v>517</v>
      </c>
      <c r="B524" s="129" t="s">
        <v>106</v>
      </c>
      <c r="C524" s="133" t="s">
        <v>73</v>
      </c>
      <c r="D524" s="108">
        <v>1277</v>
      </c>
      <c r="E524" s="131" t="s">
        <v>64</v>
      </c>
      <c r="F524" s="122">
        <f t="shared" si="29"/>
        <v>7.6779999999999999</v>
      </c>
      <c r="G524" s="106">
        <v>19</v>
      </c>
      <c r="H524" s="110">
        <v>29.18</v>
      </c>
      <c r="I524" s="106">
        <f t="shared" si="30"/>
        <v>6.88</v>
      </c>
      <c r="J524" s="106">
        <f t="shared" si="31"/>
        <v>36.06</v>
      </c>
      <c r="K524" s="162"/>
      <c r="M524" s="44"/>
    </row>
    <row r="525" spans="1:13" ht="25.5">
      <c r="A525" s="119">
        <f t="shared" si="28"/>
        <v>518</v>
      </c>
      <c r="B525" s="129" t="s">
        <v>126</v>
      </c>
      <c r="C525" s="133" t="s">
        <v>73</v>
      </c>
      <c r="D525" s="108">
        <v>1403</v>
      </c>
      <c r="E525" s="131" t="s">
        <v>64</v>
      </c>
      <c r="F525" s="122">
        <f t="shared" si="29"/>
        <v>8.4350000000000005</v>
      </c>
      <c r="G525" s="106">
        <v>45</v>
      </c>
      <c r="H525" s="110">
        <v>75.92</v>
      </c>
      <c r="I525" s="106">
        <f t="shared" si="30"/>
        <v>17.91</v>
      </c>
      <c r="J525" s="106">
        <f t="shared" si="31"/>
        <v>93.83</v>
      </c>
      <c r="K525" s="162"/>
      <c r="M525" s="44"/>
    </row>
    <row r="526" spans="1:13" ht="25.5">
      <c r="A526" s="119">
        <f t="shared" si="28"/>
        <v>519</v>
      </c>
      <c r="B526" s="129" t="s">
        <v>147</v>
      </c>
      <c r="C526" s="133" t="s">
        <v>73</v>
      </c>
      <c r="D526" s="108">
        <v>1277</v>
      </c>
      <c r="E526" s="131" t="s">
        <v>65</v>
      </c>
      <c r="F526" s="122">
        <f t="shared" si="29"/>
        <v>7.6779999999999999</v>
      </c>
      <c r="G526" s="106">
        <v>0.5</v>
      </c>
      <c r="H526" s="110">
        <v>1.92</v>
      </c>
      <c r="I526" s="106">
        <f t="shared" si="30"/>
        <v>0.45</v>
      </c>
      <c r="J526" s="106">
        <f t="shared" si="31"/>
        <v>2.37</v>
      </c>
      <c r="K526" s="162"/>
      <c r="M526" s="44"/>
    </row>
    <row r="527" spans="1:13" ht="25.5">
      <c r="A527" s="119">
        <f t="shared" si="28"/>
        <v>520</v>
      </c>
      <c r="B527" s="129" t="s">
        <v>147</v>
      </c>
      <c r="C527" s="133" t="s">
        <v>73</v>
      </c>
      <c r="D527" s="108">
        <v>1277</v>
      </c>
      <c r="E527" s="131" t="s">
        <v>64</v>
      </c>
      <c r="F527" s="122">
        <f t="shared" si="29"/>
        <v>7.6779999999999999</v>
      </c>
      <c r="G527" s="106">
        <v>49.5</v>
      </c>
      <c r="H527" s="110">
        <v>76.010000000000005</v>
      </c>
      <c r="I527" s="106">
        <f t="shared" si="30"/>
        <v>17.93</v>
      </c>
      <c r="J527" s="106">
        <f t="shared" si="31"/>
        <v>93.94</v>
      </c>
      <c r="K527" s="162"/>
      <c r="M527" s="44"/>
    </row>
    <row r="528" spans="1:13" ht="25.5">
      <c r="A528" s="119">
        <f t="shared" si="28"/>
        <v>521</v>
      </c>
      <c r="B528" s="129" t="s">
        <v>91</v>
      </c>
      <c r="C528" s="133" t="s">
        <v>33</v>
      </c>
      <c r="D528" s="108">
        <v>1080</v>
      </c>
      <c r="E528" s="131" t="s">
        <v>64</v>
      </c>
      <c r="F528" s="122">
        <f t="shared" si="29"/>
        <v>6.4930000000000003</v>
      </c>
      <c r="G528" s="106">
        <v>12</v>
      </c>
      <c r="H528" s="110">
        <v>15.58</v>
      </c>
      <c r="I528" s="106">
        <f t="shared" si="30"/>
        <v>3.68</v>
      </c>
      <c r="J528" s="106">
        <f t="shared" si="31"/>
        <v>19.260000000000002</v>
      </c>
      <c r="K528" s="162"/>
      <c r="M528" s="44"/>
    </row>
    <row r="529" spans="1:13" ht="25.5">
      <c r="A529" s="119">
        <f t="shared" si="28"/>
        <v>522</v>
      </c>
      <c r="B529" s="129" t="s">
        <v>116</v>
      </c>
      <c r="C529" s="133" t="s">
        <v>73</v>
      </c>
      <c r="D529" s="108">
        <v>1377</v>
      </c>
      <c r="E529" s="131" t="s">
        <v>64</v>
      </c>
      <c r="F529" s="122">
        <f t="shared" si="29"/>
        <v>8.2789999999999999</v>
      </c>
      <c r="G529" s="106">
        <v>37</v>
      </c>
      <c r="H529" s="110">
        <v>61.26</v>
      </c>
      <c r="I529" s="106">
        <f t="shared" si="30"/>
        <v>14.45</v>
      </c>
      <c r="J529" s="106">
        <f t="shared" si="31"/>
        <v>75.709999999999994</v>
      </c>
      <c r="K529" s="162"/>
      <c r="M529" s="44"/>
    </row>
    <row r="530" spans="1:13">
      <c r="A530" s="119">
        <f t="shared" si="28"/>
        <v>523</v>
      </c>
      <c r="B530" s="129" t="s">
        <v>90</v>
      </c>
      <c r="C530" s="133" t="s">
        <v>33</v>
      </c>
      <c r="D530" s="108">
        <v>1223</v>
      </c>
      <c r="E530" s="131" t="s">
        <v>65</v>
      </c>
      <c r="F530" s="122">
        <f t="shared" si="29"/>
        <v>7.3529999999999998</v>
      </c>
      <c r="G530" s="106">
        <v>38</v>
      </c>
      <c r="H530" s="110">
        <v>139.71</v>
      </c>
      <c r="I530" s="106">
        <f t="shared" si="30"/>
        <v>32.96</v>
      </c>
      <c r="J530" s="106">
        <f t="shared" si="31"/>
        <v>172.67000000000002</v>
      </c>
      <c r="K530" s="162"/>
      <c r="M530" s="44"/>
    </row>
    <row r="531" spans="1:13" ht="16.5" customHeight="1">
      <c r="A531" s="119">
        <f t="shared" si="28"/>
        <v>524</v>
      </c>
      <c r="B531" s="129" t="s">
        <v>90</v>
      </c>
      <c r="C531" s="133" t="s">
        <v>33</v>
      </c>
      <c r="D531" s="108">
        <v>1223</v>
      </c>
      <c r="E531" s="131" t="s">
        <v>64</v>
      </c>
      <c r="F531" s="122">
        <f t="shared" si="29"/>
        <v>7.3529999999999998</v>
      </c>
      <c r="G531" s="106">
        <v>82</v>
      </c>
      <c r="H531" s="110">
        <v>120.59</v>
      </c>
      <c r="I531" s="106">
        <f t="shared" si="30"/>
        <v>28.45</v>
      </c>
      <c r="J531" s="106">
        <f t="shared" si="31"/>
        <v>149.04</v>
      </c>
      <c r="K531" s="162"/>
      <c r="M531" s="44"/>
    </row>
    <row r="532" spans="1:13">
      <c r="A532" s="119">
        <f t="shared" si="28"/>
        <v>525</v>
      </c>
      <c r="B532" s="129" t="s">
        <v>90</v>
      </c>
      <c r="C532" s="133" t="s">
        <v>33</v>
      </c>
      <c r="D532" s="108">
        <v>1243</v>
      </c>
      <c r="E532" s="131" t="s">
        <v>65</v>
      </c>
      <c r="F532" s="122">
        <f t="shared" si="29"/>
        <v>7.4729999999999999</v>
      </c>
      <c r="G532" s="106">
        <v>39</v>
      </c>
      <c r="H532" s="110">
        <v>145.72</v>
      </c>
      <c r="I532" s="106">
        <f t="shared" si="30"/>
        <v>34.380000000000003</v>
      </c>
      <c r="J532" s="106">
        <f t="shared" si="31"/>
        <v>180.1</v>
      </c>
      <c r="K532" s="162"/>
      <c r="M532" s="44"/>
    </row>
    <row r="533" spans="1:13">
      <c r="A533" s="119">
        <f t="shared" ref="A533:A596" si="32">A532+1</f>
        <v>526</v>
      </c>
      <c r="B533" s="129" t="s">
        <v>90</v>
      </c>
      <c r="C533" s="133" t="s">
        <v>33</v>
      </c>
      <c r="D533" s="108">
        <v>1243</v>
      </c>
      <c r="E533" s="131" t="s">
        <v>64</v>
      </c>
      <c r="F533" s="122">
        <f t="shared" si="29"/>
        <v>7.4729999999999999</v>
      </c>
      <c r="G533" s="106">
        <v>81</v>
      </c>
      <c r="H533" s="110">
        <v>121.06</v>
      </c>
      <c r="I533" s="106">
        <f t="shared" si="30"/>
        <v>28.56</v>
      </c>
      <c r="J533" s="106">
        <f t="shared" si="31"/>
        <v>149.62</v>
      </c>
      <c r="K533" s="162"/>
      <c r="M533" s="44"/>
    </row>
    <row r="534" spans="1:13" ht="25.5">
      <c r="A534" s="119">
        <f t="shared" si="32"/>
        <v>527</v>
      </c>
      <c r="B534" s="129" t="s">
        <v>95</v>
      </c>
      <c r="C534" s="133" t="s">
        <v>73</v>
      </c>
      <c r="D534" s="108">
        <v>1277</v>
      </c>
      <c r="E534" s="131" t="s">
        <v>64</v>
      </c>
      <c r="F534" s="122">
        <f t="shared" si="29"/>
        <v>7.6779999999999999</v>
      </c>
      <c r="G534" s="106">
        <v>24.5</v>
      </c>
      <c r="H534" s="110">
        <v>37.619999999999997</v>
      </c>
      <c r="I534" s="106">
        <f t="shared" si="30"/>
        <v>8.8699999999999992</v>
      </c>
      <c r="J534" s="106">
        <f t="shared" si="31"/>
        <v>46.489999999999995</v>
      </c>
      <c r="K534" s="162"/>
      <c r="M534" s="44"/>
    </row>
    <row r="535" spans="1:13" ht="25.5">
      <c r="A535" s="119">
        <f t="shared" si="32"/>
        <v>528</v>
      </c>
      <c r="B535" s="129" t="s">
        <v>93</v>
      </c>
      <c r="C535" s="133" t="s">
        <v>73</v>
      </c>
      <c r="D535" s="108">
        <v>1277</v>
      </c>
      <c r="E535" s="131" t="s">
        <v>64</v>
      </c>
      <c r="F535" s="122">
        <f t="shared" si="29"/>
        <v>7.6779999999999999</v>
      </c>
      <c r="G535" s="106">
        <v>36</v>
      </c>
      <c r="H535" s="110">
        <v>55.28</v>
      </c>
      <c r="I535" s="106">
        <f t="shared" si="30"/>
        <v>13.04</v>
      </c>
      <c r="J535" s="106">
        <f t="shared" si="31"/>
        <v>68.319999999999993</v>
      </c>
      <c r="K535" s="162"/>
      <c r="M535" s="44"/>
    </row>
    <row r="536" spans="1:13" ht="15" customHeight="1">
      <c r="A536" s="119">
        <f t="shared" si="32"/>
        <v>529</v>
      </c>
      <c r="B536" s="129" t="s">
        <v>165</v>
      </c>
      <c r="C536" s="133" t="s">
        <v>33</v>
      </c>
      <c r="D536" s="108">
        <v>1165</v>
      </c>
      <c r="E536" s="131" t="s">
        <v>65</v>
      </c>
      <c r="F536" s="122">
        <f t="shared" si="29"/>
        <v>7.0039999999999996</v>
      </c>
      <c r="G536" s="106">
        <v>44</v>
      </c>
      <c r="H536" s="110">
        <v>154.09</v>
      </c>
      <c r="I536" s="106">
        <f t="shared" si="30"/>
        <v>36.35</v>
      </c>
      <c r="J536" s="106">
        <f t="shared" si="31"/>
        <v>190.44</v>
      </c>
      <c r="K536" s="162"/>
      <c r="M536" s="44"/>
    </row>
    <row r="537" spans="1:13" ht="25.5">
      <c r="A537" s="119">
        <f t="shared" si="32"/>
        <v>530</v>
      </c>
      <c r="B537" s="129" t="s">
        <v>165</v>
      </c>
      <c r="C537" s="133" t="s">
        <v>33</v>
      </c>
      <c r="D537" s="108">
        <v>1165</v>
      </c>
      <c r="E537" s="131" t="s">
        <v>64</v>
      </c>
      <c r="F537" s="122">
        <f t="shared" si="29"/>
        <v>7.0039999999999996</v>
      </c>
      <c r="G537" s="106">
        <v>76</v>
      </c>
      <c r="H537" s="110">
        <v>106.46</v>
      </c>
      <c r="I537" s="106">
        <f t="shared" si="30"/>
        <v>25.11</v>
      </c>
      <c r="J537" s="106">
        <f t="shared" si="31"/>
        <v>131.57</v>
      </c>
      <c r="K537" s="162"/>
      <c r="M537" s="44"/>
    </row>
    <row r="538" spans="1:13" ht="25.5">
      <c r="A538" s="119">
        <f t="shared" si="32"/>
        <v>531</v>
      </c>
      <c r="B538" s="129" t="s">
        <v>119</v>
      </c>
      <c r="C538" s="133" t="s">
        <v>73</v>
      </c>
      <c r="D538" s="108">
        <v>1277</v>
      </c>
      <c r="E538" s="131" t="s">
        <v>64</v>
      </c>
      <c r="F538" s="122">
        <f t="shared" si="29"/>
        <v>7.6779999999999999</v>
      </c>
      <c r="G538" s="106">
        <v>49</v>
      </c>
      <c r="H538" s="110">
        <v>75.239999999999995</v>
      </c>
      <c r="I538" s="106">
        <f t="shared" si="30"/>
        <v>17.75</v>
      </c>
      <c r="J538" s="106">
        <f t="shared" si="31"/>
        <v>92.99</v>
      </c>
      <c r="K538" s="162"/>
      <c r="M538" s="44"/>
    </row>
    <row r="539" spans="1:13" ht="25.5">
      <c r="A539" s="119">
        <f t="shared" si="32"/>
        <v>532</v>
      </c>
      <c r="B539" s="129" t="s">
        <v>120</v>
      </c>
      <c r="C539" s="133" t="s">
        <v>33</v>
      </c>
      <c r="D539" s="108">
        <v>1185</v>
      </c>
      <c r="E539" s="131" t="s">
        <v>65</v>
      </c>
      <c r="F539" s="122">
        <f t="shared" si="29"/>
        <v>7.1239999999999997</v>
      </c>
      <c r="G539" s="106">
        <v>74</v>
      </c>
      <c r="H539" s="110">
        <v>263.58999999999997</v>
      </c>
      <c r="I539" s="106">
        <f t="shared" si="30"/>
        <v>62.18</v>
      </c>
      <c r="J539" s="106">
        <f t="shared" si="31"/>
        <v>325.77</v>
      </c>
      <c r="K539" s="162"/>
      <c r="M539" s="44"/>
    </row>
    <row r="540" spans="1:13" ht="25.5">
      <c r="A540" s="119">
        <f t="shared" si="32"/>
        <v>533</v>
      </c>
      <c r="B540" s="129" t="s">
        <v>120</v>
      </c>
      <c r="C540" s="133" t="s">
        <v>33</v>
      </c>
      <c r="D540" s="108">
        <v>1185</v>
      </c>
      <c r="E540" s="131" t="s">
        <v>64</v>
      </c>
      <c r="F540" s="122">
        <f t="shared" si="29"/>
        <v>7.1239999999999997</v>
      </c>
      <c r="G540" s="106">
        <v>105</v>
      </c>
      <c r="H540" s="110">
        <v>149.6</v>
      </c>
      <c r="I540" s="106">
        <f t="shared" si="30"/>
        <v>35.29</v>
      </c>
      <c r="J540" s="106">
        <f t="shared" si="31"/>
        <v>184.89</v>
      </c>
      <c r="K540" s="162"/>
      <c r="M540" s="44"/>
    </row>
    <row r="541" spans="1:13" ht="25.5">
      <c r="A541" s="119">
        <f t="shared" si="32"/>
        <v>534</v>
      </c>
      <c r="B541" s="129" t="s">
        <v>124</v>
      </c>
      <c r="C541" s="133" t="s">
        <v>73</v>
      </c>
      <c r="D541" s="108">
        <v>1277</v>
      </c>
      <c r="E541" s="131" t="s">
        <v>64</v>
      </c>
      <c r="F541" s="122">
        <f t="shared" si="29"/>
        <v>7.6779999999999999</v>
      </c>
      <c r="G541" s="106">
        <v>37</v>
      </c>
      <c r="H541" s="110">
        <v>56.82</v>
      </c>
      <c r="I541" s="106">
        <f t="shared" si="30"/>
        <v>13.4</v>
      </c>
      <c r="J541" s="106">
        <f t="shared" si="31"/>
        <v>70.22</v>
      </c>
      <c r="K541" s="162"/>
      <c r="M541" s="44"/>
    </row>
    <row r="542" spans="1:13" ht="25.5">
      <c r="A542" s="119">
        <f t="shared" si="32"/>
        <v>535</v>
      </c>
      <c r="B542" s="129" t="s">
        <v>87</v>
      </c>
      <c r="C542" s="133" t="s">
        <v>73</v>
      </c>
      <c r="D542" s="108">
        <v>1277</v>
      </c>
      <c r="E542" s="131" t="s">
        <v>64</v>
      </c>
      <c r="F542" s="122">
        <f t="shared" si="29"/>
        <v>7.6779999999999999</v>
      </c>
      <c r="G542" s="106">
        <v>12</v>
      </c>
      <c r="H542" s="110">
        <v>18.43</v>
      </c>
      <c r="I542" s="106">
        <f t="shared" si="30"/>
        <v>4.3499999999999996</v>
      </c>
      <c r="J542" s="106">
        <f t="shared" si="31"/>
        <v>22.78</v>
      </c>
      <c r="K542" s="162"/>
      <c r="M542" s="44"/>
    </row>
    <row r="543" spans="1:13" ht="25.5">
      <c r="A543" s="119">
        <f t="shared" si="32"/>
        <v>536</v>
      </c>
      <c r="B543" s="129" t="s">
        <v>87</v>
      </c>
      <c r="C543" s="133" t="s">
        <v>73</v>
      </c>
      <c r="D543" s="108">
        <v>1277</v>
      </c>
      <c r="E543" s="131" t="s">
        <v>168</v>
      </c>
      <c r="F543" s="122">
        <f t="shared" si="29"/>
        <v>7.6779999999999999</v>
      </c>
      <c r="G543" s="106">
        <v>12</v>
      </c>
      <c r="H543" s="110">
        <v>9.2100000000000009</v>
      </c>
      <c r="I543" s="106">
        <f t="shared" si="30"/>
        <v>2.17</v>
      </c>
      <c r="J543" s="106">
        <f t="shared" si="31"/>
        <v>11.38</v>
      </c>
      <c r="K543" s="162"/>
      <c r="M543" s="44"/>
    </row>
    <row r="544" spans="1:13" ht="25.5">
      <c r="A544" s="119">
        <f t="shared" si="32"/>
        <v>537</v>
      </c>
      <c r="B544" s="129" t="s">
        <v>106</v>
      </c>
      <c r="C544" s="133" t="s">
        <v>73</v>
      </c>
      <c r="D544" s="108">
        <v>1277</v>
      </c>
      <c r="E544" s="131" t="s">
        <v>64</v>
      </c>
      <c r="F544" s="122">
        <f t="shared" si="29"/>
        <v>7.6779999999999999</v>
      </c>
      <c r="G544" s="106">
        <v>48</v>
      </c>
      <c r="H544" s="110">
        <v>73.709999999999994</v>
      </c>
      <c r="I544" s="106">
        <f t="shared" si="30"/>
        <v>17.39</v>
      </c>
      <c r="J544" s="106">
        <f t="shared" si="31"/>
        <v>91.1</v>
      </c>
      <c r="K544" s="162"/>
      <c r="M544" s="44"/>
    </row>
    <row r="545" spans="1:13" ht="25.5">
      <c r="A545" s="119">
        <f t="shared" si="32"/>
        <v>538</v>
      </c>
      <c r="B545" s="129" t="s">
        <v>74</v>
      </c>
      <c r="C545" s="133" t="s">
        <v>73</v>
      </c>
      <c r="D545" s="108">
        <v>1297</v>
      </c>
      <c r="E545" s="131" t="s">
        <v>64</v>
      </c>
      <c r="F545" s="122">
        <f t="shared" si="29"/>
        <v>7.798</v>
      </c>
      <c r="G545" s="106">
        <v>37.5</v>
      </c>
      <c r="H545" s="110">
        <v>58.49</v>
      </c>
      <c r="I545" s="106">
        <f t="shared" si="30"/>
        <v>13.8</v>
      </c>
      <c r="J545" s="106">
        <f t="shared" si="31"/>
        <v>72.290000000000006</v>
      </c>
      <c r="K545" s="162"/>
      <c r="M545" s="44"/>
    </row>
    <row r="546" spans="1:13" ht="25.5">
      <c r="A546" s="119">
        <f t="shared" si="32"/>
        <v>539</v>
      </c>
      <c r="B546" s="129" t="s">
        <v>108</v>
      </c>
      <c r="C546" s="133" t="s">
        <v>73</v>
      </c>
      <c r="D546" s="108">
        <v>1377</v>
      </c>
      <c r="E546" s="131" t="s">
        <v>64</v>
      </c>
      <c r="F546" s="122">
        <f t="shared" si="29"/>
        <v>8.2789999999999999</v>
      </c>
      <c r="G546" s="106">
        <v>47.5</v>
      </c>
      <c r="H546" s="110">
        <v>78.650000000000006</v>
      </c>
      <c r="I546" s="106">
        <f t="shared" si="30"/>
        <v>18.55</v>
      </c>
      <c r="J546" s="106">
        <f t="shared" si="31"/>
        <v>97.2</v>
      </c>
      <c r="K546" s="162"/>
      <c r="M546" s="44"/>
    </row>
    <row r="547" spans="1:13" ht="25.5">
      <c r="A547" s="119">
        <f t="shared" si="32"/>
        <v>540</v>
      </c>
      <c r="B547" s="129" t="s">
        <v>101</v>
      </c>
      <c r="C547" s="133" t="s">
        <v>73</v>
      </c>
      <c r="D547" s="108">
        <v>1377</v>
      </c>
      <c r="E547" s="131" t="s">
        <v>64</v>
      </c>
      <c r="F547" s="122">
        <f t="shared" si="29"/>
        <v>8.2789999999999999</v>
      </c>
      <c r="G547" s="106">
        <v>12</v>
      </c>
      <c r="H547" s="110">
        <v>19.87</v>
      </c>
      <c r="I547" s="106">
        <f t="shared" si="30"/>
        <v>4.6900000000000004</v>
      </c>
      <c r="J547" s="106">
        <f t="shared" si="31"/>
        <v>24.560000000000002</v>
      </c>
      <c r="K547" s="162"/>
      <c r="M547" s="44"/>
    </row>
    <row r="548" spans="1:13" ht="25.5">
      <c r="A548" s="119">
        <f t="shared" si="32"/>
        <v>541</v>
      </c>
      <c r="B548" s="129" t="s">
        <v>91</v>
      </c>
      <c r="C548" s="133" t="s">
        <v>73</v>
      </c>
      <c r="D548" s="108">
        <v>1257</v>
      </c>
      <c r="E548" s="131" t="s">
        <v>64</v>
      </c>
      <c r="F548" s="122">
        <f t="shared" si="29"/>
        <v>7.5570000000000004</v>
      </c>
      <c r="G548" s="106">
        <v>12</v>
      </c>
      <c r="H548" s="110">
        <v>18.14</v>
      </c>
      <c r="I548" s="106">
        <f t="shared" si="30"/>
        <v>4.28</v>
      </c>
      <c r="J548" s="106">
        <f t="shared" si="31"/>
        <v>22.42</v>
      </c>
      <c r="K548" s="162"/>
      <c r="M548" s="44"/>
    </row>
    <row r="549" spans="1:13" ht="25.5">
      <c r="A549" s="119">
        <f t="shared" si="32"/>
        <v>542</v>
      </c>
      <c r="B549" s="129" t="s">
        <v>114</v>
      </c>
      <c r="C549" s="133" t="s">
        <v>33</v>
      </c>
      <c r="D549" s="108">
        <v>1060</v>
      </c>
      <c r="E549" s="131" t="s">
        <v>64</v>
      </c>
      <c r="F549" s="122">
        <f t="shared" si="29"/>
        <v>6.3730000000000002</v>
      </c>
      <c r="G549" s="106">
        <v>50</v>
      </c>
      <c r="H549" s="110">
        <v>63.73</v>
      </c>
      <c r="I549" s="106">
        <f t="shared" si="30"/>
        <v>15.03</v>
      </c>
      <c r="J549" s="106">
        <f t="shared" si="31"/>
        <v>78.759999999999991</v>
      </c>
      <c r="K549" s="162"/>
      <c r="M549" s="44"/>
    </row>
    <row r="550" spans="1:13" ht="25.5">
      <c r="A550" s="119">
        <f t="shared" si="32"/>
        <v>543</v>
      </c>
      <c r="B550" s="129" t="s">
        <v>87</v>
      </c>
      <c r="C550" s="133" t="s">
        <v>73</v>
      </c>
      <c r="D550" s="108">
        <v>1257</v>
      </c>
      <c r="E550" s="131" t="s">
        <v>64</v>
      </c>
      <c r="F550" s="122">
        <f t="shared" si="29"/>
        <v>7.5570000000000004</v>
      </c>
      <c r="G550" s="106">
        <v>44</v>
      </c>
      <c r="H550" s="110">
        <v>66.5</v>
      </c>
      <c r="I550" s="106">
        <f t="shared" si="30"/>
        <v>15.69</v>
      </c>
      <c r="J550" s="106">
        <f t="shared" si="31"/>
        <v>82.19</v>
      </c>
      <c r="K550" s="162"/>
      <c r="M550" s="44"/>
    </row>
    <row r="551" spans="1:13">
      <c r="A551" s="119">
        <f t="shared" si="32"/>
        <v>544</v>
      </c>
      <c r="B551" s="129" t="s">
        <v>98</v>
      </c>
      <c r="C551" s="133" t="s">
        <v>33</v>
      </c>
      <c r="D551" s="108">
        <v>1043</v>
      </c>
      <c r="E551" s="131" t="s">
        <v>64</v>
      </c>
      <c r="F551" s="122">
        <f t="shared" si="29"/>
        <v>6.2709999999999999</v>
      </c>
      <c r="G551" s="106">
        <v>26</v>
      </c>
      <c r="H551" s="110">
        <v>32.61</v>
      </c>
      <c r="I551" s="106">
        <f t="shared" si="30"/>
        <v>7.69</v>
      </c>
      <c r="J551" s="106">
        <f t="shared" si="31"/>
        <v>40.299999999999997</v>
      </c>
      <c r="K551" s="162"/>
      <c r="M551" s="44"/>
    </row>
    <row r="552" spans="1:13" ht="25.5">
      <c r="A552" s="119">
        <f t="shared" si="32"/>
        <v>545</v>
      </c>
      <c r="B552" s="129" t="s">
        <v>87</v>
      </c>
      <c r="C552" s="133" t="s">
        <v>73</v>
      </c>
      <c r="D552" s="108">
        <v>1257</v>
      </c>
      <c r="E552" s="131" t="s">
        <v>168</v>
      </c>
      <c r="F552" s="122">
        <f t="shared" si="29"/>
        <v>7.5570000000000004</v>
      </c>
      <c r="G552" s="106">
        <v>12</v>
      </c>
      <c r="H552" s="110">
        <v>9.07</v>
      </c>
      <c r="I552" s="106">
        <f t="shared" si="30"/>
        <v>2.14</v>
      </c>
      <c r="J552" s="106">
        <f t="shared" si="31"/>
        <v>11.21</v>
      </c>
      <c r="K552" s="162"/>
      <c r="M552" s="44"/>
    </row>
    <row r="553" spans="1:13" ht="25.5">
      <c r="A553" s="119">
        <f t="shared" si="32"/>
        <v>546</v>
      </c>
      <c r="B553" s="129" t="s">
        <v>87</v>
      </c>
      <c r="C553" s="133" t="s">
        <v>73</v>
      </c>
      <c r="D553" s="108">
        <v>1257</v>
      </c>
      <c r="E553" s="131" t="s">
        <v>64</v>
      </c>
      <c r="F553" s="122">
        <f t="shared" si="29"/>
        <v>7.5570000000000004</v>
      </c>
      <c r="G553" s="106">
        <v>36</v>
      </c>
      <c r="H553" s="110">
        <v>54.41</v>
      </c>
      <c r="I553" s="106">
        <f t="shared" si="30"/>
        <v>12.84</v>
      </c>
      <c r="J553" s="106">
        <f t="shared" si="31"/>
        <v>67.25</v>
      </c>
      <c r="K553" s="162"/>
      <c r="M553" s="44"/>
    </row>
    <row r="554" spans="1:13" ht="25.5">
      <c r="A554" s="119">
        <f t="shared" si="32"/>
        <v>547</v>
      </c>
      <c r="B554" s="129" t="s">
        <v>95</v>
      </c>
      <c r="C554" s="133" t="s">
        <v>73</v>
      </c>
      <c r="D554" s="108">
        <v>1257</v>
      </c>
      <c r="E554" s="131" t="s">
        <v>64</v>
      </c>
      <c r="F554" s="122">
        <f t="shared" si="29"/>
        <v>7.5570000000000004</v>
      </c>
      <c r="G554" s="106">
        <v>37</v>
      </c>
      <c r="H554" s="110">
        <v>55.92</v>
      </c>
      <c r="I554" s="106">
        <f t="shared" si="30"/>
        <v>13.19</v>
      </c>
      <c r="J554" s="106">
        <f t="shared" si="31"/>
        <v>69.11</v>
      </c>
      <c r="K554" s="162"/>
      <c r="M554" s="44"/>
    </row>
    <row r="555" spans="1:13">
      <c r="A555" s="119">
        <f t="shared" si="32"/>
        <v>548</v>
      </c>
      <c r="B555" s="129" t="s">
        <v>67</v>
      </c>
      <c r="C555" s="133" t="s">
        <v>33</v>
      </c>
      <c r="D555" s="108">
        <v>1223</v>
      </c>
      <c r="E555" s="131" t="s">
        <v>64</v>
      </c>
      <c r="F555" s="122">
        <f t="shared" si="29"/>
        <v>7.3529999999999998</v>
      </c>
      <c r="G555" s="106">
        <v>75</v>
      </c>
      <c r="H555" s="110">
        <v>110.3</v>
      </c>
      <c r="I555" s="106">
        <f t="shared" si="30"/>
        <v>26.02</v>
      </c>
      <c r="J555" s="106">
        <f t="shared" si="31"/>
        <v>136.32</v>
      </c>
      <c r="K555" s="162"/>
      <c r="M555" s="44"/>
    </row>
    <row r="556" spans="1:13">
      <c r="A556" s="119">
        <f t="shared" si="32"/>
        <v>549</v>
      </c>
      <c r="B556" s="129" t="s">
        <v>67</v>
      </c>
      <c r="C556" s="133" t="s">
        <v>33</v>
      </c>
      <c r="D556" s="108">
        <v>1223</v>
      </c>
      <c r="E556" s="131" t="s">
        <v>65</v>
      </c>
      <c r="F556" s="122">
        <f t="shared" si="29"/>
        <v>7.3529999999999998</v>
      </c>
      <c r="G556" s="106">
        <v>45</v>
      </c>
      <c r="H556" s="110">
        <v>165.44</v>
      </c>
      <c r="I556" s="106">
        <f t="shared" si="30"/>
        <v>39.03</v>
      </c>
      <c r="J556" s="106">
        <f t="shared" si="31"/>
        <v>204.47</v>
      </c>
      <c r="K556" s="162"/>
      <c r="M556" s="44"/>
    </row>
    <row r="557" spans="1:13" ht="25.5">
      <c r="A557" s="119">
        <f t="shared" si="32"/>
        <v>550</v>
      </c>
      <c r="B557" s="129" t="s">
        <v>100</v>
      </c>
      <c r="C557" s="133" t="s">
        <v>73</v>
      </c>
      <c r="D557" s="108">
        <v>1257</v>
      </c>
      <c r="E557" s="131" t="s">
        <v>64</v>
      </c>
      <c r="F557" s="122">
        <f t="shared" si="29"/>
        <v>7.5570000000000004</v>
      </c>
      <c r="G557" s="106">
        <v>35</v>
      </c>
      <c r="H557" s="110">
        <v>52.9</v>
      </c>
      <c r="I557" s="106">
        <f t="shared" si="30"/>
        <v>12.48</v>
      </c>
      <c r="J557" s="106">
        <f t="shared" si="31"/>
        <v>65.38</v>
      </c>
      <c r="K557" s="162"/>
      <c r="M557" s="44"/>
    </row>
    <row r="558" spans="1:13" ht="25.5">
      <c r="A558" s="119">
        <f t="shared" si="32"/>
        <v>551</v>
      </c>
      <c r="B558" s="129" t="s">
        <v>131</v>
      </c>
      <c r="C558" s="133" t="s">
        <v>73</v>
      </c>
      <c r="D558" s="108">
        <v>1383</v>
      </c>
      <c r="E558" s="131" t="s">
        <v>64</v>
      </c>
      <c r="F558" s="122">
        <f t="shared" si="29"/>
        <v>8.3149999999999995</v>
      </c>
      <c r="G558" s="106">
        <v>23</v>
      </c>
      <c r="H558" s="110">
        <v>38.25</v>
      </c>
      <c r="I558" s="106">
        <f t="shared" si="30"/>
        <v>9.02</v>
      </c>
      <c r="J558" s="106">
        <f t="shared" si="31"/>
        <v>47.269999999999996</v>
      </c>
      <c r="K558" s="162"/>
      <c r="M558" s="44"/>
    </row>
    <row r="559" spans="1:13" ht="25.5">
      <c r="A559" s="119">
        <f t="shared" si="32"/>
        <v>552</v>
      </c>
      <c r="B559" s="129" t="s">
        <v>131</v>
      </c>
      <c r="C559" s="133" t="s">
        <v>73</v>
      </c>
      <c r="D559" s="108">
        <v>1383</v>
      </c>
      <c r="E559" s="131" t="s">
        <v>168</v>
      </c>
      <c r="F559" s="122">
        <f t="shared" ref="F559:F596" si="33">ROUND(D559/$F$4,3)</f>
        <v>8.3149999999999995</v>
      </c>
      <c r="G559" s="106">
        <v>13</v>
      </c>
      <c r="H559" s="110">
        <v>10.81</v>
      </c>
      <c r="I559" s="106">
        <f t="shared" si="30"/>
        <v>2.5499999999999998</v>
      </c>
      <c r="J559" s="106">
        <f t="shared" si="31"/>
        <v>13.36</v>
      </c>
      <c r="K559" s="162"/>
      <c r="M559" s="44"/>
    </row>
    <row r="560" spans="1:13" ht="25.5">
      <c r="A560" s="119">
        <f t="shared" si="32"/>
        <v>553</v>
      </c>
      <c r="B560" s="129" t="s">
        <v>138</v>
      </c>
      <c r="C560" s="133" t="s">
        <v>73</v>
      </c>
      <c r="D560" s="108">
        <v>1383</v>
      </c>
      <c r="E560" s="131" t="s">
        <v>64</v>
      </c>
      <c r="F560" s="122">
        <f t="shared" si="33"/>
        <v>8.3149999999999995</v>
      </c>
      <c r="G560" s="106">
        <v>25</v>
      </c>
      <c r="H560" s="110">
        <v>41.58</v>
      </c>
      <c r="I560" s="106">
        <f t="shared" si="30"/>
        <v>9.81</v>
      </c>
      <c r="J560" s="106">
        <f t="shared" si="31"/>
        <v>51.39</v>
      </c>
      <c r="K560" s="162"/>
      <c r="M560" s="44"/>
    </row>
    <row r="561" spans="1:13" ht="25.5">
      <c r="A561" s="119">
        <f t="shared" si="32"/>
        <v>554</v>
      </c>
      <c r="B561" s="129" t="s">
        <v>103</v>
      </c>
      <c r="C561" s="133" t="s">
        <v>33</v>
      </c>
      <c r="D561" s="108">
        <v>1060</v>
      </c>
      <c r="E561" s="131" t="s">
        <v>64</v>
      </c>
      <c r="F561" s="122">
        <f t="shared" si="33"/>
        <v>6.3730000000000002</v>
      </c>
      <c r="G561" s="106">
        <v>36</v>
      </c>
      <c r="H561" s="110">
        <v>45.89</v>
      </c>
      <c r="I561" s="106">
        <f t="shared" si="30"/>
        <v>10.83</v>
      </c>
      <c r="J561" s="106">
        <f t="shared" si="31"/>
        <v>56.72</v>
      </c>
      <c r="K561" s="162"/>
      <c r="M561" s="44"/>
    </row>
    <row r="562" spans="1:13" ht="25.5">
      <c r="A562" s="119">
        <f t="shared" si="32"/>
        <v>555</v>
      </c>
      <c r="B562" s="129" t="s">
        <v>78</v>
      </c>
      <c r="C562" s="133" t="s">
        <v>33</v>
      </c>
      <c r="D562" s="108">
        <v>1060</v>
      </c>
      <c r="E562" s="131" t="s">
        <v>64</v>
      </c>
      <c r="F562" s="122">
        <f t="shared" si="33"/>
        <v>6.3730000000000002</v>
      </c>
      <c r="G562" s="106">
        <v>3.5</v>
      </c>
      <c r="H562" s="110">
        <v>4.46</v>
      </c>
      <c r="I562" s="106">
        <f t="shared" si="30"/>
        <v>1.05</v>
      </c>
      <c r="J562" s="106">
        <f t="shared" si="31"/>
        <v>5.51</v>
      </c>
      <c r="K562" s="162"/>
      <c r="M562" s="44"/>
    </row>
    <row r="563" spans="1:13" ht="25.5">
      <c r="A563" s="119">
        <f t="shared" si="32"/>
        <v>556</v>
      </c>
      <c r="B563" s="129" t="s">
        <v>78</v>
      </c>
      <c r="C563" s="133" t="s">
        <v>33</v>
      </c>
      <c r="D563" s="108">
        <v>1060</v>
      </c>
      <c r="E563" s="131" t="s">
        <v>168</v>
      </c>
      <c r="F563" s="122">
        <f t="shared" si="33"/>
        <v>6.3730000000000002</v>
      </c>
      <c r="G563" s="106">
        <v>26</v>
      </c>
      <c r="H563" s="110">
        <v>16.57</v>
      </c>
      <c r="I563" s="106">
        <f t="shared" si="30"/>
        <v>3.91</v>
      </c>
      <c r="J563" s="106">
        <f t="shared" si="31"/>
        <v>20.48</v>
      </c>
      <c r="K563" s="162"/>
      <c r="M563" s="44"/>
    </row>
    <row r="564" spans="1:13" ht="25.5">
      <c r="A564" s="119">
        <f t="shared" si="32"/>
        <v>557</v>
      </c>
      <c r="B564" s="129" t="s">
        <v>131</v>
      </c>
      <c r="C564" s="133" t="s">
        <v>73</v>
      </c>
      <c r="D564" s="108">
        <v>1383</v>
      </c>
      <c r="E564" s="131" t="s">
        <v>168</v>
      </c>
      <c r="F564" s="122">
        <f t="shared" si="33"/>
        <v>8.3149999999999995</v>
      </c>
      <c r="G564" s="106">
        <v>26</v>
      </c>
      <c r="H564" s="110">
        <v>21.62</v>
      </c>
      <c r="I564" s="106">
        <f t="shared" si="30"/>
        <v>5.0999999999999996</v>
      </c>
      <c r="J564" s="106">
        <f t="shared" si="31"/>
        <v>26.72</v>
      </c>
      <c r="K564" s="162"/>
      <c r="M564" s="44"/>
    </row>
    <row r="565" spans="1:13" ht="25.5">
      <c r="A565" s="119">
        <f t="shared" si="32"/>
        <v>558</v>
      </c>
      <c r="B565" s="129" t="s">
        <v>131</v>
      </c>
      <c r="C565" s="133" t="s">
        <v>73</v>
      </c>
      <c r="D565" s="108">
        <v>1383</v>
      </c>
      <c r="E565" s="131" t="s">
        <v>64</v>
      </c>
      <c r="F565" s="122">
        <f t="shared" si="33"/>
        <v>8.3149999999999995</v>
      </c>
      <c r="G565" s="106">
        <v>25.5</v>
      </c>
      <c r="H565" s="110">
        <v>42.41</v>
      </c>
      <c r="I565" s="106">
        <f t="shared" si="30"/>
        <v>10</v>
      </c>
      <c r="J565" s="106">
        <f t="shared" si="31"/>
        <v>52.41</v>
      </c>
      <c r="K565" s="162"/>
      <c r="M565" s="44"/>
    </row>
    <row r="566" spans="1:13" ht="25.5">
      <c r="A566" s="119">
        <f t="shared" si="32"/>
        <v>559</v>
      </c>
      <c r="B566" s="129" t="s">
        <v>165</v>
      </c>
      <c r="C566" s="133" t="s">
        <v>33</v>
      </c>
      <c r="D566" s="108">
        <v>1165</v>
      </c>
      <c r="E566" s="131" t="s">
        <v>64</v>
      </c>
      <c r="F566" s="122">
        <f t="shared" si="33"/>
        <v>7.0039999999999996</v>
      </c>
      <c r="G566" s="106">
        <v>78.5</v>
      </c>
      <c r="H566" s="110">
        <v>109.96</v>
      </c>
      <c r="I566" s="106">
        <f t="shared" si="30"/>
        <v>25.94</v>
      </c>
      <c r="J566" s="106">
        <f t="shared" si="31"/>
        <v>135.9</v>
      </c>
      <c r="K566" s="162"/>
      <c r="M566" s="44"/>
    </row>
    <row r="567" spans="1:13" ht="25.5">
      <c r="A567" s="119">
        <f t="shared" si="32"/>
        <v>560</v>
      </c>
      <c r="B567" s="129" t="s">
        <v>165</v>
      </c>
      <c r="C567" s="133" t="s">
        <v>33</v>
      </c>
      <c r="D567" s="108">
        <v>1165</v>
      </c>
      <c r="E567" s="131" t="s">
        <v>65</v>
      </c>
      <c r="F567" s="122">
        <f t="shared" si="33"/>
        <v>7.0039999999999996</v>
      </c>
      <c r="G567" s="106">
        <v>41.5</v>
      </c>
      <c r="H567" s="110">
        <v>145.33000000000001</v>
      </c>
      <c r="I567" s="106">
        <f t="shared" si="30"/>
        <v>34.28</v>
      </c>
      <c r="J567" s="106">
        <f t="shared" si="31"/>
        <v>179.61</v>
      </c>
      <c r="K567" s="162"/>
      <c r="M567" s="44"/>
    </row>
    <row r="568" spans="1:13" ht="25.5">
      <c r="A568" s="119">
        <f t="shared" si="32"/>
        <v>561</v>
      </c>
      <c r="B568" s="129" t="s">
        <v>101</v>
      </c>
      <c r="C568" s="133" t="s">
        <v>75</v>
      </c>
      <c r="D568" s="108">
        <v>1301</v>
      </c>
      <c r="E568" s="131" t="s">
        <v>168</v>
      </c>
      <c r="F568" s="122">
        <f t="shared" si="33"/>
        <v>7.8220000000000001</v>
      </c>
      <c r="G568" s="106">
        <v>24</v>
      </c>
      <c r="H568" s="110">
        <v>18.77</v>
      </c>
      <c r="I568" s="106">
        <f t="shared" si="30"/>
        <v>4.43</v>
      </c>
      <c r="J568" s="106">
        <f t="shared" si="31"/>
        <v>23.2</v>
      </c>
      <c r="K568" s="162"/>
      <c r="M568" s="44"/>
    </row>
    <row r="569" spans="1:13" ht="25.5">
      <c r="A569" s="119">
        <f t="shared" si="32"/>
        <v>562</v>
      </c>
      <c r="B569" s="129" t="s">
        <v>101</v>
      </c>
      <c r="C569" s="129" t="s">
        <v>75</v>
      </c>
      <c r="D569" s="108">
        <v>1301</v>
      </c>
      <c r="E569" s="131" t="s">
        <v>64</v>
      </c>
      <c r="F569" s="122">
        <f t="shared" si="33"/>
        <v>7.8220000000000001</v>
      </c>
      <c r="G569" s="106">
        <v>73</v>
      </c>
      <c r="H569" s="110">
        <v>114.2</v>
      </c>
      <c r="I569" s="106">
        <f t="shared" si="30"/>
        <v>26.94</v>
      </c>
      <c r="J569" s="106">
        <f t="shared" si="31"/>
        <v>141.14000000000001</v>
      </c>
      <c r="K569" s="162"/>
      <c r="M569" s="44"/>
    </row>
    <row r="570" spans="1:13" ht="25.5">
      <c r="A570" s="119">
        <f t="shared" si="32"/>
        <v>563</v>
      </c>
      <c r="B570" s="129" t="s">
        <v>93</v>
      </c>
      <c r="C570" s="129" t="s">
        <v>73</v>
      </c>
      <c r="D570" s="108">
        <v>1237</v>
      </c>
      <c r="E570" s="131" t="s">
        <v>64</v>
      </c>
      <c r="F570" s="122">
        <f t="shared" si="33"/>
        <v>7.4370000000000003</v>
      </c>
      <c r="G570" s="106">
        <v>24</v>
      </c>
      <c r="H570" s="110">
        <v>35.700000000000003</v>
      </c>
      <c r="I570" s="106">
        <f t="shared" si="30"/>
        <v>8.42</v>
      </c>
      <c r="J570" s="106">
        <f t="shared" si="31"/>
        <v>44.120000000000005</v>
      </c>
      <c r="K570" s="162"/>
      <c r="M570" s="44"/>
    </row>
    <row r="571" spans="1:13" ht="21.75" customHeight="1">
      <c r="A571" s="119">
        <f t="shared" si="32"/>
        <v>564</v>
      </c>
      <c r="B571" s="129" t="s">
        <v>81</v>
      </c>
      <c r="C571" s="129" t="s">
        <v>33</v>
      </c>
      <c r="D571" s="108">
        <v>1060</v>
      </c>
      <c r="E571" s="131" t="s">
        <v>64</v>
      </c>
      <c r="F571" s="122">
        <f t="shared" si="33"/>
        <v>6.3730000000000002</v>
      </c>
      <c r="G571" s="106">
        <v>23</v>
      </c>
      <c r="H571" s="110">
        <v>29.32</v>
      </c>
      <c r="I571" s="106">
        <f t="shared" si="30"/>
        <v>6.92</v>
      </c>
      <c r="J571" s="106">
        <f t="shared" si="31"/>
        <v>36.24</v>
      </c>
      <c r="K571" s="162"/>
      <c r="M571" s="44"/>
    </row>
    <row r="572" spans="1:13" ht="25.5">
      <c r="A572" s="119">
        <f t="shared" si="32"/>
        <v>565</v>
      </c>
      <c r="B572" s="129" t="s">
        <v>125</v>
      </c>
      <c r="C572" s="129" t="s">
        <v>33</v>
      </c>
      <c r="D572" s="108">
        <v>1060</v>
      </c>
      <c r="E572" s="131" t="s">
        <v>64</v>
      </c>
      <c r="F572" s="225">
        <f t="shared" si="33"/>
        <v>6.3730000000000002</v>
      </c>
      <c r="G572" s="111">
        <v>24</v>
      </c>
      <c r="H572" s="110">
        <v>30.59</v>
      </c>
      <c r="I572" s="106">
        <f t="shared" si="30"/>
        <v>7.22</v>
      </c>
      <c r="J572" s="111">
        <f t="shared" si="31"/>
        <v>37.81</v>
      </c>
      <c r="K572" s="162"/>
      <c r="M572" s="44"/>
    </row>
    <row r="573" spans="1:13" ht="25.5">
      <c r="A573" s="119">
        <f t="shared" si="32"/>
        <v>566</v>
      </c>
      <c r="B573" s="129" t="s">
        <v>88</v>
      </c>
      <c r="C573" s="129" t="s">
        <v>73</v>
      </c>
      <c r="D573" s="108">
        <v>1257</v>
      </c>
      <c r="E573" s="108" t="s">
        <v>64</v>
      </c>
      <c r="F573" s="225">
        <f t="shared" si="33"/>
        <v>7.5570000000000004</v>
      </c>
      <c r="G573" s="108">
        <v>12</v>
      </c>
      <c r="H573" s="161">
        <v>18.14</v>
      </c>
      <c r="I573" s="106">
        <f t="shared" si="30"/>
        <v>4.28</v>
      </c>
      <c r="J573" s="111">
        <f t="shared" si="31"/>
        <v>22.42</v>
      </c>
      <c r="M573" s="44"/>
    </row>
    <row r="574" spans="1:13" ht="25.5">
      <c r="A574" s="119">
        <f t="shared" si="32"/>
        <v>567</v>
      </c>
      <c r="B574" s="129" t="s">
        <v>81</v>
      </c>
      <c r="C574" s="129" t="s">
        <v>73</v>
      </c>
      <c r="D574" s="108">
        <v>1257</v>
      </c>
      <c r="E574" s="108" t="s">
        <v>64</v>
      </c>
      <c r="F574" s="225">
        <f t="shared" si="33"/>
        <v>7.5570000000000004</v>
      </c>
      <c r="G574" s="108">
        <v>12</v>
      </c>
      <c r="H574" s="161">
        <v>18.14</v>
      </c>
      <c r="I574" s="106">
        <f t="shared" si="30"/>
        <v>4.28</v>
      </c>
      <c r="J574" s="111">
        <f t="shared" si="31"/>
        <v>22.42</v>
      </c>
      <c r="M574" s="44"/>
    </row>
    <row r="575" spans="1:13" ht="25.5">
      <c r="A575" s="119">
        <f t="shared" si="32"/>
        <v>568</v>
      </c>
      <c r="B575" s="129" t="s">
        <v>125</v>
      </c>
      <c r="C575" s="129" t="s">
        <v>75</v>
      </c>
      <c r="D575" s="108">
        <v>1301</v>
      </c>
      <c r="E575" s="108" t="s">
        <v>64</v>
      </c>
      <c r="F575" s="225">
        <f t="shared" si="33"/>
        <v>7.8220000000000001</v>
      </c>
      <c r="G575" s="108">
        <v>50</v>
      </c>
      <c r="H575" s="161">
        <v>78.22</v>
      </c>
      <c r="I575" s="106">
        <f t="shared" si="30"/>
        <v>18.45</v>
      </c>
      <c r="J575" s="111">
        <f t="shared" si="31"/>
        <v>96.67</v>
      </c>
      <c r="M575" s="44"/>
    </row>
    <row r="576" spans="1:13" ht="25.5">
      <c r="A576" s="119">
        <f t="shared" si="32"/>
        <v>569</v>
      </c>
      <c r="B576" s="129" t="s">
        <v>131</v>
      </c>
      <c r="C576" s="129" t="s">
        <v>73</v>
      </c>
      <c r="D576" s="108">
        <v>1383</v>
      </c>
      <c r="E576" s="108" t="s">
        <v>168</v>
      </c>
      <c r="F576" s="225">
        <f t="shared" si="33"/>
        <v>8.3149999999999995</v>
      </c>
      <c r="G576" s="108">
        <v>13</v>
      </c>
      <c r="H576" s="161">
        <v>10.81</v>
      </c>
      <c r="I576" s="106">
        <f t="shared" si="30"/>
        <v>2.5499999999999998</v>
      </c>
      <c r="J576" s="111">
        <f t="shared" si="31"/>
        <v>13.36</v>
      </c>
      <c r="M576" s="44"/>
    </row>
    <row r="577" spans="1:13" ht="25.5">
      <c r="A577" s="119">
        <f t="shared" si="32"/>
        <v>570</v>
      </c>
      <c r="B577" s="129" t="s">
        <v>131</v>
      </c>
      <c r="C577" s="129" t="s">
        <v>73</v>
      </c>
      <c r="D577" s="108">
        <v>1383</v>
      </c>
      <c r="E577" s="108" t="s">
        <v>64</v>
      </c>
      <c r="F577" s="225">
        <f t="shared" si="33"/>
        <v>8.3149999999999995</v>
      </c>
      <c r="G577" s="108">
        <v>13</v>
      </c>
      <c r="H577" s="161">
        <v>21.62</v>
      </c>
      <c r="I577" s="106">
        <f t="shared" si="30"/>
        <v>5.0999999999999996</v>
      </c>
      <c r="J577" s="111">
        <f t="shared" si="31"/>
        <v>26.72</v>
      </c>
      <c r="M577" s="44"/>
    </row>
    <row r="578" spans="1:13" ht="25.5">
      <c r="A578" s="119">
        <f t="shared" si="32"/>
        <v>571</v>
      </c>
      <c r="B578" s="129" t="s">
        <v>120</v>
      </c>
      <c r="C578" s="129" t="s">
        <v>33</v>
      </c>
      <c r="D578" s="108">
        <v>1165</v>
      </c>
      <c r="E578" s="108" t="s">
        <v>65</v>
      </c>
      <c r="F578" s="225">
        <f t="shared" si="33"/>
        <v>7.0039999999999996</v>
      </c>
      <c r="G578" s="108">
        <v>25</v>
      </c>
      <c r="H578" s="161">
        <v>87.55</v>
      </c>
      <c r="I578" s="106">
        <f t="shared" si="30"/>
        <v>20.65</v>
      </c>
      <c r="J578" s="111">
        <f t="shared" si="31"/>
        <v>108.19999999999999</v>
      </c>
      <c r="M578" s="44"/>
    </row>
    <row r="579" spans="1:13" ht="25.5">
      <c r="A579" s="119">
        <f t="shared" si="32"/>
        <v>572</v>
      </c>
      <c r="B579" s="129" t="s">
        <v>120</v>
      </c>
      <c r="C579" s="129" t="s">
        <v>33</v>
      </c>
      <c r="D579" s="108">
        <v>1165</v>
      </c>
      <c r="E579" s="108" t="s">
        <v>64</v>
      </c>
      <c r="F579" s="225">
        <f t="shared" si="33"/>
        <v>7.0039999999999996</v>
      </c>
      <c r="G579" s="108">
        <v>34</v>
      </c>
      <c r="H579" s="161">
        <v>47.63</v>
      </c>
      <c r="I579" s="106">
        <f t="shared" si="30"/>
        <v>11.24</v>
      </c>
      <c r="J579" s="111">
        <f t="shared" si="31"/>
        <v>58.870000000000005</v>
      </c>
      <c r="M579" s="44"/>
    </row>
    <row r="580" spans="1:13" ht="25.5">
      <c r="A580" s="119">
        <f t="shared" si="32"/>
        <v>573</v>
      </c>
      <c r="B580" s="129" t="s">
        <v>149</v>
      </c>
      <c r="C580" s="129" t="s">
        <v>33</v>
      </c>
      <c r="D580" s="108">
        <v>1060</v>
      </c>
      <c r="E580" s="108" t="s">
        <v>64</v>
      </c>
      <c r="F580" s="225">
        <f t="shared" si="33"/>
        <v>6.3730000000000002</v>
      </c>
      <c r="G580" s="108">
        <v>25</v>
      </c>
      <c r="H580" s="161">
        <v>31.87</v>
      </c>
      <c r="I580" s="106">
        <f t="shared" si="30"/>
        <v>7.52</v>
      </c>
      <c r="J580" s="111">
        <f t="shared" si="31"/>
        <v>39.39</v>
      </c>
      <c r="M580" s="44"/>
    </row>
    <row r="581" spans="1:13" ht="25.5">
      <c r="A581" s="119">
        <f t="shared" si="32"/>
        <v>574</v>
      </c>
      <c r="B581" s="129" t="s">
        <v>149</v>
      </c>
      <c r="C581" s="129" t="s">
        <v>73</v>
      </c>
      <c r="D581" s="108">
        <v>1257</v>
      </c>
      <c r="E581" s="108" t="s">
        <v>64</v>
      </c>
      <c r="F581" s="225">
        <f t="shared" si="33"/>
        <v>7.5570000000000004</v>
      </c>
      <c r="G581" s="108">
        <v>37</v>
      </c>
      <c r="H581" s="161">
        <v>55.92</v>
      </c>
      <c r="I581" s="106">
        <f t="shared" si="30"/>
        <v>13.19</v>
      </c>
      <c r="J581" s="111">
        <f t="shared" si="31"/>
        <v>69.11</v>
      </c>
      <c r="M581" s="44"/>
    </row>
    <row r="582" spans="1:13" ht="19.5" customHeight="1">
      <c r="A582" s="119">
        <f t="shared" si="32"/>
        <v>575</v>
      </c>
      <c r="B582" s="129" t="s">
        <v>83</v>
      </c>
      <c r="C582" s="129" t="s">
        <v>73</v>
      </c>
      <c r="D582" s="108">
        <v>1282</v>
      </c>
      <c r="E582" s="108" t="s">
        <v>64</v>
      </c>
      <c r="F582" s="225">
        <f t="shared" si="33"/>
        <v>7.7080000000000002</v>
      </c>
      <c r="G582" s="108">
        <v>48</v>
      </c>
      <c r="H582" s="161">
        <v>74</v>
      </c>
      <c r="I582" s="106">
        <f t="shared" si="30"/>
        <v>17.46</v>
      </c>
      <c r="J582" s="111">
        <f t="shared" si="31"/>
        <v>91.460000000000008</v>
      </c>
      <c r="M582" s="44"/>
    </row>
    <row r="583" spans="1:13" ht="25.5">
      <c r="A583" s="119">
        <f t="shared" si="32"/>
        <v>576</v>
      </c>
      <c r="B583" s="129" t="s">
        <v>120</v>
      </c>
      <c r="C583" s="129" t="s">
        <v>33</v>
      </c>
      <c r="D583" s="108">
        <v>1165</v>
      </c>
      <c r="E583" s="108" t="s">
        <v>65</v>
      </c>
      <c r="F583" s="225">
        <f t="shared" si="33"/>
        <v>7.0039999999999996</v>
      </c>
      <c r="G583" s="108">
        <v>54</v>
      </c>
      <c r="H583" s="161">
        <v>189.11</v>
      </c>
      <c r="I583" s="106">
        <f t="shared" si="30"/>
        <v>44.61</v>
      </c>
      <c r="J583" s="111">
        <f t="shared" si="31"/>
        <v>233.72000000000003</v>
      </c>
      <c r="M583" s="44"/>
    </row>
    <row r="584" spans="1:13" ht="25.5">
      <c r="A584" s="119">
        <f t="shared" si="32"/>
        <v>577</v>
      </c>
      <c r="B584" s="129" t="s">
        <v>120</v>
      </c>
      <c r="C584" s="129" t="s">
        <v>33</v>
      </c>
      <c r="D584" s="108">
        <v>1165</v>
      </c>
      <c r="E584" s="108" t="s">
        <v>64</v>
      </c>
      <c r="F584" s="225">
        <f t="shared" si="33"/>
        <v>7.0039999999999996</v>
      </c>
      <c r="G584" s="108">
        <v>77</v>
      </c>
      <c r="H584" s="161">
        <v>107.86</v>
      </c>
      <c r="I584" s="106">
        <f t="shared" ref="I584:I596" si="34">ROUND(H584*23.59%,2)</f>
        <v>25.44</v>
      </c>
      <c r="J584" s="111">
        <f t="shared" ref="J584:J596" si="35">H584+I584</f>
        <v>133.30000000000001</v>
      </c>
      <c r="M584" s="44"/>
    </row>
    <row r="585" spans="1:13" ht="25.5">
      <c r="A585" s="119">
        <f t="shared" si="32"/>
        <v>578</v>
      </c>
      <c r="B585" s="129" t="s">
        <v>106</v>
      </c>
      <c r="C585" s="129" t="s">
        <v>73</v>
      </c>
      <c r="D585" s="108">
        <v>1257</v>
      </c>
      <c r="E585" s="108" t="s">
        <v>64</v>
      </c>
      <c r="F585" s="225">
        <f t="shared" si="33"/>
        <v>7.5570000000000004</v>
      </c>
      <c r="G585" s="108">
        <v>91</v>
      </c>
      <c r="H585" s="161">
        <v>137.54</v>
      </c>
      <c r="I585" s="106">
        <f t="shared" si="34"/>
        <v>32.450000000000003</v>
      </c>
      <c r="J585" s="111">
        <f t="shared" si="35"/>
        <v>169.99</v>
      </c>
      <c r="M585" s="44"/>
    </row>
    <row r="586" spans="1:13" ht="25.5">
      <c r="A586" s="119">
        <f t="shared" si="32"/>
        <v>579</v>
      </c>
      <c r="B586" s="129" t="s">
        <v>109</v>
      </c>
      <c r="C586" s="129" t="s">
        <v>73</v>
      </c>
      <c r="D586" s="108">
        <v>1282</v>
      </c>
      <c r="E586" s="108" t="s">
        <v>64</v>
      </c>
      <c r="F586" s="225">
        <f t="shared" si="33"/>
        <v>7.7080000000000002</v>
      </c>
      <c r="G586" s="108">
        <v>27</v>
      </c>
      <c r="H586" s="161">
        <v>41.62</v>
      </c>
      <c r="I586" s="106">
        <f t="shared" si="34"/>
        <v>9.82</v>
      </c>
      <c r="J586" s="111">
        <f t="shared" si="35"/>
        <v>51.44</v>
      </c>
      <c r="M586" s="44"/>
    </row>
    <row r="587" spans="1:13" ht="25.5">
      <c r="A587" s="119">
        <f t="shared" si="32"/>
        <v>580</v>
      </c>
      <c r="B587" s="129" t="s">
        <v>140</v>
      </c>
      <c r="C587" s="129" t="s">
        <v>73</v>
      </c>
      <c r="D587" s="108">
        <v>1282</v>
      </c>
      <c r="E587" s="108" t="s">
        <v>64</v>
      </c>
      <c r="F587" s="225">
        <f t="shared" si="33"/>
        <v>7.7080000000000002</v>
      </c>
      <c r="G587" s="108">
        <v>72</v>
      </c>
      <c r="H587" s="161">
        <v>111</v>
      </c>
      <c r="I587" s="106">
        <f t="shared" si="34"/>
        <v>26.18</v>
      </c>
      <c r="J587" s="111">
        <f t="shared" si="35"/>
        <v>137.18</v>
      </c>
      <c r="M587" s="44"/>
    </row>
    <row r="588" spans="1:13" ht="25.5">
      <c r="A588" s="119">
        <f t="shared" si="32"/>
        <v>581</v>
      </c>
      <c r="B588" s="129" t="s">
        <v>138</v>
      </c>
      <c r="C588" s="129" t="s">
        <v>73</v>
      </c>
      <c r="D588" s="108">
        <v>1383</v>
      </c>
      <c r="E588" s="108" t="s">
        <v>168</v>
      </c>
      <c r="F588" s="225">
        <f t="shared" si="33"/>
        <v>8.3149999999999995</v>
      </c>
      <c r="G588" s="108">
        <v>13</v>
      </c>
      <c r="H588" s="161">
        <v>10.81</v>
      </c>
      <c r="I588" s="106">
        <f t="shared" si="34"/>
        <v>2.5499999999999998</v>
      </c>
      <c r="J588" s="111">
        <f t="shared" si="35"/>
        <v>13.36</v>
      </c>
      <c r="M588" s="44"/>
    </row>
    <row r="589" spans="1:13" ht="25.5">
      <c r="A589" s="119">
        <f t="shared" si="32"/>
        <v>582</v>
      </c>
      <c r="B589" s="129" t="s">
        <v>138</v>
      </c>
      <c r="C589" s="129" t="s">
        <v>73</v>
      </c>
      <c r="D589" s="108">
        <v>1383</v>
      </c>
      <c r="E589" s="108" t="s">
        <v>64</v>
      </c>
      <c r="F589" s="225">
        <f t="shared" si="33"/>
        <v>8.3149999999999995</v>
      </c>
      <c r="G589" s="108">
        <v>36.5</v>
      </c>
      <c r="H589" s="161">
        <v>60.7</v>
      </c>
      <c r="I589" s="106">
        <f t="shared" si="34"/>
        <v>14.32</v>
      </c>
      <c r="J589" s="111">
        <f t="shared" si="35"/>
        <v>75.02000000000001</v>
      </c>
      <c r="M589" s="44"/>
    </row>
    <row r="590" spans="1:13" ht="17.25" customHeight="1">
      <c r="A590" s="119">
        <f t="shared" si="32"/>
        <v>583</v>
      </c>
      <c r="B590" s="129" t="s">
        <v>67</v>
      </c>
      <c r="C590" s="129" t="s">
        <v>33</v>
      </c>
      <c r="D590" s="108">
        <v>1223</v>
      </c>
      <c r="E590" s="108" t="s">
        <v>65</v>
      </c>
      <c r="F590" s="225">
        <f t="shared" si="33"/>
        <v>7.3529999999999998</v>
      </c>
      <c r="G590" s="108">
        <v>45</v>
      </c>
      <c r="H590" s="161">
        <v>165.44</v>
      </c>
      <c r="I590" s="106">
        <f t="shared" si="34"/>
        <v>39.03</v>
      </c>
      <c r="J590" s="111">
        <f t="shared" si="35"/>
        <v>204.47</v>
      </c>
      <c r="M590" s="44"/>
    </row>
    <row r="591" spans="1:13" ht="17.25" customHeight="1">
      <c r="A591" s="119">
        <f t="shared" si="32"/>
        <v>584</v>
      </c>
      <c r="B591" s="129" t="s">
        <v>67</v>
      </c>
      <c r="C591" s="129" t="s">
        <v>33</v>
      </c>
      <c r="D591" s="108">
        <v>1223</v>
      </c>
      <c r="E591" s="108" t="s">
        <v>64</v>
      </c>
      <c r="F591" s="225">
        <f t="shared" si="33"/>
        <v>7.3529999999999998</v>
      </c>
      <c r="G591" s="108">
        <v>75</v>
      </c>
      <c r="H591" s="161">
        <v>110.3</v>
      </c>
      <c r="I591" s="106">
        <f t="shared" si="34"/>
        <v>26.02</v>
      </c>
      <c r="J591" s="111">
        <f t="shared" si="35"/>
        <v>136.32</v>
      </c>
      <c r="M591" s="44"/>
    </row>
    <row r="592" spans="1:13" ht="25.5">
      <c r="A592" s="119">
        <f t="shared" si="32"/>
        <v>585</v>
      </c>
      <c r="B592" s="129" t="s">
        <v>93</v>
      </c>
      <c r="C592" s="129" t="s">
        <v>73</v>
      </c>
      <c r="D592" s="108">
        <v>1257</v>
      </c>
      <c r="E592" s="108" t="s">
        <v>64</v>
      </c>
      <c r="F592" s="225">
        <f t="shared" si="33"/>
        <v>7.5570000000000004</v>
      </c>
      <c r="G592" s="108">
        <v>12</v>
      </c>
      <c r="H592" s="161">
        <v>18.14</v>
      </c>
      <c r="I592" s="106">
        <f t="shared" si="34"/>
        <v>4.28</v>
      </c>
      <c r="J592" s="111">
        <f t="shared" si="35"/>
        <v>22.42</v>
      </c>
      <c r="M592" s="44"/>
    </row>
    <row r="593" spans="1:13" ht="25.5">
      <c r="A593" s="119">
        <f t="shared" si="32"/>
        <v>586</v>
      </c>
      <c r="B593" s="129" t="s">
        <v>80</v>
      </c>
      <c r="C593" s="129" t="s">
        <v>73</v>
      </c>
      <c r="D593" s="108">
        <v>1383</v>
      </c>
      <c r="E593" s="108" t="s">
        <v>64</v>
      </c>
      <c r="F593" s="225">
        <f t="shared" si="33"/>
        <v>8.3149999999999995</v>
      </c>
      <c r="G593" s="108">
        <v>44</v>
      </c>
      <c r="H593" s="161">
        <v>73.17</v>
      </c>
      <c r="I593" s="106">
        <f t="shared" si="34"/>
        <v>17.260000000000002</v>
      </c>
      <c r="J593" s="111">
        <f t="shared" si="35"/>
        <v>90.43</v>
      </c>
      <c r="M593" s="44"/>
    </row>
    <row r="594" spans="1:13" ht="25.5">
      <c r="A594" s="119">
        <f t="shared" si="32"/>
        <v>587</v>
      </c>
      <c r="B594" s="129" t="s">
        <v>80</v>
      </c>
      <c r="C594" s="129" t="s">
        <v>73</v>
      </c>
      <c r="D594" s="108">
        <v>1383</v>
      </c>
      <c r="E594" s="108" t="s">
        <v>168</v>
      </c>
      <c r="F594" s="225">
        <f t="shared" si="33"/>
        <v>8.3149999999999995</v>
      </c>
      <c r="G594" s="108">
        <v>70</v>
      </c>
      <c r="H594" s="161">
        <v>58.21</v>
      </c>
      <c r="I594" s="106">
        <f t="shared" si="34"/>
        <v>13.73</v>
      </c>
      <c r="J594" s="111">
        <f t="shared" si="35"/>
        <v>71.94</v>
      </c>
      <c r="M594" s="44"/>
    </row>
    <row r="595" spans="1:13" ht="23.25" customHeight="1">
      <c r="A595" s="119">
        <f t="shared" si="32"/>
        <v>588</v>
      </c>
      <c r="B595" s="129" t="s">
        <v>83</v>
      </c>
      <c r="C595" s="129" t="s">
        <v>73</v>
      </c>
      <c r="D595" s="108">
        <v>1282</v>
      </c>
      <c r="E595" s="108" t="s">
        <v>64</v>
      </c>
      <c r="F595" s="225">
        <f t="shared" si="33"/>
        <v>7.7080000000000002</v>
      </c>
      <c r="G595" s="108">
        <v>36</v>
      </c>
      <c r="H595" s="161">
        <v>55.5</v>
      </c>
      <c r="I595" s="106">
        <f t="shared" si="34"/>
        <v>13.09</v>
      </c>
      <c r="J595" s="111">
        <f t="shared" si="35"/>
        <v>68.59</v>
      </c>
      <c r="M595" s="44"/>
    </row>
    <row r="596" spans="1:13" ht="25.5">
      <c r="A596" s="119">
        <f t="shared" si="32"/>
        <v>589</v>
      </c>
      <c r="B596" s="129" t="s">
        <v>149</v>
      </c>
      <c r="C596" s="129" t="s">
        <v>73</v>
      </c>
      <c r="D596" s="108">
        <v>1257</v>
      </c>
      <c r="E596" s="108" t="s">
        <v>64</v>
      </c>
      <c r="F596" s="225">
        <f t="shared" si="33"/>
        <v>7.5570000000000004</v>
      </c>
      <c r="G596" s="108">
        <v>12</v>
      </c>
      <c r="H596" s="161">
        <v>18.14</v>
      </c>
      <c r="I596" s="106">
        <f t="shared" si="34"/>
        <v>4.28</v>
      </c>
      <c r="J596" s="111">
        <f t="shared" si="35"/>
        <v>22.42</v>
      </c>
      <c r="M596" s="44"/>
    </row>
    <row r="597" spans="1:13">
      <c r="M597" s="44"/>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47" fitToHeight="0" orientation="portrait" verticalDpi="0"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52"/>
  <sheetViews>
    <sheetView zoomScaleNormal="100" workbookViewId="0">
      <pane ySplit="6" topLeftCell="A7" activePane="bottomLeft" state="frozen"/>
      <selection pane="bottomLeft" activeCell="F6" sqref="F6"/>
    </sheetView>
  </sheetViews>
  <sheetFormatPr defaultColWidth="12.5703125" defaultRowHeight="15"/>
  <cols>
    <col min="1" max="1" width="13.28515625" style="48" customWidth="1"/>
    <col min="2" max="2" width="25.5703125" style="49" customWidth="1"/>
    <col min="3" max="3" width="19.5703125" style="48" customWidth="1"/>
    <col min="4" max="4" width="17.5703125" style="48" customWidth="1"/>
    <col min="5" max="5" width="18.140625" style="49" customWidth="1"/>
    <col min="6" max="6" width="19.140625" style="49" customWidth="1"/>
    <col min="7" max="7" width="27.42578125" style="49" customWidth="1"/>
    <col min="8" max="8" width="18" style="49" customWidth="1"/>
    <col min="9" max="16384" width="12.5703125" style="49"/>
  </cols>
  <sheetData>
    <row r="1" spans="1:6" ht="19.5" customHeight="1">
      <c r="F1" s="83" t="s">
        <v>62</v>
      </c>
    </row>
    <row r="2" spans="1:6" ht="21" customHeight="1">
      <c r="A2" s="84" t="s">
        <v>47</v>
      </c>
      <c r="F2" s="83"/>
    </row>
    <row r="3" spans="1:6" ht="51.75" customHeight="1">
      <c r="A3" s="269" t="s">
        <v>199</v>
      </c>
      <c r="B3" s="269"/>
      <c r="C3" s="269"/>
      <c r="D3" s="269"/>
      <c r="E3" s="269"/>
      <c r="F3" s="269"/>
    </row>
    <row r="4" spans="1:6" ht="15.75" customHeight="1"/>
    <row r="5" spans="1:6" s="48" customFormat="1" ht="39.75" customHeight="1">
      <c r="A5" s="50" t="s">
        <v>35</v>
      </c>
      <c r="B5" s="50" t="s">
        <v>36</v>
      </c>
      <c r="C5" s="51" t="s">
        <v>37</v>
      </c>
      <c r="D5" s="51" t="s">
        <v>38</v>
      </c>
      <c r="E5" s="52" t="s">
        <v>39</v>
      </c>
      <c r="F5" s="51" t="s">
        <v>40</v>
      </c>
    </row>
    <row r="6" spans="1:6" s="48" customFormat="1" ht="17.25" customHeight="1">
      <c r="A6" s="270" t="s">
        <v>41</v>
      </c>
      <c r="B6" s="271"/>
      <c r="C6" s="80">
        <f>ROUNDUP(SUM(C8:C52),2)</f>
        <v>162</v>
      </c>
      <c r="D6" s="81">
        <f>ROUNDUP(SUM(D8:D52),2)</f>
        <v>199491</v>
      </c>
      <c r="E6" s="82">
        <f>ROUNDUP(SUM(E8:E52),2)</f>
        <v>16321.98</v>
      </c>
      <c r="F6" s="82">
        <f>ROUNDUP(SUM(F8:F52),2)</f>
        <v>25603.68</v>
      </c>
    </row>
    <row r="7" spans="1:6" s="48" customFormat="1" ht="18" customHeight="1">
      <c r="A7" s="172" t="s">
        <v>57</v>
      </c>
      <c r="B7" s="171"/>
      <c r="C7" s="171"/>
      <c r="D7" s="53"/>
      <c r="E7" s="53"/>
      <c r="F7" s="54"/>
    </row>
    <row r="8" spans="1:6" s="58" customFormat="1">
      <c r="A8" s="55">
        <v>1</v>
      </c>
      <c r="B8" s="56" t="s">
        <v>170</v>
      </c>
      <c r="C8" s="57">
        <v>26</v>
      </c>
      <c r="D8" s="95">
        <v>15843</v>
      </c>
      <c r="E8" s="156">
        <v>1491.52</v>
      </c>
      <c r="F8" s="157">
        <v>2348.08</v>
      </c>
    </row>
    <row r="9" spans="1:6" s="58" customFormat="1">
      <c r="A9" s="59">
        <v>2</v>
      </c>
      <c r="B9" s="56" t="s">
        <v>171</v>
      </c>
      <c r="C9" s="60">
        <v>2</v>
      </c>
      <c r="D9" s="96">
        <v>1607</v>
      </c>
      <c r="E9" s="158">
        <v>164.05</v>
      </c>
      <c r="F9" s="159">
        <v>259.7</v>
      </c>
    </row>
    <row r="10" spans="1:6" s="58" customFormat="1">
      <c r="A10" s="59">
        <v>3</v>
      </c>
      <c r="B10" s="56" t="s">
        <v>172</v>
      </c>
      <c r="C10" s="60">
        <v>1</v>
      </c>
      <c r="D10" s="96">
        <v>1035</v>
      </c>
      <c r="E10" s="158">
        <v>104.33</v>
      </c>
      <c r="F10" s="159">
        <v>162.44</v>
      </c>
    </row>
    <row r="11" spans="1:6" s="58" customFormat="1">
      <c r="A11" s="59">
        <v>4</v>
      </c>
      <c r="B11" s="56" t="s">
        <v>173</v>
      </c>
      <c r="C11" s="60">
        <v>1</v>
      </c>
      <c r="D11" s="96">
        <v>1466</v>
      </c>
      <c r="E11" s="158">
        <v>86.94</v>
      </c>
      <c r="F11" s="159">
        <v>134.47999999999999</v>
      </c>
    </row>
    <row r="12" spans="1:6" s="58" customFormat="1" hidden="1">
      <c r="A12" s="59"/>
      <c r="B12" s="56"/>
      <c r="C12" s="60"/>
      <c r="D12" s="96"/>
      <c r="E12" s="158"/>
      <c r="F12" s="159"/>
    </row>
    <row r="13" spans="1:6" s="58" customFormat="1" hidden="1">
      <c r="A13" s="59"/>
      <c r="B13" s="56"/>
      <c r="C13" s="60"/>
      <c r="D13" s="96"/>
      <c r="E13" s="158"/>
      <c r="F13" s="159"/>
    </row>
    <row r="14" spans="1:6" s="58" customFormat="1" hidden="1">
      <c r="A14" s="59"/>
      <c r="B14" s="56"/>
      <c r="C14" s="60"/>
      <c r="D14" s="96"/>
      <c r="E14" s="158"/>
      <c r="F14" s="159"/>
    </row>
    <row r="15" spans="1:6" ht="18" customHeight="1">
      <c r="A15" s="172" t="s">
        <v>42</v>
      </c>
      <c r="B15" s="171"/>
      <c r="C15" s="171"/>
      <c r="D15" s="53"/>
      <c r="E15" s="53"/>
      <c r="F15" s="54"/>
    </row>
    <row r="16" spans="1:6">
      <c r="A16" s="61">
        <v>5</v>
      </c>
      <c r="B16" s="62" t="s">
        <v>174</v>
      </c>
      <c r="C16" s="63">
        <v>1</v>
      </c>
      <c r="D16" s="97">
        <v>719</v>
      </c>
      <c r="E16" s="98">
        <v>75.5</v>
      </c>
      <c r="F16" s="99">
        <v>117.78</v>
      </c>
    </row>
    <row r="17" spans="1:6">
      <c r="A17" s="61">
        <f>A16+1</f>
        <v>6</v>
      </c>
      <c r="B17" s="64" t="s">
        <v>175</v>
      </c>
      <c r="C17" s="63">
        <v>1</v>
      </c>
      <c r="D17" s="97">
        <v>618</v>
      </c>
      <c r="E17" s="98">
        <v>42.02</v>
      </c>
      <c r="F17" s="99">
        <v>67.66</v>
      </c>
    </row>
    <row r="18" spans="1:6">
      <c r="A18" s="61">
        <f t="shared" ref="A18:A36" si="0">A17+1</f>
        <v>7</v>
      </c>
      <c r="B18" s="64" t="s">
        <v>176</v>
      </c>
      <c r="C18" s="63">
        <v>2</v>
      </c>
      <c r="D18" s="97">
        <v>1055</v>
      </c>
      <c r="E18" s="98">
        <v>88.43</v>
      </c>
      <c r="F18" s="99">
        <v>139.11000000000001</v>
      </c>
    </row>
    <row r="19" spans="1:6">
      <c r="A19" s="61">
        <f t="shared" si="0"/>
        <v>8</v>
      </c>
      <c r="B19" s="64" t="s">
        <v>177</v>
      </c>
      <c r="C19" s="63">
        <v>1</v>
      </c>
      <c r="D19" s="97">
        <v>256</v>
      </c>
      <c r="E19" s="98">
        <v>27.9</v>
      </c>
      <c r="F19" s="99">
        <v>43.53</v>
      </c>
    </row>
    <row r="20" spans="1:6">
      <c r="A20" s="61">
        <f t="shared" si="0"/>
        <v>9</v>
      </c>
      <c r="B20" s="64" t="s">
        <v>178</v>
      </c>
      <c r="C20" s="63">
        <v>10</v>
      </c>
      <c r="D20" s="97">
        <v>4024</v>
      </c>
      <c r="E20" s="98">
        <v>278.26</v>
      </c>
      <c r="F20" s="99">
        <v>436.36</v>
      </c>
    </row>
    <row r="21" spans="1:6" ht="16.5" customHeight="1">
      <c r="A21" s="61">
        <f t="shared" si="0"/>
        <v>10</v>
      </c>
      <c r="B21" s="64" t="s">
        <v>179</v>
      </c>
      <c r="C21" s="63">
        <v>1</v>
      </c>
      <c r="D21" s="97">
        <v>570</v>
      </c>
      <c r="E21" s="98">
        <v>41.61</v>
      </c>
      <c r="F21" s="99">
        <v>64.92</v>
      </c>
    </row>
    <row r="22" spans="1:6" ht="16.5" customHeight="1">
      <c r="A22" s="61">
        <f t="shared" si="0"/>
        <v>11</v>
      </c>
      <c r="B22" s="64" t="s">
        <v>180</v>
      </c>
      <c r="C22" s="63">
        <v>47</v>
      </c>
      <c r="D22" s="97">
        <v>92263</v>
      </c>
      <c r="E22" s="98">
        <f>6599.42</f>
        <v>6599.42</v>
      </c>
      <c r="F22" s="99">
        <f>10354.22-0.44-1.85-3.51</f>
        <v>10348.419999999998</v>
      </c>
    </row>
    <row r="23" spans="1:6" ht="16.5" customHeight="1">
      <c r="A23" s="61">
        <f t="shared" si="0"/>
        <v>12</v>
      </c>
      <c r="B23" s="64" t="s">
        <v>181</v>
      </c>
      <c r="C23" s="63">
        <v>1</v>
      </c>
      <c r="D23" s="97">
        <v>533</v>
      </c>
      <c r="E23" s="98">
        <v>64.489999999999995</v>
      </c>
      <c r="F23" s="99">
        <v>99.96</v>
      </c>
    </row>
    <row r="24" spans="1:6" ht="16.5" customHeight="1">
      <c r="A24" s="61">
        <f t="shared" si="0"/>
        <v>13</v>
      </c>
      <c r="B24" s="64" t="s">
        <v>182</v>
      </c>
      <c r="C24" s="63">
        <v>7</v>
      </c>
      <c r="D24" s="97">
        <v>1645</v>
      </c>
      <c r="E24" s="98">
        <v>108.61</v>
      </c>
      <c r="F24" s="99">
        <v>170.48</v>
      </c>
    </row>
    <row r="25" spans="1:6" ht="16.5" customHeight="1">
      <c r="A25" s="61">
        <f t="shared" si="0"/>
        <v>14</v>
      </c>
      <c r="B25" s="64" t="s">
        <v>183</v>
      </c>
      <c r="C25" s="63">
        <v>1</v>
      </c>
      <c r="D25" s="97">
        <v>237</v>
      </c>
      <c r="E25" s="98">
        <v>15.41</v>
      </c>
      <c r="F25" s="99">
        <v>24.04</v>
      </c>
    </row>
    <row r="26" spans="1:6" ht="16.5" customHeight="1">
      <c r="A26" s="61">
        <f t="shared" si="0"/>
        <v>15</v>
      </c>
      <c r="B26" s="64" t="s">
        <v>184</v>
      </c>
      <c r="C26" s="63">
        <v>6</v>
      </c>
      <c r="D26" s="97">
        <v>16475</v>
      </c>
      <c r="E26" s="98">
        <v>1287.04</v>
      </c>
      <c r="F26" s="99">
        <v>2008.06</v>
      </c>
    </row>
    <row r="27" spans="1:6">
      <c r="A27" s="61">
        <f t="shared" si="0"/>
        <v>16</v>
      </c>
      <c r="B27" s="64" t="s">
        <v>185</v>
      </c>
      <c r="C27" s="63">
        <v>3</v>
      </c>
      <c r="D27" s="97">
        <v>6022</v>
      </c>
      <c r="E27" s="98">
        <v>546.72</v>
      </c>
      <c r="F27" s="99">
        <f>852.89-3.51</f>
        <v>849.38</v>
      </c>
    </row>
    <row r="28" spans="1:6">
      <c r="A28" s="61">
        <f t="shared" si="0"/>
        <v>17</v>
      </c>
      <c r="B28" s="201" t="s">
        <v>186</v>
      </c>
      <c r="C28" s="63">
        <v>2</v>
      </c>
      <c r="D28" s="97">
        <v>293</v>
      </c>
      <c r="E28" s="98">
        <v>32.520000000000003</v>
      </c>
      <c r="F28" s="99">
        <v>50.73</v>
      </c>
    </row>
    <row r="29" spans="1:6" ht="15.75" customHeight="1">
      <c r="A29" s="61">
        <f t="shared" si="0"/>
        <v>18</v>
      </c>
      <c r="B29" s="201" t="s">
        <v>187</v>
      </c>
      <c r="C29" s="63">
        <v>6</v>
      </c>
      <c r="D29" s="97">
        <v>9165</v>
      </c>
      <c r="E29" s="98">
        <v>798.66</v>
      </c>
      <c r="F29" s="99">
        <v>1263.19</v>
      </c>
    </row>
    <row r="30" spans="1:6">
      <c r="A30" s="61">
        <f t="shared" si="0"/>
        <v>19</v>
      </c>
      <c r="B30" s="201" t="s">
        <v>188</v>
      </c>
      <c r="C30" s="160">
        <v>3</v>
      </c>
      <c r="D30" s="97">
        <v>1010</v>
      </c>
      <c r="E30" s="98">
        <v>66.39</v>
      </c>
      <c r="F30" s="99">
        <v>105.29</v>
      </c>
    </row>
    <row r="31" spans="1:6">
      <c r="A31" s="61">
        <f t="shared" si="0"/>
        <v>20</v>
      </c>
      <c r="B31" s="64" t="s">
        <v>189</v>
      </c>
      <c r="C31" s="160">
        <v>2</v>
      </c>
      <c r="D31" s="97">
        <v>504</v>
      </c>
      <c r="E31" s="98">
        <v>55.07</v>
      </c>
      <c r="F31" s="99">
        <v>85.36</v>
      </c>
    </row>
    <row r="32" spans="1:6">
      <c r="A32" s="61">
        <f t="shared" si="0"/>
        <v>21</v>
      </c>
      <c r="B32" s="202" t="s">
        <v>190</v>
      </c>
      <c r="C32" s="160">
        <v>1</v>
      </c>
      <c r="D32" s="97">
        <v>281</v>
      </c>
      <c r="E32" s="98">
        <v>16.02</v>
      </c>
      <c r="F32" s="99">
        <v>24.83</v>
      </c>
    </row>
    <row r="33" spans="1:6">
      <c r="A33" s="61">
        <f t="shared" si="0"/>
        <v>22</v>
      </c>
      <c r="B33" s="64" t="s">
        <v>191</v>
      </c>
      <c r="C33" s="160">
        <v>3</v>
      </c>
      <c r="D33" s="97">
        <v>2465</v>
      </c>
      <c r="E33" s="98">
        <v>169.29</v>
      </c>
      <c r="F33" s="99">
        <v>262.42</v>
      </c>
    </row>
    <row r="34" spans="1:6">
      <c r="A34" s="61">
        <f t="shared" si="0"/>
        <v>23</v>
      </c>
      <c r="B34" s="202" t="s">
        <v>192</v>
      </c>
      <c r="C34" s="160">
        <v>1</v>
      </c>
      <c r="D34" s="97">
        <v>201</v>
      </c>
      <c r="E34" s="98">
        <v>21.51</v>
      </c>
      <c r="F34" s="99">
        <v>33.340000000000003</v>
      </c>
    </row>
    <row r="35" spans="1:6">
      <c r="A35" s="61">
        <f t="shared" si="0"/>
        <v>24</v>
      </c>
      <c r="B35" s="203" t="s">
        <v>170</v>
      </c>
      <c r="C35" s="160">
        <v>16</v>
      </c>
      <c r="D35" s="97">
        <v>13823</v>
      </c>
      <c r="E35" s="98">
        <v>1391.91</v>
      </c>
      <c r="F35" s="99">
        <v>2180.37</v>
      </c>
    </row>
    <row r="36" spans="1:6">
      <c r="A36" s="61">
        <f t="shared" si="0"/>
        <v>25</v>
      </c>
      <c r="B36" s="204" t="s">
        <v>193</v>
      </c>
      <c r="C36" s="160">
        <v>1</v>
      </c>
      <c r="D36" s="97">
        <v>3110</v>
      </c>
      <c r="E36" s="98">
        <v>283.01</v>
      </c>
      <c r="F36" s="99">
        <v>441.5</v>
      </c>
    </row>
    <row r="37" spans="1:6" ht="15" customHeight="1">
      <c r="A37" s="172" t="s">
        <v>58</v>
      </c>
      <c r="B37" s="173"/>
      <c r="C37" s="173"/>
      <c r="D37" s="53"/>
      <c r="E37" s="53"/>
      <c r="F37" s="54"/>
    </row>
    <row r="38" spans="1:6">
      <c r="A38" s="55">
        <v>26</v>
      </c>
      <c r="B38" s="56" t="s">
        <v>170</v>
      </c>
      <c r="C38" s="57">
        <v>2</v>
      </c>
      <c r="D38" s="95">
        <v>9946</v>
      </c>
      <c r="E38" s="156">
        <v>908.72</v>
      </c>
      <c r="F38" s="157">
        <v>1430.29</v>
      </c>
    </row>
    <row r="39" spans="1:6">
      <c r="A39" s="55">
        <v>27</v>
      </c>
      <c r="B39" s="56" t="s">
        <v>187</v>
      </c>
      <c r="C39" s="57">
        <v>1</v>
      </c>
      <c r="D39" s="95">
        <v>2152</v>
      </c>
      <c r="E39" s="156">
        <v>295.22000000000003</v>
      </c>
      <c r="F39" s="157">
        <v>457.62</v>
      </c>
    </row>
    <row r="40" spans="1:6">
      <c r="A40" s="55">
        <v>28</v>
      </c>
      <c r="B40" s="56" t="s">
        <v>171</v>
      </c>
      <c r="C40" s="57">
        <v>1</v>
      </c>
      <c r="D40" s="95">
        <v>184</v>
      </c>
      <c r="E40" s="156">
        <v>51</v>
      </c>
      <c r="F40" s="157">
        <v>78.459999999999994</v>
      </c>
    </row>
    <row r="41" spans="1:6">
      <c r="A41" s="55">
        <v>29</v>
      </c>
      <c r="B41" s="56" t="s">
        <v>172</v>
      </c>
      <c r="C41" s="57">
        <v>1</v>
      </c>
      <c r="D41" s="95">
        <v>1950</v>
      </c>
      <c r="E41" s="156">
        <v>214</v>
      </c>
      <c r="F41" s="157">
        <v>331.65</v>
      </c>
    </row>
    <row r="42" spans="1:6">
      <c r="A42" s="55">
        <v>30</v>
      </c>
      <c r="B42" s="56" t="s">
        <v>191</v>
      </c>
      <c r="C42" s="57">
        <v>1</v>
      </c>
      <c r="D42" s="95">
        <v>2071</v>
      </c>
      <c r="E42" s="156">
        <v>174.74</v>
      </c>
      <c r="F42" s="157">
        <v>269.02999999999997</v>
      </c>
    </row>
    <row r="43" spans="1:6">
      <c r="A43" s="172" t="s">
        <v>151</v>
      </c>
      <c r="B43" s="173"/>
      <c r="C43" s="173"/>
      <c r="D43" s="53"/>
      <c r="E43" s="53"/>
      <c r="F43" s="54"/>
    </row>
    <row r="44" spans="1:6">
      <c r="A44" s="55">
        <v>31</v>
      </c>
      <c r="B44" s="185" t="s">
        <v>171</v>
      </c>
      <c r="C44" s="63">
        <v>2</v>
      </c>
      <c r="D44" s="97">
        <v>1540</v>
      </c>
      <c r="E44" s="98">
        <v>154.25</v>
      </c>
      <c r="F44" s="99">
        <v>241.19</v>
      </c>
    </row>
    <row r="45" spans="1:6" ht="15.75" customHeight="1">
      <c r="A45" s="59">
        <v>32</v>
      </c>
      <c r="B45" s="64" t="s">
        <v>172</v>
      </c>
      <c r="C45" s="63">
        <v>1</v>
      </c>
      <c r="D45" s="97">
        <v>1021</v>
      </c>
      <c r="E45" s="98">
        <v>120.27</v>
      </c>
      <c r="F45" s="99">
        <v>187.62</v>
      </c>
    </row>
    <row r="46" spans="1:6" ht="15.75" customHeight="1">
      <c r="A46" s="174" t="s">
        <v>34</v>
      </c>
      <c r="B46" s="174"/>
      <c r="C46" s="174"/>
      <c r="D46" s="167"/>
      <c r="E46" s="168"/>
      <c r="F46" s="168"/>
    </row>
    <row r="47" spans="1:6" ht="15.75" customHeight="1">
      <c r="A47" s="166">
        <v>33</v>
      </c>
      <c r="B47" s="185" t="s">
        <v>194</v>
      </c>
      <c r="C47" s="186">
        <v>1</v>
      </c>
      <c r="D47" s="187">
        <v>401</v>
      </c>
      <c r="E47" s="188">
        <v>60.58</v>
      </c>
      <c r="F47" s="189">
        <v>100.5</v>
      </c>
    </row>
    <row r="48" spans="1:6" ht="15.75" customHeight="1">
      <c r="A48" s="165">
        <v>34</v>
      </c>
      <c r="B48" s="185" t="s">
        <v>195</v>
      </c>
      <c r="C48" s="190">
        <v>1</v>
      </c>
      <c r="D48" s="191">
        <v>211</v>
      </c>
      <c r="E48" s="192">
        <v>18.690000000000001</v>
      </c>
      <c r="F48" s="193">
        <v>29.28</v>
      </c>
    </row>
    <row r="49" spans="1:6">
      <c r="A49" s="194">
        <v>35</v>
      </c>
      <c r="B49" s="185" t="s">
        <v>196</v>
      </c>
      <c r="C49" s="190">
        <v>1</v>
      </c>
      <c r="D49" s="191">
        <v>1466</v>
      </c>
      <c r="E49" s="192">
        <v>139.56</v>
      </c>
      <c r="F49" s="193">
        <v>224.56</v>
      </c>
    </row>
    <row r="50" spans="1:6">
      <c r="A50" s="194">
        <v>36</v>
      </c>
      <c r="B50" s="185" t="s">
        <v>197</v>
      </c>
      <c r="C50" s="190">
        <v>1</v>
      </c>
      <c r="D50" s="191">
        <v>645</v>
      </c>
      <c r="E50" s="192">
        <v>47.47</v>
      </c>
      <c r="F50" s="193">
        <v>74.75</v>
      </c>
    </row>
    <row r="51" spans="1:6">
      <c r="A51" s="194">
        <v>37</v>
      </c>
      <c r="B51" s="185" t="s">
        <v>171</v>
      </c>
      <c r="C51" s="190">
        <v>2</v>
      </c>
      <c r="D51" s="191">
        <v>1617</v>
      </c>
      <c r="E51" s="192">
        <v>164.01</v>
      </c>
      <c r="F51" s="193">
        <v>269.82</v>
      </c>
    </row>
    <row r="52" spans="1:6">
      <c r="A52" s="195">
        <v>38</v>
      </c>
      <c r="B52" s="196" t="s">
        <v>198</v>
      </c>
      <c r="C52" s="197">
        <v>1</v>
      </c>
      <c r="D52" s="198">
        <v>1067</v>
      </c>
      <c r="E52" s="199">
        <v>116.84</v>
      </c>
      <c r="F52" s="200">
        <v>187.48</v>
      </c>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84"/>
  <sheetViews>
    <sheetView zoomScaleNormal="100" zoomScaleSheetLayoutView="85" workbookViewId="0">
      <pane ySplit="6" topLeftCell="A7" activePane="bottomLeft" state="frozen"/>
      <selection pane="bottomLeft" activeCell="G6" sqref="G6"/>
    </sheetView>
  </sheetViews>
  <sheetFormatPr defaultColWidth="9.140625" defaultRowHeight="12.75"/>
  <cols>
    <col min="1" max="1" width="5.85546875" style="41" customWidth="1"/>
    <col min="2" max="2" width="58" style="42" customWidth="1"/>
    <col min="3" max="3" width="18.140625" style="41" customWidth="1"/>
    <col min="4" max="4" width="13.42578125" style="41" customWidth="1"/>
    <col min="5" max="5" width="9.7109375" style="43" customWidth="1"/>
    <col min="6" max="6" width="11.5703125" style="41" customWidth="1"/>
    <col min="7" max="7" width="13" style="41" customWidth="1"/>
    <col min="8" max="16384" width="9.140625" style="142"/>
  </cols>
  <sheetData>
    <row r="1" spans="1:7" ht="15">
      <c r="G1" s="141" t="s">
        <v>63</v>
      </c>
    </row>
    <row r="2" spans="1:7" ht="18.75">
      <c r="A2" s="143" t="s">
        <v>47</v>
      </c>
    </row>
    <row r="3" spans="1:7" ht="48" customHeight="1">
      <c r="A3" s="286" t="s">
        <v>200</v>
      </c>
      <c r="B3" s="286"/>
      <c r="C3" s="286"/>
      <c r="D3" s="286"/>
      <c r="E3" s="286"/>
      <c r="F3" s="286"/>
      <c r="G3" s="286"/>
    </row>
    <row r="4" spans="1:7" ht="15.75">
      <c r="A4" s="144"/>
      <c r="B4" s="144"/>
      <c r="C4" s="144"/>
      <c r="D4" s="145"/>
      <c r="E4" s="144"/>
      <c r="F4" s="144"/>
      <c r="G4" s="144"/>
    </row>
    <row r="5" spans="1:7" s="150" customFormat="1" ht="55.5" customHeight="1">
      <c r="A5" s="146" t="s">
        <v>24</v>
      </c>
      <c r="B5" s="147" t="s">
        <v>25</v>
      </c>
      <c r="C5" s="147" t="s">
        <v>26</v>
      </c>
      <c r="D5" s="148" t="s">
        <v>51</v>
      </c>
      <c r="E5" s="148" t="s">
        <v>52</v>
      </c>
      <c r="F5" s="149" t="s">
        <v>53</v>
      </c>
      <c r="G5" s="147" t="s">
        <v>54</v>
      </c>
    </row>
    <row r="6" spans="1:7" s="152" customFormat="1" ht="21.75" customHeight="1">
      <c r="A6" s="287" t="s">
        <v>55</v>
      </c>
      <c r="B6" s="288"/>
      <c r="C6" s="288"/>
      <c r="D6" s="288"/>
      <c r="E6" s="288"/>
      <c r="F6" s="289"/>
      <c r="G6" s="151">
        <f>SUM(G7:G84)</f>
        <v>2527.1999999999998</v>
      </c>
    </row>
    <row r="7" spans="1:7" s="107" customFormat="1" ht="12.95" customHeight="1">
      <c r="A7" s="272">
        <v>1</v>
      </c>
      <c r="B7" s="274" t="s">
        <v>96</v>
      </c>
      <c r="C7" s="276" t="s">
        <v>33</v>
      </c>
      <c r="D7" s="280" t="s">
        <v>152</v>
      </c>
      <c r="E7" s="153">
        <v>2</v>
      </c>
      <c r="F7" s="154">
        <v>8</v>
      </c>
      <c r="G7" s="154">
        <f>ROUND(E7*F7,2)</f>
        <v>16</v>
      </c>
    </row>
    <row r="8" spans="1:7" s="107" customFormat="1" ht="12.95" customHeight="1">
      <c r="A8" s="273"/>
      <c r="B8" s="275"/>
      <c r="C8" s="277"/>
      <c r="D8" s="281"/>
      <c r="E8" s="153">
        <v>22</v>
      </c>
      <c r="F8" s="154">
        <v>2.4</v>
      </c>
      <c r="G8" s="154">
        <f t="shared" ref="G8:G32" si="0">ROUND(E8*F8,2)</f>
        <v>52.8</v>
      </c>
    </row>
    <row r="9" spans="1:7" s="44" customFormat="1" ht="12.95" customHeight="1">
      <c r="A9" s="272">
        <v>2</v>
      </c>
      <c r="B9" s="274" t="s">
        <v>96</v>
      </c>
      <c r="C9" s="276" t="s">
        <v>33</v>
      </c>
      <c r="D9" s="280" t="s">
        <v>152</v>
      </c>
      <c r="E9" s="153">
        <v>2</v>
      </c>
      <c r="F9" s="154">
        <v>8</v>
      </c>
      <c r="G9" s="154">
        <f t="shared" si="0"/>
        <v>16</v>
      </c>
    </row>
    <row r="10" spans="1:7" s="44" customFormat="1">
      <c r="A10" s="273"/>
      <c r="B10" s="275"/>
      <c r="C10" s="277"/>
      <c r="D10" s="281"/>
      <c r="E10" s="153">
        <v>22</v>
      </c>
      <c r="F10" s="154">
        <v>2.4</v>
      </c>
      <c r="G10" s="154">
        <f t="shared" si="0"/>
        <v>52.8</v>
      </c>
    </row>
    <row r="11" spans="1:7" s="107" customFormat="1" ht="12.75" customHeight="1">
      <c r="A11" s="272">
        <v>3</v>
      </c>
      <c r="B11" s="274" t="s">
        <v>96</v>
      </c>
      <c r="C11" s="276" t="s">
        <v>33</v>
      </c>
      <c r="D11" s="280" t="s">
        <v>152</v>
      </c>
      <c r="E11" s="153">
        <v>2</v>
      </c>
      <c r="F11" s="154">
        <v>8</v>
      </c>
      <c r="G11" s="154">
        <f t="shared" si="0"/>
        <v>16</v>
      </c>
    </row>
    <row r="12" spans="1:7" s="107" customFormat="1">
      <c r="A12" s="273"/>
      <c r="B12" s="275"/>
      <c r="C12" s="277"/>
      <c r="D12" s="281"/>
      <c r="E12" s="153">
        <v>22</v>
      </c>
      <c r="F12" s="154">
        <v>2.4</v>
      </c>
      <c r="G12" s="154">
        <f t="shared" si="0"/>
        <v>52.8</v>
      </c>
    </row>
    <row r="13" spans="1:7" s="107" customFormat="1" ht="12.95" customHeight="1">
      <c r="A13" s="272">
        <v>4</v>
      </c>
      <c r="B13" s="274" t="s">
        <v>96</v>
      </c>
      <c r="C13" s="276" t="s">
        <v>33</v>
      </c>
      <c r="D13" s="280" t="s">
        <v>152</v>
      </c>
      <c r="E13" s="153">
        <v>2</v>
      </c>
      <c r="F13" s="154">
        <v>8</v>
      </c>
      <c r="G13" s="154">
        <f t="shared" si="0"/>
        <v>16</v>
      </c>
    </row>
    <row r="14" spans="1:7" s="107" customFormat="1" ht="12.95" customHeight="1">
      <c r="A14" s="273"/>
      <c r="B14" s="275"/>
      <c r="C14" s="277"/>
      <c r="D14" s="281"/>
      <c r="E14" s="153">
        <v>22</v>
      </c>
      <c r="F14" s="154">
        <v>2.4</v>
      </c>
      <c r="G14" s="154">
        <f t="shared" si="0"/>
        <v>52.8</v>
      </c>
    </row>
    <row r="15" spans="1:7" s="107" customFormat="1" ht="12.75" customHeight="1">
      <c r="A15" s="272">
        <v>5</v>
      </c>
      <c r="B15" s="274" t="s">
        <v>96</v>
      </c>
      <c r="C15" s="276" t="s">
        <v>33</v>
      </c>
      <c r="D15" s="280" t="s">
        <v>152</v>
      </c>
      <c r="E15" s="153">
        <v>2</v>
      </c>
      <c r="F15" s="154">
        <v>8</v>
      </c>
      <c r="G15" s="154">
        <f t="shared" si="0"/>
        <v>16</v>
      </c>
    </row>
    <row r="16" spans="1:7" s="107" customFormat="1">
      <c r="A16" s="273"/>
      <c r="B16" s="275"/>
      <c r="C16" s="277"/>
      <c r="D16" s="281"/>
      <c r="E16" s="153">
        <v>22</v>
      </c>
      <c r="F16" s="154">
        <v>2.4</v>
      </c>
      <c r="G16" s="154">
        <f t="shared" si="0"/>
        <v>52.8</v>
      </c>
    </row>
    <row r="17" spans="1:9" s="107" customFormat="1" ht="12.75" customHeight="1">
      <c r="A17" s="272">
        <v>6</v>
      </c>
      <c r="B17" s="274" t="s">
        <v>96</v>
      </c>
      <c r="C17" s="276" t="s">
        <v>33</v>
      </c>
      <c r="D17" s="280" t="s">
        <v>152</v>
      </c>
      <c r="E17" s="153">
        <v>2</v>
      </c>
      <c r="F17" s="154">
        <v>8</v>
      </c>
      <c r="G17" s="154">
        <f t="shared" si="0"/>
        <v>16</v>
      </c>
    </row>
    <row r="18" spans="1:9" s="107" customFormat="1" ht="14.25" customHeight="1">
      <c r="A18" s="273"/>
      <c r="B18" s="275"/>
      <c r="C18" s="277"/>
      <c r="D18" s="281"/>
      <c r="E18" s="153">
        <v>22</v>
      </c>
      <c r="F18" s="154">
        <v>2.4</v>
      </c>
      <c r="G18" s="154">
        <f t="shared" si="0"/>
        <v>52.8</v>
      </c>
    </row>
    <row r="19" spans="1:9" s="107" customFormat="1" ht="12.75" customHeight="1">
      <c r="A19" s="272">
        <v>7</v>
      </c>
      <c r="B19" s="274" t="s">
        <v>96</v>
      </c>
      <c r="C19" s="276" t="s">
        <v>33</v>
      </c>
      <c r="D19" s="280" t="s">
        <v>152</v>
      </c>
      <c r="E19" s="153">
        <v>2</v>
      </c>
      <c r="F19" s="154">
        <v>8</v>
      </c>
      <c r="G19" s="154">
        <f t="shared" si="0"/>
        <v>16</v>
      </c>
    </row>
    <row r="20" spans="1:9" s="107" customFormat="1">
      <c r="A20" s="273"/>
      <c r="B20" s="275"/>
      <c r="C20" s="277"/>
      <c r="D20" s="281"/>
      <c r="E20" s="153">
        <v>22</v>
      </c>
      <c r="F20" s="154">
        <v>2.4</v>
      </c>
      <c r="G20" s="154">
        <f t="shared" si="0"/>
        <v>52.8</v>
      </c>
    </row>
    <row r="21" spans="1:9" s="107" customFormat="1" ht="12.75" customHeight="1">
      <c r="A21" s="272">
        <v>8</v>
      </c>
      <c r="B21" s="274" t="s">
        <v>96</v>
      </c>
      <c r="C21" s="276" t="s">
        <v>139</v>
      </c>
      <c r="D21" s="280" t="s">
        <v>152</v>
      </c>
      <c r="E21" s="153">
        <v>2</v>
      </c>
      <c r="F21" s="154">
        <v>8</v>
      </c>
      <c r="G21" s="154">
        <f t="shared" si="0"/>
        <v>16</v>
      </c>
    </row>
    <row r="22" spans="1:9" s="107" customFormat="1" ht="15" customHeight="1">
      <c r="A22" s="273"/>
      <c r="B22" s="275"/>
      <c r="C22" s="277"/>
      <c r="D22" s="281"/>
      <c r="E22" s="153">
        <v>22</v>
      </c>
      <c r="F22" s="154">
        <v>2.4</v>
      </c>
      <c r="G22" s="154">
        <f t="shared" si="0"/>
        <v>52.8</v>
      </c>
    </row>
    <row r="23" spans="1:9" s="107" customFormat="1" ht="12.75" customHeight="1">
      <c r="A23" s="272">
        <v>9</v>
      </c>
      <c r="B23" s="274" t="s">
        <v>96</v>
      </c>
      <c r="C23" s="276" t="s">
        <v>139</v>
      </c>
      <c r="D23" s="280" t="s">
        <v>152</v>
      </c>
      <c r="E23" s="153">
        <v>2</v>
      </c>
      <c r="F23" s="154">
        <v>8</v>
      </c>
      <c r="G23" s="154">
        <f t="shared" si="0"/>
        <v>16</v>
      </c>
    </row>
    <row r="24" spans="1:9" s="107" customFormat="1">
      <c r="A24" s="273"/>
      <c r="B24" s="275"/>
      <c r="C24" s="277"/>
      <c r="D24" s="281"/>
      <c r="E24" s="153">
        <v>22</v>
      </c>
      <c r="F24" s="154">
        <v>2.4</v>
      </c>
      <c r="G24" s="154">
        <f t="shared" si="0"/>
        <v>52.8</v>
      </c>
    </row>
    <row r="25" spans="1:9" s="107" customFormat="1" ht="12.75" customHeight="1">
      <c r="A25" s="272">
        <v>10</v>
      </c>
      <c r="B25" s="274" t="s">
        <v>96</v>
      </c>
      <c r="C25" s="276" t="s">
        <v>33</v>
      </c>
      <c r="D25" s="280" t="s">
        <v>152</v>
      </c>
      <c r="E25" s="153">
        <v>2</v>
      </c>
      <c r="F25" s="154">
        <v>8</v>
      </c>
      <c r="G25" s="154">
        <f t="shared" si="0"/>
        <v>16</v>
      </c>
    </row>
    <row r="26" spans="1:9" s="107" customFormat="1">
      <c r="A26" s="273"/>
      <c r="B26" s="275"/>
      <c r="C26" s="277"/>
      <c r="D26" s="281"/>
      <c r="E26" s="153">
        <v>22</v>
      </c>
      <c r="F26" s="154">
        <v>2.4</v>
      </c>
      <c r="G26" s="154">
        <f t="shared" si="0"/>
        <v>52.8</v>
      </c>
    </row>
    <row r="27" spans="1:9" s="107" customFormat="1" ht="12.75" customHeight="1">
      <c r="A27" s="272">
        <v>11</v>
      </c>
      <c r="B27" s="274" t="s">
        <v>96</v>
      </c>
      <c r="C27" s="276" t="s">
        <v>69</v>
      </c>
      <c r="D27" s="280" t="s">
        <v>152</v>
      </c>
      <c r="E27" s="153">
        <v>2</v>
      </c>
      <c r="F27" s="154">
        <v>8</v>
      </c>
      <c r="G27" s="154">
        <f t="shared" si="0"/>
        <v>16</v>
      </c>
    </row>
    <row r="28" spans="1:9" s="107" customFormat="1">
      <c r="A28" s="273"/>
      <c r="B28" s="275"/>
      <c r="C28" s="277"/>
      <c r="D28" s="281"/>
      <c r="E28" s="153">
        <v>22</v>
      </c>
      <c r="F28" s="154">
        <v>2.4</v>
      </c>
      <c r="G28" s="154">
        <f t="shared" si="0"/>
        <v>52.8</v>
      </c>
    </row>
    <row r="29" spans="1:9" ht="11.25" customHeight="1">
      <c r="A29" s="272">
        <v>12</v>
      </c>
      <c r="B29" s="274" t="s">
        <v>96</v>
      </c>
      <c r="C29" s="276" t="s">
        <v>33</v>
      </c>
      <c r="D29" s="280" t="s">
        <v>152</v>
      </c>
      <c r="E29" s="153">
        <v>2</v>
      </c>
      <c r="F29" s="154">
        <v>8</v>
      </c>
      <c r="G29" s="154">
        <f t="shared" si="0"/>
        <v>16</v>
      </c>
      <c r="I29" s="107"/>
    </row>
    <row r="30" spans="1:9">
      <c r="A30" s="273"/>
      <c r="B30" s="275"/>
      <c r="C30" s="277"/>
      <c r="D30" s="281"/>
      <c r="E30" s="153">
        <v>22</v>
      </c>
      <c r="F30" s="154">
        <v>2.4</v>
      </c>
      <c r="G30" s="154">
        <f t="shared" si="0"/>
        <v>52.8</v>
      </c>
      <c r="I30" s="107"/>
    </row>
    <row r="31" spans="1:9" ht="12.95" customHeight="1">
      <c r="A31" s="272">
        <v>13</v>
      </c>
      <c r="B31" s="274" t="s">
        <v>96</v>
      </c>
      <c r="C31" s="276" t="s">
        <v>33</v>
      </c>
      <c r="D31" s="280" t="s">
        <v>152</v>
      </c>
      <c r="E31" s="153">
        <v>2</v>
      </c>
      <c r="F31" s="154">
        <v>8</v>
      </c>
      <c r="G31" s="154">
        <f t="shared" si="0"/>
        <v>16</v>
      </c>
      <c r="I31" s="107"/>
    </row>
    <row r="32" spans="1:9" ht="15" customHeight="1">
      <c r="A32" s="273"/>
      <c r="B32" s="275"/>
      <c r="C32" s="277"/>
      <c r="D32" s="281"/>
      <c r="E32" s="153">
        <v>22</v>
      </c>
      <c r="F32" s="154">
        <v>2.4</v>
      </c>
      <c r="G32" s="154">
        <f t="shared" si="0"/>
        <v>52.8</v>
      </c>
      <c r="I32" s="107"/>
    </row>
    <row r="33" spans="1:7">
      <c r="A33" s="290">
        <v>14</v>
      </c>
      <c r="B33" s="282" t="s">
        <v>68</v>
      </c>
      <c r="C33" s="284" t="s">
        <v>77</v>
      </c>
      <c r="D33" s="278" t="s">
        <v>162</v>
      </c>
      <c r="E33" s="221">
        <v>2</v>
      </c>
      <c r="F33" s="222">
        <v>8</v>
      </c>
      <c r="G33" s="222">
        <f t="shared" ref="G33:G34" si="1">ROUND(E33*F33,2)</f>
        <v>16</v>
      </c>
    </row>
    <row r="34" spans="1:7" ht="15.75" customHeight="1">
      <c r="A34" s="291"/>
      <c r="B34" s="283"/>
      <c r="C34" s="285"/>
      <c r="D34" s="279"/>
      <c r="E34" s="221">
        <v>20</v>
      </c>
      <c r="F34" s="222">
        <v>2.4</v>
      </c>
      <c r="G34" s="222">
        <f t="shared" si="1"/>
        <v>48</v>
      </c>
    </row>
    <row r="35" spans="1:7" s="223" customFormat="1" ht="12.75" customHeight="1">
      <c r="A35" s="272">
        <v>15</v>
      </c>
      <c r="B35" s="274" t="s">
        <v>121</v>
      </c>
      <c r="C35" s="276" t="s">
        <v>56</v>
      </c>
      <c r="D35" s="278" t="s">
        <v>162</v>
      </c>
      <c r="E35" s="153">
        <v>2</v>
      </c>
      <c r="F35" s="154">
        <v>8</v>
      </c>
      <c r="G35" s="154">
        <f t="shared" ref="G35:G58" si="2">ROUND(E35*F35,2)</f>
        <v>16</v>
      </c>
    </row>
    <row r="36" spans="1:7" s="223" customFormat="1" ht="13.5" customHeight="1">
      <c r="A36" s="273"/>
      <c r="B36" s="275"/>
      <c r="C36" s="277"/>
      <c r="D36" s="279"/>
      <c r="E36" s="153">
        <v>20</v>
      </c>
      <c r="F36" s="154">
        <v>2.4</v>
      </c>
      <c r="G36" s="154">
        <f t="shared" si="2"/>
        <v>48</v>
      </c>
    </row>
    <row r="37" spans="1:7" ht="12.75" customHeight="1">
      <c r="A37" s="272">
        <v>16</v>
      </c>
      <c r="B37" s="274" t="s">
        <v>121</v>
      </c>
      <c r="C37" s="276" t="s">
        <v>33</v>
      </c>
      <c r="D37" s="278" t="s">
        <v>162</v>
      </c>
      <c r="E37" s="153">
        <v>2</v>
      </c>
      <c r="F37" s="154">
        <v>8</v>
      </c>
      <c r="G37" s="154">
        <f t="shared" si="2"/>
        <v>16</v>
      </c>
    </row>
    <row r="38" spans="1:7">
      <c r="A38" s="273"/>
      <c r="B38" s="275"/>
      <c r="C38" s="277"/>
      <c r="D38" s="279"/>
      <c r="E38" s="153">
        <v>20</v>
      </c>
      <c r="F38" s="154">
        <v>2.4</v>
      </c>
      <c r="G38" s="154">
        <f t="shared" si="2"/>
        <v>48</v>
      </c>
    </row>
    <row r="39" spans="1:7" s="223" customFormat="1" ht="12.75" customHeight="1">
      <c r="A39" s="272">
        <v>17</v>
      </c>
      <c r="B39" s="274" t="s">
        <v>121</v>
      </c>
      <c r="C39" s="276" t="s">
        <v>33</v>
      </c>
      <c r="D39" s="278" t="s">
        <v>162</v>
      </c>
      <c r="E39" s="153">
        <v>2</v>
      </c>
      <c r="F39" s="154">
        <v>8</v>
      </c>
      <c r="G39" s="154">
        <f t="shared" si="2"/>
        <v>16</v>
      </c>
    </row>
    <row r="40" spans="1:7" s="223" customFormat="1">
      <c r="A40" s="273"/>
      <c r="B40" s="275"/>
      <c r="C40" s="277"/>
      <c r="D40" s="279"/>
      <c r="E40" s="153">
        <v>20</v>
      </c>
      <c r="F40" s="154">
        <v>2.4</v>
      </c>
      <c r="G40" s="154">
        <f t="shared" si="2"/>
        <v>48</v>
      </c>
    </row>
    <row r="41" spans="1:7" s="223" customFormat="1" ht="12.75" customHeight="1">
      <c r="A41" s="272">
        <v>18</v>
      </c>
      <c r="B41" s="274" t="s">
        <v>121</v>
      </c>
      <c r="C41" s="276" t="s">
        <v>33</v>
      </c>
      <c r="D41" s="278" t="s">
        <v>162</v>
      </c>
      <c r="E41" s="153">
        <v>2</v>
      </c>
      <c r="F41" s="154">
        <v>8</v>
      </c>
      <c r="G41" s="154">
        <f t="shared" si="2"/>
        <v>16</v>
      </c>
    </row>
    <row r="42" spans="1:7" s="223" customFormat="1">
      <c r="A42" s="273"/>
      <c r="B42" s="275"/>
      <c r="C42" s="277"/>
      <c r="D42" s="279"/>
      <c r="E42" s="153">
        <v>20</v>
      </c>
      <c r="F42" s="154">
        <v>2.4</v>
      </c>
      <c r="G42" s="154">
        <f t="shared" si="2"/>
        <v>48</v>
      </c>
    </row>
    <row r="43" spans="1:7" s="223" customFormat="1" ht="12.75" customHeight="1">
      <c r="A43" s="272">
        <v>19</v>
      </c>
      <c r="B43" s="274" t="s">
        <v>121</v>
      </c>
      <c r="C43" s="276" t="s">
        <v>33</v>
      </c>
      <c r="D43" s="278" t="s">
        <v>162</v>
      </c>
      <c r="E43" s="153">
        <v>2</v>
      </c>
      <c r="F43" s="154">
        <v>8</v>
      </c>
      <c r="G43" s="154">
        <f t="shared" si="2"/>
        <v>16</v>
      </c>
    </row>
    <row r="44" spans="1:7" s="223" customFormat="1">
      <c r="A44" s="273"/>
      <c r="B44" s="275"/>
      <c r="C44" s="277"/>
      <c r="D44" s="279"/>
      <c r="E44" s="153">
        <v>20</v>
      </c>
      <c r="F44" s="154">
        <v>2.4</v>
      </c>
      <c r="G44" s="154">
        <f t="shared" si="2"/>
        <v>48</v>
      </c>
    </row>
    <row r="45" spans="1:7" s="223" customFormat="1" ht="12.75" customHeight="1">
      <c r="A45" s="272">
        <v>20</v>
      </c>
      <c r="B45" s="274" t="s">
        <v>121</v>
      </c>
      <c r="C45" s="276" t="s">
        <v>33</v>
      </c>
      <c r="D45" s="278" t="s">
        <v>162</v>
      </c>
      <c r="E45" s="153">
        <v>2</v>
      </c>
      <c r="F45" s="154">
        <v>8</v>
      </c>
      <c r="G45" s="154">
        <f t="shared" si="2"/>
        <v>16</v>
      </c>
    </row>
    <row r="46" spans="1:7" s="223" customFormat="1">
      <c r="A46" s="273"/>
      <c r="B46" s="275"/>
      <c r="C46" s="277"/>
      <c r="D46" s="279"/>
      <c r="E46" s="153">
        <v>20</v>
      </c>
      <c r="F46" s="154">
        <v>2.4</v>
      </c>
      <c r="G46" s="154">
        <f t="shared" si="2"/>
        <v>48</v>
      </c>
    </row>
    <row r="47" spans="1:7" s="223" customFormat="1" ht="12.75" customHeight="1">
      <c r="A47" s="272">
        <v>21</v>
      </c>
      <c r="B47" s="274" t="s">
        <v>121</v>
      </c>
      <c r="C47" s="276" t="s">
        <v>33</v>
      </c>
      <c r="D47" s="278" t="s">
        <v>162</v>
      </c>
      <c r="E47" s="153">
        <v>2</v>
      </c>
      <c r="F47" s="154">
        <v>8</v>
      </c>
      <c r="G47" s="154">
        <f t="shared" si="2"/>
        <v>16</v>
      </c>
    </row>
    <row r="48" spans="1:7" s="223" customFormat="1">
      <c r="A48" s="273"/>
      <c r="B48" s="275"/>
      <c r="C48" s="277"/>
      <c r="D48" s="279"/>
      <c r="E48" s="153">
        <v>20</v>
      </c>
      <c r="F48" s="154">
        <v>2.4</v>
      </c>
      <c r="G48" s="154">
        <f t="shared" si="2"/>
        <v>48</v>
      </c>
    </row>
    <row r="49" spans="1:7" s="223" customFormat="1" ht="12.75" customHeight="1">
      <c r="A49" s="272">
        <v>22</v>
      </c>
      <c r="B49" s="274" t="s">
        <v>96</v>
      </c>
      <c r="C49" s="276" t="s">
        <v>113</v>
      </c>
      <c r="D49" s="278" t="s">
        <v>162</v>
      </c>
      <c r="E49" s="153">
        <v>2</v>
      </c>
      <c r="F49" s="154">
        <v>8</v>
      </c>
      <c r="G49" s="154">
        <f t="shared" si="2"/>
        <v>16</v>
      </c>
    </row>
    <row r="50" spans="1:7" s="223" customFormat="1">
      <c r="A50" s="273"/>
      <c r="B50" s="275"/>
      <c r="C50" s="277"/>
      <c r="D50" s="279"/>
      <c r="E50" s="153">
        <v>20</v>
      </c>
      <c r="F50" s="154">
        <v>2.4</v>
      </c>
      <c r="G50" s="154">
        <f t="shared" si="2"/>
        <v>48</v>
      </c>
    </row>
    <row r="51" spans="1:7" s="223" customFormat="1" ht="12.75" customHeight="1">
      <c r="A51" s="272">
        <v>23</v>
      </c>
      <c r="B51" s="274" t="s">
        <v>90</v>
      </c>
      <c r="C51" s="276" t="s">
        <v>33</v>
      </c>
      <c r="D51" s="278" t="s">
        <v>162</v>
      </c>
      <c r="E51" s="153">
        <v>2</v>
      </c>
      <c r="F51" s="154">
        <v>8</v>
      </c>
      <c r="G51" s="154">
        <f t="shared" si="2"/>
        <v>16</v>
      </c>
    </row>
    <row r="52" spans="1:7" s="223" customFormat="1">
      <c r="A52" s="273"/>
      <c r="B52" s="275"/>
      <c r="C52" s="277"/>
      <c r="D52" s="279"/>
      <c r="E52" s="153">
        <v>20</v>
      </c>
      <c r="F52" s="154">
        <v>2.4</v>
      </c>
      <c r="G52" s="154">
        <f t="shared" si="2"/>
        <v>48</v>
      </c>
    </row>
    <row r="53" spans="1:7" s="223" customFormat="1" ht="12.75" customHeight="1">
      <c r="A53" s="272">
        <v>24</v>
      </c>
      <c r="B53" s="274" t="s">
        <v>90</v>
      </c>
      <c r="C53" s="276" t="s">
        <v>33</v>
      </c>
      <c r="D53" s="278" t="s">
        <v>162</v>
      </c>
      <c r="E53" s="153">
        <v>2</v>
      </c>
      <c r="F53" s="154">
        <v>8</v>
      </c>
      <c r="G53" s="154">
        <f t="shared" si="2"/>
        <v>16</v>
      </c>
    </row>
    <row r="54" spans="1:7" s="223" customFormat="1">
      <c r="A54" s="273"/>
      <c r="B54" s="275"/>
      <c r="C54" s="277"/>
      <c r="D54" s="279"/>
      <c r="E54" s="153">
        <v>20</v>
      </c>
      <c r="F54" s="154">
        <v>2.4</v>
      </c>
      <c r="G54" s="154">
        <f t="shared" si="2"/>
        <v>48</v>
      </c>
    </row>
    <row r="55" spans="1:7" s="223" customFormat="1" ht="12.75" customHeight="1">
      <c r="A55" s="272">
        <v>25</v>
      </c>
      <c r="B55" s="274" t="s">
        <v>90</v>
      </c>
      <c r="C55" s="276" t="s">
        <v>33</v>
      </c>
      <c r="D55" s="278" t="s">
        <v>162</v>
      </c>
      <c r="E55" s="153">
        <v>2</v>
      </c>
      <c r="F55" s="154">
        <v>8</v>
      </c>
      <c r="G55" s="154">
        <f t="shared" si="2"/>
        <v>16</v>
      </c>
    </row>
    <row r="56" spans="1:7" s="223" customFormat="1">
      <c r="A56" s="273"/>
      <c r="B56" s="275"/>
      <c r="C56" s="277"/>
      <c r="D56" s="279"/>
      <c r="E56" s="153">
        <v>20</v>
      </c>
      <c r="F56" s="154">
        <v>2.4</v>
      </c>
      <c r="G56" s="154">
        <f t="shared" si="2"/>
        <v>48</v>
      </c>
    </row>
    <row r="57" spans="1:7" s="223" customFormat="1" ht="12.75" customHeight="1">
      <c r="A57" s="272">
        <v>26</v>
      </c>
      <c r="B57" s="274" t="s">
        <v>121</v>
      </c>
      <c r="C57" s="276" t="s">
        <v>33</v>
      </c>
      <c r="D57" s="278" t="s">
        <v>162</v>
      </c>
      <c r="E57" s="153">
        <v>2</v>
      </c>
      <c r="F57" s="154">
        <v>8</v>
      </c>
      <c r="G57" s="154">
        <f t="shared" si="2"/>
        <v>16</v>
      </c>
    </row>
    <row r="58" spans="1:7" s="223" customFormat="1">
      <c r="A58" s="273"/>
      <c r="B58" s="275"/>
      <c r="C58" s="277"/>
      <c r="D58" s="279"/>
      <c r="E58" s="153">
        <v>20</v>
      </c>
      <c r="F58" s="154">
        <v>2.4</v>
      </c>
      <c r="G58" s="154">
        <f t="shared" si="2"/>
        <v>48</v>
      </c>
    </row>
    <row r="59" spans="1:7" ht="12.75" customHeight="1">
      <c r="A59" s="272">
        <v>27</v>
      </c>
      <c r="B59" s="274" t="s">
        <v>120</v>
      </c>
      <c r="C59" s="276" t="s">
        <v>56</v>
      </c>
      <c r="D59" s="278" t="s">
        <v>162</v>
      </c>
      <c r="E59" s="153">
        <v>2</v>
      </c>
      <c r="F59" s="154">
        <v>8</v>
      </c>
      <c r="G59" s="154">
        <f t="shared" ref="G59:G80" si="3">ROUND(E59*F59,2)</f>
        <v>16</v>
      </c>
    </row>
    <row r="60" spans="1:7">
      <c r="A60" s="273"/>
      <c r="B60" s="275"/>
      <c r="C60" s="277"/>
      <c r="D60" s="279"/>
      <c r="E60" s="153">
        <v>20</v>
      </c>
      <c r="F60" s="154">
        <v>2.4</v>
      </c>
      <c r="G60" s="154">
        <f t="shared" si="3"/>
        <v>48</v>
      </c>
    </row>
    <row r="61" spans="1:7" ht="12.75" customHeight="1">
      <c r="A61" s="272">
        <v>28</v>
      </c>
      <c r="B61" s="274" t="s">
        <v>120</v>
      </c>
      <c r="C61" s="276" t="s">
        <v>33</v>
      </c>
      <c r="D61" s="278" t="s">
        <v>162</v>
      </c>
      <c r="E61" s="153">
        <v>2</v>
      </c>
      <c r="F61" s="154">
        <v>8</v>
      </c>
      <c r="G61" s="154">
        <f t="shared" si="3"/>
        <v>16</v>
      </c>
    </row>
    <row r="62" spans="1:7">
      <c r="A62" s="273"/>
      <c r="B62" s="275"/>
      <c r="C62" s="277"/>
      <c r="D62" s="279"/>
      <c r="E62" s="153">
        <v>20</v>
      </c>
      <c r="F62" s="154">
        <v>2.4</v>
      </c>
      <c r="G62" s="154">
        <f t="shared" si="3"/>
        <v>48</v>
      </c>
    </row>
    <row r="63" spans="1:7" ht="12.75" customHeight="1">
      <c r="A63" s="272">
        <v>29</v>
      </c>
      <c r="B63" s="274" t="s">
        <v>120</v>
      </c>
      <c r="C63" s="276" t="s">
        <v>33</v>
      </c>
      <c r="D63" s="278" t="s">
        <v>162</v>
      </c>
      <c r="E63" s="153">
        <v>2</v>
      </c>
      <c r="F63" s="154">
        <v>8</v>
      </c>
      <c r="G63" s="154">
        <f t="shared" si="3"/>
        <v>16</v>
      </c>
    </row>
    <row r="64" spans="1:7">
      <c r="A64" s="273"/>
      <c r="B64" s="275"/>
      <c r="C64" s="277"/>
      <c r="D64" s="279"/>
      <c r="E64" s="153">
        <v>20</v>
      </c>
      <c r="F64" s="154">
        <v>2.4</v>
      </c>
      <c r="G64" s="154">
        <f t="shared" si="3"/>
        <v>48</v>
      </c>
    </row>
    <row r="65" spans="1:7" ht="12.75" customHeight="1">
      <c r="A65" s="272">
        <v>30</v>
      </c>
      <c r="B65" s="274" t="s">
        <v>120</v>
      </c>
      <c r="C65" s="276" t="s">
        <v>33</v>
      </c>
      <c r="D65" s="278" t="s">
        <v>162</v>
      </c>
      <c r="E65" s="153">
        <v>2</v>
      </c>
      <c r="F65" s="154">
        <v>8</v>
      </c>
      <c r="G65" s="154">
        <f t="shared" si="3"/>
        <v>16</v>
      </c>
    </row>
    <row r="66" spans="1:7">
      <c r="A66" s="273"/>
      <c r="B66" s="275"/>
      <c r="C66" s="277"/>
      <c r="D66" s="279"/>
      <c r="E66" s="153">
        <v>20</v>
      </c>
      <c r="F66" s="154">
        <v>2.4</v>
      </c>
      <c r="G66" s="154">
        <f t="shared" si="3"/>
        <v>48</v>
      </c>
    </row>
    <row r="67" spans="1:7" ht="12.75" customHeight="1">
      <c r="A67" s="272">
        <v>31</v>
      </c>
      <c r="B67" s="274" t="s">
        <v>120</v>
      </c>
      <c r="C67" s="276" t="s">
        <v>33</v>
      </c>
      <c r="D67" s="278" t="s">
        <v>162</v>
      </c>
      <c r="E67" s="153">
        <v>2</v>
      </c>
      <c r="F67" s="154">
        <v>8</v>
      </c>
      <c r="G67" s="154">
        <f t="shared" si="3"/>
        <v>16</v>
      </c>
    </row>
    <row r="68" spans="1:7">
      <c r="A68" s="273"/>
      <c r="B68" s="275"/>
      <c r="C68" s="277"/>
      <c r="D68" s="279"/>
      <c r="E68" s="153">
        <v>20</v>
      </c>
      <c r="F68" s="154">
        <v>2.4</v>
      </c>
      <c r="G68" s="154">
        <f t="shared" si="3"/>
        <v>48</v>
      </c>
    </row>
    <row r="69" spans="1:7" ht="12.75" customHeight="1">
      <c r="A69" s="272">
        <v>32</v>
      </c>
      <c r="B69" s="274" t="s">
        <v>120</v>
      </c>
      <c r="C69" s="276" t="s">
        <v>33</v>
      </c>
      <c r="D69" s="278" t="s">
        <v>162</v>
      </c>
      <c r="E69" s="153">
        <v>2</v>
      </c>
      <c r="F69" s="154">
        <v>8</v>
      </c>
      <c r="G69" s="154">
        <f t="shared" si="3"/>
        <v>16</v>
      </c>
    </row>
    <row r="70" spans="1:7">
      <c r="A70" s="273"/>
      <c r="B70" s="275"/>
      <c r="C70" s="277"/>
      <c r="D70" s="279"/>
      <c r="E70" s="153">
        <v>20</v>
      </c>
      <c r="F70" s="154">
        <v>2.4</v>
      </c>
      <c r="G70" s="154">
        <f t="shared" si="3"/>
        <v>48</v>
      </c>
    </row>
    <row r="71" spans="1:7" ht="12.75" customHeight="1">
      <c r="A71" s="272">
        <v>33</v>
      </c>
      <c r="B71" s="274" t="s">
        <v>120</v>
      </c>
      <c r="C71" s="276" t="s">
        <v>33</v>
      </c>
      <c r="D71" s="278" t="s">
        <v>162</v>
      </c>
      <c r="E71" s="153">
        <v>2</v>
      </c>
      <c r="F71" s="154">
        <v>8</v>
      </c>
      <c r="G71" s="154">
        <f t="shared" si="3"/>
        <v>16</v>
      </c>
    </row>
    <row r="72" spans="1:7">
      <c r="A72" s="273"/>
      <c r="B72" s="275"/>
      <c r="C72" s="277"/>
      <c r="D72" s="279"/>
      <c r="E72" s="153">
        <v>20</v>
      </c>
      <c r="F72" s="154">
        <v>2.4</v>
      </c>
      <c r="G72" s="154">
        <f t="shared" si="3"/>
        <v>48</v>
      </c>
    </row>
    <row r="73" spans="1:7" ht="12.75" customHeight="1">
      <c r="A73" s="272">
        <v>34</v>
      </c>
      <c r="B73" s="274" t="s">
        <v>120</v>
      </c>
      <c r="C73" s="276" t="s">
        <v>33</v>
      </c>
      <c r="D73" s="278" t="s">
        <v>162</v>
      </c>
      <c r="E73" s="153">
        <v>2</v>
      </c>
      <c r="F73" s="154">
        <v>8</v>
      </c>
      <c r="G73" s="154">
        <f t="shared" si="3"/>
        <v>16</v>
      </c>
    </row>
    <row r="74" spans="1:7">
      <c r="A74" s="273"/>
      <c r="B74" s="275"/>
      <c r="C74" s="277"/>
      <c r="D74" s="279"/>
      <c r="E74" s="153">
        <v>20</v>
      </c>
      <c r="F74" s="154">
        <v>2.4</v>
      </c>
      <c r="G74" s="154">
        <f t="shared" si="3"/>
        <v>48</v>
      </c>
    </row>
    <row r="75" spans="1:7" ht="12.75" customHeight="1">
      <c r="A75" s="272">
        <v>35</v>
      </c>
      <c r="B75" s="274" t="s">
        <v>120</v>
      </c>
      <c r="C75" s="276" t="s">
        <v>33</v>
      </c>
      <c r="D75" s="278" t="s">
        <v>162</v>
      </c>
      <c r="E75" s="153">
        <v>2</v>
      </c>
      <c r="F75" s="154">
        <v>8</v>
      </c>
      <c r="G75" s="154">
        <f t="shared" si="3"/>
        <v>16</v>
      </c>
    </row>
    <row r="76" spans="1:7">
      <c r="A76" s="273"/>
      <c r="B76" s="275"/>
      <c r="C76" s="277"/>
      <c r="D76" s="279"/>
      <c r="E76" s="153">
        <v>20</v>
      </c>
      <c r="F76" s="154">
        <v>2.4</v>
      </c>
      <c r="G76" s="154">
        <f t="shared" si="3"/>
        <v>48</v>
      </c>
    </row>
    <row r="77" spans="1:7" ht="12.75" customHeight="1">
      <c r="A77" s="272">
        <v>36</v>
      </c>
      <c r="B77" s="274" t="s">
        <v>120</v>
      </c>
      <c r="C77" s="276" t="s">
        <v>33</v>
      </c>
      <c r="D77" s="278" t="s">
        <v>162</v>
      </c>
      <c r="E77" s="153">
        <v>2</v>
      </c>
      <c r="F77" s="154">
        <v>8</v>
      </c>
      <c r="G77" s="154">
        <f t="shared" si="3"/>
        <v>16</v>
      </c>
    </row>
    <row r="78" spans="1:7">
      <c r="A78" s="273"/>
      <c r="B78" s="275"/>
      <c r="C78" s="277"/>
      <c r="D78" s="279"/>
      <c r="E78" s="153">
        <v>20</v>
      </c>
      <c r="F78" s="154">
        <v>2.4</v>
      </c>
      <c r="G78" s="154">
        <f t="shared" si="3"/>
        <v>48</v>
      </c>
    </row>
    <row r="79" spans="1:7" ht="12.75" customHeight="1">
      <c r="A79" s="272">
        <v>37</v>
      </c>
      <c r="B79" s="274" t="s">
        <v>120</v>
      </c>
      <c r="C79" s="276" t="s">
        <v>33</v>
      </c>
      <c r="D79" s="278" t="s">
        <v>162</v>
      </c>
      <c r="E79" s="153">
        <v>2</v>
      </c>
      <c r="F79" s="154">
        <v>8</v>
      </c>
      <c r="G79" s="154">
        <f t="shared" si="3"/>
        <v>16</v>
      </c>
    </row>
    <row r="80" spans="1:7">
      <c r="A80" s="273"/>
      <c r="B80" s="275"/>
      <c r="C80" s="277"/>
      <c r="D80" s="279"/>
      <c r="E80" s="153">
        <v>20</v>
      </c>
      <c r="F80" s="154">
        <v>2.4</v>
      </c>
      <c r="G80" s="154">
        <f t="shared" si="3"/>
        <v>48</v>
      </c>
    </row>
    <row r="81" spans="1:7">
      <c r="A81" s="272">
        <v>38</v>
      </c>
      <c r="B81" s="274" t="s">
        <v>120</v>
      </c>
      <c r="C81" s="276" t="s">
        <v>33</v>
      </c>
      <c r="D81" s="278" t="s">
        <v>163</v>
      </c>
      <c r="E81" s="153">
        <v>2</v>
      </c>
      <c r="F81" s="154">
        <v>8</v>
      </c>
      <c r="G81" s="154">
        <f t="shared" ref="G81:G82" si="4">ROUND(E81*F81,2)</f>
        <v>16</v>
      </c>
    </row>
    <row r="82" spans="1:7">
      <c r="A82" s="273"/>
      <c r="B82" s="275"/>
      <c r="C82" s="277"/>
      <c r="D82" s="279"/>
      <c r="E82" s="153">
        <v>16</v>
      </c>
      <c r="F82" s="154">
        <v>2.4</v>
      </c>
      <c r="G82" s="154">
        <f t="shared" si="4"/>
        <v>38.4</v>
      </c>
    </row>
    <row r="83" spans="1:7">
      <c r="A83" s="272">
        <v>39</v>
      </c>
      <c r="B83" s="274" t="s">
        <v>120</v>
      </c>
      <c r="C83" s="276" t="s">
        <v>33</v>
      </c>
      <c r="D83" s="280" t="s">
        <v>164</v>
      </c>
      <c r="E83" s="153">
        <v>2</v>
      </c>
      <c r="F83" s="154">
        <v>8</v>
      </c>
      <c r="G83" s="154">
        <f t="shared" ref="G83:G84" si="5">ROUND(E83*F83,2)</f>
        <v>16</v>
      </c>
    </row>
    <row r="84" spans="1:7">
      <c r="A84" s="273"/>
      <c r="B84" s="275"/>
      <c r="C84" s="277"/>
      <c r="D84" s="281"/>
      <c r="E84" s="153">
        <v>11</v>
      </c>
      <c r="F84" s="154">
        <v>2.4</v>
      </c>
      <c r="G84" s="154">
        <f t="shared" si="5"/>
        <v>26.4</v>
      </c>
    </row>
  </sheetData>
  <mergeCells count="158">
    <mergeCell ref="D57:D58"/>
    <mergeCell ref="D51:D52"/>
    <mergeCell ref="B53:B54"/>
    <mergeCell ref="C53:C54"/>
    <mergeCell ref="D53:D54"/>
    <mergeCell ref="B55:B56"/>
    <mergeCell ref="C55:C56"/>
    <mergeCell ref="D55:D56"/>
    <mergeCell ref="D45:D46"/>
    <mergeCell ref="B47:B48"/>
    <mergeCell ref="C47:C48"/>
    <mergeCell ref="D47:D48"/>
    <mergeCell ref="B49:B50"/>
    <mergeCell ref="C49:C50"/>
    <mergeCell ref="D49:D50"/>
    <mergeCell ref="C57:C58"/>
    <mergeCell ref="D39:D40"/>
    <mergeCell ref="B41:B42"/>
    <mergeCell ref="C41:C42"/>
    <mergeCell ref="D41:D42"/>
    <mergeCell ref="B43:B44"/>
    <mergeCell ref="C43:C44"/>
    <mergeCell ref="D43:D44"/>
    <mergeCell ref="D33:D34"/>
    <mergeCell ref="B35:B36"/>
    <mergeCell ref="C35:C36"/>
    <mergeCell ref="D35:D36"/>
    <mergeCell ref="B37:B38"/>
    <mergeCell ref="C37:C38"/>
    <mergeCell ref="D37:D38"/>
    <mergeCell ref="A43:A44"/>
    <mergeCell ref="A45:A46"/>
    <mergeCell ref="A47:A48"/>
    <mergeCell ref="A49:A50"/>
    <mergeCell ref="A51:A52"/>
    <mergeCell ref="A33:A34"/>
    <mergeCell ref="A35:A36"/>
    <mergeCell ref="A37:A38"/>
    <mergeCell ref="A39:A40"/>
    <mergeCell ref="A41:A42"/>
    <mergeCell ref="A3:G3"/>
    <mergeCell ref="A6:F6"/>
    <mergeCell ref="A7:A8"/>
    <mergeCell ref="B7:B8"/>
    <mergeCell ref="C7:C8"/>
    <mergeCell ref="D7:D8"/>
    <mergeCell ref="A9:A10"/>
    <mergeCell ref="B9:B10"/>
    <mergeCell ref="C9:C10"/>
    <mergeCell ref="D9:D10"/>
    <mergeCell ref="A11:A12"/>
    <mergeCell ref="B11:B12"/>
    <mergeCell ref="C11:C12"/>
    <mergeCell ref="D11:D12"/>
    <mergeCell ref="A13:A14"/>
    <mergeCell ref="B13:B14"/>
    <mergeCell ref="C13:C14"/>
    <mergeCell ref="D13:D14"/>
    <mergeCell ref="A15:A16"/>
    <mergeCell ref="B15:B16"/>
    <mergeCell ref="C15:C16"/>
    <mergeCell ref="D15:D16"/>
    <mergeCell ref="A17:A18"/>
    <mergeCell ref="B17:B18"/>
    <mergeCell ref="C17:C18"/>
    <mergeCell ref="D17:D18"/>
    <mergeCell ref="A19:A20"/>
    <mergeCell ref="B19:B20"/>
    <mergeCell ref="C19:C20"/>
    <mergeCell ref="D19:D20"/>
    <mergeCell ref="A21:A22"/>
    <mergeCell ref="B21:B22"/>
    <mergeCell ref="C21:C22"/>
    <mergeCell ref="D21:D22"/>
    <mergeCell ref="A23:A24"/>
    <mergeCell ref="B23:B24"/>
    <mergeCell ref="C23:C24"/>
    <mergeCell ref="D23:D24"/>
    <mergeCell ref="A25:A26"/>
    <mergeCell ref="B25:B26"/>
    <mergeCell ref="C25:C26"/>
    <mergeCell ref="D25:D26"/>
    <mergeCell ref="A27:A28"/>
    <mergeCell ref="B27:B28"/>
    <mergeCell ref="C27:C28"/>
    <mergeCell ref="D27:D28"/>
    <mergeCell ref="A29:A30"/>
    <mergeCell ref="B29:B30"/>
    <mergeCell ref="C29:C30"/>
    <mergeCell ref="D29:D30"/>
    <mergeCell ref="A31:A32"/>
    <mergeCell ref="B31:B32"/>
    <mergeCell ref="C31:C32"/>
    <mergeCell ref="D31:D32"/>
    <mergeCell ref="A59:A60"/>
    <mergeCell ref="B59:B60"/>
    <mergeCell ref="C59:C60"/>
    <mergeCell ref="D59:D60"/>
    <mergeCell ref="A53:A54"/>
    <mergeCell ref="A55:A56"/>
    <mergeCell ref="A57:A58"/>
    <mergeCell ref="B33:B34"/>
    <mergeCell ref="C33:C34"/>
    <mergeCell ref="B39:B40"/>
    <mergeCell ref="C39:C40"/>
    <mergeCell ref="B45:B46"/>
    <mergeCell ref="C45:C46"/>
    <mergeCell ref="B51:B52"/>
    <mergeCell ref="C51:C52"/>
    <mergeCell ref="B57:B58"/>
    <mergeCell ref="A61:A62"/>
    <mergeCell ref="B61:B62"/>
    <mergeCell ref="C61:C62"/>
    <mergeCell ref="D61:D62"/>
    <mergeCell ref="A63:A64"/>
    <mergeCell ref="B63:B64"/>
    <mergeCell ref="C63:C64"/>
    <mergeCell ref="D63:D64"/>
    <mergeCell ref="A65:A66"/>
    <mergeCell ref="B65:B66"/>
    <mergeCell ref="C65:C66"/>
    <mergeCell ref="D65:D66"/>
    <mergeCell ref="A67:A68"/>
    <mergeCell ref="B67:B68"/>
    <mergeCell ref="C67:C68"/>
    <mergeCell ref="D67:D68"/>
    <mergeCell ref="A69:A70"/>
    <mergeCell ref="B69:B70"/>
    <mergeCell ref="C69:C70"/>
    <mergeCell ref="D69:D70"/>
    <mergeCell ref="A71:A72"/>
    <mergeCell ref="B71:B72"/>
    <mergeCell ref="C71:C72"/>
    <mergeCell ref="D71:D72"/>
    <mergeCell ref="A73:A74"/>
    <mergeCell ref="B73:B74"/>
    <mergeCell ref="C73:C74"/>
    <mergeCell ref="D73:D74"/>
    <mergeCell ref="A75:A76"/>
    <mergeCell ref="B75:B76"/>
    <mergeCell ref="C75:C76"/>
    <mergeCell ref="D75:D76"/>
    <mergeCell ref="A77:A78"/>
    <mergeCell ref="B77:B78"/>
    <mergeCell ref="C77:C78"/>
    <mergeCell ref="D77:D78"/>
    <mergeCell ref="A79:A80"/>
    <mergeCell ref="B79:B80"/>
    <mergeCell ref="C79:C80"/>
    <mergeCell ref="D79:D80"/>
    <mergeCell ref="A81:A82"/>
    <mergeCell ref="B81:B82"/>
    <mergeCell ref="C81:C82"/>
    <mergeCell ref="D81:D82"/>
    <mergeCell ref="A83:A84"/>
    <mergeCell ref="B83:B84"/>
    <mergeCell ref="C83:C84"/>
    <mergeCell ref="D83:D84"/>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VP okt</vt:lpstr>
      <vt:lpstr>1.tabula</vt:lpstr>
      <vt:lpstr>2.tabula</vt:lpstr>
      <vt:lpstr>3.tabula</vt:lpstr>
      <vt:lpstr>4.tabula</vt:lpstr>
      <vt:lpstr>'1.tabula'!Print_Area</vt:lpstr>
      <vt:lpstr>'2.tabula'!Print_Area</vt:lpstr>
      <vt:lpstr>'4.tabula'!Print_Area</vt:lpstr>
      <vt:lpstr>'VP okt'!Print_Area</vt:lpstr>
      <vt:lpstr>'1.tabula'!Print_Titles</vt:lpstr>
      <vt:lpstr>'2.tabula'!Print_Titles</vt:lpstr>
      <vt:lpstr>'3.tabula'!Print_Titles</vt:lpstr>
      <vt:lpstr>'4.tabula'!Print_Titles</vt:lpstr>
      <vt:lpstr>'VP okt'!Print_Titles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2023-11-23T11:59:30Z</cp:lastPrinted>
  <dcterms:created xsi:type="dcterms:W3CDTF">2021-01-18T07:02:06Z</dcterms:created>
  <dcterms:modified xsi:type="dcterms:W3CDTF">2023-11-29T12:39:41Z</dcterms:modified>
</cp:coreProperties>
</file>