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7"/>
  <workbookPr defaultThemeVersion="166925"/>
  <mc:AlternateContent xmlns:mc="http://schemas.openxmlformats.org/markup-compatibility/2006">
    <mc:Choice Requires="x15">
      <x15ac:absPath xmlns:x15ac="http://schemas.microsoft.com/office/spreadsheetml/2010/11/ac" url="C:\Users\inga.kola\Desktop\23-TA-1737_Apro_Psihol_kurss_110723\Uz TAPVK\"/>
    </mc:Choice>
  </mc:AlternateContent>
  <xr:revisionPtr revIDLastSave="0" documentId="13_ncr:1_{3D04458C-2162-46FB-BE28-99A84993704A}" xr6:coauthVersionLast="36" xr6:coauthVersionMax="36" xr10:uidLastSave="{00000000-0000-0000-0000-000000000000}"/>
  <bookViews>
    <workbookView xWindow="0" yWindow="0" windowWidth="28800" windowHeight="11625" xr2:uid="{C1BA5B0A-13A3-49FD-92FE-3A51339356FE}"/>
  </bookViews>
  <sheets>
    <sheet name="1. tabula KOPĀ" sheetId="5" r:id="rId1"/>
    <sheet name="2.tabula" sheetId="1" r:id="rId2"/>
    <sheet name="3.tabula" sheetId="2" r:id="rId3"/>
    <sheet name="4.tabula" sheetId="3" r:id="rId4"/>
    <sheet name="5.tabula " sheetId="4" r:id="rId5"/>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6" i="5" l="1"/>
  <c r="C17" i="5" s="1"/>
  <c r="C11" i="5"/>
  <c r="F9" i="4" l="1"/>
  <c r="C15" i="3" l="1"/>
  <c r="D16" i="3" s="1"/>
  <c r="C34" i="2"/>
  <c r="D34" i="2"/>
  <c r="C33" i="2"/>
  <c r="D33" i="2"/>
  <c r="B33" i="2"/>
  <c r="E32" i="2"/>
  <c r="C23" i="2"/>
  <c r="D23" i="2"/>
  <c r="B23" i="2"/>
  <c r="B34" i="2" s="1"/>
  <c r="E22" i="2"/>
  <c r="E10" i="2"/>
  <c r="E30" i="2"/>
  <c r="E29" i="2"/>
  <c r="E28" i="2"/>
  <c r="E20" i="2"/>
  <c r="E19" i="2"/>
  <c r="E18" i="2"/>
  <c r="E17" i="2"/>
  <c r="E16" i="2"/>
  <c r="E15" i="2"/>
  <c r="E14" i="2"/>
  <c r="E13" i="2"/>
  <c r="E12" i="2"/>
  <c r="E11" i="2"/>
  <c r="A11" i="2"/>
  <c r="A12" i="2" s="1"/>
  <c r="A13" i="2" s="1"/>
  <c r="A14" i="2" s="1"/>
  <c r="A15" i="2" s="1"/>
  <c r="A16" i="2" s="1"/>
  <c r="A17" i="2" s="1"/>
  <c r="A18" i="2" s="1"/>
  <c r="A19" i="2" s="1"/>
  <c r="A20" i="2" s="1"/>
  <c r="A28" i="2" s="1"/>
  <c r="A29" i="2" s="1"/>
  <c r="A30" i="2" s="1"/>
  <c r="E23" i="2" l="1"/>
  <c r="E33" i="2"/>
  <c r="H18" i="1"/>
  <c r="K18" i="1" s="1"/>
  <c r="K10" i="1"/>
  <c r="H10" i="1"/>
  <c r="H17" i="1"/>
  <c r="K17" i="1" s="1"/>
  <c r="L17" i="1" s="1"/>
  <c r="H16" i="1"/>
  <c r="K16" i="1" s="1"/>
  <c r="L16" i="1" s="1"/>
  <c r="K15" i="1"/>
  <c r="L15" i="1" s="1"/>
  <c r="H15" i="1"/>
  <c r="H14" i="1"/>
  <c r="K14" i="1" s="1"/>
  <c r="L14" i="1" s="1"/>
  <c r="H13" i="1"/>
  <c r="K13" i="1" s="1"/>
  <c r="L13" i="1" s="1"/>
  <c r="H12" i="1"/>
  <c r="K12" i="1" s="1"/>
  <c r="L12" i="1" s="1"/>
  <c r="H11" i="1"/>
  <c r="K11" i="1" s="1"/>
  <c r="E34" i="2" l="1"/>
  <c r="E35" i="2" s="1"/>
  <c r="L11" i="1"/>
  <c r="L18" i="1"/>
  <c r="K19" i="1"/>
  <c r="L19" i="1" s="1"/>
  <c r="L10" i="1"/>
  <c r="K20" i="1" l="1"/>
</calcChain>
</file>

<file path=xl/sharedStrings.xml><?xml version="1.0" encoding="utf-8"?>
<sst xmlns="http://schemas.openxmlformats.org/spreadsheetml/2006/main" count="166" uniqueCount="100">
  <si>
    <t>Amats</t>
  </si>
  <si>
    <t>Mēnesis</t>
  </si>
  <si>
    <t>Plānotais darba dienu /stundu skaits mēnesī</t>
  </si>
  <si>
    <t>Procenti</t>
  </si>
  <si>
    <t xml:space="preserve">Faktiski nostrādāto dienu/stundu skaits kursa laikā </t>
  </si>
  <si>
    <t>Izmaksas saraksta numurs</t>
  </si>
  <si>
    <t>Izmaksas  datums</t>
  </si>
  <si>
    <t>9=7/4x8</t>
  </si>
  <si>
    <t>PSIHOLOGS</t>
  </si>
  <si>
    <t>jūnijs</t>
  </si>
  <si>
    <t>43</t>
  </si>
  <si>
    <t>Biroja ADMINISTRATORS</t>
  </si>
  <si>
    <t>46</t>
  </si>
  <si>
    <t>Sporta SPECIĀLISTS</t>
  </si>
  <si>
    <t>Nodaļas VADĪTĀJS</t>
  </si>
  <si>
    <t>KOPĀ</t>
  </si>
  <si>
    <t>x</t>
  </si>
  <si>
    <t>2.tabula</t>
  </si>
  <si>
    <t>Pasākuma norises laiks no 2023.gada 5.jūnija līdz 2023.gada 16.jūnijam</t>
  </si>
  <si>
    <t>Iekšlietu ministrijas veselības un sporta centrs
NODAĻA "DZINTARI"</t>
  </si>
  <si>
    <t>Nr.p.k.</t>
  </si>
  <si>
    <t>1</t>
  </si>
  <si>
    <t>2</t>
  </si>
  <si>
    <t>3</t>
  </si>
  <si>
    <t>4</t>
  </si>
  <si>
    <t>5</t>
  </si>
  <si>
    <t>6</t>
  </si>
  <si>
    <t>7</t>
  </si>
  <si>
    <t>8</t>
  </si>
  <si>
    <t>9</t>
  </si>
  <si>
    <t>Kopā EKK 1000</t>
  </si>
  <si>
    <t>Darba devēja VSAOI (EKK 1210) euro;
likme: 23,59%</t>
  </si>
  <si>
    <t>Piemaksa pilnam mēnesim
(EKK 11494)
Valsts un pašvaldību institūciju amatpersonu un darbinieku atlīdzības likuma 14.panta 12. daļa, euro</t>
  </si>
  <si>
    <t>1. Atlīdzība</t>
  </si>
  <si>
    <t>Faktiskias piemaksas apmērs  no 05.06.2023. - 16.06.2023., euro</t>
  </si>
  <si>
    <t>Mēnešalga, euro</t>
  </si>
  <si>
    <t>3.tabula</t>
  </si>
  <si>
    <t>Iekšlietu ministrijas veselības un sporta centrs</t>
  </si>
  <si>
    <t>Datums</t>
  </si>
  <si>
    <t>BROKASTIS</t>
  </si>
  <si>
    <t>PUSDIENAS</t>
  </si>
  <si>
    <t>VAKARIŅAS</t>
  </si>
  <si>
    <t>Kopā</t>
  </si>
  <si>
    <t>Porciju skaits</t>
  </si>
  <si>
    <t>cena, bez PVN
līgums: 04.06.2021 Nr.28/1.1.1-42/20</t>
  </si>
  <si>
    <t>cena, bez PVN
līgums: 07.06.2023 Nr.28/1.1.1-42/29</t>
  </si>
  <si>
    <t>Aprēķins</t>
  </si>
  <si>
    <t>2. Ēdināšanas pakalpojumi</t>
  </si>
  <si>
    <t>1. summa, euro</t>
  </si>
  <si>
    <t>PAVISAM ar PVN 21%</t>
  </si>
  <si>
    <t>Pasākuma norises laiks no 2023.gada 5.jūnija līdz 2023.gada 16.jūnijam,
kā arī līdzņemamas pārtikas pakas kursa dalībniekiem pārvadāšanas laikā  2023. gada 4. jūnijā  un 2023. gada 17. jūnijā</t>
  </si>
  <si>
    <t>Psiholoģiskā atbalsta kursa sniegšana Ukrainas Valsts robežsardzes dienesta  amatpersonām</t>
  </si>
  <si>
    <t>2. summa, euro</t>
  </si>
  <si>
    <t>4.tabula</t>
  </si>
  <si>
    <t>3. Baseina apmeklējums</t>
  </si>
  <si>
    <t>Baseina apmeklējuma laiks</t>
  </si>
  <si>
    <t>15:00- 16:00</t>
  </si>
  <si>
    <t>Izdevumi kopā:</t>
  </si>
  <si>
    <t>IeM budžeta apakšprogramma 38.05.00 "Veselības aprūpe un fiziskā sagatavotība"</t>
  </si>
  <si>
    <t>5.tabula</t>
  </si>
  <si>
    <t>Nodrošinājuma valsts aģentūra</t>
  </si>
  <si>
    <t>4. Veļas mazgāšana</t>
  </si>
  <si>
    <t xml:space="preserve">IeM budžeta apakšprogramma 40.02.00 "Nekustamais īpašums un centralizētais iepirkums" </t>
  </si>
  <si>
    <t>Faktiskais personu skaits</t>
  </si>
  <si>
    <t>Kopā:</t>
  </si>
  <si>
    <t>Nosaukums</t>
  </si>
  <si>
    <t>Mērvienība</t>
  </si>
  <si>
    <t>Daudzums</t>
  </si>
  <si>
    <t>EKK</t>
  </si>
  <si>
    <t>1.</t>
  </si>
  <si>
    <t>Veļas mazgāšana</t>
  </si>
  <si>
    <t>kg</t>
  </si>
  <si>
    <t>Veļas mazgāšana
(saskaņā ar pieņemšanas-nodošanas aktu 19.06.2023.)</t>
  </si>
  <si>
    <t>Izdevumi,  euro ar PVN</t>
  </si>
  <si>
    <t>1.tabula</t>
  </si>
  <si>
    <t>1. Iekšlietu ministrijas veselības un sporta centrs</t>
  </si>
  <si>
    <t>Pamatojums</t>
  </si>
  <si>
    <t>Ēdināšana</t>
  </si>
  <si>
    <t>Peldbaseina apmeklējumi</t>
  </si>
  <si>
    <t>Rēķins Nr.9618  DD, 22.06.2023, BBH Investments, SIA, periods: 06.06.-15.06.2023. Līgums 28/1.1.1-42/23 (2023.gads);</t>
  </si>
  <si>
    <t>EKK*</t>
  </si>
  <si>
    <r>
      <t xml:space="preserve">Rēķini: 
- NR.2023-12, 16.06.2023, summa 6707.27 </t>
    </r>
    <r>
      <rPr>
        <i/>
        <sz val="10"/>
        <color theme="1"/>
        <rFont val="Times New Roman"/>
        <family val="1"/>
        <charset val="186"/>
      </rPr>
      <t>euro,</t>
    </r>
    <r>
      <rPr>
        <sz val="10"/>
        <color theme="1"/>
        <rFont val="Times New Roman"/>
        <family val="1"/>
        <charset val="186"/>
      </rPr>
      <t xml:space="preserve"> SIA Remani, periods: 04.06.-14.06.2023. Līgums Nr.28/1.1.1-42/20 (2021.gads);
- NR.2023-13, 16.06.2023, summa 3000.80 </t>
    </r>
    <r>
      <rPr>
        <i/>
        <sz val="10"/>
        <color theme="1"/>
        <rFont val="Times New Roman"/>
        <family val="1"/>
        <charset val="186"/>
      </rPr>
      <t>euro</t>
    </r>
    <r>
      <rPr>
        <sz val="10"/>
        <color theme="1"/>
        <rFont val="Times New Roman"/>
        <family val="1"/>
        <charset val="186"/>
      </rPr>
      <t>, SIA Remani, periods: 15.06.-17.06.2023. Līgums Nr.28/1.1.1-42/28 (2023.gads).</t>
    </r>
  </si>
  <si>
    <t>* budžetu izdevumu klasifikācijas kods atbilstoši ekonomiskajām kategorijām</t>
  </si>
  <si>
    <t>2. Nodrošinājuma valsts aģentūra</t>
  </si>
  <si>
    <t>2.tabulā</t>
  </si>
  <si>
    <t>3.tabulā</t>
  </si>
  <si>
    <t>4.tabulā</t>
  </si>
  <si>
    <t>5.tabulā</t>
  </si>
  <si>
    <t>Pavisam (1.+2.)</t>
  </si>
  <si>
    <t>Rēķins: NR.017/06 GP, 27.06.2023., A/S Gaiļezers Plus</t>
  </si>
  <si>
    <t>IeM budžeta apakšprogramma 40.02.00 “Nekustamais īpašums un centralizētais iepirkums”</t>
  </si>
  <si>
    <t>IZDEVUMU KOPSAVILKUMS
2023. gada jūnijs</t>
  </si>
  <si>
    <t xml:space="preserve">Atlīdzība </t>
  </si>
  <si>
    <t>Pielikums Ministru kabineta rīkojuma projekta "Par apropriācijas pārdali no budžeta resora "74. Gadskārtējā valsts budžeta izpildes procesā pārdalāmais finansējums" programmas 17.00.00 "Finansējums Ukrainas civiliedzīvotāju atbalsta likumā noteikto pasākumu īstenošanai"" sākotnējās  ietekmes novērtējuma ziņojumam (anotācijai)</t>
  </si>
  <si>
    <r>
      <t xml:space="preserve">Izdevumi, </t>
    </r>
    <r>
      <rPr>
        <b/>
        <i/>
        <sz val="11"/>
        <color theme="1"/>
        <rFont val="Times New Roman"/>
        <family val="1"/>
        <charset val="186"/>
      </rPr>
      <t>euro</t>
    </r>
  </si>
  <si>
    <r>
      <t>Cena,</t>
    </r>
    <r>
      <rPr>
        <b/>
        <i/>
        <sz val="11"/>
        <color theme="1"/>
        <rFont val="Times New Roman"/>
        <family val="1"/>
        <charset val="186"/>
      </rPr>
      <t xml:space="preserve"> euro</t>
    </r>
  </si>
  <si>
    <t>KOPĀ (1.+2. ):</t>
  </si>
  <si>
    <t>Piezīme: porciju skaits aprēķināts atbiltoši IeM 2023. gada 6. jūnija rīkojumam Nr.1-2/781 "Par psiholoģiskā atbalsta kursa organizēšanu", ievērojot kursa dalībnieku skaitu (40 personas) un  Valsts robežsardzes amatpersonas ar speciālajām dienesta pakāpēm (2 personas), kuras iesaistītas kursa īstenošanā.</t>
  </si>
  <si>
    <r>
      <t>Cena,</t>
    </r>
    <r>
      <rPr>
        <b/>
        <i/>
        <sz val="11"/>
        <color theme="1"/>
        <rFont val="Times New Roman"/>
        <family val="1"/>
        <charset val="186"/>
      </rPr>
      <t xml:space="preserve"> euro</t>
    </r>
    <r>
      <rPr>
        <b/>
        <sz val="11"/>
        <color theme="1"/>
        <rFont val="Times New Roman"/>
        <family val="1"/>
        <charset val="186"/>
      </rPr>
      <t xml:space="preserve"> bez PVN</t>
    </r>
  </si>
  <si>
    <t>Iekšlietu ministrijas veselības un sporta centra  05.06.2023. rīkojums Nr. 28/1.1.1-22/83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</si>
</sst>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0.00\ _€"/>
  </numFmts>
  <fonts count="12" x14ac:knownFonts="1">
    <font>
      <sz val="11"/>
      <color theme="1"/>
      <name val="Calibri"/>
      <family val="2"/>
      <charset val="186"/>
      <scheme val="minor"/>
    </font>
    <font>
      <sz val="10"/>
      <name val="Arial"/>
    </font>
    <font>
      <sz val="11"/>
      <name val="Times New Roman"/>
      <family val="1"/>
      <charset val="186"/>
    </font>
    <font>
      <sz val="11"/>
      <color theme="1"/>
      <name val="Times New Roman"/>
      <family val="1"/>
      <charset val="186"/>
    </font>
    <font>
      <b/>
      <sz val="11"/>
      <color theme="1"/>
      <name val="Times New Roman"/>
      <family val="1"/>
      <charset val="186"/>
    </font>
    <font>
      <b/>
      <sz val="11"/>
      <name val="Times New Roman"/>
      <family val="1"/>
      <charset val="186"/>
    </font>
    <font>
      <sz val="11"/>
      <color rgb="FF000000"/>
      <name val="Times New Roman"/>
      <family val="1"/>
      <charset val="186"/>
    </font>
    <font>
      <b/>
      <sz val="11"/>
      <color rgb="FF000000"/>
      <name val="Times New Roman"/>
      <family val="1"/>
      <charset val="186"/>
    </font>
    <font>
      <i/>
      <sz val="11"/>
      <color rgb="FF000000"/>
      <name val="Times New Roman"/>
      <family val="1"/>
      <charset val="186"/>
    </font>
    <font>
      <sz val="10"/>
      <color theme="1"/>
      <name val="Times New Roman"/>
      <family val="1"/>
      <charset val="186"/>
    </font>
    <font>
      <i/>
      <sz val="10"/>
      <color theme="1"/>
      <name val="Times New Roman"/>
      <family val="1"/>
      <charset val="186"/>
    </font>
    <font>
      <b/>
      <i/>
      <sz val="11"/>
      <color theme="1"/>
      <name val="Times New Roman"/>
      <family val="1"/>
      <charset val="186"/>
    </font>
  </fonts>
  <fills count="6">
    <fill>
      <patternFill patternType="none"/>
    </fill>
    <fill>
      <patternFill patternType="gray125"/>
    </fill>
    <fill>
      <patternFill patternType="solid">
        <fgColor theme="2"/>
        <bgColor indexed="64"/>
      </patternFill>
    </fill>
    <fill>
      <patternFill patternType="solid">
        <fgColor theme="0"/>
        <bgColor rgb="FF000000"/>
      </patternFill>
    </fill>
    <fill>
      <patternFill patternType="solid">
        <fgColor theme="0" tint="-4.9989318521683403E-2"/>
        <bgColor indexed="64"/>
      </patternFill>
    </fill>
    <fill>
      <patternFill patternType="solid">
        <fgColor theme="0" tint="-0.149998474074526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64"/>
      </left>
      <right style="thin">
        <color indexed="64"/>
      </right>
      <top style="thin">
        <color indexed="64"/>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top/>
      <bottom style="thin">
        <color theme="0" tint="-0.34998626667073579"/>
      </bottom>
      <diagonal/>
    </border>
    <border>
      <left/>
      <right/>
      <top/>
      <bottom style="thin">
        <color theme="0" tint="-0.24994659260841701"/>
      </bottom>
      <diagonal/>
    </border>
    <border>
      <left/>
      <right/>
      <top style="thin">
        <color theme="0" tint="-0.34998626667073579"/>
      </top>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style="thin">
        <color theme="0" tint="-0.24994659260841701"/>
      </bottom>
      <diagonal/>
    </border>
  </borders>
  <cellStyleXfs count="2">
    <xf numFmtId="0" fontId="0" fillId="0" borderId="0"/>
    <xf numFmtId="0" fontId="1" fillId="0" borderId="0"/>
  </cellStyleXfs>
  <cellXfs count="137">
    <xf numFmtId="0" fontId="0" fillId="0" borderId="0" xfId="0"/>
    <xf numFmtId="49" fontId="2" fillId="0" borderId="4" xfId="1" applyNumberFormat="1" applyFont="1" applyBorder="1" applyAlignment="1">
      <alignment horizontal="center" vertical="center" wrapText="1"/>
    </xf>
    <xf numFmtId="49" fontId="2" fillId="0" borderId="6" xfId="1" applyNumberFormat="1" applyFont="1" applyBorder="1" applyAlignment="1">
      <alignment horizontal="center" vertical="center" wrapText="1"/>
    </xf>
    <xf numFmtId="49" fontId="2" fillId="0" borderId="8" xfId="1" applyNumberFormat="1" applyFont="1" applyBorder="1" applyAlignment="1">
      <alignment horizontal="center" vertical="center" wrapText="1"/>
    </xf>
    <xf numFmtId="0" fontId="3" fillId="0" borderId="0" xfId="0" applyFont="1"/>
    <xf numFmtId="0" fontId="3" fillId="0" borderId="0" xfId="0" applyFont="1" applyAlignment="1">
      <alignment horizontal="center"/>
    </xf>
    <xf numFmtId="0" fontId="4" fillId="0" borderId="0" xfId="0" applyFont="1"/>
    <xf numFmtId="164" fontId="2" fillId="0" borderId="4" xfId="1" applyNumberFormat="1" applyFont="1" applyBorder="1" applyAlignment="1">
      <alignment horizontal="center" vertical="center" wrapText="1"/>
    </xf>
    <xf numFmtId="164" fontId="2" fillId="0" borderId="6" xfId="1" applyNumberFormat="1" applyFont="1" applyBorder="1" applyAlignment="1">
      <alignment horizontal="center" vertical="center" wrapText="1"/>
    </xf>
    <xf numFmtId="164" fontId="2" fillId="0" borderId="8" xfId="1" applyNumberFormat="1" applyFont="1" applyBorder="1" applyAlignment="1">
      <alignment horizontal="center" vertical="center" wrapText="1"/>
    </xf>
    <xf numFmtId="0" fontId="5" fillId="0" borderId="1" xfId="0" applyFont="1" applyBorder="1" applyAlignment="1">
      <alignment horizontal="center" vertical="center" wrapText="1"/>
    </xf>
    <xf numFmtId="0" fontId="5" fillId="0" borderId="1" xfId="1" applyFont="1" applyBorder="1" applyAlignment="1">
      <alignment horizontal="center" vertical="center" wrapText="1"/>
    </xf>
    <xf numFmtId="0" fontId="5" fillId="0" borderId="2" xfId="0" applyFont="1" applyBorder="1" applyAlignment="1">
      <alignment horizontal="center" vertical="center" wrapText="1"/>
    </xf>
    <xf numFmtId="49" fontId="2" fillId="0" borderId="4" xfId="0" applyNumberFormat="1" applyFont="1" applyFill="1" applyBorder="1" applyAlignment="1">
      <alignment horizontal="center" vertical="center"/>
    </xf>
    <xf numFmtId="49" fontId="2" fillId="0" borderId="4" xfId="0" applyNumberFormat="1" applyFont="1" applyFill="1" applyBorder="1" applyAlignment="1">
      <alignment horizontal="left" vertical="center" wrapText="1"/>
    </xf>
    <xf numFmtId="49" fontId="2" fillId="0" borderId="4" xfId="0" applyNumberFormat="1" applyFont="1" applyFill="1" applyBorder="1" applyAlignment="1">
      <alignment horizontal="left" vertical="center"/>
    </xf>
    <xf numFmtId="1" fontId="2" fillId="0" borderId="5" xfId="0" applyNumberFormat="1" applyFont="1" applyFill="1" applyBorder="1" applyAlignment="1">
      <alignment horizontal="center" vertical="center"/>
    </xf>
    <xf numFmtId="4" fontId="2" fillId="0" borderId="5" xfId="0" applyNumberFormat="1" applyFont="1" applyFill="1" applyBorder="1" applyAlignment="1">
      <alignment horizontal="center" vertical="center"/>
    </xf>
    <xf numFmtId="9" fontId="2" fillId="0" borderId="4" xfId="0" applyNumberFormat="1" applyFont="1" applyFill="1" applyBorder="1" applyAlignment="1">
      <alignment horizontal="center" vertical="center"/>
    </xf>
    <xf numFmtId="4" fontId="2" fillId="0" borderId="4" xfId="0" applyNumberFormat="1" applyFont="1" applyFill="1" applyBorder="1" applyAlignment="1">
      <alignment horizontal="center" vertical="center"/>
    </xf>
    <xf numFmtId="3" fontId="2" fillId="0" borderId="4" xfId="0" applyNumberFormat="1" applyFont="1" applyFill="1" applyBorder="1" applyAlignment="1">
      <alignment horizontal="center" vertical="center"/>
    </xf>
    <xf numFmtId="1" fontId="2" fillId="0" borderId="4" xfId="0" applyNumberFormat="1" applyFont="1" applyBorder="1" applyAlignment="1">
      <alignment horizontal="center" vertical="center"/>
    </xf>
    <xf numFmtId="4" fontId="5" fillId="0" borderId="4" xfId="0" applyNumberFormat="1" applyFont="1" applyBorder="1" applyAlignment="1">
      <alignment horizontal="center" vertical="center"/>
    </xf>
    <xf numFmtId="4" fontId="2" fillId="0" borderId="4" xfId="0" applyNumberFormat="1" applyFont="1" applyBorder="1" applyAlignment="1">
      <alignment horizontal="center" vertical="center"/>
    </xf>
    <xf numFmtId="49" fontId="2" fillId="0" borderId="6" xfId="0" applyNumberFormat="1" applyFont="1" applyFill="1" applyBorder="1" applyAlignment="1">
      <alignment horizontal="left" vertical="center" wrapText="1"/>
    </xf>
    <xf numFmtId="49" fontId="2" fillId="0" borderId="6" xfId="0" applyNumberFormat="1" applyFont="1" applyFill="1" applyBorder="1" applyAlignment="1">
      <alignment horizontal="left" vertical="center"/>
    </xf>
    <xf numFmtId="1" fontId="2" fillId="0" borderId="7" xfId="0" applyNumberFormat="1" applyFont="1" applyFill="1" applyBorder="1" applyAlignment="1">
      <alignment horizontal="center" vertical="center"/>
    </xf>
    <xf numFmtId="4" fontId="2" fillId="0" borderId="7" xfId="0" applyNumberFormat="1" applyFont="1" applyFill="1" applyBorder="1" applyAlignment="1">
      <alignment horizontal="center" vertical="center"/>
    </xf>
    <xf numFmtId="9" fontId="2" fillId="0" borderId="6" xfId="0" applyNumberFormat="1" applyFont="1" applyFill="1" applyBorder="1" applyAlignment="1">
      <alignment horizontal="center" vertical="center"/>
    </xf>
    <xf numFmtId="4" fontId="2" fillId="0" borderId="6" xfId="0" applyNumberFormat="1" applyFont="1" applyFill="1" applyBorder="1" applyAlignment="1">
      <alignment horizontal="center" vertical="center"/>
    </xf>
    <xf numFmtId="3" fontId="2" fillId="0" borderId="6" xfId="0" applyNumberFormat="1" applyFont="1" applyFill="1" applyBorder="1" applyAlignment="1">
      <alignment horizontal="center" vertical="center"/>
    </xf>
    <xf numFmtId="1" fontId="2" fillId="0" borderId="6" xfId="0" applyNumberFormat="1" applyFont="1" applyBorder="1" applyAlignment="1">
      <alignment horizontal="center" vertical="center"/>
    </xf>
    <xf numFmtId="4" fontId="5" fillId="0" borderId="6" xfId="0" applyNumberFormat="1" applyFont="1" applyBorder="1" applyAlignment="1">
      <alignment horizontal="center" vertical="center"/>
    </xf>
    <xf numFmtId="4" fontId="2" fillId="0" borderId="6" xfId="0" applyNumberFormat="1" applyFont="1" applyBorder="1" applyAlignment="1">
      <alignment horizontal="center" vertical="center"/>
    </xf>
    <xf numFmtId="49" fontId="2" fillId="0" borderId="8" xfId="0" applyNumberFormat="1" applyFont="1" applyFill="1" applyBorder="1" applyAlignment="1">
      <alignment horizontal="left" vertical="center" wrapText="1"/>
    </xf>
    <xf numFmtId="49" fontId="2" fillId="0" borderId="8" xfId="0" applyNumberFormat="1" applyFont="1" applyFill="1" applyBorder="1" applyAlignment="1">
      <alignment horizontal="left" vertical="center"/>
    </xf>
    <xf numFmtId="1" fontId="2" fillId="0" borderId="9" xfId="0" applyNumberFormat="1" applyFont="1" applyFill="1" applyBorder="1" applyAlignment="1">
      <alignment horizontal="center" vertical="center"/>
    </xf>
    <xf numFmtId="4" fontId="2" fillId="0" borderId="9" xfId="0" applyNumberFormat="1" applyFont="1" applyFill="1" applyBorder="1" applyAlignment="1">
      <alignment horizontal="center" vertical="center"/>
    </xf>
    <xf numFmtId="9" fontId="2" fillId="0" borderId="8" xfId="0" applyNumberFormat="1" applyFont="1" applyFill="1" applyBorder="1" applyAlignment="1">
      <alignment horizontal="center" vertical="center"/>
    </xf>
    <xf numFmtId="4" fontId="2" fillId="0" borderId="8" xfId="0" applyNumberFormat="1" applyFont="1" applyFill="1" applyBorder="1" applyAlignment="1">
      <alignment horizontal="center" vertical="center"/>
    </xf>
    <xf numFmtId="3" fontId="2" fillId="0" borderId="8" xfId="0" applyNumberFormat="1" applyFont="1" applyFill="1" applyBorder="1" applyAlignment="1">
      <alignment horizontal="center" vertical="center"/>
    </xf>
    <xf numFmtId="1" fontId="2" fillId="0" borderId="8" xfId="0" applyNumberFormat="1" applyFont="1" applyBorder="1" applyAlignment="1">
      <alignment horizontal="center" vertical="center"/>
    </xf>
    <xf numFmtId="4" fontId="5" fillId="0" borderId="8" xfId="0" applyNumberFormat="1" applyFont="1" applyBorder="1" applyAlignment="1">
      <alignment horizontal="center" vertical="center"/>
    </xf>
    <xf numFmtId="4" fontId="2" fillId="0" borderId="8" xfId="0" applyNumberFormat="1" applyFont="1" applyBorder="1" applyAlignment="1">
      <alignment horizontal="center" vertical="center"/>
    </xf>
    <xf numFmtId="0" fontId="3" fillId="2" borderId="1" xfId="0" applyFont="1" applyFill="1" applyBorder="1" applyAlignment="1">
      <alignment horizontal="center" vertical="center"/>
    </xf>
    <xf numFmtId="0" fontId="3" fillId="2" borderId="12" xfId="0" applyFont="1" applyFill="1" applyBorder="1" applyAlignment="1">
      <alignment horizontal="center" vertical="center"/>
    </xf>
    <xf numFmtId="4" fontId="4" fillId="2" borderId="12" xfId="0" applyNumberFormat="1" applyFont="1" applyFill="1" applyBorder="1" applyAlignment="1">
      <alignment horizontal="center" vertical="center"/>
    </xf>
    <xf numFmtId="0" fontId="4" fillId="2" borderId="12" xfId="0" applyFont="1" applyFill="1" applyBorder="1" applyAlignment="1">
      <alignment horizontal="center" vertical="center"/>
    </xf>
    <xf numFmtId="0" fontId="3" fillId="0" borderId="0" xfId="0" applyFont="1" applyAlignment="1">
      <alignment horizontal="center" vertical="center"/>
    </xf>
    <xf numFmtId="0" fontId="4" fillId="0" borderId="0" xfId="0" applyFont="1" applyBorder="1" applyAlignment="1">
      <alignment horizontal="center" vertical="center" wrapText="1"/>
    </xf>
    <xf numFmtId="0" fontId="4" fillId="4" borderId="13" xfId="0" applyFont="1" applyFill="1" applyBorder="1" applyAlignment="1">
      <alignment horizontal="center" vertical="center" wrapText="1"/>
    </xf>
    <xf numFmtId="0" fontId="3" fillId="0" borderId="0" xfId="0" applyFont="1" applyAlignment="1">
      <alignment horizontal="right" vertical="center" wrapText="1"/>
    </xf>
    <xf numFmtId="0" fontId="4" fillId="0" borderId="0" xfId="0" applyFont="1" applyAlignment="1">
      <alignment horizontal="left" wrapText="1"/>
    </xf>
    <xf numFmtId="0" fontId="3" fillId="0" borderId="0" xfId="0" applyFont="1" applyAlignment="1">
      <alignment horizontal="left" vertical="center"/>
    </xf>
    <xf numFmtId="0" fontId="3" fillId="0" borderId="0" xfId="0" applyFont="1" applyAlignment="1">
      <alignment horizontal="left" vertical="center"/>
    </xf>
    <xf numFmtId="0" fontId="4" fillId="4" borderId="13" xfId="0" applyFont="1" applyFill="1" applyBorder="1" applyAlignment="1">
      <alignment horizontal="center" vertical="center" wrapText="1"/>
    </xf>
    <xf numFmtId="0" fontId="3" fillId="0" borderId="0" xfId="0" applyFont="1" applyAlignment="1">
      <alignment horizontal="center" vertical="center" wrapText="1"/>
    </xf>
    <xf numFmtId="0" fontId="4" fillId="0" borderId="11" xfId="0" applyFont="1" applyBorder="1" applyAlignment="1">
      <alignment horizontal="center" vertical="center" wrapText="1"/>
    </xf>
    <xf numFmtId="0" fontId="3" fillId="0" borderId="11" xfId="0" applyFont="1" applyBorder="1" applyAlignment="1">
      <alignment horizontal="center" vertical="center"/>
    </xf>
    <xf numFmtId="0" fontId="3" fillId="0" borderId="11" xfId="0" applyFont="1" applyBorder="1" applyAlignment="1">
      <alignment horizontal="center" vertical="center" wrapText="1"/>
    </xf>
    <xf numFmtId="0" fontId="4" fillId="0" borderId="11" xfId="0" applyFont="1" applyBorder="1" applyAlignment="1">
      <alignment horizontal="center" vertical="center"/>
    </xf>
    <xf numFmtId="0" fontId="3" fillId="0" borderId="11" xfId="0" applyFont="1" applyBorder="1"/>
    <xf numFmtId="0" fontId="9" fillId="0" borderId="11" xfId="0" applyFont="1" applyBorder="1" applyAlignment="1">
      <alignment vertical="center" wrapText="1"/>
    </xf>
    <xf numFmtId="0" fontId="3" fillId="4" borderId="11" xfId="0" applyFont="1" applyFill="1" applyBorder="1" applyAlignment="1">
      <alignment vertical="center" wrapText="1"/>
    </xf>
    <xf numFmtId="0" fontId="3" fillId="4" borderId="11" xfId="0" applyFont="1" applyFill="1" applyBorder="1"/>
    <xf numFmtId="0" fontId="3" fillId="0" borderId="13" xfId="0" applyFont="1" applyBorder="1"/>
    <xf numFmtId="0" fontId="9" fillId="0" borderId="13" xfId="0" applyFont="1" applyBorder="1" applyAlignment="1">
      <alignment vertical="center" wrapText="1"/>
    </xf>
    <xf numFmtId="0" fontId="3" fillId="4" borderId="13" xfId="0" applyFont="1" applyFill="1" applyBorder="1"/>
    <xf numFmtId="0" fontId="4" fillId="5" borderId="13" xfId="0" applyFont="1" applyFill="1" applyBorder="1" applyAlignment="1">
      <alignment horizontal="center" vertical="center" wrapText="1"/>
    </xf>
    <xf numFmtId="4" fontId="4" fillId="5" borderId="13" xfId="0" applyNumberFormat="1" applyFont="1" applyFill="1" applyBorder="1" applyAlignment="1">
      <alignment horizontal="center" vertical="center" wrapText="1"/>
    </xf>
    <xf numFmtId="0" fontId="3" fillId="5" borderId="13" xfId="0" applyFont="1" applyFill="1" applyBorder="1"/>
    <xf numFmtId="0" fontId="3" fillId="0" borderId="13" xfId="0" applyFont="1" applyBorder="1" applyAlignment="1">
      <alignment horizontal="center" vertical="center"/>
    </xf>
    <xf numFmtId="2" fontId="7" fillId="3" borderId="17" xfId="0" applyNumberFormat="1" applyFont="1" applyFill="1" applyBorder="1"/>
    <xf numFmtId="4" fontId="4" fillId="3" borderId="17" xfId="0" applyNumberFormat="1" applyFont="1" applyFill="1" applyBorder="1"/>
    <xf numFmtId="4" fontId="7" fillId="3" borderId="17" xfId="0" applyNumberFormat="1" applyFont="1" applyFill="1" applyBorder="1"/>
    <xf numFmtId="0" fontId="6" fillId="4" borderId="11" xfId="0" applyFont="1" applyFill="1" applyBorder="1" applyAlignment="1">
      <alignment horizontal="center" vertical="center"/>
    </xf>
    <xf numFmtId="2" fontId="6" fillId="0" borderId="11" xfId="0" applyNumberFormat="1" applyFont="1" applyFill="1" applyBorder="1"/>
    <xf numFmtId="0" fontId="6" fillId="0" borderId="11" xfId="0" applyFont="1" applyFill="1" applyBorder="1"/>
    <xf numFmtId="2" fontId="8" fillId="3" borderId="11" xfId="0" applyNumberFormat="1" applyFont="1" applyFill="1" applyBorder="1" applyAlignment="1">
      <alignment vertical="center" wrapText="1"/>
    </xf>
    <xf numFmtId="2" fontId="8" fillId="0" borderId="11" xfId="0" applyNumberFormat="1" applyFont="1" applyFill="1" applyBorder="1" applyAlignment="1">
      <alignment vertical="center"/>
    </xf>
    <xf numFmtId="2" fontId="7" fillId="3" borderId="11" xfId="0" applyNumberFormat="1" applyFont="1" applyFill="1" applyBorder="1" applyAlignment="1">
      <alignment vertical="center"/>
    </xf>
    <xf numFmtId="4" fontId="7" fillId="0" borderId="11" xfId="0" applyNumberFormat="1" applyFont="1" applyFill="1" applyBorder="1" applyAlignment="1">
      <alignment vertical="center"/>
    </xf>
    <xf numFmtId="0" fontId="7" fillId="0" borderId="11" xfId="0" applyFont="1" applyFill="1" applyBorder="1" applyAlignment="1">
      <alignment vertical="center"/>
    </xf>
    <xf numFmtId="4" fontId="6" fillId="0" borderId="11" xfId="0" applyNumberFormat="1" applyFont="1" applyFill="1" applyBorder="1" applyAlignment="1">
      <alignment vertical="center"/>
    </xf>
    <xf numFmtId="0" fontId="6" fillId="4" borderId="11" xfId="0" applyFont="1" applyFill="1" applyBorder="1" applyAlignment="1">
      <alignment vertical="center"/>
    </xf>
    <xf numFmtId="4" fontId="6" fillId="4" borderId="11" xfId="0" applyNumberFormat="1" applyFont="1" applyFill="1" applyBorder="1"/>
    <xf numFmtId="4" fontId="7" fillId="4" borderId="11" xfId="0" applyNumberFormat="1" applyFont="1" applyFill="1" applyBorder="1" applyAlignment="1">
      <alignment vertical="center"/>
    </xf>
    <xf numFmtId="2" fontId="7" fillId="3" borderId="18" xfId="0" applyNumberFormat="1" applyFont="1" applyFill="1" applyBorder="1"/>
    <xf numFmtId="4" fontId="4" fillId="3" borderId="18" xfId="0" applyNumberFormat="1" applyFont="1" applyFill="1" applyBorder="1"/>
    <xf numFmtId="4" fontId="7" fillId="3" borderId="18" xfId="0" applyNumberFormat="1" applyFont="1" applyFill="1" applyBorder="1"/>
    <xf numFmtId="2" fontId="6" fillId="3" borderId="11" xfId="0" applyNumberFormat="1" applyFont="1" applyFill="1" applyBorder="1"/>
    <xf numFmtId="0" fontId="3" fillId="3" borderId="11" xfId="0" applyFont="1" applyFill="1" applyBorder="1"/>
    <xf numFmtId="0" fontId="6" fillId="3" borderId="11" xfId="0" applyFont="1" applyFill="1" applyBorder="1"/>
    <xf numFmtId="2" fontId="8" fillId="3" borderId="11" xfId="0" applyNumberFormat="1" applyFont="1" applyFill="1" applyBorder="1" applyAlignment="1">
      <alignment wrapText="1"/>
    </xf>
    <xf numFmtId="2" fontId="8" fillId="3" borderId="11" xfId="0" applyNumberFormat="1" applyFont="1" applyFill="1" applyBorder="1" applyAlignment="1">
      <alignment vertical="center"/>
    </xf>
    <xf numFmtId="4" fontId="4" fillId="3" borderId="11" xfId="0" applyNumberFormat="1" applyFont="1" applyFill="1" applyBorder="1" applyAlignment="1">
      <alignment vertical="center"/>
    </xf>
    <xf numFmtId="4" fontId="7" fillId="3" borderId="11" xfId="0" applyNumberFormat="1" applyFont="1" applyFill="1" applyBorder="1" applyAlignment="1">
      <alignment vertical="center"/>
    </xf>
    <xf numFmtId="0" fontId="3" fillId="0" borderId="11" xfId="0" applyFont="1" applyBorder="1" applyAlignment="1">
      <alignment vertical="center"/>
    </xf>
    <xf numFmtId="4" fontId="5" fillId="0" borderId="11" xfId="0" applyNumberFormat="1" applyFont="1" applyBorder="1" applyAlignment="1">
      <alignment horizontal="right" vertical="center"/>
    </xf>
    <xf numFmtId="4" fontId="4" fillId="0" borderId="11" xfId="0" applyNumberFormat="1" applyFont="1" applyBorder="1" applyAlignment="1">
      <alignment horizontal="right" vertical="center"/>
    </xf>
    <xf numFmtId="0" fontId="3" fillId="4" borderId="11" xfId="0" applyFont="1" applyFill="1" applyBorder="1" applyAlignment="1">
      <alignment vertical="center"/>
    </xf>
    <xf numFmtId="4" fontId="4" fillId="4" borderId="11" xfId="0" applyNumberFormat="1" applyFont="1" applyFill="1" applyBorder="1" applyAlignment="1">
      <alignment horizontal="center" vertical="center"/>
    </xf>
    <xf numFmtId="0" fontId="4" fillId="0" borderId="13" xfId="0" applyFont="1" applyBorder="1" applyAlignment="1">
      <alignment horizontal="center" vertical="center"/>
    </xf>
    <xf numFmtId="0" fontId="3" fillId="0" borderId="13" xfId="0" applyFont="1" applyBorder="1" applyAlignment="1">
      <alignment vertical="center"/>
    </xf>
    <xf numFmtId="4" fontId="5" fillId="0" borderId="13" xfId="0" applyNumberFormat="1" applyFont="1" applyBorder="1" applyAlignment="1">
      <alignment horizontal="right" vertical="center"/>
    </xf>
    <xf numFmtId="0" fontId="3" fillId="4" borderId="13" xfId="0" applyFont="1" applyFill="1" applyBorder="1" applyAlignment="1">
      <alignment vertical="center"/>
    </xf>
    <xf numFmtId="0" fontId="3" fillId="0" borderId="0" xfId="0" applyFont="1" applyAlignment="1">
      <alignment vertical="center"/>
    </xf>
    <xf numFmtId="0" fontId="7" fillId="0" borderId="11" xfId="0" applyFont="1" applyFill="1" applyBorder="1" applyAlignment="1">
      <alignment horizontal="center" vertical="center" wrapText="1"/>
    </xf>
    <xf numFmtId="14" fontId="6" fillId="3" borderId="11" xfId="0" applyNumberFormat="1" applyFont="1" applyFill="1" applyBorder="1" applyAlignment="1">
      <alignment horizontal="center" vertical="center"/>
    </xf>
    <xf numFmtId="0" fontId="6" fillId="3" borderId="11" xfId="0" applyFont="1" applyFill="1" applyBorder="1" applyAlignment="1">
      <alignment horizontal="center" vertical="center"/>
    </xf>
    <xf numFmtId="0" fontId="6" fillId="0" borderId="11" xfId="0" applyFont="1" applyFill="1" applyBorder="1" applyAlignment="1">
      <alignment horizontal="center" vertical="center"/>
    </xf>
    <xf numFmtId="165" fontId="3" fillId="0" borderId="11" xfId="0" applyNumberFormat="1" applyFont="1" applyBorder="1" applyAlignment="1">
      <alignment horizontal="center" vertical="center" wrapText="1"/>
    </xf>
    <xf numFmtId="14" fontId="2" fillId="3" borderId="11" xfId="0" applyNumberFormat="1" applyFont="1" applyFill="1" applyBorder="1" applyAlignment="1">
      <alignment horizontal="center" vertical="center"/>
    </xf>
    <xf numFmtId="0" fontId="7" fillId="0" borderId="11" xfId="0" applyFont="1" applyFill="1" applyBorder="1" applyAlignment="1">
      <alignment horizontal="center" vertical="center"/>
    </xf>
    <xf numFmtId="165" fontId="4" fillId="0" borderId="11" xfId="0" applyNumberFormat="1" applyFont="1" applyBorder="1" applyAlignment="1">
      <alignment horizontal="center" vertical="center" wrapText="1"/>
    </xf>
    <xf numFmtId="0" fontId="3" fillId="0" borderId="0" xfId="0" applyFont="1" applyAlignment="1">
      <alignment horizontal="right" vertical="center" wrapText="1"/>
    </xf>
    <xf numFmtId="0" fontId="4" fillId="0" borderId="0" xfId="0" applyFont="1" applyBorder="1" applyAlignment="1">
      <alignment horizontal="center" vertical="center" wrapText="1"/>
    </xf>
    <xf numFmtId="0" fontId="4" fillId="0" borderId="0" xfId="0" applyFont="1" applyAlignment="1">
      <alignment horizontal="center" vertical="center"/>
    </xf>
    <xf numFmtId="0" fontId="3" fillId="0" borderId="0" xfId="0" applyFont="1" applyBorder="1" applyAlignment="1">
      <alignment horizontal="left"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3" fillId="0" borderId="0" xfId="0" applyFont="1" applyAlignment="1">
      <alignment horizontal="left" vertical="center"/>
    </xf>
    <xf numFmtId="0" fontId="4" fillId="0" borderId="0" xfId="0" applyFont="1" applyAlignment="1">
      <alignment horizontal="left" vertical="center" wrapText="1"/>
    </xf>
    <xf numFmtId="4" fontId="4" fillId="0" borderId="11" xfId="0" applyNumberFormat="1" applyFont="1" applyBorder="1" applyAlignment="1">
      <alignment horizontal="center"/>
    </xf>
    <xf numFmtId="0" fontId="4" fillId="0" borderId="11" xfId="0" applyFont="1" applyBorder="1" applyAlignment="1">
      <alignment horizontal="center"/>
    </xf>
    <xf numFmtId="0" fontId="4" fillId="0" borderId="10"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3" fillId="0" borderId="0" xfId="0" applyFont="1" applyAlignment="1">
      <alignment horizontal="left" vertical="center" wrapText="1"/>
    </xf>
    <xf numFmtId="2" fontId="7" fillId="3" borderId="11" xfId="0" applyNumberFormat="1" applyFont="1" applyFill="1" applyBorder="1" applyAlignment="1">
      <alignment horizontal="center" vertical="center"/>
    </xf>
    <xf numFmtId="0" fontId="6" fillId="4" borderId="11" xfId="0" applyFont="1" applyFill="1" applyBorder="1" applyAlignment="1">
      <alignment horizontal="center" vertical="center"/>
    </xf>
    <xf numFmtId="0" fontId="4" fillId="4" borderId="11" xfId="0" applyFont="1" applyFill="1" applyBorder="1" applyAlignment="1">
      <alignment horizontal="center" vertical="center" wrapText="1"/>
    </xf>
    <xf numFmtId="2" fontId="7" fillId="0" borderId="11" xfId="0" applyNumberFormat="1" applyFont="1" applyFill="1" applyBorder="1" applyAlignment="1">
      <alignment horizontal="center" vertical="center"/>
    </xf>
    <xf numFmtId="0" fontId="7" fillId="0" borderId="11" xfId="0" applyFont="1" applyFill="1" applyBorder="1" applyAlignment="1">
      <alignment horizontal="center" vertical="center"/>
    </xf>
  </cellXfs>
  <cellStyles count="2">
    <cellStyle name="Normal" xfId="0" builtinId="0"/>
    <cellStyle name="Normal 2" xfId="1" xr:uid="{864106CA-09A1-4A95-A69B-5C0D7A3F05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4761D-0351-4512-B5D1-84A71E6ABD99}">
  <sheetPr>
    <pageSetUpPr fitToPage="1"/>
  </sheetPr>
  <dimension ref="A1:E24"/>
  <sheetViews>
    <sheetView tabSelected="1" topLeftCell="A4" zoomScale="90" zoomScaleNormal="90" workbookViewId="0">
      <selection activeCell="A18" sqref="A18:D18"/>
    </sheetView>
  </sheetViews>
  <sheetFormatPr defaultColWidth="8.7109375" defaultRowHeight="15" x14ac:dyDescent="0.25"/>
  <cols>
    <col min="1" max="1" width="29.42578125" style="5" customWidth="1"/>
    <col min="2" max="2" width="12.5703125" style="4" customWidth="1"/>
    <col min="3" max="3" width="16.140625" style="4" customWidth="1"/>
    <col min="4" max="4" width="54.5703125" style="4" customWidth="1"/>
    <col min="5" max="5" width="10.28515625" style="4" customWidth="1"/>
    <col min="6" max="16384" width="8.7109375" style="4"/>
  </cols>
  <sheetData>
    <row r="1" spans="1:5" ht="68.25" customHeight="1" x14ac:dyDescent="0.25">
      <c r="B1" s="115" t="s">
        <v>93</v>
      </c>
      <c r="C1" s="115"/>
      <c r="D1" s="115"/>
      <c r="E1" s="115"/>
    </row>
    <row r="2" spans="1:5" ht="24.6" customHeight="1" x14ac:dyDescent="0.25">
      <c r="B2" s="51"/>
      <c r="C2" s="51"/>
      <c r="D2" s="51"/>
      <c r="E2" s="48" t="s">
        <v>74</v>
      </c>
    </row>
    <row r="3" spans="1:5" ht="18.95" customHeight="1" x14ac:dyDescent="0.25">
      <c r="A3" s="117" t="s">
        <v>51</v>
      </c>
      <c r="B3" s="117"/>
      <c r="C3" s="117"/>
      <c r="D3" s="117"/>
      <c r="E3" s="117"/>
    </row>
    <row r="4" spans="1:5" ht="39.75" customHeight="1" x14ac:dyDescent="0.25">
      <c r="A4" s="116" t="s">
        <v>91</v>
      </c>
      <c r="B4" s="116"/>
      <c r="C4" s="116"/>
      <c r="D4" s="116"/>
      <c r="E4" s="116"/>
    </row>
    <row r="5" spans="1:5" ht="18.75" customHeight="1" x14ac:dyDescent="0.25">
      <c r="A5" s="116" t="s">
        <v>75</v>
      </c>
      <c r="B5" s="116"/>
      <c r="C5" s="116"/>
      <c r="D5" s="116"/>
      <c r="E5" s="116"/>
    </row>
    <row r="6" spans="1:5" ht="20.25" customHeight="1" x14ac:dyDescent="0.25">
      <c r="A6" s="119" t="s">
        <v>58</v>
      </c>
      <c r="B6" s="119"/>
      <c r="C6" s="119"/>
      <c r="D6" s="119"/>
      <c r="E6" s="119"/>
    </row>
    <row r="7" spans="1:5" ht="26.45" customHeight="1" x14ac:dyDescent="0.25">
      <c r="A7" s="60" t="s">
        <v>65</v>
      </c>
      <c r="B7" s="60" t="s">
        <v>80</v>
      </c>
      <c r="C7" s="60" t="s">
        <v>94</v>
      </c>
      <c r="D7" s="60" t="s">
        <v>76</v>
      </c>
      <c r="E7" s="61" t="s">
        <v>46</v>
      </c>
    </row>
    <row r="8" spans="1:5" ht="30.75" customHeight="1" x14ac:dyDescent="0.25">
      <c r="A8" s="97" t="s">
        <v>92</v>
      </c>
      <c r="B8" s="58">
        <v>1000</v>
      </c>
      <c r="C8" s="98">
        <v>1428.87</v>
      </c>
      <c r="D8" s="62" t="s">
        <v>99</v>
      </c>
      <c r="E8" s="58" t="s">
        <v>84</v>
      </c>
    </row>
    <row r="9" spans="1:5" ht="69" customHeight="1" x14ac:dyDescent="0.25">
      <c r="A9" s="97" t="s">
        <v>77</v>
      </c>
      <c r="B9" s="58">
        <v>2239</v>
      </c>
      <c r="C9" s="99">
        <v>9708.07</v>
      </c>
      <c r="D9" s="62" t="s">
        <v>81</v>
      </c>
      <c r="E9" s="58" t="s">
        <v>85</v>
      </c>
    </row>
    <row r="10" spans="1:5" ht="33.75" customHeight="1" x14ac:dyDescent="0.25">
      <c r="A10" s="97" t="s">
        <v>78</v>
      </c>
      <c r="B10" s="58">
        <v>2261</v>
      </c>
      <c r="C10" s="99">
        <v>2240</v>
      </c>
      <c r="D10" s="62" t="s">
        <v>79</v>
      </c>
      <c r="E10" s="58" t="s">
        <v>86</v>
      </c>
    </row>
    <row r="11" spans="1:5" ht="26.45" customHeight="1" x14ac:dyDescent="0.25">
      <c r="A11" s="100" t="s">
        <v>64</v>
      </c>
      <c r="B11" s="100"/>
      <c r="C11" s="101">
        <f>ROUNDUP(C8+C9+C10,0)</f>
        <v>13377</v>
      </c>
      <c r="D11" s="63"/>
      <c r="E11" s="64"/>
    </row>
    <row r="12" spans="1:5" ht="19.5" customHeight="1" x14ac:dyDescent="0.25">
      <c r="A12" s="121" t="s">
        <v>83</v>
      </c>
      <c r="B12" s="121"/>
      <c r="C12" s="121"/>
      <c r="D12" s="121"/>
      <c r="E12" s="121"/>
    </row>
    <row r="13" spans="1:5" ht="21" customHeight="1" x14ac:dyDescent="0.25">
      <c r="A13" s="120" t="s">
        <v>90</v>
      </c>
      <c r="B13" s="120"/>
      <c r="C13" s="120"/>
      <c r="D13" s="120"/>
      <c r="E13" s="120"/>
    </row>
    <row r="14" spans="1:5" ht="26.45" customHeight="1" x14ac:dyDescent="0.25">
      <c r="A14" s="102" t="s">
        <v>65</v>
      </c>
      <c r="B14" s="102" t="s">
        <v>80</v>
      </c>
      <c r="C14" s="102" t="s">
        <v>94</v>
      </c>
      <c r="D14" s="102" t="s">
        <v>76</v>
      </c>
      <c r="E14" s="65"/>
    </row>
    <row r="15" spans="1:5" ht="26.45" customHeight="1" x14ac:dyDescent="0.25">
      <c r="A15" s="103" t="s">
        <v>70</v>
      </c>
      <c r="B15" s="71">
        <v>2249</v>
      </c>
      <c r="C15" s="104">
        <v>131.59</v>
      </c>
      <c r="D15" s="66" t="s">
        <v>89</v>
      </c>
      <c r="E15" s="71" t="s">
        <v>87</v>
      </c>
    </row>
    <row r="16" spans="1:5" ht="26.45" customHeight="1" x14ac:dyDescent="0.25">
      <c r="A16" s="105" t="s">
        <v>64</v>
      </c>
      <c r="B16" s="55"/>
      <c r="C16" s="101">
        <f>ROUNDUP(C15,0)</f>
        <v>132</v>
      </c>
      <c r="D16" s="50"/>
      <c r="E16" s="67"/>
    </row>
    <row r="17" spans="1:5" ht="26.45" customHeight="1" x14ac:dyDescent="0.25">
      <c r="A17" s="68" t="s">
        <v>88</v>
      </c>
      <c r="B17" s="68"/>
      <c r="C17" s="69">
        <f>C11+C16</f>
        <v>13509</v>
      </c>
      <c r="D17" s="68"/>
      <c r="E17" s="70"/>
    </row>
    <row r="18" spans="1:5" ht="26.45" customHeight="1" x14ac:dyDescent="0.25">
      <c r="A18" s="118" t="s">
        <v>82</v>
      </c>
      <c r="B18" s="118"/>
      <c r="C18" s="118"/>
      <c r="D18" s="118"/>
    </row>
    <row r="19" spans="1:5" ht="26.45" customHeight="1" x14ac:dyDescent="0.25">
      <c r="A19" s="49"/>
      <c r="B19" s="49"/>
      <c r="C19" s="49"/>
      <c r="D19" s="49"/>
    </row>
    <row r="20" spans="1:5" ht="26.45" customHeight="1" x14ac:dyDescent="0.25">
      <c r="A20" s="49"/>
      <c r="B20" s="49"/>
      <c r="C20" s="49"/>
      <c r="D20" s="49"/>
    </row>
    <row r="21" spans="1:5" ht="26.45" customHeight="1" x14ac:dyDescent="0.25">
      <c r="A21" s="49"/>
      <c r="B21" s="49"/>
      <c r="C21" s="49"/>
      <c r="D21" s="49"/>
    </row>
    <row r="22" spans="1:5" ht="26.45" customHeight="1" x14ac:dyDescent="0.25">
      <c r="A22" s="49"/>
      <c r="B22" s="49"/>
      <c r="C22" s="49"/>
      <c r="D22" s="49"/>
    </row>
    <row r="23" spans="1:5" ht="26.45" customHeight="1" x14ac:dyDescent="0.25">
      <c r="A23" s="49"/>
      <c r="B23" s="49"/>
      <c r="C23" s="49"/>
      <c r="D23" s="49"/>
    </row>
    <row r="24" spans="1:5" ht="26.45" customHeight="1" x14ac:dyDescent="0.25">
      <c r="A24" s="49"/>
      <c r="B24" s="49"/>
      <c r="C24" s="49"/>
      <c r="D24" s="49"/>
    </row>
  </sheetData>
  <mergeCells count="8">
    <mergeCell ref="B1:E1"/>
    <mergeCell ref="A5:E5"/>
    <mergeCell ref="A4:E4"/>
    <mergeCell ref="A3:E3"/>
    <mergeCell ref="A18:D18"/>
    <mergeCell ref="A6:E6"/>
    <mergeCell ref="A13:E13"/>
    <mergeCell ref="A12:E12"/>
  </mergeCells>
  <pageMargins left="0.7" right="0.7" top="0.75" bottom="0.75" header="0.3" footer="0.3"/>
  <pageSetup paperSize="9" scale="7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FBB86A-D929-4747-8547-5B4CF565BF9B}">
  <sheetPr>
    <pageSetUpPr fitToPage="1"/>
  </sheetPr>
  <dimension ref="A1:N20"/>
  <sheetViews>
    <sheetView zoomScale="90" zoomScaleNormal="90" workbookViewId="0">
      <selection activeCell="R8" sqref="R8"/>
    </sheetView>
  </sheetViews>
  <sheetFormatPr defaultColWidth="8.7109375" defaultRowHeight="15" x14ac:dyDescent="0.25"/>
  <cols>
    <col min="1" max="1" width="10.42578125" style="5" customWidth="1"/>
    <col min="2" max="2" width="24" style="4" customWidth="1"/>
    <col min="3" max="5" width="8.7109375" style="4"/>
    <col min="6" max="6" width="13.85546875" style="4" customWidth="1"/>
    <col min="7" max="7" width="8.7109375" style="4"/>
    <col min="8" max="8" width="25.85546875" style="4" customWidth="1"/>
    <col min="9" max="10" width="8.7109375" style="4"/>
    <col min="11" max="12" width="14.5703125" style="4" customWidth="1"/>
    <col min="13" max="13" width="10.42578125" style="4" customWidth="1"/>
    <col min="14" max="14" width="16.28515625" style="4" customWidth="1"/>
    <col min="15" max="16384" width="8.7109375" style="4"/>
  </cols>
  <sheetData>
    <row r="1" spans="1:14" ht="51" customHeight="1" x14ac:dyDescent="0.25">
      <c r="H1" s="115" t="s">
        <v>93</v>
      </c>
      <c r="I1" s="115"/>
      <c r="J1" s="115"/>
      <c r="K1" s="115"/>
      <c r="L1" s="115"/>
      <c r="M1" s="115"/>
      <c r="N1" s="115"/>
    </row>
    <row r="2" spans="1:14" ht="18.95" customHeight="1" x14ac:dyDescent="0.25">
      <c r="H2" s="5"/>
      <c r="I2" s="5"/>
      <c r="J2" s="5"/>
      <c r="K2" s="5"/>
      <c r="L2" s="5"/>
      <c r="M2" s="5"/>
      <c r="N2" s="48" t="s">
        <v>17</v>
      </c>
    </row>
    <row r="3" spans="1:14" ht="18.95" customHeight="1" x14ac:dyDescent="0.25">
      <c r="A3" s="117" t="s">
        <v>51</v>
      </c>
      <c r="B3" s="117"/>
      <c r="C3" s="117"/>
      <c r="D3" s="117"/>
      <c r="E3" s="117"/>
      <c r="F3" s="117"/>
      <c r="G3" s="117"/>
      <c r="H3" s="117"/>
      <c r="I3" s="117"/>
      <c r="J3" s="117"/>
      <c r="K3" s="117"/>
      <c r="L3" s="117"/>
      <c r="M3" s="117"/>
      <c r="N3" s="117"/>
    </row>
    <row r="4" spans="1:14" ht="30.95" customHeight="1" x14ac:dyDescent="0.25">
      <c r="A4" s="123" t="s">
        <v>19</v>
      </c>
      <c r="B4" s="123"/>
      <c r="C4" s="123"/>
      <c r="D4" s="123"/>
      <c r="E4" s="123"/>
      <c r="F4" s="123"/>
      <c r="G4" s="123"/>
      <c r="H4" s="5"/>
      <c r="I4" s="5"/>
      <c r="J4" s="5"/>
      <c r="K4" s="5"/>
      <c r="L4" s="5"/>
      <c r="M4" s="5"/>
      <c r="N4" s="48"/>
    </row>
    <row r="5" spans="1:14" ht="26.1" customHeight="1" x14ac:dyDescent="0.25">
      <c r="A5" s="122" t="s">
        <v>58</v>
      </c>
      <c r="B5" s="122"/>
      <c r="C5" s="122"/>
      <c r="D5" s="122"/>
      <c r="E5" s="122"/>
      <c r="F5" s="122"/>
      <c r="G5" s="122"/>
      <c r="H5" s="5"/>
      <c r="I5" s="5"/>
      <c r="J5" s="5"/>
      <c r="K5" s="5"/>
      <c r="L5" s="5"/>
      <c r="M5" s="5"/>
      <c r="N5" s="5"/>
    </row>
    <row r="6" spans="1:14" ht="18.95" customHeight="1" x14ac:dyDescent="0.25">
      <c r="A6" s="122" t="s">
        <v>18</v>
      </c>
      <c r="B6" s="122"/>
      <c r="C6" s="122"/>
      <c r="D6" s="122"/>
      <c r="E6" s="122"/>
      <c r="F6" s="122"/>
      <c r="G6" s="122"/>
      <c r="H6" s="5"/>
      <c r="I6" s="5"/>
      <c r="J6" s="5"/>
      <c r="K6" s="5"/>
      <c r="L6" s="5"/>
      <c r="M6" s="5"/>
      <c r="N6" s="5"/>
    </row>
    <row r="7" spans="1:14" ht="26.45" customHeight="1" x14ac:dyDescent="0.25">
      <c r="A7" s="126" t="s">
        <v>33</v>
      </c>
      <c r="B7" s="126"/>
      <c r="C7" s="126"/>
      <c r="D7" s="126"/>
      <c r="E7" s="126"/>
      <c r="F7" s="126"/>
      <c r="G7" s="126"/>
      <c r="H7" s="126"/>
      <c r="I7" s="126"/>
      <c r="J7" s="126"/>
      <c r="K7" s="126"/>
      <c r="L7" s="126"/>
      <c r="M7" s="126"/>
      <c r="N7" s="126"/>
    </row>
    <row r="8" spans="1:14" s="6" customFormat="1" ht="105.6" customHeight="1" x14ac:dyDescent="0.2">
      <c r="A8" s="10" t="s">
        <v>20</v>
      </c>
      <c r="B8" s="10" t="s">
        <v>0</v>
      </c>
      <c r="C8" s="10" t="s">
        <v>1</v>
      </c>
      <c r="D8" s="127" t="s">
        <v>2</v>
      </c>
      <c r="E8" s="128"/>
      <c r="F8" s="10" t="s">
        <v>35</v>
      </c>
      <c r="G8" s="10" t="s">
        <v>3</v>
      </c>
      <c r="H8" s="10" t="s">
        <v>32</v>
      </c>
      <c r="I8" s="127" t="s">
        <v>4</v>
      </c>
      <c r="J8" s="128"/>
      <c r="K8" s="10" t="s">
        <v>34</v>
      </c>
      <c r="L8" s="10" t="s">
        <v>31</v>
      </c>
      <c r="M8" s="11" t="s">
        <v>5</v>
      </c>
      <c r="N8" s="11" t="s">
        <v>6</v>
      </c>
    </row>
    <row r="9" spans="1:14" x14ac:dyDescent="0.25">
      <c r="A9" s="10">
        <v>1</v>
      </c>
      <c r="B9" s="10">
        <v>2</v>
      </c>
      <c r="C9" s="10">
        <v>3</v>
      </c>
      <c r="D9" s="127">
        <v>4</v>
      </c>
      <c r="E9" s="128"/>
      <c r="F9" s="12">
        <v>5</v>
      </c>
      <c r="G9" s="10">
        <v>6</v>
      </c>
      <c r="H9" s="10">
        <v>7</v>
      </c>
      <c r="I9" s="127">
        <v>8</v>
      </c>
      <c r="J9" s="128"/>
      <c r="K9" s="10" t="s">
        <v>7</v>
      </c>
      <c r="L9" s="10">
        <v>10</v>
      </c>
      <c r="M9" s="11">
        <v>11</v>
      </c>
      <c r="N9" s="11">
        <v>12</v>
      </c>
    </row>
    <row r="10" spans="1:14" x14ac:dyDescent="0.25">
      <c r="A10" s="13" t="s">
        <v>21</v>
      </c>
      <c r="B10" s="14" t="s">
        <v>8</v>
      </c>
      <c r="C10" s="15" t="s">
        <v>9</v>
      </c>
      <c r="D10" s="16"/>
      <c r="E10" s="16">
        <v>125</v>
      </c>
      <c r="F10" s="17">
        <v>900</v>
      </c>
      <c r="G10" s="18">
        <v>0.3</v>
      </c>
      <c r="H10" s="19">
        <f>ROUND(F10*G10,2)</f>
        <v>270</v>
      </c>
      <c r="I10" s="20"/>
      <c r="J10" s="21">
        <v>60</v>
      </c>
      <c r="K10" s="22">
        <f>ROUND(H10/E10*J10,2)</f>
        <v>129.6</v>
      </c>
      <c r="L10" s="23">
        <f t="shared" ref="L10:L19" si="0">ROUND(K10*23.59/100,2)</f>
        <v>30.57</v>
      </c>
      <c r="M10" s="1" t="s">
        <v>10</v>
      </c>
      <c r="N10" s="7">
        <v>45097</v>
      </c>
    </row>
    <row r="11" spans="1:14" ht="15" customHeight="1" x14ac:dyDescent="0.25">
      <c r="A11" s="13" t="s">
        <v>22</v>
      </c>
      <c r="B11" s="24" t="s">
        <v>11</v>
      </c>
      <c r="C11" s="25" t="s">
        <v>9</v>
      </c>
      <c r="D11" s="26">
        <v>21</v>
      </c>
      <c r="E11" s="26"/>
      <c r="F11" s="27">
        <v>905</v>
      </c>
      <c r="G11" s="28">
        <v>0.3</v>
      </c>
      <c r="H11" s="29">
        <f t="shared" ref="H11:H17" si="1">ROUND(F11*G11,2)</f>
        <v>271.5</v>
      </c>
      <c r="I11" s="30">
        <v>10</v>
      </c>
      <c r="J11" s="31"/>
      <c r="K11" s="32">
        <f>ROUND(H11/D11*I11,2)</f>
        <v>129.29</v>
      </c>
      <c r="L11" s="33">
        <f t="shared" si="0"/>
        <v>30.5</v>
      </c>
      <c r="M11" s="2" t="s">
        <v>12</v>
      </c>
      <c r="N11" s="8">
        <v>45107</v>
      </c>
    </row>
    <row r="12" spans="1:14" ht="21.95" customHeight="1" x14ac:dyDescent="0.25">
      <c r="A12" s="13" t="s">
        <v>23</v>
      </c>
      <c r="B12" s="24" t="s">
        <v>13</v>
      </c>
      <c r="C12" s="25" t="s">
        <v>9</v>
      </c>
      <c r="D12" s="26"/>
      <c r="E12" s="26">
        <v>83</v>
      </c>
      <c r="F12" s="27">
        <v>579</v>
      </c>
      <c r="G12" s="28">
        <v>0.3</v>
      </c>
      <c r="H12" s="29">
        <f t="shared" si="1"/>
        <v>173.7</v>
      </c>
      <c r="I12" s="30"/>
      <c r="J12" s="31">
        <v>40</v>
      </c>
      <c r="K12" s="32">
        <f t="shared" ref="K12:K18" si="2">ROUND(H12/E12*J12,2)</f>
        <v>83.71</v>
      </c>
      <c r="L12" s="33">
        <f t="shared" si="0"/>
        <v>19.75</v>
      </c>
      <c r="M12" s="2" t="s">
        <v>12</v>
      </c>
      <c r="N12" s="8">
        <v>45107</v>
      </c>
    </row>
    <row r="13" spans="1:14" x14ac:dyDescent="0.25">
      <c r="A13" s="13" t="s">
        <v>24</v>
      </c>
      <c r="B13" s="24" t="s">
        <v>8</v>
      </c>
      <c r="C13" s="25" t="s">
        <v>9</v>
      </c>
      <c r="D13" s="26"/>
      <c r="E13" s="26">
        <v>167</v>
      </c>
      <c r="F13" s="27">
        <v>1450</v>
      </c>
      <c r="G13" s="28">
        <v>0.3</v>
      </c>
      <c r="H13" s="29">
        <f t="shared" si="1"/>
        <v>435</v>
      </c>
      <c r="I13" s="30"/>
      <c r="J13" s="31">
        <v>80</v>
      </c>
      <c r="K13" s="32">
        <f t="shared" si="2"/>
        <v>208.38</v>
      </c>
      <c r="L13" s="33">
        <f t="shared" si="0"/>
        <v>49.16</v>
      </c>
      <c r="M13" s="2" t="s">
        <v>12</v>
      </c>
      <c r="N13" s="8">
        <v>45107</v>
      </c>
    </row>
    <row r="14" spans="1:14" x14ac:dyDescent="0.25">
      <c r="A14" s="13" t="s">
        <v>25</v>
      </c>
      <c r="B14" s="24" t="s">
        <v>8</v>
      </c>
      <c r="C14" s="25" t="s">
        <v>9</v>
      </c>
      <c r="D14" s="26"/>
      <c r="E14" s="26">
        <v>83</v>
      </c>
      <c r="F14" s="27">
        <v>600</v>
      </c>
      <c r="G14" s="28">
        <v>0.3</v>
      </c>
      <c r="H14" s="29">
        <f t="shared" si="1"/>
        <v>180</v>
      </c>
      <c r="I14" s="30"/>
      <c r="J14" s="31">
        <v>40</v>
      </c>
      <c r="K14" s="32">
        <f t="shared" si="2"/>
        <v>86.75</v>
      </c>
      <c r="L14" s="33">
        <f t="shared" si="0"/>
        <v>20.46</v>
      </c>
      <c r="M14" s="2" t="s">
        <v>12</v>
      </c>
      <c r="N14" s="8">
        <v>45107</v>
      </c>
    </row>
    <row r="15" spans="1:14" ht="15" customHeight="1" x14ac:dyDescent="0.25">
      <c r="A15" s="13" t="s">
        <v>26</v>
      </c>
      <c r="B15" s="24" t="s">
        <v>13</v>
      </c>
      <c r="C15" s="25" t="s">
        <v>9</v>
      </c>
      <c r="D15" s="26"/>
      <c r="E15" s="26">
        <v>83</v>
      </c>
      <c r="F15" s="27">
        <v>600</v>
      </c>
      <c r="G15" s="28">
        <v>0.3</v>
      </c>
      <c r="H15" s="29">
        <f t="shared" si="1"/>
        <v>180</v>
      </c>
      <c r="I15" s="30"/>
      <c r="J15" s="31">
        <v>40</v>
      </c>
      <c r="K15" s="32">
        <f t="shared" si="2"/>
        <v>86.75</v>
      </c>
      <c r="L15" s="33">
        <f t="shared" si="0"/>
        <v>20.46</v>
      </c>
      <c r="M15" s="2" t="s">
        <v>12</v>
      </c>
      <c r="N15" s="8">
        <v>45107</v>
      </c>
    </row>
    <row r="16" spans="1:14" ht="18" customHeight="1" x14ac:dyDescent="0.25">
      <c r="A16" s="13" t="s">
        <v>27</v>
      </c>
      <c r="B16" s="24" t="s">
        <v>8</v>
      </c>
      <c r="C16" s="25" t="s">
        <v>9</v>
      </c>
      <c r="D16" s="26"/>
      <c r="E16" s="26">
        <v>83</v>
      </c>
      <c r="F16" s="27">
        <v>600</v>
      </c>
      <c r="G16" s="28">
        <v>0.3</v>
      </c>
      <c r="H16" s="29">
        <f t="shared" si="1"/>
        <v>180</v>
      </c>
      <c r="I16" s="30"/>
      <c r="J16" s="31">
        <v>40</v>
      </c>
      <c r="K16" s="32">
        <f t="shared" si="2"/>
        <v>86.75</v>
      </c>
      <c r="L16" s="33">
        <f t="shared" si="0"/>
        <v>20.46</v>
      </c>
      <c r="M16" s="2" t="s">
        <v>12</v>
      </c>
      <c r="N16" s="8">
        <v>45107</v>
      </c>
    </row>
    <row r="17" spans="1:14" ht="17.100000000000001" customHeight="1" x14ac:dyDescent="0.25">
      <c r="A17" s="13" t="s">
        <v>28</v>
      </c>
      <c r="B17" s="24" t="s">
        <v>14</v>
      </c>
      <c r="C17" s="25" t="s">
        <v>9</v>
      </c>
      <c r="D17" s="26"/>
      <c r="E17" s="26">
        <v>167</v>
      </c>
      <c r="F17" s="27">
        <v>1800</v>
      </c>
      <c r="G17" s="28">
        <v>0.3</v>
      </c>
      <c r="H17" s="29">
        <f t="shared" si="1"/>
        <v>540</v>
      </c>
      <c r="I17" s="30"/>
      <c r="J17" s="31">
        <v>80</v>
      </c>
      <c r="K17" s="32">
        <f t="shared" si="2"/>
        <v>258.68</v>
      </c>
      <c r="L17" s="33">
        <f t="shared" si="0"/>
        <v>61.02</v>
      </c>
      <c r="M17" s="2" t="s">
        <v>12</v>
      </c>
      <c r="N17" s="8">
        <v>45107</v>
      </c>
    </row>
    <row r="18" spans="1:14" ht="17.45" customHeight="1" x14ac:dyDescent="0.25">
      <c r="A18" s="13" t="s">
        <v>29</v>
      </c>
      <c r="B18" s="34" t="s">
        <v>13</v>
      </c>
      <c r="C18" s="35" t="s">
        <v>9</v>
      </c>
      <c r="D18" s="36"/>
      <c r="E18" s="36">
        <v>167</v>
      </c>
      <c r="F18" s="37">
        <v>1200</v>
      </c>
      <c r="G18" s="38">
        <v>0.3</v>
      </c>
      <c r="H18" s="39">
        <f>ROUND(F18*G18,2)</f>
        <v>360</v>
      </c>
      <c r="I18" s="40"/>
      <c r="J18" s="41">
        <v>40</v>
      </c>
      <c r="K18" s="42">
        <f t="shared" si="2"/>
        <v>86.23</v>
      </c>
      <c r="L18" s="43">
        <f t="shared" si="0"/>
        <v>20.34</v>
      </c>
      <c r="M18" s="3" t="s">
        <v>12</v>
      </c>
      <c r="N18" s="9">
        <v>45107</v>
      </c>
    </row>
    <row r="19" spans="1:14" ht="20.45" customHeight="1" x14ac:dyDescent="0.25">
      <c r="A19" s="129" t="s">
        <v>15</v>
      </c>
      <c r="B19" s="130"/>
      <c r="C19" s="44" t="s">
        <v>16</v>
      </c>
      <c r="D19" s="44" t="s">
        <v>16</v>
      </c>
      <c r="E19" s="44" t="s">
        <v>16</v>
      </c>
      <c r="F19" s="44" t="s">
        <v>16</v>
      </c>
      <c r="G19" s="44" t="s">
        <v>16</v>
      </c>
      <c r="H19" s="44" t="s">
        <v>16</v>
      </c>
      <c r="I19" s="45" t="s">
        <v>16</v>
      </c>
      <c r="J19" s="45" t="s">
        <v>16</v>
      </c>
      <c r="K19" s="46">
        <f>SUM(K10:K18)</f>
        <v>1156.1400000000001</v>
      </c>
      <c r="L19" s="47">
        <f t="shared" si="0"/>
        <v>272.73</v>
      </c>
      <c r="M19" s="44" t="s">
        <v>16</v>
      </c>
      <c r="N19" s="44" t="s">
        <v>16</v>
      </c>
    </row>
    <row r="20" spans="1:14" ht="14.45" customHeight="1" x14ac:dyDescent="0.25">
      <c r="I20" s="125" t="s">
        <v>30</v>
      </c>
      <c r="J20" s="125"/>
      <c r="K20" s="124">
        <f>K19+L19</f>
        <v>1428.8700000000001</v>
      </c>
      <c r="L20" s="125"/>
    </row>
  </sheetData>
  <mergeCells count="13">
    <mergeCell ref="H1:N1"/>
    <mergeCell ref="A6:G6"/>
    <mergeCell ref="A4:G4"/>
    <mergeCell ref="K20:L20"/>
    <mergeCell ref="I20:J20"/>
    <mergeCell ref="A7:N7"/>
    <mergeCell ref="A5:G5"/>
    <mergeCell ref="A3:N3"/>
    <mergeCell ref="D8:E8"/>
    <mergeCell ref="I8:J8"/>
    <mergeCell ref="D9:E9"/>
    <mergeCell ref="I9:J9"/>
    <mergeCell ref="A19:B19"/>
  </mergeCells>
  <pageMargins left="0.7" right="0.7" top="0.75" bottom="0.75" header="0.3" footer="0.3"/>
  <pageSetup paperSize="9" scale="71"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03F986-41B4-4288-BCC2-EE2D677E7FD2}">
  <sheetPr>
    <pageSetUpPr fitToPage="1"/>
  </sheetPr>
  <dimension ref="A1:E37"/>
  <sheetViews>
    <sheetView topLeftCell="A2" zoomScale="80" zoomScaleNormal="80" workbookViewId="0">
      <selection activeCell="M20" sqref="M20"/>
    </sheetView>
  </sheetViews>
  <sheetFormatPr defaultColWidth="8.7109375" defaultRowHeight="15" x14ac:dyDescent="0.25"/>
  <cols>
    <col min="1" max="1" width="41.140625" style="5" customWidth="1"/>
    <col min="2" max="2" width="18.5703125" style="4" customWidth="1"/>
    <col min="3" max="3" width="16" style="4" customWidth="1"/>
    <col min="4" max="4" width="15" style="4" customWidth="1"/>
    <col min="5" max="5" width="18.7109375" style="4" customWidth="1"/>
    <col min="6" max="16384" width="8.7109375" style="4"/>
  </cols>
  <sheetData>
    <row r="1" spans="1:5" ht="72.599999999999994" customHeight="1" x14ac:dyDescent="0.25">
      <c r="B1" s="115" t="s">
        <v>93</v>
      </c>
      <c r="C1" s="115"/>
      <c r="D1" s="115"/>
      <c r="E1" s="115"/>
    </row>
    <row r="2" spans="1:5" ht="24.6" customHeight="1" x14ac:dyDescent="0.25">
      <c r="B2" s="51"/>
      <c r="C2" s="51"/>
      <c r="D2" s="51"/>
      <c r="E2" s="51" t="s">
        <v>36</v>
      </c>
    </row>
    <row r="3" spans="1:5" ht="18.95" customHeight="1" x14ac:dyDescent="0.25">
      <c r="A3" s="117" t="s">
        <v>51</v>
      </c>
      <c r="B3" s="117"/>
      <c r="C3" s="117"/>
      <c r="D3" s="117"/>
      <c r="E3" s="117"/>
    </row>
    <row r="4" spans="1:5" ht="17.45" customHeight="1" x14ac:dyDescent="0.25">
      <c r="A4" s="123" t="s">
        <v>37</v>
      </c>
      <c r="B4" s="123"/>
      <c r="C4" s="52"/>
      <c r="D4" s="52"/>
      <c r="E4" s="52"/>
    </row>
    <row r="5" spans="1:5" ht="21" customHeight="1" x14ac:dyDescent="0.25">
      <c r="A5" s="122" t="s">
        <v>58</v>
      </c>
      <c r="B5" s="122"/>
      <c r="C5" s="122"/>
      <c r="D5" s="53"/>
      <c r="E5" s="53"/>
    </row>
    <row r="6" spans="1:5" ht="33.950000000000003" customHeight="1" x14ac:dyDescent="0.25">
      <c r="A6" s="131" t="s">
        <v>50</v>
      </c>
      <c r="B6" s="131"/>
      <c r="C6" s="131"/>
      <c r="D6" s="131"/>
      <c r="E6" s="131"/>
    </row>
    <row r="7" spans="1:5" ht="26.45" customHeight="1" x14ac:dyDescent="0.25">
      <c r="A7" s="116" t="s">
        <v>47</v>
      </c>
      <c r="B7" s="116"/>
      <c r="C7" s="116"/>
      <c r="D7" s="116"/>
      <c r="E7" s="116"/>
    </row>
    <row r="8" spans="1:5" ht="12.6" customHeight="1" x14ac:dyDescent="0.25">
      <c r="A8" s="133" t="s">
        <v>38</v>
      </c>
      <c r="B8" s="134" t="s">
        <v>43</v>
      </c>
      <c r="C8" s="134"/>
      <c r="D8" s="134"/>
      <c r="E8" s="134"/>
    </row>
    <row r="9" spans="1:5" ht="17.25" customHeight="1" x14ac:dyDescent="0.25">
      <c r="A9" s="133"/>
      <c r="B9" s="75" t="s">
        <v>39</v>
      </c>
      <c r="C9" s="75" t="s">
        <v>40</v>
      </c>
      <c r="D9" s="75" t="s">
        <v>41</v>
      </c>
      <c r="E9" s="75" t="s">
        <v>42</v>
      </c>
    </row>
    <row r="10" spans="1:5" x14ac:dyDescent="0.25">
      <c r="A10" s="90">
        <v>4.0599999999999996</v>
      </c>
      <c r="B10" s="91">
        <v>40</v>
      </c>
      <c r="C10" s="91">
        <v>40</v>
      </c>
      <c r="D10" s="91">
        <v>40</v>
      </c>
      <c r="E10" s="92">
        <f>SUM(B10:D10)</f>
        <v>120</v>
      </c>
    </row>
    <row r="11" spans="1:5" x14ac:dyDescent="0.25">
      <c r="A11" s="90">
        <f t="shared" ref="A11:A30" si="0">+A10+1</f>
        <v>5.0599999999999996</v>
      </c>
      <c r="B11" s="91">
        <v>42</v>
      </c>
      <c r="C11" s="91">
        <v>42</v>
      </c>
      <c r="D11" s="91">
        <v>42</v>
      </c>
      <c r="E11" s="92">
        <f t="shared" ref="E11:E30" si="1">SUM(B11:D11)</f>
        <v>126</v>
      </c>
    </row>
    <row r="12" spans="1:5" x14ac:dyDescent="0.25">
      <c r="A12" s="90">
        <f t="shared" si="0"/>
        <v>6.06</v>
      </c>
      <c r="B12" s="91">
        <v>42</v>
      </c>
      <c r="C12" s="91">
        <v>42</v>
      </c>
      <c r="D12" s="91">
        <v>42</v>
      </c>
      <c r="E12" s="92">
        <f t="shared" si="1"/>
        <v>126</v>
      </c>
    </row>
    <row r="13" spans="1:5" x14ac:dyDescent="0.25">
      <c r="A13" s="90">
        <f t="shared" si="0"/>
        <v>7.06</v>
      </c>
      <c r="B13" s="91">
        <v>42</v>
      </c>
      <c r="C13" s="91">
        <v>42</v>
      </c>
      <c r="D13" s="91">
        <v>42</v>
      </c>
      <c r="E13" s="92">
        <f t="shared" si="1"/>
        <v>126</v>
      </c>
    </row>
    <row r="14" spans="1:5" x14ac:dyDescent="0.25">
      <c r="A14" s="90">
        <f t="shared" si="0"/>
        <v>8.0599999999999987</v>
      </c>
      <c r="B14" s="91">
        <v>42</v>
      </c>
      <c r="C14" s="91">
        <v>42</v>
      </c>
      <c r="D14" s="91">
        <v>42</v>
      </c>
      <c r="E14" s="92">
        <f t="shared" si="1"/>
        <v>126</v>
      </c>
    </row>
    <row r="15" spans="1:5" x14ac:dyDescent="0.25">
      <c r="A15" s="90">
        <f t="shared" si="0"/>
        <v>9.0599999999999987</v>
      </c>
      <c r="B15" s="91">
        <v>42</v>
      </c>
      <c r="C15" s="91">
        <v>42</v>
      </c>
      <c r="D15" s="91">
        <v>42</v>
      </c>
      <c r="E15" s="92">
        <f t="shared" si="1"/>
        <v>126</v>
      </c>
    </row>
    <row r="16" spans="1:5" x14ac:dyDescent="0.25">
      <c r="A16" s="90">
        <f t="shared" si="0"/>
        <v>10.059999999999999</v>
      </c>
      <c r="B16" s="91">
        <v>42</v>
      </c>
      <c r="C16" s="91">
        <v>42</v>
      </c>
      <c r="D16" s="91">
        <v>42</v>
      </c>
      <c r="E16" s="92">
        <f t="shared" si="1"/>
        <v>126</v>
      </c>
    </row>
    <row r="17" spans="1:5" x14ac:dyDescent="0.25">
      <c r="A17" s="90">
        <f t="shared" si="0"/>
        <v>11.059999999999999</v>
      </c>
      <c r="B17" s="91">
        <v>42</v>
      </c>
      <c r="C17" s="91">
        <v>42</v>
      </c>
      <c r="D17" s="91">
        <v>42</v>
      </c>
      <c r="E17" s="92">
        <f t="shared" si="1"/>
        <v>126</v>
      </c>
    </row>
    <row r="18" spans="1:5" x14ac:dyDescent="0.25">
      <c r="A18" s="90">
        <f t="shared" si="0"/>
        <v>12.059999999999999</v>
      </c>
      <c r="B18" s="91">
        <v>42</v>
      </c>
      <c r="C18" s="91">
        <v>42</v>
      </c>
      <c r="D18" s="91">
        <v>42</v>
      </c>
      <c r="E18" s="92">
        <f t="shared" si="1"/>
        <v>126</v>
      </c>
    </row>
    <row r="19" spans="1:5" x14ac:dyDescent="0.25">
      <c r="A19" s="90">
        <f t="shared" si="0"/>
        <v>13.059999999999999</v>
      </c>
      <c r="B19" s="91">
        <v>42</v>
      </c>
      <c r="C19" s="91">
        <v>0</v>
      </c>
      <c r="D19" s="91">
        <v>0</v>
      </c>
      <c r="E19" s="92">
        <f t="shared" si="1"/>
        <v>42</v>
      </c>
    </row>
    <row r="20" spans="1:5" x14ac:dyDescent="0.25">
      <c r="A20" s="90">
        <f t="shared" si="0"/>
        <v>14.059999999999999</v>
      </c>
      <c r="B20" s="91">
        <v>42</v>
      </c>
      <c r="C20" s="91">
        <v>42</v>
      </c>
      <c r="D20" s="91">
        <v>42</v>
      </c>
      <c r="E20" s="92">
        <f t="shared" si="1"/>
        <v>126</v>
      </c>
    </row>
    <row r="21" spans="1:5" ht="18.600000000000001" customHeight="1" x14ac:dyDescent="0.25">
      <c r="A21" s="132" t="s">
        <v>46</v>
      </c>
      <c r="B21" s="132"/>
      <c r="C21" s="132"/>
      <c r="D21" s="132"/>
      <c r="E21" s="132"/>
    </row>
    <row r="22" spans="1:5" ht="30" x14ac:dyDescent="0.25">
      <c r="A22" s="93" t="s">
        <v>44</v>
      </c>
      <c r="B22" s="94">
        <v>2.6</v>
      </c>
      <c r="C22" s="94">
        <v>6.11</v>
      </c>
      <c r="D22" s="94">
        <v>4.29</v>
      </c>
      <c r="E22" s="94">
        <f>SUM(B22:D22)</f>
        <v>13</v>
      </c>
    </row>
    <row r="23" spans="1:5" ht="18" customHeight="1" x14ac:dyDescent="0.25">
      <c r="A23" s="80" t="s">
        <v>48</v>
      </c>
      <c r="B23" s="95">
        <f>SUM(B10:B20)*B22</f>
        <v>1196</v>
      </c>
      <c r="C23" s="95">
        <f t="shared" ref="C23:D23" si="2">SUM(C10:C20)*C22</f>
        <v>2553.98</v>
      </c>
      <c r="D23" s="95">
        <f t="shared" si="2"/>
        <v>1793.22</v>
      </c>
      <c r="E23" s="96">
        <f>B23+C23+D23</f>
        <v>5543.2</v>
      </c>
    </row>
    <row r="24" spans="1:5" x14ac:dyDescent="0.25">
      <c r="A24" s="87"/>
      <c r="B24" s="88"/>
      <c r="C24" s="88"/>
      <c r="D24" s="88"/>
      <c r="E24" s="89"/>
    </row>
    <row r="25" spans="1:5" x14ac:dyDescent="0.25">
      <c r="A25" s="72"/>
      <c r="B25" s="73"/>
      <c r="C25" s="73"/>
      <c r="D25" s="73"/>
      <c r="E25" s="74"/>
    </row>
    <row r="26" spans="1:5" ht="14.1" customHeight="1" x14ac:dyDescent="0.25">
      <c r="A26" s="133" t="s">
        <v>38</v>
      </c>
      <c r="B26" s="134" t="s">
        <v>43</v>
      </c>
      <c r="C26" s="134"/>
      <c r="D26" s="134"/>
      <c r="E26" s="134"/>
    </row>
    <row r="27" spans="1:5" ht="16.5" customHeight="1" x14ac:dyDescent="0.25">
      <c r="A27" s="133"/>
      <c r="B27" s="75" t="s">
        <v>39</v>
      </c>
      <c r="C27" s="75" t="s">
        <v>40</v>
      </c>
      <c r="D27" s="75" t="s">
        <v>41</v>
      </c>
      <c r="E27" s="75" t="s">
        <v>42</v>
      </c>
    </row>
    <row r="28" spans="1:5" x14ac:dyDescent="0.25">
      <c r="A28" s="76">
        <f>+A20+1</f>
        <v>15.059999999999999</v>
      </c>
      <c r="B28" s="77">
        <v>42</v>
      </c>
      <c r="C28" s="77">
        <v>42</v>
      </c>
      <c r="D28" s="77">
        <v>42</v>
      </c>
      <c r="E28" s="77">
        <f t="shared" si="1"/>
        <v>126</v>
      </c>
    </row>
    <row r="29" spans="1:5" x14ac:dyDescent="0.25">
      <c r="A29" s="76">
        <f t="shared" si="0"/>
        <v>16.059999999999999</v>
      </c>
      <c r="B29" s="77">
        <v>42</v>
      </c>
      <c r="C29" s="77">
        <v>42</v>
      </c>
      <c r="D29" s="77">
        <v>42</v>
      </c>
      <c r="E29" s="77">
        <f t="shared" si="1"/>
        <v>126</v>
      </c>
    </row>
    <row r="30" spans="1:5" x14ac:dyDescent="0.25">
      <c r="A30" s="76">
        <f t="shared" si="0"/>
        <v>17.059999999999999</v>
      </c>
      <c r="B30" s="77">
        <v>40</v>
      </c>
      <c r="C30" s="77">
        <v>40</v>
      </c>
      <c r="D30" s="77">
        <v>40</v>
      </c>
      <c r="E30" s="77">
        <f t="shared" si="1"/>
        <v>120</v>
      </c>
    </row>
    <row r="31" spans="1:5" ht="20.45" customHeight="1" x14ac:dyDescent="0.25">
      <c r="A31" s="135" t="s">
        <v>46</v>
      </c>
      <c r="B31" s="135"/>
      <c r="C31" s="135"/>
      <c r="D31" s="135"/>
      <c r="E31" s="135"/>
    </row>
    <row r="32" spans="1:5" ht="30" x14ac:dyDescent="0.25">
      <c r="A32" s="78" t="s">
        <v>45</v>
      </c>
      <c r="B32" s="79">
        <v>4</v>
      </c>
      <c r="C32" s="79">
        <v>9.4</v>
      </c>
      <c r="D32" s="79">
        <v>6.6</v>
      </c>
      <c r="E32" s="79">
        <f>B32+C32+D32</f>
        <v>20</v>
      </c>
    </row>
    <row r="33" spans="1:5" ht="18" customHeight="1" x14ac:dyDescent="0.25">
      <c r="A33" s="80" t="s">
        <v>52</v>
      </c>
      <c r="B33" s="81">
        <f>SUM(B28:B30)*B32</f>
        <v>496</v>
      </c>
      <c r="C33" s="81">
        <f t="shared" ref="C33:D33" si="3">SUM(C28:C30)*C32</f>
        <v>1165.6000000000001</v>
      </c>
      <c r="D33" s="81">
        <f t="shared" si="3"/>
        <v>818.4</v>
      </c>
      <c r="E33" s="81">
        <f>B33+C33+D33</f>
        <v>2480</v>
      </c>
    </row>
    <row r="34" spans="1:5" ht="19.5" customHeight="1" x14ac:dyDescent="0.25">
      <c r="A34" s="82" t="s">
        <v>96</v>
      </c>
      <c r="B34" s="83">
        <f>B23+B33</f>
        <v>1692</v>
      </c>
      <c r="C34" s="83">
        <f t="shared" ref="C34:E34" si="4">C23+C33</f>
        <v>3719.58</v>
      </c>
      <c r="D34" s="83">
        <f t="shared" si="4"/>
        <v>2611.62</v>
      </c>
      <c r="E34" s="83">
        <f t="shared" si="4"/>
        <v>8023.2</v>
      </c>
    </row>
    <row r="35" spans="1:5" ht="21.6" customHeight="1" x14ac:dyDescent="0.25">
      <c r="A35" s="84" t="s">
        <v>49</v>
      </c>
      <c r="B35" s="85"/>
      <c r="C35" s="85"/>
      <c r="D35" s="85"/>
      <c r="E35" s="86">
        <f>ROUND(E34*1.21,2)</f>
        <v>9708.07</v>
      </c>
    </row>
    <row r="37" spans="1:5" ht="53.45" customHeight="1" x14ac:dyDescent="0.25">
      <c r="A37" s="131" t="s">
        <v>97</v>
      </c>
      <c r="B37" s="131"/>
      <c r="C37" s="131"/>
      <c r="D37" s="131"/>
      <c r="E37" s="131"/>
    </row>
  </sheetData>
  <mergeCells count="13">
    <mergeCell ref="A37:E37"/>
    <mergeCell ref="B1:E1"/>
    <mergeCell ref="A3:E3"/>
    <mergeCell ref="A5:C5"/>
    <mergeCell ref="A6:E6"/>
    <mergeCell ref="A21:E21"/>
    <mergeCell ref="A26:A27"/>
    <mergeCell ref="B26:E26"/>
    <mergeCell ref="A31:E31"/>
    <mergeCell ref="A7:E7"/>
    <mergeCell ref="B8:E8"/>
    <mergeCell ref="A8:A9"/>
    <mergeCell ref="A4:B4"/>
  </mergeCells>
  <pageMargins left="0.7" right="0.7" top="0.75" bottom="0.75" header="0.3" footer="0.3"/>
  <pageSetup paperSize="9" scale="7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6AE0B-49D6-491F-BBA9-A4F84996CD4A}">
  <sheetPr>
    <pageSetUpPr fitToPage="1"/>
  </sheetPr>
  <dimension ref="A1:D37"/>
  <sheetViews>
    <sheetView zoomScale="90" zoomScaleNormal="90" workbookViewId="0">
      <selection activeCell="E38" sqref="A38:XFD67"/>
    </sheetView>
  </sheetViews>
  <sheetFormatPr defaultColWidth="8.7109375" defaultRowHeight="15" x14ac:dyDescent="0.25"/>
  <cols>
    <col min="1" max="1" width="41.140625" style="5" customWidth="1"/>
    <col min="2" max="2" width="18.5703125" style="4" customWidth="1"/>
    <col min="3" max="3" width="16.140625" style="4" customWidth="1"/>
    <col min="4" max="4" width="18.7109375" style="4" customWidth="1"/>
    <col min="5" max="16384" width="8.7109375" style="4"/>
  </cols>
  <sheetData>
    <row r="1" spans="1:4" ht="72.599999999999994" customHeight="1" x14ac:dyDescent="0.25">
      <c r="B1" s="115" t="s">
        <v>93</v>
      </c>
      <c r="C1" s="115"/>
      <c r="D1" s="115"/>
    </row>
    <row r="2" spans="1:4" ht="24.6" customHeight="1" x14ac:dyDescent="0.25">
      <c r="B2" s="51"/>
      <c r="C2" s="51"/>
      <c r="D2" s="51" t="s">
        <v>53</v>
      </c>
    </row>
    <row r="3" spans="1:4" ht="18.95" customHeight="1" x14ac:dyDescent="0.25">
      <c r="A3" s="117" t="s">
        <v>51</v>
      </c>
      <c r="B3" s="117"/>
      <c r="C3" s="117"/>
      <c r="D3" s="117"/>
    </row>
    <row r="4" spans="1:4" ht="17.45" customHeight="1" x14ac:dyDescent="0.25">
      <c r="A4" s="123" t="s">
        <v>37</v>
      </c>
      <c r="B4" s="123"/>
      <c r="C4" s="52"/>
      <c r="D4" s="52"/>
    </row>
    <row r="5" spans="1:4" ht="18" customHeight="1" x14ac:dyDescent="0.25">
      <c r="A5" s="106" t="s">
        <v>58</v>
      </c>
      <c r="B5" s="106"/>
      <c r="C5" s="54"/>
      <c r="D5" s="53"/>
    </row>
    <row r="6" spans="1:4" ht="19.5" customHeight="1" x14ac:dyDescent="0.25">
      <c r="A6" s="131" t="s">
        <v>18</v>
      </c>
      <c r="B6" s="131"/>
      <c r="C6" s="131"/>
      <c r="D6" s="131"/>
    </row>
    <row r="7" spans="1:4" ht="26.45" customHeight="1" x14ac:dyDescent="0.25">
      <c r="A7" s="116" t="s">
        <v>54</v>
      </c>
      <c r="B7" s="116"/>
      <c r="C7" s="116"/>
      <c r="D7" s="116"/>
    </row>
    <row r="8" spans="1:4" ht="42.95" customHeight="1" x14ac:dyDescent="0.25">
      <c r="A8" s="107" t="s">
        <v>38</v>
      </c>
      <c r="B8" s="107" t="s">
        <v>55</v>
      </c>
      <c r="C8" s="107" t="s">
        <v>63</v>
      </c>
      <c r="D8" s="57" t="s">
        <v>95</v>
      </c>
    </row>
    <row r="9" spans="1:4" ht="21" customHeight="1" x14ac:dyDescent="0.25">
      <c r="A9" s="108">
        <v>45083</v>
      </c>
      <c r="B9" s="109" t="s">
        <v>56</v>
      </c>
      <c r="C9" s="110">
        <v>17</v>
      </c>
      <c r="D9" s="111">
        <v>20</v>
      </c>
    </row>
    <row r="10" spans="1:4" ht="18" customHeight="1" x14ac:dyDescent="0.25">
      <c r="A10" s="108">
        <v>45084</v>
      </c>
      <c r="B10" s="109" t="s">
        <v>56</v>
      </c>
      <c r="C10" s="110">
        <v>15</v>
      </c>
      <c r="D10" s="111">
        <v>20</v>
      </c>
    </row>
    <row r="11" spans="1:4" ht="19.5" customHeight="1" x14ac:dyDescent="0.25">
      <c r="A11" s="108">
        <v>45085</v>
      </c>
      <c r="B11" s="109" t="s">
        <v>56</v>
      </c>
      <c r="C11" s="110">
        <v>21</v>
      </c>
      <c r="D11" s="111">
        <v>20</v>
      </c>
    </row>
    <row r="12" spans="1:4" ht="18.600000000000001" customHeight="1" x14ac:dyDescent="0.25">
      <c r="A12" s="108">
        <v>45089</v>
      </c>
      <c r="B12" s="109" t="s">
        <v>56</v>
      </c>
      <c r="C12" s="110">
        <v>20</v>
      </c>
      <c r="D12" s="111">
        <v>20</v>
      </c>
    </row>
    <row r="13" spans="1:4" ht="15.95" customHeight="1" x14ac:dyDescent="0.25">
      <c r="A13" s="112">
        <v>45091</v>
      </c>
      <c r="B13" s="109" t="s">
        <v>56</v>
      </c>
      <c r="C13" s="110">
        <v>19</v>
      </c>
      <c r="D13" s="111">
        <v>20</v>
      </c>
    </row>
    <row r="14" spans="1:4" ht="26.45" customHeight="1" x14ac:dyDescent="0.25">
      <c r="A14" s="108">
        <v>45092</v>
      </c>
      <c r="B14" s="109" t="s">
        <v>56</v>
      </c>
      <c r="C14" s="110">
        <v>20</v>
      </c>
      <c r="D14" s="111">
        <v>20</v>
      </c>
    </row>
    <row r="15" spans="1:4" ht="26.45" customHeight="1" x14ac:dyDescent="0.25">
      <c r="A15" s="136" t="s">
        <v>64</v>
      </c>
      <c r="B15" s="136"/>
      <c r="C15" s="113">
        <f>SUM(C9:C14)</f>
        <v>112</v>
      </c>
      <c r="D15" s="111" t="s">
        <v>16</v>
      </c>
    </row>
    <row r="16" spans="1:4" ht="26.45" customHeight="1" x14ac:dyDescent="0.25">
      <c r="A16" s="136" t="s">
        <v>57</v>
      </c>
      <c r="B16" s="136"/>
      <c r="C16" s="136"/>
      <c r="D16" s="114">
        <f>C15*20</f>
        <v>2240</v>
      </c>
    </row>
    <row r="17" spans="1:4" ht="26.45" customHeight="1" x14ac:dyDescent="0.25">
      <c r="A17" s="49"/>
      <c r="B17" s="49"/>
      <c r="C17" s="49"/>
      <c r="D17" s="49"/>
    </row>
    <row r="18" spans="1:4" ht="26.45" customHeight="1" x14ac:dyDescent="0.25">
      <c r="A18" s="49"/>
      <c r="B18" s="49"/>
      <c r="C18" s="49"/>
      <c r="D18" s="49"/>
    </row>
    <row r="19" spans="1:4" ht="26.45" customHeight="1" x14ac:dyDescent="0.25">
      <c r="A19" s="49"/>
      <c r="B19" s="49"/>
      <c r="C19" s="49"/>
      <c r="D19" s="49"/>
    </row>
    <row r="20" spans="1:4" ht="26.45" customHeight="1" x14ac:dyDescent="0.25">
      <c r="A20" s="49"/>
      <c r="B20" s="49"/>
      <c r="C20" s="49"/>
      <c r="D20" s="49"/>
    </row>
    <row r="21" spans="1:4" ht="26.45" customHeight="1" x14ac:dyDescent="0.25">
      <c r="A21" s="49"/>
      <c r="B21" s="49"/>
      <c r="C21" s="49"/>
      <c r="D21" s="49"/>
    </row>
    <row r="22" spans="1:4" ht="26.45" customHeight="1" x14ac:dyDescent="0.25">
      <c r="A22" s="49"/>
      <c r="B22" s="49"/>
      <c r="C22" s="49"/>
      <c r="D22" s="49"/>
    </row>
    <row r="23" spans="1:4" ht="26.45" customHeight="1" x14ac:dyDescent="0.25">
      <c r="A23" s="49"/>
      <c r="B23" s="49"/>
      <c r="C23" s="49"/>
      <c r="D23" s="49"/>
    </row>
    <row r="24" spans="1:4" ht="26.45" customHeight="1" x14ac:dyDescent="0.25">
      <c r="A24" s="49"/>
      <c r="B24" s="49"/>
      <c r="C24" s="49"/>
      <c r="D24" s="49"/>
    </row>
    <row r="25" spans="1:4" ht="26.45" customHeight="1" x14ac:dyDescent="0.25">
      <c r="A25" s="49"/>
      <c r="B25" s="49"/>
      <c r="C25" s="49"/>
      <c r="D25" s="49"/>
    </row>
    <row r="26" spans="1:4" ht="26.45" customHeight="1" x14ac:dyDescent="0.25">
      <c r="A26" s="49"/>
      <c r="B26" s="49"/>
      <c r="C26" s="49"/>
      <c r="D26" s="49"/>
    </row>
    <row r="27" spans="1:4" ht="26.45" customHeight="1" x14ac:dyDescent="0.25">
      <c r="A27" s="49"/>
      <c r="B27" s="49"/>
      <c r="C27" s="49"/>
      <c r="D27" s="49"/>
    </row>
    <row r="28" spans="1:4" ht="26.45" customHeight="1" x14ac:dyDescent="0.25">
      <c r="A28" s="49"/>
      <c r="B28" s="49"/>
      <c r="C28" s="49"/>
      <c r="D28" s="49"/>
    </row>
    <row r="29" spans="1:4" ht="26.45" customHeight="1" x14ac:dyDescent="0.25">
      <c r="A29" s="49"/>
      <c r="B29" s="49"/>
      <c r="C29" s="49"/>
      <c r="D29" s="49"/>
    </row>
    <row r="30" spans="1:4" ht="26.45" customHeight="1" x14ac:dyDescent="0.25">
      <c r="A30" s="49"/>
      <c r="B30" s="49"/>
      <c r="C30" s="49"/>
      <c r="D30" s="49"/>
    </row>
    <row r="31" spans="1:4" ht="26.45" customHeight="1" x14ac:dyDescent="0.25">
      <c r="A31" s="49"/>
      <c r="B31" s="49"/>
      <c r="C31" s="49"/>
      <c r="D31" s="49"/>
    </row>
    <row r="32" spans="1:4" ht="26.45" customHeight="1" x14ac:dyDescent="0.25">
      <c r="A32" s="49"/>
      <c r="B32" s="49"/>
      <c r="C32" s="49"/>
      <c r="D32" s="49"/>
    </row>
    <row r="33" spans="1:4" ht="26.45" customHeight="1" x14ac:dyDescent="0.25">
      <c r="A33" s="49"/>
      <c r="B33" s="49"/>
      <c r="C33" s="49"/>
      <c r="D33" s="49"/>
    </row>
    <row r="34" spans="1:4" ht="26.45" customHeight="1" x14ac:dyDescent="0.25">
      <c r="A34" s="49"/>
      <c r="B34" s="49"/>
      <c r="C34" s="49"/>
      <c r="D34" s="49"/>
    </row>
    <row r="35" spans="1:4" ht="26.45" customHeight="1" x14ac:dyDescent="0.25">
      <c r="A35" s="49"/>
      <c r="B35" s="49"/>
      <c r="C35" s="49"/>
      <c r="D35" s="49"/>
    </row>
    <row r="36" spans="1:4" ht="26.45" customHeight="1" x14ac:dyDescent="0.25">
      <c r="A36" s="49"/>
      <c r="B36" s="49"/>
      <c r="C36" s="49"/>
      <c r="D36" s="49"/>
    </row>
    <row r="37" spans="1:4" ht="26.45" customHeight="1" x14ac:dyDescent="0.25">
      <c r="A37" s="49"/>
      <c r="B37" s="49"/>
      <c r="C37" s="49"/>
      <c r="D37" s="49"/>
    </row>
  </sheetData>
  <mergeCells count="7">
    <mergeCell ref="A15:B15"/>
    <mergeCell ref="A16:C16"/>
    <mergeCell ref="B1:D1"/>
    <mergeCell ref="A3:D3"/>
    <mergeCell ref="A6:D6"/>
    <mergeCell ref="A7:D7"/>
    <mergeCell ref="A4:B4"/>
  </mergeCells>
  <pageMargins left="0.7" right="0.7" top="0.75" bottom="0.75" header="0.3" footer="0.3"/>
  <pageSetup paperSize="9" scale="92"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12511-1BBD-4B54-B82D-C97DDC178D7D}">
  <sheetPr>
    <pageSetUpPr fitToPage="1"/>
  </sheetPr>
  <dimension ref="A1:G10"/>
  <sheetViews>
    <sheetView zoomScale="90" zoomScaleNormal="90" workbookViewId="0">
      <selection activeCell="R15" sqref="R15"/>
    </sheetView>
  </sheetViews>
  <sheetFormatPr defaultColWidth="8.7109375" defaultRowHeight="15" x14ac:dyDescent="0.25"/>
  <cols>
    <col min="1" max="1" width="9.5703125" style="5" customWidth="1"/>
    <col min="2" max="2" width="29.42578125" style="4" customWidth="1"/>
    <col min="3" max="3" width="13.5703125" style="4" customWidth="1"/>
    <col min="4" max="4" width="12" style="4" customWidth="1"/>
    <col min="5" max="5" width="18.7109375" style="4" customWidth="1"/>
    <col min="6" max="6" width="21.7109375" style="4" customWidth="1"/>
    <col min="7" max="16384" width="8.7109375" style="4"/>
  </cols>
  <sheetData>
    <row r="1" spans="1:7" ht="78.75" customHeight="1" x14ac:dyDescent="0.25">
      <c r="C1" s="56"/>
      <c r="D1" s="115" t="s">
        <v>93</v>
      </c>
      <c r="E1" s="115"/>
      <c r="F1" s="115"/>
      <c r="G1" s="115"/>
    </row>
    <row r="2" spans="1:7" ht="18.95" customHeight="1" x14ac:dyDescent="0.25">
      <c r="B2" s="51"/>
      <c r="C2" s="51"/>
      <c r="D2" s="51"/>
      <c r="G2" s="51" t="s">
        <v>59</v>
      </c>
    </row>
    <row r="3" spans="1:7" ht="18.95" customHeight="1" x14ac:dyDescent="0.25">
      <c r="A3" s="117" t="s">
        <v>51</v>
      </c>
      <c r="B3" s="117"/>
      <c r="C3" s="117"/>
      <c r="D3" s="117"/>
      <c r="E3" s="117"/>
      <c r="F3" s="117"/>
      <c r="G3" s="117"/>
    </row>
    <row r="4" spans="1:7" ht="17.45" customHeight="1" x14ac:dyDescent="0.25">
      <c r="A4" s="123" t="s">
        <v>60</v>
      </c>
      <c r="B4" s="123"/>
      <c r="C4" s="123"/>
      <c r="D4" s="52"/>
      <c r="E4" s="52"/>
    </row>
    <row r="5" spans="1:7" ht="21" customHeight="1" x14ac:dyDescent="0.25">
      <c r="A5" s="122" t="s">
        <v>62</v>
      </c>
      <c r="B5" s="122"/>
      <c r="C5" s="122"/>
      <c r="D5" s="122"/>
      <c r="E5" s="122"/>
      <c r="F5" s="122"/>
    </row>
    <row r="6" spans="1:7" ht="21.6" customHeight="1" x14ac:dyDescent="0.25">
      <c r="A6" s="131" t="s">
        <v>18</v>
      </c>
      <c r="B6" s="131"/>
      <c r="C6" s="131"/>
      <c r="D6" s="131"/>
      <c r="E6" s="131"/>
    </row>
    <row r="7" spans="1:7" ht="26.45" customHeight="1" x14ac:dyDescent="0.25">
      <c r="A7" s="116" t="s">
        <v>61</v>
      </c>
      <c r="B7" s="116"/>
      <c r="C7" s="116"/>
      <c r="D7" s="116"/>
      <c r="E7" s="116"/>
    </row>
    <row r="8" spans="1:7" ht="26.45" customHeight="1" x14ac:dyDescent="0.25">
      <c r="A8" s="57" t="s">
        <v>20</v>
      </c>
      <c r="B8" s="57" t="s">
        <v>65</v>
      </c>
      <c r="C8" s="57" t="s">
        <v>66</v>
      </c>
      <c r="D8" s="57" t="s">
        <v>67</v>
      </c>
      <c r="E8" s="60" t="s">
        <v>98</v>
      </c>
      <c r="F8" s="57" t="s">
        <v>73</v>
      </c>
      <c r="G8" s="57" t="s">
        <v>68</v>
      </c>
    </row>
    <row r="9" spans="1:7" ht="44.25" customHeight="1" x14ac:dyDescent="0.25">
      <c r="A9" s="59" t="s">
        <v>69</v>
      </c>
      <c r="B9" s="59" t="s">
        <v>72</v>
      </c>
      <c r="C9" s="59" t="s">
        <v>71</v>
      </c>
      <c r="D9" s="59">
        <v>145</v>
      </c>
      <c r="E9" s="58">
        <v>0.75</v>
      </c>
      <c r="F9" s="58">
        <f>ROUND(D9*E9*1.21,2)</f>
        <v>131.59</v>
      </c>
      <c r="G9" s="59">
        <v>2249</v>
      </c>
    </row>
    <row r="10" spans="1:7" ht="26.45" customHeight="1" x14ac:dyDescent="0.25">
      <c r="A10" s="49"/>
      <c r="B10" s="49"/>
      <c r="C10" s="49"/>
      <c r="D10" s="49"/>
      <c r="E10" s="49"/>
    </row>
  </sheetData>
  <mergeCells count="6">
    <mergeCell ref="A6:E6"/>
    <mergeCell ref="A7:E7"/>
    <mergeCell ref="A4:C4"/>
    <mergeCell ref="A3:G3"/>
    <mergeCell ref="D1:G1"/>
    <mergeCell ref="A5:F5"/>
  </mergeCells>
  <pageMargins left="0.7" right="0.7" top="0.75" bottom="0.75" header="0.3" footer="0.3"/>
  <pageSetup paperSize="9" scale="7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1. tabula KOPĀ</vt:lpstr>
      <vt:lpstr>2.tabula</vt:lpstr>
      <vt:lpstr>3.tabula</vt:lpstr>
      <vt:lpstr>4.tabula</vt:lpstr>
      <vt:lpstr>5.tabula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Potjomkina</dc:creator>
  <cp:lastModifiedBy>Inga Kola</cp:lastModifiedBy>
  <cp:lastPrinted>2023-07-12T08:54:37Z</cp:lastPrinted>
  <dcterms:created xsi:type="dcterms:W3CDTF">2023-07-11T09:41:01Z</dcterms:created>
  <dcterms:modified xsi:type="dcterms:W3CDTF">2023-07-12T11:02:40Z</dcterms:modified>
</cp:coreProperties>
</file>