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vnozare.pri\vm\Redirect_profiles\VM_Liene_Abola\My Documents\LNG\Covid-19_VIRSSTUNDAS\Covid_virsst_2022_3.pieprasijums\"/>
    </mc:Choice>
  </mc:AlternateContent>
  <xr:revisionPtr revIDLastSave="0" documentId="13_ncr:1_{10271DB0-A657-406E-9C16-9181CEA24B22}" xr6:coauthVersionLast="47" xr6:coauthVersionMax="47" xr10:uidLastSave="{00000000-0000-0000-0000-000000000000}"/>
  <bookViews>
    <workbookView xWindow="-120" yWindow="-120" windowWidth="29040" windowHeight="15840" tabRatio="662" firstSheet="1" activeTab="1" xr2:uid="{00000000-000D-0000-FFFF-FFFF00000000}"/>
  </bookViews>
  <sheets>
    <sheet name=" proj_dec" sheetId="2" state="hidden" r:id="rId1"/>
    <sheet name="KOPSAVILKUMS" sheetId="6" r:id="rId2"/>
    <sheet name="NMPD_sum_darbs_jūn_aug" sheetId="30" r:id="rId3"/>
    <sheet name="NMPD_sum_darbs_sept_nov" sheetId="31"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 i="6" l="1"/>
  <c r="D9" i="6"/>
  <c r="C9" i="6"/>
  <c r="H21" i="31"/>
  <c r="G20" i="31"/>
  <c r="C47" i="31"/>
  <c r="C46" i="31"/>
  <c r="C13" i="31"/>
  <c r="C14" i="31"/>
  <c r="C15" i="31"/>
  <c r="C16" i="31"/>
  <c r="C17" i="31"/>
  <c r="C18" i="31"/>
  <c r="C19" i="31"/>
  <c r="C20" i="31"/>
  <c r="C21" i="31"/>
  <c r="C22" i="31"/>
  <c r="C23" i="31"/>
  <c r="C24" i="31"/>
  <c r="C25" i="31"/>
  <c r="C28" i="31"/>
  <c r="C29" i="31"/>
  <c r="C30" i="31"/>
  <c r="C31" i="31"/>
  <c r="C32" i="31"/>
  <c r="C33" i="31"/>
  <c r="C34" i="31"/>
  <c r="C35" i="31"/>
  <c r="C36" i="31"/>
  <c r="C37" i="31"/>
  <c r="C38" i="31"/>
  <c r="C39" i="31"/>
  <c r="C40" i="31"/>
  <c r="C41" i="31"/>
  <c r="C42" i="31"/>
  <c r="C43" i="31"/>
  <c r="C44" i="31"/>
  <c r="C27" i="31"/>
  <c r="G17" i="31"/>
  <c r="H17" i="31" s="1"/>
  <c r="I17" i="31" s="1"/>
  <c r="G18" i="31"/>
  <c r="H18" i="31" s="1"/>
  <c r="I18" i="31" s="1"/>
  <c r="G19" i="31"/>
  <c r="H19" i="31" s="1"/>
  <c r="I19" i="31" s="1"/>
  <c r="H20" i="31"/>
  <c r="I20" i="31" s="1"/>
  <c r="G21" i="31"/>
  <c r="G22" i="31"/>
  <c r="H22" i="31" s="1"/>
  <c r="I22" i="31" s="1"/>
  <c r="G23" i="31"/>
  <c r="H23" i="31" s="1"/>
  <c r="I23" i="31" s="1"/>
  <c r="B26" i="31"/>
  <c r="E26" i="31"/>
  <c r="G47" i="31"/>
  <c r="H47" i="31" s="1"/>
  <c r="I47" i="31" s="1"/>
  <c r="G46" i="31"/>
  <c r="H46" i="31" s="1"/>
  <c r="E45" i="31"/>
  <c r="B45" i="31"/>
  <c r="G44" i="31"/>
  <c r="H44" i="31" s="1"/>
  <c r="I44" i="31" s="1"/>
  <c r="G43" i="31"/>
  <c r="H43" i="31" s="1"/>
  <c r="I43" i="31" s="1"/>
  <c r="G42" i="31"/>
  <c r="H42" i="31" s="1"/>
  <c r="I42" i="31" s="1"/>
  <c r="G41" i="31"/>
  <c r="H41" i="31" s="1"/>
  <c r="I41" i="31" s="1"/>
  <c r="G40" i="31"/>
  <c r="H40" i="31" s="1"/>
  <c r="I40" i="31" s="1"/>
  <c r="G39" i="31"/>
  <c r="H39" i="31" s="1"/>
  <c r="I39" i="31" s="1"/>
  <c r="G38" i="31"/>
  <c r="H38" i="31" s="1"/>
  <c r="I38" i="31" s="1"/>
  <c r="G37" i="31"/>
  <c r="H37" i="31" s="1"/>
  <c r="I37" i="31" s="1"/>
  <c r="G36" i="31"/>
  <c r="H36" i="31" s="1"/>
  <c r="I36" i="31" s="1"/>
  <c r="G35" i="31"/>
  <c r="H35" i="31" s="1"/>
  <c r="I35" i="31" s="1"/>
  <c r="G34" i="31"/>
  <c r="H34" i="31" s="1"/>
  <c r="I34" i="31" s="1"/>
  <c r="G33" i="31"/>
  <c r="H33" i="31" s="1"/>
  <c r="I33" i="31" s="1"/>
  <c r="G32" i="31"/>
  <c r="H32" i="31" s="1"/>
  <c r="I32" i="31" s="1"/>
  <c r="G31" i="31"/>
  <c r="H31" i="31" s="1"/>
  <c r="I31" i="31" s="1"/>
  <c r="G30" i="31"/>
  <c r="H30" i="31" s="1"/>
  <c r="I30" i="31" s="1"/>
  <c r="G29" i="31"/>
  <c r="H29" i="31" s="1"/>
  <c r="I29" i="31" s="1"/>
  <c r="G28" i="31"/>
  <c r="H28" i="31" s="1"/>
  <c r="I28" i="31" s="1"/>
  <c r="G27" i="31"/>
  <c r="H27" i="31" s="1"/>
  <c r="G25" i="31"/>
  <c r="H25" i="31" s="1"/>
  <c r="I25" i="31" s="1"/>
  <c r="G24" i="31"/>
  <c r="H24" i="31" s="1"/>
  <c r="I24" i="31" s="1"/>
  <c r="G16" i="31"/>
  <c r="H16" i="31" s="1"/>
  <c r="I16" i="31" s="1"/>
  <c r="G15" i="31"/>
  <c r="H15" i="31" s="1"/>
  <c r="I15" i="31" s="1"/>
  <c r="G14" i="31"/>
  <c r="H14" i="31" s="1"/>
  <c r="I14" i="31" s="1"/>
  <c r="G13" i="31"/>
  <c r="H13" i="31" s="1"/>
  <c r="E12" i="31"/>
  <c r="B12" i="31"/>
  <c r="G44" i="30"/>
  <c r="H44" i="30" s="1"/>
  <c r="I44" i="30" s="1"/>
  <c r="B45" i="30"/>
  <c r="E45" i="30"/>
  <c r="G13" i="30"/>
  <c r="H13" i="30" s="1"/>
  <c r="I13" i="30" s="1"/>
  <c r="G14" i="30"/>
  <c r="H14" i="30" s="1"/>
  <c r="I14" i="30" s="1"/>
  <c r="G15" i="30"/>
  <c r="H15" i="30" s="1"/>
  <c r="I15" i="30" s="1"/>
  <c r="G16" i="30"/>
  <c r="H16" i="30" s="1"/>
  <c r="I16" i="30" s="1"/>
  <c r="G17" i="30"/>
  <c r="H17" i="30" s="1"/>
  <c r="I17" i="30" s="1"/>
  <c r="G18" i="30"/>
  <c r="H18" i="30"/>
  <c r="I18" i="30" s="1"/>
  <c r="I21" i="31" l="1"/>
  <c r="E11" i="31"/>
  <c r="B11" i="31"/>
  <c r="H45" i="31"/>
  <c r="H12" i="31"/>
  <c r="H26" i="31"/>
  <c r="I13" i="31"/>
  <c r="I46" i="31"/>
  <c r="I45" i="31" s="1"/>
  <c r="I27" i="31"/>
  <c r="I26" i="31" s="1"/>
  <c r="B12" i="30"/>
  <c r="E12" i="30"/>
  <c r="G46" i="30"/>
  <c r="H46" i="30" s="1"/>
  <c r="I46" i="30" s="1"/>
  <c r="E23" i="30"/>
  <c r="B23" i="30"/>
  <c r="G25" i="30"/>
  <c r="H25" i="30" s="1"/>
  <c r="I25" i="30" s="1"/>
  <c r="I12" i="31" l="1"/>
  <c r="I11" i="31" s="1"/>
  <c r="H11" i="31"/>
  <c r="B11" i="30"/>
  <c r="E11" i="30"/>
  <c r="G19" i="30" l="1"/>
  <c r="H19" i="30" s="1"/>
  <c r="I19" i="30" s="1"/>
  <c r="G20" i="30"/>
  <c r="H20" i="30" s="1"/>
  <c r="I20" i="30" s="1"/>
  <c r="G21" i="30"/>
  <c r="H21" i="30" s="1"/>
  <c r="I21" i="30" s="1"/>
  <c r="G22" i="30"/>
  <c r="H22" i="30" s="1"/>
  <c r="I22" i="30" s="1"/>
  <c r="G24" i="30"/>
  <c r="H24" i="30" s="1"/>
  <c r="G26" i="30"/>
  <c r="H26" i="30" s="1"/>
  <c r="I26" i="30" s="1"/>
  <c r="G27" i="30"/>
  <c r="H27" i="30" s="1"/>
  <c r="I27" i="30" s="1"/>
  <c r="G28" i="30"/>
  <c r="H28" i="30" s="1"/>
  <c r="I28" i="30" s="1"/>
  <c r="G29" i="30"/>
  <c r="H29" i="30" s="1"/>
  <c r="I29" i="30" s="1"/>
  <c r="G30" i="30"/>
  <c r="H30" i="30" s="1"/>
  <c r="I30" i="30" s="1"/>
  <c r="G31" i="30"/>
  <c r="H31" i="30" s="1"/>
  <c r="I31" i="30" s="1"/>
  <c r="G32" i="30"/>
  <c r="H32" i="30" s="1"/>
  <c r="I32" i="30" s="1"/>
  <c r="G33" i="30"/>
  <c r="H33" i="30" s="1"/>
  <c r="I33" i="30" s="1"/>
  <c r="G34" i="30"/>
  <c r="H34" i="30" s="1"/>
  <c r="I34" i="30" s="1"/>
  <c r="G35" i="30"/>
  <c r="H35" i="30" s="1"/>
  <c r="I35" i="30" s="1"/>
  <c r="G36" i="30"/>
  <c r="H36" i="30" s="1"/>
  <c r="I36" i="30" s="1"/>
  <c r="G37" i="30"/>
  <c r="H37" i="30" s="1"/>
  <c r="I37" i="30" s="1"/>
  <c r="G38" i="30"/>
  <c r="H38" i="30" s="1"/>
  <c r="I38" i="30" s="1"/>
  <c r="G39" i="30"/>
  <c r="H39" i="30" s="1"/>
  <c r="I39" i="30" s="1"/>
  <c r="G40" i="30"/>
  <c r="H40" i="30" s="1"/>
  <c r="I40" i="30" s="1"/>
  <c r="G41" i="30"/>
  <c r="H41" i="30" s="1"/>
  <c r="I41" i="30" s="1"/>
  <c r="G42" i="30"/>
  <c r="H42" i="30" s="1"/>
  <c r="I42" i="30" s="1"/>
  <c r="G43" i="30"/>
  <c r="H43" i="30" s="1"/>
  <c r="I43" i="30" s="1"/>
  <c r="G47" i="30"/>
  <c r="H47" i="30" s="1"/>
  <c r="G48" i="30"/>
  <c r="H48" i="30" s="1"/>
  <c r="I48" i="30" s="1"/>
  <c r="I47" i="30" l="1"/>
  <c r="I45" i="30" s="1"/>
  <c r="H45" i="30"/>
  <c r="I24" i="30"/>
  <c r="I23" i="30" s="1"/>
  <c r="H23" i="30"/>
  <c r="H12" i="30"/>
  <c r="H11" i="30" l="1"/>
  <c r="I12" i="30"/>
  <c r="I11" i="30" l="1"/>
  <c r="C8" i="6"/>
  <c r="E8" i="6" l="1"/>
  <c r="D8" i="6" l="1"/>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E21" i="2"/>
  <c r="F21" i="2"/>
  <c r="C21" i="2"/>
  <c r="I23" i="2"/>
  <c r="J23" i="2" s="1"/>
  <c r="I24" i="2"/>
  <c r="J24" i="2" s="1"/>
  <c r="I25" i="2"/>
  <c r="J25" i="2" s="1"/>
  <c r="I26" i="2"/>
  <c r="J26" i="2" s="1"/>
  <c r="K26" i="2" s="1"/>
  <c r="I27" i="2"/>
  <c r="J27" i="2" s="1"/>
  <c r="I29" i="2"/>
  <c r="J29" i="2" s="1"/>
  <c r="I30" i="2"/>
  <c r="I31" i="2"/>
  <c r="J31" i="2" s="1"/>
  <c r="I32" i="2"/>
  <c r="I33" i="2"/>
  <c r="J33" i="2" s="1"/>
  <c r="I34" i="2"/>
  <c r="J34" i="2" s="1"/>
  <c r="I35" i="2"/>
  <c r="J35" i="2" s="1"/>
  <c r="I36" i="2"/>
  <c r="J36" i="2" s="1"/>
  <c r="I37" i="2"/>
  <c r="J37" i="2" s="1"/>
  <c r="I38" i="2"/>
  <c r="J38" i="2" s="1"/>
  <c r="I39" i="2"/>
  <c r="I40" i="2"/>
  <c r="J40" i="2" s="1"/>
  <c r="I41" i="2"/>
  <c r="J41" i="2" s="1"/>
  <c r="I42" i="2"/>
  <c r="J42" i="2" s="1"/>
  <c r="I43" i="2"/>
  <c r="I44" i="2"/>
  <c r="J44" i="2" s="1"/>
  <c r="I45" i="2"/>
  <c r="J45" i="2" s="1"/>
  <c r="I46" i="2"/>
  <c r="J46" i="2" s="1"/>
  <c r="I47" i="2"/>
  <c r="I48" i="2"/>
  <c r="J48" i="2" s="1"/>
  <c r="I49" i="2"/>
  <c r="J49" i="2" s="1"/>
  <c r="I50" i="2"/>
  <c r="I51" i="2"/>
  <c r="J51" i="2" s="1"/>
  <c r="I52" i="2"/>
  <c r="J52" i="2" s="1"/>
  <c r="I53" i="2"/>
  <c r="J53" i="2" s="1"/>
  <c r="I54" i="2"/>
  <c r="J54" i="2" s="1"/>
  <c r="I55" i="2"/>
  <c r="J55" i="2" s="1"/>
  <c r="I56" i="2"/>
  <c r="J56" i="2" s="1"/>
  <c r="I57" i="2"/>
  <c r="J57" i="2" s="1"/>
  <c r="I58" i="2"/>
  <c r="J58" i="2" s="1"/>
  <c r="I59" i="2"/>
  <c r="J59" i="2" s="1"/>
  <c r="I60" i="2"/>
  <c r="J60" i="2" s="1"/>
  <c r="I61" i="2"/>
  <c r="I62" i="2"/>
  <c r="J62" i="2" s="1"/>
  <c r="I63" i="2"/>
  <c r="J63" i="2" s="1"/>
  <c r="I64" i="2"/>
  <c r="J64" i="2" s="1"/>
  <c r="I65" i="2"/>
  <c r="J65" i="2" s="1"/>
  <c r="I66" i="2"/>
  <c r="J66" i="2" s="1"/>
  <c r="I67" i="2"/>
  <c r="J67" i="2" s="1"/>
  <c r="I68" i="2"/>
  <c r="J68" i="2" s="1"/>
  <c r="I69" i="2"/>
  <c r="J69" i="2" s="1"/>
  <c r="I70" i="2"/>
  <c r="I71" i="2"/>
  <c r="I72" i="2"/>
  <c r="J72" i="2" s="1"/>
  <c r="I73" i="2"/>
  <c r="J73" i="2" s="1"/>
  <c r="I74" i="2"/>
  <c r="I75" i="2"/>
  <c r="I76" i="2"/>
  <c r="J76" i="2" s="1"/>
  <c r="I77" i="2"/>
  <c r="J77" i="2" s="1"/>
  <c r="I78" i="2"/>
  <c r="I79" i="2"/>
  <c r="I80" i="2"/>
  <c r="I81" i="2"/>
  <c r="J81" i="2" s="1"/>
  <c r="I82" i="2"/>
  <c r="J82" i="2" s="1"/>
  <c r="I83" i="2"/>
  <c r="I84" i="2"/>
  <c r="I85" i="2"/>
  <c r="I86" i="2"/>
  <c r="J86" i="2" s="1"/>
  <c r="I87" i="2"/>
  <c r="J87" i="2" s="1"/>
  <c r="I88" i="2"/>
  <c r="I89" i="2"/>
  <c r="J89" i="2" s="1"/>
  <c r="I90" i="2"/>
  <c r="J90" i="2" s="1"/>
  <c r="I91" i="2"/>
  <c r="J91" i="2" s="1"/>
  <c r="I92" i="2"/>
  <c r="J92" i="2" s="1"/>
  <c r="I93" i="2"/>
  <c r="I22" i="2"/>
  <c r="J22" i="2" s="1"/>
  <c r="K22" i="2" s="1"/>
  <c r="G76" i="2" l="1"/>
  <c r="K76" i="2"/>
  <c r="G64" i="2"/>
  <c r="K64" i="2"/>
  <c r="G52" i="2"/>
  <c r="K52" i="2"/>
  <c r="G44" i="2"/>
  <c r="K44" i="2"/>
  <c r="G36" i="2"/>
  <c r="K36" i="2"/>
  <c r="G23" i="2"/>
  <c r="K23" i="2"/>
  <c r="G91" i="2"/>
  <c r="K91" i="2"/>
  <c r="G87" i="2"/>
  <c r="K87" i="2"/>
  <c r="G67" i="2"/>
  <c r="K67" i="2"/>
  <c r="G63" i="2"/>
  <c r="K63" i="2"/>
  <c r="G59" i="2"/>
  <c r="K59" i="2"/>
  <c r="G55" i="2"/>
  <c r="K55" i="2"/>
  <c r="G51" i="2"/>
  <c r="K51" i="2"/>
  <c r="G35" i="2"/>
  <c r="K35" i="2"/>
  <c r="G31" i="2"/>
  <c r="K31" i="2"/>
  <c r="G72" i="2"/>
  <c r="K72" i="2"/>
  <c r="G60" i="2"/>
  <c r="K60" i="2"/>
  <c r="G48" i="2"/>
  <c r="K48" i="2"/>
  <c r="G27" i="2"/>
  <c r="K27" i="2"/>
  <c r="G90" i="2"/>
  <c r="K90" i="2"/>
  <c r="G86" i="2"/>
  <c r="K86" i="2"/>
  <c r="G82" i="2"/>
  <c r="K82" i="2"/>
  <c r="G66" i="2"/>
  <c r="K66" i="2"/>
  <c r="G62" i="2"/>
  <c r="K62" i="2"/>
  <c r="G58" i="2"/>
  <c r="K58" i="2"/>
  <c r="G54" i="2"/>
  <c r="K54" i="2"/>
  <c r="G46" i="2"/>
  <c r="K46" i="2"/>
  <c r="G42" i="2"/>
  <c r="K42" i="2"/>
  <c r="G38" i="2"/>
  <c r="K38" i="2"/>
  <c r="G34" i="2"/>
  <c r="K34" i="2"/>
  <c r="G25" i="2"/>
  <c r="K25" i="2"/>
  <c r="G92" i="2"/>
  <c r="K92" i="2"/>
  <c r="G68" i="2"/>
  <c r="K68" i="2"/>
  <c r="G56" i="2"/>
  <c r="K56" i="2"/>
  <c r="G40" i="2"/>
  <c r="K40" i="2"/>
  <c r="G89" i="2"/>
  <c r="K89" i="2"/>
  <c r="G81" i="2"/>
  <c r="K81" i="2"/>
  <c r="G77" i="2"/>
  <c r="K77" i="2"/>
  <c r="G73" i="2"/>
  <c r="K73" i="2"/>
  <c r="G69" i="2"/>
  <c r="K69" i="2"/>
  <c r="G65" i="2"/>
  <c r="K65" i="2"/>
  <c r="G57" i="2"/>
  <c r="K57" i="2"/>
  <c r="G53" i="2"/>
  <c r="K53" i="2"/>
  <c r="G49" i="2"/>
  <c r="K49" i="2"/>
  <c r="G45" i="2"/>
  <c r="K45" i="2"/>
  <c r="G41" i="2"/>
  <c r="K41" i="2"/>
  <c r="G37" i="2"/>
  <c r="K37" i="2"/>
  <c r="G33" i="2"/>
  <c r="K33" i="2"/>
  <c r="G29" i="2"/>
  <c r="K29" i="2"/>
  <c r="G24" i="2"/>
  <c r="K24" i="2"/>
  <c r="J93" i="2"/>
  <c r="J88" i="2"/>
  <c r="J85" i="2"/>
  <c r="J84" i="2"/>
  <c r="J83" i="2"/>
  <c r="J79" i="2"/>
  <c r="J78" i="2"/>
  <c r="J75" i="2"/>
  <c r="J74" i="2"/>
  <c r="J71" i="2"/>
  <c r="J80" i="2"/>
  <c r="J50" i="2"/>
  <c r="J47" i="2"/>
  <c r="J43" i="2"/>
  <c r="J61" i="2"/>
  <c r="J39" i="2"/>
  <c r="J70" i="2"/>
  <c r="J32" i="2"/>
  <c r="J30" i="2"/>
  <c r="G22" i="2"/>
  <c r="G26"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22" i="2"/>
  <c r="G93" i="2" l="1"/>
  <c r="K93" i="2"/>
  <c r="G88" i="2"/>
  <c r="K88" i="2"/>
  <c r="G85" i="2"/>
  <c r="K85" i="2"/>
  <c r="G84" i="2"/>
  <c r="K84" i="2"/>
  <c r="G83" i="2"/>
  <c r="K83" i="2"/>
  <c r="G79" i="2"/>
  <c r="K79" i="2"/>
  <c r="G78" i="2"/>
  <c r="K78" i="2"/>
  <c r="G75" i="2"/>
  <c r="K75" i="2"/>
  <c r="D21" i="2"/>
  <c r="G74" i="2"/>
  <c r="K74" i="2"/>
  <c r="G71" i="2"/>
  <c r="K71" i="2"/>
  <c r="G80" i="2"/>
  <c r="K80" i="2"/>
  <c r="G50" i="2"/>
  <c r="K50" i="2"/>
  <c r="G47" i="2"/>
  <c r="K47" i="2"/>
  <c r="G43" i="2"/>
  <c r="K43" i="2"/>
  <c r="G61" i="2"/>
  <c r="K61" i="2"/>
  <c r="G39" i="2"/>
  <c r="K39" i="2"/>
  <c r="G70" i="2"/>
  <c r="K70" i="2"/>
  <c r="G32" i="2"/>
  <c r="K32" i="2"/>
  <c r="G30" i="2"/>
  <c r="K30" i="2"/>
  <c r="H21" i="2"/>
  <c r="I28" i="2"/>
  <c r="J28" i="2" l="1"/>
  <c r="J21" i="2" s="1"/>
  <c r="K28" i="2" l="1"/>
  <c r="K21" i="2" s="1"/>
  <c r="G28" i="2"/>
  <c r="G21" i="2" s="1"/>
</calcChain>
</file>

<file path=xl/sharedStrings.xml><?xml version="1.0" encoding="utf-8"?>
<sst xmlns="http://schemas.openxmlformats.org/spreadsheetml/2006/main" count="285" uniqueCount="146">
  <si>
    <t>KOPĀ</t>
  </si>
  <si>
    <t>Kopā</t>
  </si>
  <si>
    <t>Piezīmes</t>
  </si>
  <si>
    <r>
      <t xml:space="preserve">  līdz normālam darba laikam </t>
    </r>
    <r>
      <rPr>
        <vertAlign val="superscript"/>
        <sz val="13"/>
        <color theme="1"/>
        <rFont val="Times New Roman"/>
        <family val="1"/>
        <charset val="186"/>
      </rPr>
      <t>1</t>
    </r>
  </si>
  <si>
    <t>Iestādes vadītājs ____________________ (paraksts)</t>
  </si>
  <si>
    <t>Faktiskā darba samaksa mēnesī, EUR</t>
  </si>
  <si>
    <r>
      <rPr>
        <vertAlign val="superscript"/>
        <sz val="12"/>
        <color theme="1"/>
        <rFont val="Times New Roman"/>
        <family val="1"/>
        <charset val="186"/>
      </rPr>
      <t>1</t>
    </r>
    <r>
      <rPr>
        <sz val="12"/>
        <color theme="1"/>
        <rFont val="Times New Roman"/>
        <family val="1"/>
        <charset val="186"/>
      </rPr>
      <t xml:space="preserve">  Normālais darba laiks (stundās) atbilstoši  darba dienu skaitam pārskata mēnesī ar dienas darba laiku, kas nepārsniedz 8 stundas. Izņemot ārstniecības personām, kuru darbs saistīts ar īpašu risku un  ja viņi šajā darbā ir nodarbināti ne mazāk kā 50 procentus no normālā dienas vai nedēļas darba laika, ir noteikta septiņu stundu darba  diena vai 35 stundu darba nedēļa (Darba Likuma 131.pants)</t>
    </r>
  </si>
  <si>
    <t>Izdevumi  par virsstundām kopā ar VSOAI, EUR</t>
  </si>
  <si>
    <t xml:space="preserve"> Darba stundas  normālā darba laika  ietvaros:</t>
  </si>
  <si>
    <t>tajā skaitā</t>
  </si>
  <si>
    <t>Mēnešalga no kuras rēķina stundas likmi</t>
  </si>
  <si>
    <t>…</t>
  </si>
  <si>
    <t>* Iesniedzot datus pārskatam katrai ārstniecības iestādei jānodrošina, ka ikmēneša darba laika uzskaites tabelē, kura tiek apsiprināta ar iestādes vadītāja parakstu, ir iespējams izsekot Jūsu iesniegtai informācijai - darbinieka saistībai ar Covid-19</t>
  </si>
  <si>
    <r>
      <t xml:space="preserve">Ārsti, zobārsti  un funkcionālie speciālisti, </t>
    </r>
    <r>
      <rPr>
        <sz val="13"/>
        <color rgb="FFFF0000"/>
        <rFont val="Times New Roman"/>
        <family val="1"/>
        <charset val="186"/>
      </rPr>
      <t>kopā, tai skaitā:</t>
    </r>
    <r>
      <rPr>
        <sz val="13"/>
        <color theme="1"/>
        <rFont val="Times New Roman"/>
        <family val="1"/>
        <charset val="186"/>
      </rPr>
      <t>**</t>
    </r>
  </si>
  <si>
    <r>
      <t xml:space="preserve">Ārstniecības un pacientu aprūpes personas un funkcionālo speciālistu asistenti, </t>
    </r>
    <r>
      <rPr>
        <sz val="13"/>
        <color rgb="FFFF0000"/>
        <rFont val="Times New Roman"/>
        <family val="1"/>
        <charset val="186"/>
      </rPr>
      <t>kopā, tai skaitā:</t>
    </r>
    <r>
      <rPr>
        <sz val="13"/>
        <color theme="1"/>
        <rFont val="Times New Roman"/>
        <family val="1"/>
        <charset val="186"/>
      </rPr>
      <t>**</t>
    </r>
  </si>
  <si>
    <r>
      <t xml:space="preserve">Ārstniecības un pacientu aprūpes atbalsta personas, māsu palīgi, zobārstu aistenti, </t>
    </r>
    <r>
      <rPr>
        <sz val="13"/>
        <color rgb="FFFF0000"/>
        <rFont val="Times New Roman"/>
        <family val="1"/>
        <charset val="186"/>
      </rPr>
      <t>kopā, tai skaitā:</t>
    </r>
    <r>
      <rPr>
        <sz val="13"/>
        <color theme="1"/>
        <rFont val="Times New Roman"/>
        <family val="1"/>
        <charset val="186"/>
      </rPr>
      <t>**</t>
    </r>
  </si>
  <si>
    <t>Pārējie darbinieki, kuri tieši iesaistīti darbā ar Covid-19, kopā, tai skaitā:**</t>
  </si>
  <si>
    <t>Nodarbināto skaits mēnesī</t>
  </si>
  <si>
    <t xml:space="preserve">** apakšpozīcijās sniedz atsevišķu informāciju par katru nodarbināto, kurš ir strādājis virsstundas sakarā ar Latvijā izsludināto ārkārtējo situāciju ar mērķi ierobežot Covid-19 izplatību </t>
  </si>
  <si>
    <t>Apmaksājamais laiks mēnesī, stundas (tai skaitā summētā darba laika ietvaros)</t>
  </si>
  <si>
    <t>Apmaksājamā 100% piemaksa par nostrādātām virsstundām virs normālā  darba laika  (tai skaitā summētā darba laika ietvaros)</t>
  </si>
  <si>
    <t>7=8+9</t>
  </si>
  <si>
    <t>14=13 + VSOAI</t>
  </si>
  <si>
    <r>
      <t>Pārskats par  darba veicējiem (ārstniecības personām) , virs normālā darba laika nostrādātām stundām, apmaksājamām stundām un izdevumiem, sakarā ar Latvijā izsludināto ārkārtējo situāciju ar mērķi ierobežot Covid-19 izplatību 2020.gada martā - maijā</t>
    </r>
    <r>
      <rPr>
        <b/>
        <sz val="13"/>
        <color rgb="FFFF0000"/>
        <rFont val="Times New Roman"/>
        <family val="1"/>
        <charset val="186"/>
      </rPr>
      <t>*</t>
    </r>
  </si>
  <si>
    <r>
      <t xml:space="preserve">Stundas likme </t>
    </r>
    <r>
      <rPr>
        <vertAlign val="superscript"/>
        <sz val="13"/>
        <color theme="1"/>
        <rFont val="Times New Roman"/>
        <family val="1"/>
        <charset val="186"/>
      </rPr>
      <t>2</t>
    </r>
  </si>
  <si>
    <r>
      <rPr>
        <vertAlign val="superscript"/>
        <sz val="14"/>
        <color theme="1"/>
        <rFont val="Times New Roman"/>
        <family val="1"/>
        <charset val="186"/>
      </rPr>
      <t>2</t>
    </r>
    <r>
      <rPr>
        <sz val="12"/>
        <color theme="1"/>
        <rFont val="Times New Roman"/>
        <family val="1"/>
        <charset val="186"/>
      </rPr>
      <t xml:space="preserve"> Ja stundas likmes aprēķināšanai netiek izmantota "Piemērā" norādītā formula, lūdzam sniegt skaidrojumu, kā tiek noteikta stundas likme</t>
    </r>
  </si>
  <si>
    <t>virsstundas - virs  normālā darba laika, kas saistītas ar darbu  ar Covid-19</t>
  </si>
  <si>
    <t>10=11+13</t>
  </si>
  <si>
    <t>RC vadītāja vietnieks</t>
  </si>
  <si>
    <t>Medicīnisko maksas pakalpojumu nodaļas vadītājs</t>
  </si>
  <si>
    <t>RC galvenais ārsta palīgs</t>
  </si>
  <si>
    <t>Ārkārtas situāciju gatavības nodrošināšanas nodaļas vadītājs</t>
  </si>
  <si>
    <t>Komunikācijas nodaļas vadītājs</t>
  </si>
  <si>
    <t>direktors</t>
  </si>
  <si>
    <t>Katastrofu medicīnas centra vadītājs</t>
  </si>
  <si>
    <t>galvenais sabiedrisko attiecību speciālists</t>
  </si>
  <si>
    <t>Operatīvās vadības centra vadītāja vietnieks</t>
  </si>
  <si>
    <t>Operatīvās vadības centra vadītājs</t>
  </si>
  <si>
    <t>direktora vietnieks neatliekamās medicīniskās palīdzības jautājumos</t>
  </si>
  <si>
    <t>Operatīvā darba organizēšanas nodaļas vadītājs</t>
  </si>
  <si>
    <t>galvenais speciālists cilvēkresursu attīstības jautājumos</t>
  </si>
  <si>
    <t>galvenais speciālists</t>
  </si>
  <si>
    <t>galvenais informācijas sistēmas administrators</t>
  </si>
  <si>
    <t>galvenais speciālists personālvadības jautājumos</t>
  </si>
  <si>
    <t>galvenais komunikācijas speciālists</t>
  </si>
  <si>
    <t>lietvedis</t>
  </si>
  <si>
    <t>BAC galvenais ārsta palīgs (ļoti liels BAC)</t>
  </si>
  <si>
    <t>personāla speciālists</t>
  </si>
  <si>
    <t>Personāla vadības un attīstības nodaļas vadītājs</t>
  </si>
  <si>
    <t>vecākais speciālists personāla vadības jautājumos</t>
  </si>
  <si>
    <t>speciālists</t>
  </si>
  <si>
    <t>Attīstības plānošanas departamenta vadītājs</t>
  </si>
  <si>
    <t>vecākais speciālists</t>
  </si>
  <si>
    <t>Attīstības plānošanas departamenta vadītāja vietnieks</t>
  </si>
  <si>
    <t>galvenais speciālists medicīniskā nodrošinājuma jautājumos</t>
  </si>
  <si>
    <t>OMT pārvaldības nodaļas vadītājs</t>
  </si>
  <si>
    <t>vecākais grāmatvedis</t>
  </si>
  <si>
    <t>vecākais grāmatvedis algu uzskaites jautājumos</t>
  </si>
  <si>
    <t>vecākais informācijas sistēmu administrators</t>
  </si>
  <si>
    <t>Vecākais speciālists NMP medicīniskā nodrošinājuma jautājumos</t>
  </si>
  <si>
    <t>lietvedis - arhivārs</t>
  </si>
  <si>
    <t>Darba vides nodrošinājuma nodaļas vadītājs</t>
  </si>
  <si>
    <t>KM gatavības plānošanas un koordinācijas nodaļas vadītāja vietnieks</t>
  </si>
  <si>
    <t>galvenais saimniecības pārzinis</t>
  </si>
  <si>
    <t>Pacientu drošības sistēmas vadītājs</t>
  </si>
  <si>
    <t>veļas pārzine</t>
  </si>
  <si>
    <t>Juridiskās nodaļas vadītājs</t>
  </si>
  <si>
    <t>BAC galvenais ārsta palīgs (liels BAC)</t>
  </si>
  <si>
    <t>datu aizsardzības speciālists</t>
  </si>
  <si>
    <t>IT un sakaru nodrošinājuma nodaļas vadītājs</t>
  </si>
  <si>
    <t>KM gatavības plānošanas un koordinācijas nodaļas vadītājs</t>
  </si>
  <si>
    <t>Vadības sistēmu nodaļas vadītājs</t>
  </si>
  <si>
    <t>speciālists kvalitātes audita un risku vadības jautājumos</t>
  </si>
  <si>
    <t>galvenais jurists</t>
  </si>
  <si>
    <t>vecākais jurists</t>
  </si>
  <si>
    <t>BAC vecākais ārsta palīgs (ļoti liela BAC)</t>
  </si>
  <si>
    <t>speciālists OMT nodrošinājuma jautājumos</t>
  </si>
  <si>
    <t>BAC vecākais ārsta palīgs (liela BAC)</t>
  </si>
  <si>
    <t>Slodzes</t>
  </si>
  <si>
    <t>Iestādes nosaukums:  Neatliekamās medicīniskās palīdzības dienests</t>
  </si>
  <si>
    <t>Izpildītājs: galvenais ekonomists Inga Jegorova</t>
  </si>
  <si>
    <t xml:space="preserve">Tālr. 67337091 </t>
  </si>
  <si>
    <t>decembris  -  158  stundas</t>
  </si>
  <si>
    <t>janvāris -  160 stundas</t>
  </si>
  <si>
    <t>februāris - 160 stundas</t>
  </si>
  <si>
    <t>Pārskata mēnesis       __Decembris</t>
  </si>
  <si>
    <t>Virsstundas - virs  normālā darba laika, kas saistītas ar darbu  ar Covid-19</t>
  </si>
  <si>
    <t>3=4+5</t>
  </si>
  <si>
    <t>2.1.Pielikums</t>
  </si>
  <si>
    <t>Pārskats par  darba veicējiem (ārstniecības personām), virs normālā darba laika nostrādātām stundām, apmaksājamām stundām un izdevumiem, kas radušies saistībā ar mērķi ierobežot Covid-19 izplatību</t>
  </si>
  <si>
    <t>2.pielikums MK rīkojuma projekta “Par finanšu līdzekļu piešķiršanu no valsts budžeta programmas “Līdzekļi neparedzētiem gadījumiem”” anotācijai</t>
  </si>
  <si>
    <t xml:space="preserve">  līdz normālam darba laikam</t>
  </si>
  <si>
    <t>Stundas likme (aprēķināta atbilstoši mēnešalgai vai darba līgumā noteiktā stundas likme)</t>
  </si>
  <si>
    <r>
      <t>Apmaksājamā 100% piemaksa par nostrādātām virsstundām virs normālā  darba laika,</t>
    </r>
    <r>
      <rPr>
        <i/>
        <sz val="12"/>
        <rFont val="Times New Roman"/>
        <family val="1"/>
      </rPr>
      <t xml:space="preserve"> euro</t>
    </r>
    <r>
      <rPr>
        <sz val="12"/>
        <rFont val="Times New Roman"/>
        <family val="1"/>
      </rPr>
      <t xml:space="preserve">  (tai skaitā summētā darba laika ietvaros)</t>
    </r>
  </si>
  <si>
    <r>
      <t>Izdevumi  par virsstundām kopā ar VSOAI,</t>
    </r>
    <r>
      <rPr>
        <i/>
        <sz val="12"/>
        <rFont val="Times New Roman"/>
        <family val="1"/>
      </rPr>
      <t xml:space="preserve"> euro</t>
    </r>
  </si>
  <si>
    <t>Neatliekamās medicīniskās palīdzības dienests</t>
  </si>
  <si>
    <t>SMC  anesteziologs-reanimatologs</t>
  </si>
  <si>
    <t>SMC vadības dispečers</t>
  </si>
  <si>
    <t>Speciālists NMP brigāžu atbalsta jautājumos (NM ārsta palīgs)</t>
  </si>
  <si>
    <t>Speciālists NMP brigāžu atbalsta jautājumos (ārsta palīgs)</t>
  </si>
  <si>
    <r>
      <t xml:space="preserve">Iestādes nosaukums:  </t>
    </r>
    <r>
      <rPr>
        <b/>
        <sz val="13"/>
        <color theme="1"/>
        <rFont val="Times New Roman"/>
        <family val="1"/>
      </rPr>
      <t>Neatliekamās medicīniskās palīdzības dienests</t>
    </r>
  </si>
  <si>
    <t>Ārsti, zobārsti  un funkcionālie speciālisti, kopā, tai skaitā:</t>
  </si>
  <si>
    <t>Ārstniecības un pacientu aprūpes personas un funkcionālo speciālistu asistenti, kopā, tai skaitā:</t>
  </si>
  <si>
    <t>Pārējie darbinieki, kuri tieši iesaistīti darbā ar Covid-19, kopā, tai skaitā:</t>
  </si>
  <si>
    <t>* NMPD darbiniekiem, kuriem ir izlīdzinātais darba laiks, kopējias finansējums virsstundu apmaksai ir prasīts vienas darbinieku stundas likmes apmērā (ne dubultā), jo NMPD visas stundas apmaksājusi atbilstoši grafikam ik mēnesi, papildus finansējums prasīts pēc izlīdzināšanas perioda aprēķinātajām virsstundām neapmaksātajai daļai.</t>
  </si>
  <si>
    <t>Ārsta speciālista brigādes vadītājs - NM ārsts, anesteziologs-reanimatologs</t>
  </si>
  <si>
    <t>Intensīvās terapijas brigādes vadītājs - NM ārsts</t>
  </si>
  <si>
    <t>Reanimācijas brigādes vadītājs - NM ārsts, anesteziologs-reanimatologs</t>
  </si>
  <si>
    <t xml:space="preserve">Brigādes vadītājs - ārsts, sagatavots NMP sniegšanai (anestezioloģijas, reanimatoloģijas vai neatliekamās medicīnas ārsta specialitātes 4./5.gada rezidents, ārsts kardiologs, ārsts internists vai ģimenes ārsts) </t>
  </si>
  <si>
    <t>Brigādes (2AP) vadītājs - ārsts, sagatavots NMP sniegšanai</t>
  </si>
  <si>
    <t>OVC ārsts konsultants</t>
  </si>
  <si>
    <t>OVC galvenais dežurārsts</t>
  </si>
  <si>
    <t>OVC vecākais dežūrārsts</t>
  </si>
  <si>
    <t>Brigādes vadītājs - NM ārsta palīgs</t>
  </si>
  <si>
    <t>IT medicīnas māsa</t>
  </si>
  <si>
    <t>Neonatologa brigādes māsa</t>
  </si>
  <si>
    <t xml:space="preserve">SMC NM ārsta palīgs </t>
  </si>
  <si>
    <t>Brigādes vadītājs - vecākais NM ārsta palīgs</t>
  </si>
  <si>
    <t>Ārsta speciālista brigādes otrā ārstniecības persona - NM ārsta palīgs</t>
  </si>
  <si>
    <t>Brigādes (2AP) vadītājs - NM ārsta palīgs</t>
  </si>
  <si>
    <t>Brigādes (2AP) otrā ārstniecības persona -  ārsta palīgs</t>
  </si>
  <si>
    <t>Brigādes otrā ārstniecības persona - NM ārsta palīgs</t>
  </si>
  <si>
    <t>Brigādes otrā ārstniecības persona - ārsta palīgs</t>
  </si>
  <si>
    <t>Brigādes otrā ārstniecības persona - medicīnas māsa</t>
  </si>
  <si>
    <t>Brigādes otrā persona - medicīnas asistents</t>
  </si>
  <si>
    <t>OVC galvenais dispečers</t>
  </si>
  <si>
    <t>OVC izsaukumu pieņemšanas dispečers (NM ārsta palīgs)</t>
  </si>
  <si>
    <t>OVC vadības dispečers</t>
  </si>
  <si>
    <t>OVC  dispečers</t>
  </si>
  <si>
    <t>Vecākais OMT vadītājs</t>
  </si>
  <si>
    <t xml:space="preserve">SMC OMT vadītājs </t>
  </si>
  <si>
    <t>OMT vadītājs</t>
  </si>
  <si>
    <t xml:space="preserve">Apmaksājamā 100% piemaksa par nostrādātām virsstundām virs normālā  darba laika  (tai skaitā summētā darba laika ietvaros) </t>
  </si>
  <si>
    <t>OVC jaunākais dežūrārsts</t>
  </si>
  <si>
    <t>Brigādes (2AP) otrā ārstniecības persona -  NM ārsta palīgs</t>
  </si>
  <si>
    <t>OVC vecākais  dispečers</t>
  </si>
  <si>
    <t>Neonatologs</t>
  </si>
  <si>
    <r>
      <rPr>
        <sz val="13"/>
        <color theme="1"/>
        <rFont val="Times New Roman"/>
        <family val="1"/>
      </rPr>
      <t xml:space="preserve">Pārskats: </t>
    </r>
    <r>
      <rPr>
        <b/>
        <sz val="13"/>
        <color theme="1"/>
        <rFont val="Times New Roman"/>
        <family val="1"/>
      </rPr>
      <t xml:space="preserve"> Jūnijs - Augusts</t>
    </r>
  </si>
  <si>
    <t>9=8* VSAOI</t>
  </si>
  <si>
    <t>2.2.Pielikums</t>
  </si>
  <si>
    <r>
      <rPr>
        <sz val="13"/>
        <color theme="1"/>
        <rFont val="Times New Roman"/>
        <family val="1"/>
      </rPr>
      <t xml:space="preserve">Pārskats: </t>
    </r>
    <r>
      <rPr>
        <b/>
        <sz val="13"/>
        <color theme="1"/>
        <rFont val="Times New Roman"/>
        <family val="1"/>
      </rPr>
      <t xml:space="preserve"> Septembris - Novembris</t>
    </r>
  </si>
  <si>
    <t>SMC bērnu IT brigādes ārsts</t>
  </si>
  <si>
    <t>SMC neonatologs</t>
  </si>
  <si>
    <t>ģimenes ārstu konsultatīvā tālruņa galvenais konsultants (ārsts)</t>
  </si>
  <si>
    <t>ģimenes ārstu konsultatīvā tālruņa konsultants (ārsts)</t>
  </si>
  <si>
    <t>Pārskats par  darba veicējiem (ārstniecības personām), virs normālā darba laika nostrādātām stundām, apmaksājamām stundām un izdevumiem, kas radušies saistībā ar mērķi ierobežot Covid-19 izplatību, par 2022.gada JŪNIJS - NOVEMBRIS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</si>
</sst>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7" x14ac:knownFonts="1">
    <font>
      <sz val="11"/>
      <color theme="1"/>
      <name val="Calibri"/>
      <family val="2"/>
      <charset val="186"/>
      <scheme val="minor"/>
    </font>
    <font>
      <b/>
      <sz val="13"/>
      <color theme="1"/>
      <name val="Times New Roman"/>
      <family val="1"/>
      <charset val="186"/>
    </font>
    <font>
      <sz val="13"/>
      <color theme="1"/>
      <name val="Times New Roman"/>
      <family val="1"/>
      <charset val="186"/>
    </font>
    <font>
      <vertAlign val="superscript"/>
      <sz val="13"/>
      <color theme="1"/>
      <name val="Times New Roman"/>
      <family val="1"/>
      <charset val="186"/>
    </font>
    <font>
      <i/>
      <sz val="13"/>
      <color theme="1"/>
      <name val="Times New Roman"/>
      <family val="1"/>
      <charset val="186"/>
    </font>
    <font>
      <sz val="12"/>
      <color theme="1"/>
      <name val="Times New Roman"/>
      <family val="1"/>
      <charset val="186"/>
    </font>
    <font>
      <u/>
      <sz val="12"/>
      <color theme="1"/>
      <name val="Times New Roman"/>
      <family val="1"/>
      <charset val="186"/>
    </font>
    <font>
      <vertAlign val="superscript"/>
      <sz val="12"/>
      <color theme="1"/>
      <name val="Times New Roman"/>
      <family val="1"/>
      <charset val="186"/>
    </font>
    <font>
      <i/>
      <sz val="12"/>
      <color theme="1"/>
      <name val="Times New Roman"/>
      <family val="1"/>
      <charset val="186"/>
    </font>
    <font>
      <b/>
      <sz val="13"/>
      <color rgb="FFFF0000"/>
      <name val="Times New Roman"/>
      <family val="1"/>
      <charset val="186"/>
    </font>
    <font>
      <sz val="12"/>
      <color rgb="FFFF0000"/>
      <name val="Times New Roman"/>
      <family val="1"/>
      <charset val="186"/>
    </font>
    <font>
      <b/>
      <sz val="12"/>
      <color rgb="FFFF0000"/>
      <name val="Times New Roman"/>
      <family val="1"/>
      <charset val="186"/>
    </font>
    <font>
      <sz val="13"/>
      <color rgb="FFFF0000"/>
      <name val="Times New Roman"/>
      <family val="1"/>
      <charset val="186"/>
    </font>
    <font>
      <sz val="11"/>
      <color rgb="FF000000"/>
      <name val="Calibri"/>
      <family val="2"/>
      <charset val="186"/>
      <scheme val="minor"/>
    </font>
    <font>
      <vertAlign val="superscript"/>
      <sz val="14"/>
      <color theme="1"/>
      <name val="Times New Roman"/>
      <family val="1"/>
      <charset val="186"/>
    </font>
    <font>
      <u/>
      <sz val="13"/>
      <color theme="1"/>
      <name val="Times New Roman"/>
      <family val="1"/>
      <charset val="186"/>
    </font>
    <font>
      <sz val="10"/>
      <color theme="1"/>
      <name val="Times New Roman"/>
      <family val="1"/>
      <charset val="186"/>
    </font>
    <font>
      <b/>
      <sz val="11"/>
      <color theme="1"/>
      <name val="Calibri"/>
      <family val="2"/>
      <charset val="186"/>
      <scheme val="minor"/>
    </font>
    <font>
      <b/>
      <sz val="13"/>
      <color theme="1"/>
      <name val="Times New Roman"/>
      <family val="1"/>
    </font>
    <font>
      <sz val="13"/>
      <color theme="1"/>
      <name val="Times New Roman"/>
      <family val="1"/>
    </font>
    <font>
      <sz val="12"/>
      <name val="Times New Roman"/>
      <family val="1"/>
      <charset val="186"/>
    </font>
    <font>
      <b/>
      <sz val="12"/>
      <color theme="1"/>
      <name val="Times New Roman"/>
      <family val="1"/>
    </font>
    <font>
      <sz val="12"/>
      <name val="Times New Roman"/>
      <family val="1"/>
    </font>
    <font>
      <b/>
      <sz val="12"/>
      <name val="Times New Roman"/>
      <family val="1"/>
      <charset val="186"/>
    </font>
    <font>
      <sz val="12"/>
      <color theme="1"/>
      <name val="Times New Roman"/>
      <family val="1"/>
    </font>
    <font>
      <sz val="13"/>
      <name val="Times New Roman"/>
      <family val="1"/>
      <charset val="186"/>
    </font>
    <font>
      <sz val="13"/>
      <name val="Times New Roman"/>
      <family val="1"/>
    </font>
    <font>
      <i/>
      <sz val="13"/>
      <color theme="1"/>
      <name val="Times New Roman"/>
      <family val="1"/>
    </font>
    <font>
      <sz val="11"/>
      <color theme="1"/>
      <name val="Calibri"/>
      <family val="2"/>
      <charset val="186"/>
      <scheme val="minor"/>
    </font>
    <font>
      <b/>
      <sz val="13"/>
      <name val="Times New Roman"/>
      <family val="1"/>
    </font>
    <font>
      <sz val="11"/>
      <color theme="1"/>
      <name val="Times New Roman"/>
      <family val="1"/>
    </font>
    <font>
      <b/>
      <sz val="11"/>
      <color theme="1"/>
      <name val="Times New Roman"/>
      <family val="1"/>
    </font>
    <font>
      <i/>
      <sz val="12"/>
      <name val="Times New Roman"/>
      <family val="1"/>
    </font>
    <font>
      <sz val="11"/>
      <name val="Times New Roman"/>
      <family val="1"/>
    </font>
    <font>
      <sz val="13"/>
      <color theme="1"/>
      <name val="Calibri"/>
      <family val="2"/>
      <charset val="186"/>
      <scheme val="minor"/>
    </font>
    <font>
      <b/>
      <sz val="13"/>
      <name val="Times New Roman"/>
      <family val="1"/>
      <charset val="186"/>
    </font>
    <font>
      <i/>
      <sz val="11"/>
      <name val="Times New Roman"/>
      <family val="1"/>
    </font>
  </fonts>
  <fills count="6">
    <fill>
      <patternFill patternType="none"/>
    </fill>
    <fill>
      <patternFill patternType="gray125"/>
    </fill>
    <fill>
      <patternFill patternType="solid">
        <fgColor theme="9" tint="0.59996337778862885"/>
        <bgColor indexed="64"/>
      </patternFill>
    </fill>
    <fill>
      <patternFill patternType="solid">
        <fgColor theme="0"/>
        <bgColor indexed="64"/>
      </patternFill>
    </fill>
    <fill>
      <patternFill patternType="solid">
        <fgColor theme="9" tint="0.59999389629810485"/>
        <bgColor indexed="64"/>
      </patternFill>
    </fill>
    <fill>
      <patternFill patternType="solid">
        <fgColor theme="4"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0" fontId="28" fillId="0" borderId="0"/>
    <xf numFmtId="0" fontId="28" fillId="0" borderId="0"/>
  </cellStyleXfs>
  <cellXfs count="97">
    <xf numFmtId="0" fontId="0" fillId="0" borderId="0" xfId="0"/>
    <xf numFmtId="0" fontId="1" fillId="0" borderId="0" xfId="0" applyFont="1"/>
    <xf numFmtId="0" fontId="2" fillId="0" borderId="0" xfId="0" applyFont="1"/>
    <xf numFmtId="0" fontId="1" fillId="2" borderId="1" xfId="0" applyFont="1" applyFill="1" applyBorder="1" applyAlignment="1">
      <alignment horizontal="right"/>
    </xf>
    <xf numFmtId="0" fontId="1" fillId="2" borderId="1" xfId="0" applyFont="1" applyFill="1" applyBorder="1"/>
    <xf numFmtId="3" fontId="1" fillId="2" borderId="1" xfId="0" applyNumberFormat="1" applyFont="1" applyFill="1" applyBorder="1"/>
    <xf numFmtId="4" fontId="1" fillId="2" borderId="1" xfId="0" applyNumberFormat="1" applyFont="1" applyFill="1" applyBorder="1"/>
    <xf numFmtId="0" fontId="2" fillId="0" borderId="1" xfId="0" applyFont="1" applyBorder="1" applyAlignment="1">
      <alignment horizontal="left" wrapText="1"/>
    </xf>
    <xf numFmtId="0" fontId="2" fillId="0" borderId="1" xfId="0" applyFont="1" applyBorder="1"/>
    <xf numFmtId="4" fontId="2" fillId="0" borderId="1" xfId="0" applyNumberFormat="1" applyFont="1" applyBorder="1"/>
    <xf numFmtId="0" fontId="5" fillId="0" borderId="1" xfId="0" applyFont="1" applyBorder="1" applyAlignment="1">
      <alignment horizontal="center" vertical="center" wrapText="1"/>
    </xf>
    <xf numFmtId="0" fontId="2" fillId="0" borderId="0" xfId="0" applyFont="1" applyAlignment="1">
      <alignment wrapText="1"/>
    </xf>
    <xf numFmtId="0" fontId="6" fillId="0" borderId="0" xfId="0" applyFont="1"/>
    <xf numFmtId="0" fontId="5" fillId="0" borderId="0" xfId="0" applyFont="1"/>
    <xf numFmtId="0" fontId="4" fillId="0" borderId="3" xfId="0" applyFont="1" applyBorder="1" applyAlignment="1">
      <alignment horizontal="center" vertical="center" wrapText="1"/>
    </xf>
    <xf numFmtId="0" fontId="9" fillId="0" borderId="0" xfId="0" applyFont="1" applyAlignment="1">
      <alignment horizontal="center"/>
    </xf>
    <xf numFmtId="0" fontId="9" fillId="0" borderId="6" xfId="0" applyFont="1" applyBorder="1" applyAlignment="1">
      <alignment horizontal="center"/>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2" fillId="0" borderId="1" xfId="0" applyFont="1" applyBorder="1" applyAlignment="1">
      <alignment horizontal="left" wrapText="1"/>
    </xf>
    <xf numFmtId="0" fontId="13" fillId="0" borderId="0" xfId="0" applyFont="1" applyAlignment="1">
      <alignment vertical="center" wrapText="1"/>
    </xf>
    <xf numFmtId="0" fontId="5" fillId="0" borderId="0" xfId="0" applyFont="1" applyAlignment="1">
      <alignment horizontal="left"/>
    </xf>
    <xf numFmtId="4" fontId="2" fillId="0" borderId="1" xfId="0" applyNumberFormat="1" applyFont="1" applyBorder="1" applyAlignment="1">
      <alignment horizontal="center"/>
    </xf>
    <xf numFmtId="0" fontId="12" fillId="0" borderId="0" xfId="0" applyFont="1"/>
    <xf numFmtId="4" fontId="12" fillId="0" borderId="1" xfId="0" applyNumberFormat="1" applyFont="1" applyBorder="1" applyAlignment="1">
      <alignment horizontal="center"/>
    </xf>
    <xf numFmtId="3" fontId="2" fillId="0" borderId="1" xfId="0" applyNumberFormat="1" applyFont="1" applyBorder="1" applyAlignment="1">
      <alignment horizontal="center"/>
    </xf>
    <xf numFmtId="164" fontId="2" fillId="0" borderId="1" xfId="0" applyNumberFormat="1" applyFont="1" applyBorder="1" applyAlignment="1">
      <alignment horizontal="center"/>
    </xf>
    <xf numFmtId="164" fontId="2" fillId="0" borderId="1" xfId="0" applyNumberFormat="1" applyFont="1" applyBorder="1"/>
    <xf numFmtId="0" fontId="15" fillId="0" borderId="0" xfId="0" applyFont="1"/>
    <xf numFmtId="4" fontId="12" fillId="3" borderId="1" xfId="0" applyNumberFormat="1" applyFont="1" applyFill="1" applyBorder="1" applyAlignment="1">
      <alignment horizontal="center"/>
    </xf>
    <xf numFmtId="0" fontId="4" fillId="3" borderId="1" xfId="0" applyFont="1" applyFill="1" applyBorder="1" applyAlignment="1">
      <alignment horizontal="center" vertical="center" wrapText="1"/>
    </xf>
    <xf numFmtId="0" fontId="16" fillId="0" borderId="0" xfId="0" applyFont="1"/>
    <xf numFmtId="0" fontId="16" fillId="0" borderId="0" xfId="0" applyFont="1" applyAlignment="1">
      <alignment horizontal="left"/>
    </xf>
    <xf numFmtId="0" fontId="1" fillId="0" borderId="0" xfId="0" applyFont="1" applyAlignment="1">
      <alignment horizontal="center" wrapText="1"/>
    </xf>
    <xf numFmtId="4" fontId="0" fillId="0" borderId="0" xfId="0" applyNumberFormat="1"/>
    <xf numFmtId="0" fontId="17" fillId="0" borderId="0" xfId="0" applyFont="1"/>
    <xf numFmtId="0" fontId="22" fillId="0" borderId="11"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2" xfId="0" applyFont="1" applyBorder="1" applyAlignment="1">
      <alignment horizontal="center" vertical="center" wrapText="1"/>
    </xf>
    <xf numFmtId="3" fontId="21" fillId="4" borderId="11" xfId="0" applyNumberFormat="1" applyFont="1" applyFill="1" applyBorder="1" applyAlignment="1">
      <alignment horizontal="right" vertical="center"/>
    </xf>
    <xf numFmtId="3" fontId="21" fillId="4" borderId="1" xfId="0" applyNumberFormat="1" applyFont="1" applyFill="1" applyBorder="1" applyAlignment="1">
      <alignment horizontal="right" vertical="center"/>
    </xf>
    <xf numFmtId="3" fontId="21" fillId="4" borderId="12" xfId="0" applyNumberFormat="1" applyFont="1" applyFill="1" applyBorder="1" applyAlignment="1">
      <alignment horizontal="right" vertical="center"/>
    </xf>
    <xf numFmtId="0" fontId="20" fillId="0" borderId="11" xfId="0" applyFont="1" applyBorder="1" applyAlignment="1">
      <alignment horizontal="right"/>
    </xf>
    <xf numFmtId="3" fontId="24" fillId="0" borderId="11" xfId="0" applyNumberFormat="1" applyFont="1" applyBorder="1" applyAlignment="1">
      <alignment horizontal="right" vertical="center"/>
    </xf>
    <xf numFmtId="3" fontId="24" fillId="0" borderId="1" xfId="0" applyNumberFormat="1" applyFont="1" applyBorder="1" applyAlignment="1">
      <alignment horizontal="right" vertical="center"/>
    </xf>
    <xf numFmtId="3" fontId="21" fillId="0" borderId="12" xfId="0" applyNumberFormat="1" applyFont="1" applyBorder="1" applyAlignment="1">
      <alignment horizontal="right" vertical="center"/>
    </xf>
    <xf numFmtId="0" fontId="18" fillId="0" borderId="0" xfId="0" applyFont="1"/>
    <xf numFmtId="0" fontId="19" fillId="0" borderId="1" xfId="0" applyFont="1" applyBorder="1" applyAlignment="1">
      <alignment horizontal="left" wrapText="1"/>
    </xf>
    <xf numFmtId="4" fontId="19" fillId="0" borderId="1" xfId="0" applyNumberFormat="1" applyFont="1" applyBorder="1" applyAlignment="1">
      <alignment horizontal="right"/>
    </xf>
    <xf numFmtId="3" fontId="2" fillId="0" borderId="1" xfId="0" applyNumberFormat="1" applyFont="1" applyBorder="1" applyAlignment="1">
      <alignment horizontal="right"/>
    </xf>
    <xf numFmtId="0" fontId="25" fillId="3" borderId="0" xfId="0" applyFont="1" applyFill="1"/>
    <xf numFmtId="0" fontId="34" fillId="0" borderId="0" xfId="0" applyFont="1"/>
    <xf numFmtId="0" fontId="35" fillId="3" borderId="6" xfId="0" applyFont="1" applyFill="1" applyBorder="1" applyAlignment="1">
      <alignment horizontal="center"/>
    </xf>
    <xf numFmtId="0" fontId="29" fillId="0" borderId="1" xfId="0" applyFont="1" applyBorder="1" applyAlignment="1">
      <alignment horizontal="left" wrapText="1"/>
    </xf>
    <xf numFmtId="0" fontId="30" fillId="0" borderId="1" xfId="0" applyFont="1" applyBorder="1" applyAlignment="1">
      <alignment horizontal="center" vertical="center" wrapText="1"/>
    </xf>
    <xf numFmtId="3" fontId="18" fillId="0" borderId="1" xfId="0" applyNumberFormat="1" applyFont="1" applyBorder="1"/>
    <xf numFmtId="4" fontId="18" fillId="0" borderId="1" xfId="0" applyNumberFormat="1" applyFont="1" applyBorder="1"/>
    <xf numFmtId="0" fontId="22" fillId="0" borderId="12" xfId="0" applyFont="1" applyBorder="1" applyAlignment="1">
      <alignment horizontal="left" vertical="center" wrapText="1"/>
    </xf>
    <xf numFmtId="3" fontId="19" fillId="0" borderId="1" xfId="0" applyNumberFormat="1" applyFont="1" applyBorder="1" applyAlignment="1">
      <alignment horizontal="right"/>
    </xf>
    <xf numFmtId="3" fontId="18" fillId="0" borderId="1" xfId="0" applyNumberFormat="1" applyFont="1" applyBorder="1" applyAlignment="1">
      <alignment horizontal="right"/>
    </xf>
    <xf numFmtId="4" fontId="18" fillId="0" borderId="1" xfId="0" applyNumberFormat="1" applyFont="1" applyBorder="1" applyAlignment="1">
      <alignment horizontal="right"/>
    </xf>
    <xf numFmtId="0" fontId="29" fillId="0" borderId="1" xfId="0" applyFont="1" applyBorder="1" applyAlignment="1">
      <alignment horizontal="right"/>
    </xf>
    <xf numFmtId="4" fontId="29" fillId="0" borderId="1" xfId="0" applyNumberFormat="1" applyFont="1" applyBorder="1" applyAlignment="1">
      <alignment horizontal="right"/>
    </xf>
    <xf numFmtId="3" fontId="26" fillId="3" borderId="1" xfId="0" applyNumberFormat="1" applyFont="1" applyFill="1" applyBorder="1" applyAlignment="1">
      <alignment horizontal="right"/>
    </xf>
    <xf numFmtId="3" fontId="25" fillId="3" borderId="1" xfId="0" applyNumberFormat="1" applyFont="1" applyFill="1" applyBorder="1" applyAlignment="1">
      <alignment horizontal="right"/>
    </xf>
    <xf numFmtId="3" fontId="29" fillId="0" borderId="1" xfId="0" applyNumberFormat="1" applyFont="1" applyBorder="1" applyAlignment="1">
      <alignment horizontal="right"/>
    </xf>
    <xf numFmtId="0" fontId="11" fillId="0" borderId="0" xfId="0" applyFont="1" applyAlignment="1">
      <alignment horizontal="left" wrapText="1"/>
    </xf>
    <xf numFmtId="0" fontId="10" fillId="0" borderId="0" xfId="0" applyFont="1" applyAlignment="1">
      <alignment horizontal="left"/>
    </xf>
    <xf numFmtId="0" fontId="1" fillId="0" borderId="0" xfId="0" applyFont="1" applyAlignment="1">
      <alignment horizontal="center" wrapText="1"/>
    </xf>
    <xf numFmtId="0" fontId="8" fillId="0" borderId="0" xfId="0" applyFont="1" applyAlignment="1">
      <alignment horizontal="right"/>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1" fillId="3" borderId="1"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3" borderId="1" xfId="0" applyFont="1" applyFill="1" applyBorder="1" applyAlignment="1">
      <alignment horizontal="center" vertical="center" wrapText="1"/>
    </xf>
    <xf numFmtId="0" fontId="5" fillId="0" borderId="0" xfId="0" applyFont="1" applyAlignment="1">
      <alignment horizontal="left" wrapText="1"/>
    </xf>
    <xf numFmtId="0" fontId="27" fillId="0" borderId="0" xfId="0" applyFont="1" applyAlignment="1">
      <alignment horizontal="right" wrapText="1"/>
    </xf>
    <xf numFmtId="0" fontId="20" fillId="0" borderId="8" xfId="0" applyFont="1" applyBorder="1" applyAlignment="1">
      <alignment horizontal="center"/>
    </xf>
    <xf numFmtId="0" fontId="20" fillId="0" borderId="9" xfId="0" applyFont="1" applyBorder="1" applyAlignment="1">
      <alignment horizontal="center"/>
    </xf>
    <xf numFmtId="0" fontId="20" fillId="0" borderId="11" xfId="0" applyFont="1" applyBorder="1" applyAlignment="1">
      <alignment horizontal="center"/>
    </xf>
    <xf numFmtId="0" fontId="20" fillId="0" borderId="12" xfId="0" applyFont="1" applyBorder="1" applyAlignment="1">
      <alignment horizontal="center"/>
    </xf>
    <xf numFmtId="0" fontId="21" fillId="0" borderId="8" xfId="0" applyFont="1" applyBorder="1" applyAlignment="1">
      <alignment horizontal="center" vertical="center"/>
    </xf>
    <xf numFmtId="0" fontId="21" fillId="0" borderId="10" xfId="0" applyFont="1" applyBorder="1" applyAlignment="1">
      <alignment horizontal="center" vertical="center"/>
    </xf>
    <xf numFmtId="0" fontId="21" fillId="0" borderId="9" xfId="0" applyFont="1" applyBorder="1" applyAlignment="1">
      <alignment horizontal="center" vertical="center"/>
    </xf>
    <xf numFmtId="0" fontId="23" fillId="4" borderId="11" xfId="0" applyFont="1" applyFill="1" applyBorder="1" applyAlignment="1">
      <alignment horizontal="right" vertical="center" wrapText="1"/>
    </xf>
    <xf numFmtId="0" fontId="23" fillId="4" borderId="12" xfId="0" applyFont="1" applyFill="1" applyBorder="1" applyAlignment="1">
      <alignment horizontal="right" vertical="center" wrapText="1"/>
    </xf>
    <xf numFmtId="0" fontId="33" fillId="3" borderId="4" xfId="0" applyFont="1" applyFill="1" applyBorder="1" applyAlignment="1">
      <alignment horizontal="center" vertical="center" wrapText="1"/>
    </xf>
    <xf numFmtId="0" fontId="33" fillId="3" borderId="5" xfId="0" applyFont="1" applyFill="1" applyBorder="1" applyAlignment="1">
      <alignment horizontal="center" vertical="center" wrapText="1"/>
    </xf>
    <xf numFmtId="0" fontId="33" fillId="3" borderId="1" xfId="0" applyFont="1" applyFill="1" applyBorder="1" applyAlignment="1">
      <alignment horizontal="center" vertical="center" wrapText="1"/>
    </xf>
    <xf numFmtId="4" fontId="2" fillId="5" borderId="0" xfId="0" applyNumberFormat="1" applyFont="1" applyFill="1" applyAlignment="1">
      <alignment horizontal="left" wrapText="1"/>
    </xf>
    <xf numFmtId="0" fontId="4" fillId="0" borderId="0" xfId="0" applyFont="1" applyAlignment="1">
      <alignment horizontal="right"/>
    </xf>
    <xf numFmtId="0" fontId="30" fillId="0" borderId="1" xfId="0" applyFont="1" applyBorder="1" applyAlignment="1">
      <alignment horizontal="center" vertical="center" wrapText="1"/>
    </xf>
    <xf numFmtId="0" fontId="36" fillId="3" borderId="1" xfId="0" applyFont="1" applyFill="1" applyBorder="1" applyAlignment="1">
      <alignment horizontal="center" vertical="center" wrapText="1"/>
    </xf>
    <xf numFmtId="0" fontId="31" fillId="3" borderId="1" xfId="0" applyFont="1" applyFill="1" applyBorder="1" applyAlignment="1">
      <alignment horizontal="center" vertical="center" wrapText="1"/>
    </xf>
  </cellXfs>
  <cellStyles count="3">
    <cellStyle name="Normal" xfId="0" builtinId="0"/>
    <cellStyle name="Normal 17" xfId="2" xr:uid="{C96C0F2A-F690-40B7-BF78-7DE75DF0389A}"/>
    <cellStyle name="Normal 2" xfId="1" xr:uid="{EA02D8C7-6A52-4538-BC4F-2C06A0AD58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68"/>
  <sheetViews>
    <sheetView topLeftCell="A4" zoomScale="70" zoomScaleNormal="70" workbookViewId="0">
      <pane ySplit="8" topLeftCell="A12" activePane="bottomLeft" state="frozen"/>
      <selection activeCell="A4" sqref="A4"/>
      <selection pane="bottomLeft" activeCell="D166" sqref="D166"/>
    </sheetView>
  </sheetViews>
  <sheetFormatPr defaultColWidth="9.140625" defaultRowHeight="16.5" x14ac:dyDescent="0.25"/>
  <cols>
    <col min="1" max="1" width="42.7109375" style="2" customWidth="1"/>
    <col min="2" max="2" width="8.42578125" style="2" customWidth="1"/>
    <col min="3" max="3" width="15.28515625" style="2" customWidth="1"/>
    <col min="4" max="4" width="14.5703125" style="2" customWidth="1"/>
    <col min="5" max="5" width="14.7109375" style="2" customWidth="1"/>
    <col min="6" max="6" width="18.42578125" style="2" customWidth="1"/>
    <col min="7" max="9" width="20.140625" style="2" customWidth="1"/>
    <col min="10" max="10" width="23.42578125" style="2" customWidth="1"/>
    <col min="11" max="11" width="26.85546875" style="2" customWidth="1"/>
    <col min="12" max="16384" width="9.140625" style="2"/>
  </cols>
  <sheetData>
    <row r="1" spans="1:11" x14ac:dyDescent="0.25">
      <c r="J1" s="69"/>
      <c r="K1" s="69"/>
    </row>
    <row r="2" spans="1:11" s="1" customFormat="1" ht="39.75" customHeight="1" x14ac:dyDescent="0.25">
      <c r="A2" s="68" t="s">
        <v>23</v>
      </c>
      <c r="B2" s="68"/>
      <c r="C2" s="68"/>
      <c r="D2" s="68"/>
      <c r="E2" s="68"/>
      <c r="F2" s="68"/>
      <c r="G2" s="68"/>
      <c r="H2" s="68"/>
      <c r="I2" s="68"/>
      <c r="J2" s="68"/>
      <c r="K2" s="68"/>
    </row>
    <row r="4" spans="1:11" x14ac:dyDescent="0.25">
      <c r="A4" s="2" t="s">
        <v>79</v>
      </c>
    </row>
    <row r="5" spans="1:11" x14ac:dyDescent="0.25">
      <c r="A5" s="28" t="s">
        <v>85</v>
      </c>
    </row>
    <row r="6" spans="1:11" x14ac:dyDescent="0.25">
      <c r="F6" s="16"/>
      <c r="J6" s="15"/>
    </row>
    <row r="7" spans="1:11" ht="45.75" customHeight="1" x14ac:dyDescent="0.25">
      <c r="A7" s="70"/>
      <c r="B7" s="70" t="s">
        <v>78</v>
      </c>
      <c r="C7" s="70" t="s">
        <v>17</v>
      </c>
      <c r="D7" s="70" t="s">
        <v>19</v>
      </c>
      <c r="E7" s="70"/>
      <c r="F7" s="70"/>
      <c r="G7" s="71" t="s">
        <v>5</v>
      </c>
      <c r="H7" s="72"/>
      <c r="I7" s="72"/>
      <c r="J7" s="73"/>
      <c r="K7" s="74" t="s">
        <v>7</v>
      </c>
    </row>
    <row r="8" spans="1:11" ht="24" customHeight="1" x14ac:dyDescent="0.25">
      <c r="A8" s="70"/>
      <c r="B8" s="70"/>
      <c r="C8" s="70"/>
      <c r="D8" s="75" t="s">
        <v>1</v>
      </c>
      <c r="E8" s="75" t="s">
        <v>3</v>
      </c>
      <c r="F8" s="77" t="s">
        <v>26</v>
      </c>
      <c r="G8" s="70" t="s">
        <v>1</v>
      </c>
      <c r="H8" s="17"/>
      <c r="I8" s="17"/>
      <c r="J8" s="14" t="s">
        <v>9</v>
      </c>
      <c r="K8" s="74"/>
    </row>
    <row r="9" spans="1:11" ht="125.45" customHeight="1" x14ac:dyDescent="0.25">
      <c r="A9" s="70"/>
      <c r="B9" s="70"/>
      <c r="C9" s="70"/>
      <c r="D9" s="76"/>
      <c r="E9" s="76"/>
      <c r="F9" s="77"/>
      <c r="G9" s="70"/>
      <c r="H9" s="18" t="s">
        <v>10</v>
      </c>
      <c r="I9" s="18" t="s">
        <v>24</v>
      </c>
      <c r="J9" s="30" t="s">
        <v>20</v>
      </c>
      <c r="K9" s="74"/>
    </row>
    <row r="10" spans="1:11" ht="20.25" customHeight="1" x14ac:dyDescent="0.25">
      <c r="A10" s="10">
        <v>1</v>
      </c>
      <c r="C10" s="10">
        <v>6</v>
      </c>
      <c r="D10" s="10" t="s">
        <v>21</v>
      </c>
      <c r="E10" s="10">
        <v>8</v>
      </c>
      <c r="F10" s="10">
        <v>9</v>
      </c>
      <c r="G10" s="10" t="s">
        <v>27</v>
      </c>
      <c r="H10" s="10">
        <v>11</v>
      </c>
      <c r="I10" s="10">
        <v>12</v>
      </c>
      <c r="J10" s="10">
        <v>13</v>
      </c>
      <c r="K10" s="10" t="s">
        <v>22</v>
      </c>
    </row>
    <row r="11" spans="1:11" s="1" customFormat="1" ht="26.25" customHeight="1" x14ac:dyDescent="0.25">
      <c r="A11" s="3" t="s">
        <v>0</v>
      </c>
      <c r="C11" s="4"/>
      <c r="D11" s="4"/>
      <c r="E11" s="5"/>
      <c r="F11" s="5"/>
      <c r="G11" s="6"/>
      <c r="H11" s="6"/>
      <c r="I11" s="6"/>
      <c r="J11" s="6"/>
      <c r="K11" s="6"/>
    </row>
    <row r="12" spans="1:11" ht="37.5" hidden="1" customHeight="1" x14ac:dyDescent="0.25">
      <c r="A12" s="7" t="s">
        <v>13</v>
      </c>
      <c r="C12" s="8"/>
      <c r="D12" s="8"/>
      <c r="E12" s="8"/>
      <c r="F12" s="8"/>
      <c r="G12" s="9"/>
      <c r="H12" s="9"/>
      <c r="I12" s="9"/>
      <c r="J12" s="8"/>
      <c r="K12" s="9"/>
    </row>
    <row r="13" spans="1:11" ht="18.75" hidden="1" customHeight="1" x14ac:dyDescent="0.25">
      <c r="A13" s="7" t="s">
        <v>11</v>
      </c>
      <c r="C13" s="8"/>
      <c r="D13" s="8"/>
      <c r="E13" s="8"/>
      <c r="F13" s="8"/>
      <c r="G13" s="9"/>
      <c r="H13" s="9"/>
      <c r="I13" s="9"/>
      <c r="J13" s="8"/>
      <c r="K13" s="9"/>
    </row>
    <row r="14" spans="1:11" ht="19.5" hidden="1" customHeight="1" x14ac:dyDescent="0.25">
      <c r="A14" s="7" t="s">
        <v>11</v>
      </c>
      <c r="C14" s="8"/>
      <c r="D14" s="8"/>
      <c r="E14" s="8"/>
      <c r="F14" s="8"/>
      <c r="G14" s="9"/>
      <c r="H14" s="9"/>
      <c r="I14" s="9"/>
      <c r="J14" s="8"/>
      <c r="K14" s="9"/>
    </row>
    <row r="15" spans="1:11" ht="49.5" hidden="1" customHeight="1" x14ac:dyDescent="0.25">
      <c r="A15" s="7" t="s">
        <v>14</v>
      </c>
      <c r="C15" s="8"/>
      <c r="D15" s="8"/>
      <c r="E15" s="8"/>
      <c r="F15" s="8"/>
      <c r="G15" s="9"/>
      <c r="H15" s="9"/>
      <c r="I15" s="9"/>
      <c r="J15" s="9"/>
      <c r="K15" s="9"/>
    </row>
    <row r="16" spans="1:11" hidden="1" x14ac:dyDescent="0.25">
      <c r="A16" s="7" t="s">
        <v>11</v>
      </c>
      <c r="C16" s="8"/>
      <c r="D16" s="8"/>
      <c r="E16" s="8"/>
      <c r="F16" s="8"/>
      <c r="G16" s="9"/>
      <c r="H16" s="9"/>
      <c r="I16" s="9"/>
      <c r="J16" s="9"/>
      <c r="K16" s="9"/>
    </row>
    <row r="17" spans="1:11" hidden="1" x14ac:dyDescent="0.25">
      <c r="A17" s="7" t="s">
        <v>11</v>
      </c>
      <c r="C17" s="8"/>
      <c r="D17" s="8"/>
      <c r="E17" s="8"/>
      <c r="F17" s="8"/>
      <c r="G17" s="9"/>
      <c r="H17" s="9"/>
      <c r="I17" s="9"/>
      <c r="J17" s="9"/>
      <c r="K17" s="9"/>
    </row>
    <row r="18" spans="1:11" ht="64.5" hidden="1" customHeight="1" x14ac:dyDescent="0.25">
      <c r="A18" s="7" t="s">
        <v>15</v>
      </c>
      <c r="C18" s="8"/>
      <c r="D18" s="8"/>
      <c r="E18" s="8"/>
      <c r="F18" s="8"/>
      <c r="G18" s="9"/>
      <c r="H18" s="9"/>
      <c r="I18" s="9"/>
      <c r="J18" s="9"/>
      <c r="K18" s="9"/>
    </row>
    <row r="19" spans="1:11" hidden="1" x14ac:dyDescent="0.25">
      <c r="A19" s="7" t="s">
        <v>11</v>
      </c>
      <c r="C19" s="8"/>
      <c r="D19" s="8"/>
      <c r="E19" s="8"/>
      <c r="F19" s="8"/>
      <c r="G19" s="9"/>
      <c r="H19" s="9"/>
      <c r="I19" s="9"/>
      <c r="J19" s="9"/>
      <c r="K19" s="9"/>
    </row>
    <row r="20" spans="1:11" hidden="1" x14ac:dyDescent="0.25">
      <c r="A20" s="7" t="s">
        <v>11</v>
      </c>
      <c r="C20" s="8"/>
      <c r="D20" s="8"/>
      <c r="E20" s="8"/>
      <c r="F20" s="8"/>
      <c r="G20" s="9"/>
      <c r="H20" s="9"/>
      <c r="I20" s="9"/>
      <c r="J20" s="9"/>
      <c r="K20" s="9"/>
    </row>
    <row r="21" spans="1:11" ht="36" customHeight="1" x14ac:dyDescent="0.25">
      <c r="A21" s="19" t="s">
        <v>16</v>
      </c>
      <c r="B21" s="23"/>
      <c r="C21" s="24">
        <f>SUM(C22:C93)</f>
        <v>72</v>
      </c>
      <c r="D21" s="24">
        <f t="shared" ref="D21:K21" si="0">SUM(D22:D93)</f>
        <v>14009.85446005994</v>
      </c>
      <c r="E21" s="24">
        <f t="shared" si="0"/>
        <v>12066.400000000003</v>
      </c>
      <c r="F21" s="24">
        <f t="shared" si="0"/>
        <v>1943.4544600599384</v>
      </c>
      <c r="G21" s="24">
        <f t="shared" si="0"/>
        <v>129988.61326544163</v>
      </c>
      <c r="H21" s="24">
        <f t="shared" si="0"/>
        <v>96197.39</v>
      </c>
      <c r="I21" s="24"/>
      <c r="J21" s="29">
        <f t="shared" si="0"/>
        <v>33791.223265441571</v>
      </c>
      <c r="K21" s="24">
        <f t="shared" si="0"/>
        <v>41931.52895008646</v>
      </c>
    </row>
    <row r="22" spans="1:11" ht="33" x14ac:dyDescent="0.25">
      <c r="A22" s="7" t="s">
        <v>29</v>
      </c>
      <c r="C22" s="25">
        <v>1</v>
      </c>
      <c r="D22" s="22">
        <f>F22+E22</f>
        <v>275.00026715239829</v>
      </c>
      <c r="E22" s="22">
        <v>176</v>
      </c>
      <c r="F22" s="26">
        <v>99.000267152398308</v>
      </c>
      <c r="G22" s="22">
        <f>H22+J22</f>
        <v>3499.88</v>
      </c>
      <c r="H22" s="22">
        <v>1647</v>
      </c>
      <c r="I22" s="22">
        <f>H22/E22</f>
        <v>9.357954545454545</v>
      </c>
      <c r="J22" s="22">
        <f>I22*F22*2</f>
        <v>1852.88</v>
      </c>
      <c r="K22" s="22">
        <f>J22*1.2409</f>
        <v>2299.2387920000001</v>
      </c>
    </row>
    <row r="23" spans="1:11" x14ac:dyDescent="0.25">
      <c r="A23" s="7" t="s">
        <v>30</v>
      </c>
      <c r="C23" s="25">
        <v>1</v>
      </c>
      <c r="D23" s="22">
        <f t="shared" ref="D23:D86" si="1">F23+E23</f>
        <v>274.00344542772859</v>
      </c>
      <c r="E23" s="22">
        <v>176</v>
      </c>
      <c r="F23" s="26">
        <v>98.003445427728622</v>
      </c>
      <c r="G23" s="22">
        <f t="shared" ref="G23:G86" si="2">H23+J23</f>
        <v>3582.6800000000003</v>
      </c>
      <c r="H23" s="22">
        <v>1695</v>
      </c>
      <c r="I23" s="22">
        <f t="shared" ref="I23:I86" si="3">H23/E23</f>
        <v>9.6306818181818183</v>
      </c>
      <c r="J23" s="22">
        <f t="shared" ref="J23:J86" si="4">I23*F23*2</f>
        <v>1887.6800000000003</v>
      </c>
      <c r="K23" s="22">
        <f t="shared" ref="K23:K86" si="5">J23*1.2409</f>
        <v>2342.4221120000002</v>
      </c>
    </row>
    <row r="24" spans="1:11" ht="33" x14ac:dyDescent="0.25">
      <c r="A24" s="7" t="s">
        <v>31</v>
      </c>
      <c r="B24" s="2">
        <v>0.95</v>
      </c>
      <c r="C24" s="25">
        <v>1</v>
      </c>
      <c r="D24" s="22">
        <f t="shared" si="1"/>
        <v>261.19521367521367</v>
      </c>
      <c r="E24" s="22">
        <v>167.2</v>
      </c>
      <c r="F24" s="26">
        <v>93.995213675213677</v>
      </c>
      <c r="G24" s="22">
        <f t="shared" si="2"/>
        <v>2597.3300000000004</v>
      </c>
      <c r="H24" s="22">
        <v>1222.6500000000001</v>
      </c>
      <c r="I24" s="22">
        <f t="shared" si="3"/>
        <v>7.3125000000000009</v>
      </c>
      <c r="J24" s="22">
        <f t="shared" si="4"/>
        <v>1374.6800000000003</v>
      </c>
      <c r="K24" s="22">
        <f t="shared" si="5"/>
        <v>1705.8404120000002</v>
      </c>
    </row>
    <row r="25" spans="1:11" x14ac:dyDescent="0.25">
      <c r="A25" s="7" t="s">
        <v>32</v>
      </c>
      <c r="C25" s="25">
        <v>1</v>
      </c>
      <c r="D25" s="22">
        <f t="shared" si="1"/>
        <v>269.00180645161288</v>
      </c>
      <c r="E25" s="22">
        <v>176</v>
      </c>
      <c r="F25" s="26">
        <v>93.001806451612893</v>
      </c>
      <c r="G25" s="22">
        <f t="shared" si="2"/>
        <v>3188.0999999999995</v>
      </c>
      <c r="H25" s="22">
        <v>1550</v>
      </c>
      <c r="I25" s="22">
        <f t="shared" si="3"/>
        <v>8.8068181818181817</v>
      </c>
      <c r="J25" s="22">
        <f t="shared" si="4"/>
        <v>1638.0999999999997</v>
      </c>
      <c r="K25" s="22">
        <f t="shared" si="5"/>
        <v>2032.7182899999993</v>
      </c>
    </row>
    <row r="26" spans="1:11" x14ac:dyDescent="0.25">
      <c r="A26" s="7" t="s">
        <v>33</v>
      </c>
      <c r="C26" s="25">
        <v>1</v>
      </c>
      <c r="D26" s="22">
        <f t="shared" si="1"/>
        <v>261.9980280492988</v>
      </c>
      <c r="E26" s="22">
        <v>176</v>
      </c>
      <c r="F26" s="26">
        <v>85.998028049298767</v>
      </c>
      <c r="G26" s="22">
        <f t="shared" si="2"/>
        <v>4652.4699999999993</v>
      </c>
      <c r="H26" s="22">
        <v>2353</v>
      </c>
      <c r="I26" s="22">
        <f t="shared" si="3"/>
        <v>13.369318181818182</v>
      </c>
      <c r="J26" s="22">
        <f t="shared" si="4"/>
        <v>2299.4699999999998</v>
      </c>
      <c r="K26" s="22">
        <f t="shared" si="5"/>
        <v>2853.4123229999996</v>
      </c>
    </row>
    <row r="27" spans="1:11" x14ac:dyDescent="0.25">
      <c r="A27" s="7" t="s">
        <v>34</v>
      </c>
      <c r="C27" s="25">
        <v>1</v>
      </c>
      <c r="D27" s="22">
        <f t="shared" si="1"/>
        <v>253.00171707317071</v>
      </c>
      <c r="E27" s="22">
        <v>176</v>
      </c>
      <c r="F27" s="26">
        <v>77.001717073170724</v>
      </c>
      <c r="G27" s="22">
        <f t="shared" si="2"/>
        <v>3843.79</v>
      </c>
      <c r="H27" s="22">
        <v>2050</v>
      </c>
      <c r="I27" s="22">
        <f t="shared" si="3"/>
        <v>11.647727272727273</v>
      </c>
      <c r="J27" s="22">
        <f t="shared" si="4"/>
        <v>1793.79</v>
      </c>
      <c r="K27" s="22">
        <f t="shared" si="5"/>
        <v>2225.9140109999998</v>
      </c>
    </row>
    <row r="28" spans="1:11" ht="33" x14ac:dyDescent="0.25">
      <c r="A28" s="7" t="s">
        <v>35</v>
      </c>
      <c r="C28" s="25">
        <v>1</v>
      </c>
      <c r="D28" s="22">
        <f t="shared" si="1"/>
        <v>230.00106666666667</v>
      </c>
      <c r="E28" s="22">
        <v>160</v>
      </c>
      <c r="F28" s="26">
        <v>70.001066666666674</v>
      </c>
      <c r="G28" s="22">
        <f t="shared" si="2"/>
        <v>1789.7939773333333</v>
      </c>
      <c r="H28" s="22">
        <v>954.55</v>
      </c>
      <c r="I28" s="22">
        <f>H28/E28</f>
        <v>5.9659374999999999</v>
      </c>
      <c r="J28" s="22">
        <f t="shared" si="4"/>
        <v>835.24397733333342</v>
      </c>
      <c r="K28" s="22">
        <f t="shared" si="5"/>
        <v>1036.4542514729333</v>
      </c>
    </row>
    <row r="29" spans="1:11" ht="33" x14ac:dyDescent="0.25">
      <c r="A29" s="7" t="s">
        <v>36</v>
      </c>
      <c r="C29" s="25">
        <v>1</v>
      </c>
      <c r="D29" s="22">
        <f t="shared" si="1"/>
        <v>245.99879569892471</v>
      </c>
      <c r="E29" s="22">
        <v>176</v>
      </c>
      <c r="F29" s="26">
        <v>69.998795698924724</v>
      </c>
      <c r="G29" s="22">
        <f t="shared" si="2"/>
        <v>3339.5199999999995</v>
      </c>
      <c r="H29" s="22">
        <v>1860</v>
      </c>
      <c r="I29" s="22">
        <f t="shared" si="3"/>
        <v>10.568181818181818</v>
      </c>
      <c r="J29" s="22">
        <f t="shared" si="4"/>
        <v>1479.5199999999998</v>
      </c>
      <c r="K29" s="22">
        <f t="shared" si="5"/>
        <v>1835.9363679999994</v>
      </c>
    </row>
    <row r="30" spans="1:11" x14ac:dyDescent="0.25">
      <c r="A30" s="7" t="s">
        <v>37</v>
      </c>
      <c r="C30" s="25">
        <v>1</v>
      </c>
      <c r="D30" s="22">
        <f t="shared" si="1"/>
        <v>221</v>
      </c>
      <c r="E30" s="22">
        <v>152</v>
      </c>
      <c r="F30" s="26">
        <v>69</v>
      </c>
      <c r="G30" s="22">
        <f t="shared" si="2"/>
        <v>3625</v>
      </c>
      <c r="H30" s="22">
        <v>1900</v>
      </c>
      <c r="I30" s="22">
        <f t="shared" si="3"/>
        <v>12.5</v>
      </c>
      <c r="J30" s="22">
        <f t="shared" si="4"/>
        <v>1725</v>
      </c>
      <c r="K30" s="22">
        <f t="shared" si="5"/>
        <v>2140.5524999999998</v>
      </c>
    </row>
    <row r="31" spans="1:11" ht="33" x14ac:dyDescent="0.25">
      <c r="A31" s="7" t="s">
        <v>38</v>
      </c>
      <c r="C31" s="25">
        <v>1</v>
      </c>
      <c r="D31" s="22">
        <f t="shared" si="1"/>
        <v>236.0023188405797</v>
      </c>
      <c r="E31" s="22">
        <v>176</v>
      </c>
      <c r="F31" s="26">
        <v>60.002318840579711</v>
      </c>
      <c r="G31" s="22">
        <f t="shared" si="2"/>
        <v>3829.56</v>
      </c>
      <c r="H31" s="22">
        <v>2277</v>
      </c>
      <c r="I31" s="22">
        <f t="shared" si="3"/>
        <v>12.9375</v>
      </c>
      <c r="J31" s="22">
        <f t="shared" si="4"/>
        <v>1552.56</v>
      </c>
      <c r="K31" s="22">
        <f t="shared" si="5"/>
        <v>1926.5717039999997</v>
      </c>
    </row>
    <row r="32" spans="1:11" ht="33" x14ac:dyDescent="0.25">
      <c r="A32" s="7" t="s">
        <v>39</v>
      </c>
      <c r="B32" s="2">
        <v>0.95</v>
      </c>
      <c r="C32" s="25">
        <v>1</v>
      </c>
      <c r="D32" s="22">
        <f t="shared" si="1"/>
        <v>220.20216216216215</v>
      </c>
      <c r="E32" s="22">
        <v>167.2</v>
      </c>
      <c r="F32" s="26">
        <v>53.002162162162158</v>
      </c>
      <c r="G32" s="22">
        <f t="shared" si="2"/>
        <v>2871.75</v>
      </c>
      <c r="H32" s="22">
        <v>1757.5</v>
      </c>
      <c r="I32" s="22">
        <f t="shared" si="3"/>
        <v>10.511363636363637</v>
      </c>
      <c r="J32" s="22">
        <f t="shared" si="4"/>
        <v>1114.25</v>
      </c>
      <c r="K32" s="22">
        <f t="shared" si="5"/>
        <v>1382.6728249999999</v>
      </c>
    </row>
    <row r="33" spans="1:11" ht="33" x14ac:dyDescent="0.25">
      <c r="A33" s="7" t="s">
        <v>40</v>
      </c>
      <c r="C33" s="25">
        <v>1</v>
      </c>
      <c r="D33" s="22">
        <f t="shared" si="1"/>
        <v>217.99866859623734</v>
      </c>
      <c r="E33" s="22">
        <v>176</v>
      </c>
      <c r="F33" s="26">
        <v>41.998668596237337</v>
      </c>
      <c r="G33" s="22">
        <f t="shared" si="2"/>
        <v>2041.5700000000002</v>
      </c>
      <c r="H33" s="22">
        <v>1382</v>
      </c>
      <c r="I33" s="22">
        <f t="shared" si="3"/>
        <v>7.8522727272727275</v>
      </c>
      <c r="J33" s="22">
        <f t="shared" si="4"/>
        <v>659.57</v>
      </c>
      <c r="K33" s="22">
        <f t="shared" si="5"/>
        <v>818.46041300000002</v>
      </c>
    </row>
    <row r="34" spans="1:11" x14ac:dyDescent="0.25">
      <c r="A34" s="7" t="s">
        <v>41</v>
      </c>
      <c r="C34" s="25">
        <v>1</v>
      </c>
      <c r="D34" s="22">
        <f t="shared" si="1"/>
        <v>217.99873333333335</v>
      </c>
      <c r="E34" s="22">
        <v>176</v>
      </c>
      <c r="F34" s="26">
        <v>41.998733333333334</v>
      </c>
      <c r="G34" s="22">
        <f t="shared" si="2"/>
        <v>1772.71</v>
      </c>
      <c r="H34" s="22">
        <v>1200</v>
      </c>
      <c r="I34" s="22">
        <f t="shared" si="3"/>
        <v>6.8181818181818183</v>
      </c>
      <c r="J34" s="22">
        <f t="shared" si="4"/>
        <v>572.71</v>
      </c>
      <c r="K34" s="22">
        <f t="shared" si="5"/>
        <v>710.675839</v>
      </c>
    </row>
    <row r="35" spans="1:11" ht="33" x14ac:dyDescent="0.25">
      <c r="A35" s="7" t="s">
        <v>42</v>
      </c>
      <c r="C35" s="25">
        <v>1</v>
      </c>
      <c r="D35" s="22">
        <f t="shared" si="1"/>
        <v>214.00198433420366</v>
      </c>
      <c r="E35" s="22">
        <v>176</v>
      </c>
      <c r="F35" s="26">
        <v>38.001984334203655</v>
      </c>
      <c r="G35" s="22">
        <f t="shared" si="2"/>
        <v>2193.58</v>
      </c>
      <c r="H35" s="22">
        <v>1532</v>
      </c>
      <c r="I35" s="22">
        <f t="shared" si="3"/>
        <v>8.704545454545455</v>
      </c>
      <c r="J35" s="22">
        <f t="shared" si="4"/>
        <v>661.58</v>
      </c>
      <c r="K35" s="22">
        <f t="shared" si="5"/>
        <v>820.95462199999997</v>
      </c>
    </row>
    <row r="36" spans="1:11" ht="33" x14ac:dyDescent="0.25">
      <c r="A36" s="7" t="s">
        <v>43</v>
      </c>
      <c r="C36" s="25">
        <v>1</v>
      </c>
      <c r="D36" s="22">
        <f t="shared" si="1"/>
        <v>213.99855282199709</v>
      </c>
      <c r="E36" s="22">
        <v>176</v>
      </c>
      <c r="F36" s="26">
        <v>37.998552821997102</v>
      </c>
      <c r="G36" s="22">
        <f t="shared" si="2"/>
        <v>1978.75</v>
      </c>
      <c r="H36" s="22">
        <v>1382</v>
      </c>
      <c r="I36" s="22">
        <f t="shared" si="3"/>
        <v>7.8522727272727275</v>
      </c>
      <c r="J36" s="22">
        <f t="shared" si="4"/>
        <v>596.75</v>
      </c>
      <c r="K36" s="22">
        <f t="shared" si="5"/>
        <v>740.50707499999999</v>
      </c>
    </row>
    <row r="37" spans="1:11" x14ac:dyDescent="0.25">
      <c r="A37" s="7" t="s">
        <v>44</v>
      </c>
      <c r="C37" s="25">
        <v>1</v>
      </c>
      <c r="D37" s="22">
        <f t="shared" si="1"/>
        <v>214.00091428571429</v>
      </c>
      <c r="E37" s="22">
        <v>176</v>
      </c>
      <c r="F37" s="26">
        <v>38.000914285714288</v>
      </c>
      <c r="G37" s="22">
        <f t="shared" si="2"/>
        <v>1503.42</v>
      </c>
      <c r="H37" s="22">
        <v>1050</v>
      </c>
      <c r="I37" s="22">
        <f t="shared" si="3"/>
        <v>5.9659090909090908</v>
      </c>
      <c r="J37" s="22">
        <f t="shared" si="4"/>
        <v>453.42</v>
      </c>
      <c r="K37" s="22">
        <f t="shared" si="5"/>
        <v>562.64887799999997</v>
      </c>
    </row>
    <row r="38" spans="1:11" x14ac:dyDescent="0.25">
      <c r="A38" s="7" t="s">
        <v>45</v>
      </c>
      <c r="C38" s="25">
        <v>1</v>
      </c>
      <c r="D38" s="22">
        <f t="shared" si="1"/>
        <v>214.00091428571429</v>
      </c>
      <c r="E38" s="22">
        <v>176</v>
      </c>
      <c r="F38" s="26">
        <v>38.000914285714288</v>
      </c>
      <c r="G38" s="22">
        <f t="shared" si="2"/>
        <v>1503.42</v>
      </c>
      <c r="H38" s="22">
        <v>1050</v>
      </c>
      <c r="I38" s="22">
        <f t="shared" si="3"/>
        <v>5.9659090909090908</v>
      </c>
      <c r="J38" s="22">
        <f t="shared" si="4"/>
        <v>453.42</v>
      </c>
      <c r="K38" s="22">
        <f t="shared" si="5"/>
        <v>562.64887799999997</v>
      </c>
    </row>
    <row r="39" spans="1:11" ht="33" x14ac:dyDescent="0.25">
      <c r="A39" s="7" t="s">
        <v>46</v>
      </c>
      <c r="C39" s="25">
        <v>1</v>
      </c>
      <c r="D39" s="22">
        <f t="shared" si="1"/>
        <v>212.00024999999999</v>
      </c>
      <c r="E39" s="22">
        <v>176</v>
      </c>
      <c r="F39" s="26">
        <v>36.000249999999994</v>
      </c>
      <c r="G39" s="22">
        <f t="shared" si="2"/>
        <v>2254.5500000000002</v>
      </c>
      <c r="H39" s="22">
        <v>1600</v>
      </c>
      <c r="I39" s="22">
        <f t="shared" si="3"/>
        <v>9.0909090909090917</v>
      </c>
      <c r="J39" s="22">
        <f t="shared" si="4"/>
        <v>654.54999999999995</v>
      </c>
      <c r="K39" s="22">
        <f t="shared" si="5"/>
        <v>812.23109499999987</v>
      </c>
    </row>
    <row r="40" spans="1:11" ht="33" x14ac:dyDescent="0.25">
      <c r="A40" s="7" t="s">
        <v>35</v>
      </c>
      <c r="C40" s="25">
        <v>1</v>
      </c>
      <c r="D40" s="22">
        <f t="shared" si="1"/>
        <v>211.99833599999999</v>
      </c>
      <c r="E40" s="22">
        <v>176</v>
      </c>
      <c r="F40" s="26">
        <v>35.998335999999995</v>
      </c>
      <c r="G40" s="22">
        <f t="shared" si="2"/>
        <v>1761.34</v>
      </c>
      <c r="H40" s="22">
        <v>1250</v>
      </c>
      <c r="I40" s="22">
        <f t="shared" si="3"/>
        <v>7.1022727272727275</v>
      </c>
      <c r="J40" s="22">
        <f t="shared" si="4"/>
        <v>511.33999999999992</v>
      </c>
      <c r="K40" s="22">
        <f t="shared" si="5"/>
        <v>634.52180599999986</v>
      </c>
    </row>
    <row r="41" spans="1:11" x14ac:dyDescent="0.25">
      <c r="A41" s="7" t="s">
        <v>41</v>
      </c>
      <c r="C41" s="25">
        <v>1</v>
      </c>
      <c r="D41" s="22">
        <f t="shared" si="1"/>
        <v>211.99965217391303</v>
      </c>
      <c r="E41" s="22">
        <v>176</v>
      </c>
      <c r="F41" s="26">
        <v>35.999652173913042</v>
      </c>
      <c r="G41" s="22">
        <f t="shared" si="2"/>
        <v>1620.45</v>
      </c>
      <c r="H41" s="22">
        <v>1150</v>
      </c>
      <c r="I41" s="22">
        <f t="shared" si="3"/>
        <v>6.5340909090909092</v>
      </c>
      <c r="J41" s="22">
        <f t="shared" si="4"/>
        <v>470.45</v>
      </c>
      <c r="K41" s="22">
        <f t="shared" si="5"/>
        <v>583.78140499999995</v>
      </c>
    </row>
    <row r="42" spans="1:11" x14ac:dyDescent="0.25">
      <c r="A42" s="7" t="s">
        <v>28</v>
      </c>
      <c r="C42" s="25">
        <v>1</v>
      </c>
      <c r="D42" s="22">
        <f t="shared" si="1"/>
        <v>208.9988630490956</v>
      </c>
      <c r="E42" s="22">
        <v>176</v>
      </c>
      <c r="F42" s="26">
        <v>32.998863049095611</v>
      </c>
      <c r="G42" s="22">
        <f t="shared" si="2"/>
        <v>2660.6</v>
      </c>
      <c r="H42" s="22">
        <v>1935</v>
      </c>
      <c r="I42" s="22">
        <f t="shared" si="3"/>
        <v>10.994318181818182</v>
      </c>
      <c r="J42" s="22">
        <f t="shared" si="4"/>
        <v>725.6</v>
      </c>
      <c r="K42" s="22">
        <f t="shared" si="5"/>
        <v>900.39703999999995</v>
      </c>
    </row>
    <row r="43" spans="1:11" x14ac:dyDescent="0.25">
      <c r="A43" s="7" t="s">
        <v>47</v>
      </c>
      <c r="C43" s="25">
        <v>1</v>
      </c>
      <c r="D43" s="22">
        <f t="shared" si="1"/>
        <v>193</v>
      </c>
      <c r="E43" s="22">
        <v>160</v>
      </c>
      <c r="F43" s="26">
        <v>33</v>
      </c>
      <c r="G43" s="22">
        <f t="shared" si="2"/>
        <v>1412.5</v>
      </c>
      <c r="H43" s="22">
        <v>1000</v>
      </c>
      <c r="I43" s="22">
        <f t="shared" si="3"/>
        <v>6.25</v>
      </c>
      <c r="J43" s="22">
        <f t="shared" si="4"/>
        <v>412.5</v>
      </c>
      <c r="K43" s="22">
        <f t="shared" si="5"/>
        <v>511.87124999999997</v>
      </c>
    </row>
    <row r="44" spans="1:11" ht="33" x14ac:dyDescent="0.25">
      <c r="A44" s="7" t="s">
        <v>48</v>
      </c>
      <c r="C44" s="25">
        <v>1</v>
      </c>
      <c r="D44" s="22">
        <f t="shared" si="1"/>
        <v>205.99948387096774</v>
      </c>
      <c r="E44" s="22">
        <v>176</v>
      </c>
      <c r="F44" s="26">
        <v>29.999483870967744</v>
      </c>
      <c r="G44" s="22">
        <f t="shared" si="2"/>
        <v>2494.08</v>
      </c>
      <c r="H44" s="22">
        <v>1860</v>
      </c>
      <c r="I44" s="22">
        <f t="shared" si="3"/>
        <v>10.568181818181818</v>
      </c>
      <c r="J44" s="22">
        <f t="shared" si="4"/>
        <v>634.08000000000004</v>
      </c>
      <c r="K44" s="22">
        <f t="shared" si="5"/>
        <v>786.82987200000002</v>
      </c>
    </row>
    <row r="45" spans="1:11" ht="33" x14ac:dyDescent="0.25">
      <c r="A45" s="7" t="s">
        <v>49</v>
      </c>
      <c r="C45" s="25">
        <v>1</v>
      </c>
      <c r="D45" s="22">
        <f t="shared" si="1"/>
        <v>203.00170940170941</v>
      </c>
      <c r="E45" s="22">
        <v>176</v>
      </c>
      <c r="F45" s="26">
        <v>27.001709401709402</v>
      </c>
      <c r="G45" s="22">
        <f t="shared" si="2"/>
        <v>1681.9</v>
      </c>
      <c r="H45" s="22">
        <v>1287</v>
      </c>
      <c r="I45" s="22">
        <f t="shared" si="3"/>
        <v>7.3125</v>
      </c>
      <c r="J45" s="22">
        <f t="shared" si="4"/>
        <v>394.9</v>
      </c>
      <c r="K45" s="22">
        <f t="shared" si="5"/>
        <v>490.03140999999994</v>
      </c>
    </row>
    <row r="46" spans="1:11" x14ac:dyDescent="0.25">
      <c r="A46" s="7" t="s">
        <v>50</v>
      </c>
      <c r="C46" s="25">
        <v>1</v>
      </c>
      <c r="D46" s="22">
        <f t="shared" si="1"/>
        <v>200.99835051546393</v>
      </c>
      <c r="E46" s="22">
        <v>176</v>
      </c>
      <c r="F46" s="26">
        <v>24.998350515463915</v>
      </c>
      <c r="G46" s="22">
        <f t="shared" si="2"/>
        <v>1245.55</v>
      </c>
      <c r="H46" s="22">
        <v>970</v>
      </c>
      <c r="I46" s="22">
        <f t="shared" si="3"/>
        <v>5.5113636363636367</v>
      </c>
      <c r="J46" s="22">
        <f t="shared" si="4"/>
        <v>275.55</v>
      </c>
      <c r="K46" s="22">
        <f t="shared" si="5"/>
        <v>341.92999499999996</v>
      </c>
    </row>
    <row r="47" spans="1:11" x14ac:dyDescent="0.25">
      <c r="A47" s="7" t="s">
        <v>41</v>
      </c>
      <c r="C47" s="25">
        <v>1</v>
      </c>
      <c r="D47" s="22">
        <f t="shared" si="1"/>
        <v>136.99865546218487</v>
      </c>
      <c r="E47" s="22">
        <v>112</v>
      </c>
      <c r="F47" s="26">
        <v>24.998655462184875</v>
      </c>
      <c r="G47" s="22">
        <f t="shared" si="2"/>
        <v>1095.3187825330133</v>
      </c>
      <c r="H47" s="22">
        <v>757.27</v>
      </c>
      <c r="I47" s="22">
        <f t="shared" si="3"/>
        <v>6.7613392857142856</v>
      </c>
      <c r="J47" s="22">
        <f t="shared" si="4"/>
        <v>338.0487825330132</v>
      </c>
      <c r="K47" s="22">
        <f t="shared" si="5"/>
        <v>419.48473424521603</v>
      </c>
    </row>
    <row r="48" spans="1:11" ht="33" x14ac:dyDescent="0.25">
      <c r="A48" s="7" t="s">
        <v>51</v>
      </c>
      <c r="C48" s="25">
        <v>1</v>
      </c>
      <c r="D48" s="22">
        <f t="shared" si="1"/>
        <v>197.99952688172044</v>
      </c>
      <c r="E48" s="22">
        <v>176</v>
      </c>
      <c r="F48" s="26">
        <v>21.999526881720431</v>
      </c>
      <c r="G48" s="22">
        <f t="shared" si="2"/>
        <v>2324.9899999999998</v>
      </c>
      <c r="H48" s="22">
        <v>1860</v>
      </c>
      <c r="I48" s="22">
        <f t="shared" si="3"/>
        <v>10.568181818181818</v>
      </c>
      <c r="J48" s="22">
        <f t="shared" si="4"/>
        <v>464.99</v>
      </c>
      <c r="K48" s="22">
        <f t="shared" si="5"/>
        <v>577.00609099999997</v>
      </c>
    </row>
    <row r="49" spans="1:11" x14ac:dyDescent="0.25">
      <c r="A49" s="7" t="s">
        <v>52</v>
      </c>
      <c r="C49" s="25">
        <v>1</v>
      </c>
      <c r="D49" s="22">
        <f t="shared" si="1"/>
        <v>198.0016448598131</v>
      </c>
      <c r="E49" s="22">
        <v>176</v>
      </c>
      <c r="F49" s="26">
        <v>22.001644859813084</v>
      </c>
      <c r="G49" s="22">
        <f t="shared" si="2"/>
        <v>1337.52</v>
      </c>
      <c r="H49" s="22">
        <v>1070</v>
      </c>
      <c r="I49" s="22">
        <f t="shared" si="3"/>
        <v>6.0795454545454541</v>
      </c>
      <c r="J49" s="22">
        <f t="shared" si="4"/>
        <v>267.52</v>
      </c>
      <c r="K49" s="22">
        <f t="shared" si="5"/>
        <v>331.96556799999996</v>
      </c>
    </row>
    <row r="50" spans="1:11" ht="33" x14ac:dyDescent="0.25">
      <c r="A50" s="7" t="s">
        <v>53</v>
      </c>
      <c r="C50" s="25">
        <v>1</v>
      </c>
      <c r="D50" s="22">
        <f t="shared" si="1"/>
        <v>189.00090666666665</v>
      </c>
      <c r="E50" s="22">
        <v>168</v>
      </c>
      <c r="F50" s="26">
        <v>21.000906666666666</v>
      </c>
      <c r="G50" s="22">
        <f t="shared" si="2"/>
        <v>1789.7904545650792</v>
      </c>
      <c r="H50" s="22">
        <v>1431.82</v>
      </c>
      <c r="I50" s="22">
        <f t="shared" si="3"/>
        <v>8.5227380952380951</v>
      </c>
      <c r="J50" s="22">
        <f t="shared" si="4"/>
        <v>357.97045456507936</v>
      </c>
      <c r="K50" s="22">
        <f t="shared" si="5"/>
        <v>444.20553706980695</v>
      </c>
    </row>
    <row r="51" spans="1:11" ht="33" x14ac:dyDescent="0.25">
      <c r="A51" s="7" t="s">
        <v>54</v>
      </c>
      <c r="C51" s="25">
        <v>1</v>
      </c>
      <c r="D51" s="22">
        <f t="shared" si="1"/>
        <v>196.45106250000001</v>
      </c>
      <c r="E51" s="22">
        <v>176</v>
      </c>
      <c r="F51" s="22">
        <v>20.451062500000003</v>
      </c>
      <c r="G51" s="22">
        <f t="shared" si="2"/>
        <v>1577.47</v>
      </c>
      <c r="H51" s="22">
        <v>1280</v>
      </c>
      <c r="I51" s="22">
        <f t="shared" si="3"/>
        <v>7.2727272727272725</v>
      </c>
      <c r="J51" s="22">
        <f t="shared" si="4"/>
        <v>297.47000000000003</v>
      </c>
      <c r="K51" s="22">
        <f t="shared" si="5"/>
        <v>369.13052299999998</v>
      </c>
    </row>
    <row r="52" spans="1:11" x14ac:dyDescent="0.25">
      <c r="A52" s="7" t="s">
        <v>41</v>
      </c>
      <c r="C52" s="25">
        <v>1</v>
      </c>
      <c r="D52" s="22">
        <f t="shared" si="1"/>
        <v>195.99972173913045</v>
      </c>
      <c r="E52" s="22">
        <v>176</v>
      </c>
      <c r="F52" s="26">
        <v>19.999721739130436</v>
      </c>
      <c r="G52" s="22">
        <f t="shared" si="2"/>
        <v>1411.3600000000001</v>
      </c>
      <c r="H52" s="22">
        <v>1150</v>
      </c>
      <c r="I52" s="22">
        <f t="shared" si="3"/>
        <v>6.5340909090909092</v>
      </c>
      <c r="J52" s="22">
        <f t="shared" si="4"/>
        <v>261.36</v>
      </c>
      <c r="K52" s="22">
        <f t="shared" si="5"/>
        <v>324.32162399999999</v>
      </c>
    </row>
    <row r="53" spans="1:11" x14ac:dyDescent="0.25">
      <c r="A53" s="7" t="s">
        <v>52</v>
      </c>
      <c r="C53" s="25">
        <v>1</v>
      </c>
      <c r="D53" s="22">
        <f t="shared" si="1"/>
        <v>196.00073732718894</v>
      </c>
      <c r="E53" s="22">
        <v>176</v>
      </c>
      <c r="F53" s="26">
        <v>20.00073732718894</v>
      </c>
      <c r="G53" s="22">
        <f t="shared" si="2"/>
        <v>1331.6</v>
      </c>
      <c r="H53" s="22">
        <v>1085</v>
      </c>
      <c r="I53" s="22">
        <f t="shared" si="3"/>
        <v>6.1647727272727275</v>
      </c>
      <c r="J53" s="22">
        <f t="shared" si="4"/>
        <v>246.6</v>
      </c>
      <c r="K53" s="22">
        <f t="shared" si="5"/>
        <v>306.00593999999995</v>
      </c>
    </row>
    <row r="54" spans="1:11" x14ac:dyDescent="0.25">
      <c r="A54" s="7" t="s">
        <v>55</v>
      </c>
      <c r="C54" s="25">
        <v>1</v>
      </c>
      <c r="D54" s="22">
        <f t="shared" si="1"/>
        <v>195.49945007235891</v>
      </c>
      <c r="E54" s="22">
        <v>176</v>
      </c>
      <c r="F54" s="26">
        <v>19.499450072358901</v>
      </c>
      <c r="G54" s="22">
        <f t="shared" si="2"/>
        <v>1688.23</v>
      </c>
      <c r="H54" s="22">
        <v>1382</v>
      </c>
      <c r="I54" s="22">
        <f t="shared" si="3"/>
        <v>7.8522727272727275</v>
      </c>
      <c r="J54" s="22">
        <f t="shared" si="4"/>
        <v>306.23</v>
      </c>
      <c r="K54" s="22">
        <f t="shared" si="5"/>
        <v>380.00080700000001</v>
      </c>
    </row>
    <row r="55" spans="1:11" x14ac:dyDescent="0.25">
      <c r="A55" s="7" t="s">
        <v>45</v>
      </c>
      <c r="C55" s="25">
        <v>1</v>
      </c>
      <c r="D55" s="22">
        <f t="shared" si="1"/>
        <v>194.50011428571429</v>
      </c>
      <c r="E55" s="22">
        <v>176</v>
      </c>
      <c r="F55" s="26">
        <v>18.500114285714286</v>
      </c>
      <c r="G55" s="22">
        <f t="shared" si="2"/>
        <v>1270.74</v>
      </c>
      <c r="H55" s="22">
        <v>1050</v>
      </c>
      <c r="I55" s="22">
        <f t="shared" si="3"/>
        <v>5.9659090909090908</v>
      </c>
      <c r="J55" s="22">
        <f t="shared" si="4"/>
        <v>220.74</v>
      </c>
      <c r="K55" s="22">
        <f t="shared" si="5"/>
        <v>273.91626600000001</v>
      </c>
    </row>
    <row r="56" spans="1:11" x14ac:dyDescent="0.25">
      <c r="A56" s="7" t="s">
        <v>56</v>
      </c>
      <c r="C56" s="25">
        <v>1</v>
      </c>
      <c r="D56" s="22">
        <f t="shared" si="1"/>
        <v>193.99932773109242</v>
      </c>
      <c r="E56" s="22">
        <v>176</v>
      </c>
      <c r="F56" s="26">
        <v>17.999327731092436</v>
      </c>
      <c r="G56" s="22">
        <f t="shared" si="2"/>
        <v>1433.4</v>
      </c>
      <c r="H56" s="22">
        <v>1190</v>
      </c>
      <c r="I56" s="22">
        <f t="shared" si="3"/>
        <v>6.7613636363636367</v>
      </c>
      <c r="J56" s="22">
        <f t="shared" si="4"/>
        <v>243.4</v>
      </c>
      <c r="K56" s="22">
        <f t="shared" si="5"/>
        <v>302.03505999999999</v>
      </c>
    </row>
    <row r="57" spans="1:11" x14ac:dyDescent="0.25">
      <c r="A57" s="7" t="s">
        <v>56</v>
      </c>
      <c r="C57" s="25">
        <v>1</v>
      </c>
      <c r="D57" s="22">
        <f t="shared" si="1"/>
        <v>193.99924746743849</v>
      </c>
      <c r="E57" s="22">
        <v>176</v>
      </c>
      <c r="F57" s="26">
        <v>17.999247467438494</v>
      </c>
      <c r="G57" s="22">
        <f t="shared" si="2"/>
        <v>1664.67</v>
      </c>
      <c r="H57" s="22">
        <v>1382</v>
      </c>
      <c r="I57" s="22">
        <f t="shared" si="3"/>
        <v>7.8522727272727275</v>
      </c>
      <c r="J57" s="22">
        <f t="shared" si="4"/>
        <v>282.67</v>
      </c>
      <c r="K57" s="22">
        <f t="shared" si="5"/>
        <v>350.76520299999999</v>
      </c>
    </row>
    <row r="58" spans="1:11" ht="33" x14ac:dyDescent="0.25">
      <c r="A58" s="7" t="s">
        <v>57</v>
      </c>
      <c r="C58" s="25">
        <v>1</v>
      </c>
      <c r="D58" s="22">
        <f t="shared" si="1"/>
        <v>193.99932773109242</v>
      </c>
      <c r="E58" s="22">
        <v>176</v>
      </c>
      <c r="F58" s="26">
        <v>17.999327731092436</v>
      </c>
      <c r="G58" s="22">
        <f t="shared" si="2"/>
        <v>1433.4</v>
      </c>
      <c r="H58" s="22">
        <v>1190</v>
      </c>
      <c r="I58" s="22">
        <f t="shared" si="3"/>
        <v>6.7613636363636367</v>
      </c>
      <c r="J58" s="22">
        <f t="shared" si="4"/>
        <v>243.4</v>
      </c>
      <c r="K58" s="22">
        <f t="shared" si="5"/>
        <v>302.03505999999999</v>
      </c>
    </row>
    <row r="59" spans="1:11" ht="33" x14ac:dyDescent="0.25">
      <c r="A59" s="7" t="s">
        <v>58</v>
      </c>
      <c r="C59" s="25">
        <v>1</v>
      </c>
      <c r="D59" s="22">
        <f t="shared" si="1"/>
        <v>194.00136752136751</v>
      </c>
      <c r="E59" s="22">
        <v>176</v>
      </c>
      <c r="F59" s="26">
        <v>18.00136752136752</v>
      </c>
      <c r="G59" s="22">
        <f t="shared" si="2"/>
        <v>1550.27</v>
      </c>
      <c r="H59" s="22">
        <v>1287</v>
      </c>
      <c r="I59" s="22">
        <f t="shared" si="3"/>
        <v>7.3125</v>
      </c>
      <c r="J59" s="22">
        <f t="shared" si="4"/>
        <v>263.27</v>
      </c>
      <c r="K59" s="22">
        <f t="shared" si="5"/>
        <v>326.69174299999997</v>
      </c>
    </row>
    <row r="60" spans="1:11" ht="33" x14ac:dyDescent="0.25">
      <c r="A60" s="7" t="s">
        <v>59</v>
      </c>
      <c r="C60" s="25">
        <v>1</v>
      </c>
      <c r="D60" s="22">
        <f t="shared" si="1"/>
        <v>192.99948799999999</v>
      </c>
      <c r="E60" s="22">
        <v>176</v>
      </c>
      <c r="F60" s="26">
        <v>16.999487999999999</v>
      </c>
      <c r="G60" s="22">
        <f t="shared" si="2"/>
        <v>1491.47</v>
      </c>
      <c r="H60" s="22">
        <v>1250</v>
      </c>
      <c r="I60" s="22">
        <f t="shared" si="3"/>
        <v>7.1022727272727275</v>
      </c>
      <c r="J60" s="22">
        <f t="shared" si="4"/>
        <v>241.47</v>
      </c>
      <c r="K60" s="22">
        <f t="shared" si="5"/>
        <v>299.64012299999996</v>
      </c>
    </row>
    <row r="61" spans="1:11" x14ac:dyDescent="0.25">
      <c r="A61" s="7" t="s">
        <v>28</v>
      </c>
      <c r="C61" s="25">
        <v>1</v>
      </c>
      <c r="D61" s="22">
        <f t="shared" si="1"/>
        <v>119.99962790697674</v>
      </c>
      <c r="E61" s="22">
        <v>104</v>
      </c>
      <c r="F61" s="26">
        <v>15.999627906976745</v>
      </c>
      <c r="G61" s="22">
        <f t="shared" si="2"/>
        <v>1495.2202797137747</v>
      </c>
      <c r="H61" s="22">
        <v>1143.4100000000001</v>
      </c>
      <c r="I61" s="22">
        <f t="shared" si="3"/>
        <v>10.994326923076924</v>
      </c>
      <c r="J61" s="22">
        <f t="shared" si="4"/>
        <v>351.81027971377466</v>
      </c>
      <c r="K61" s="22">
        <f t="shared" si="5"/>
        <v>436.56137609682293</v>
      </c>
    </row>
    <row r="62" spans="1:11" x14ac:dyDescent="0.25">
      <c r="A62" s="7" t="s">
        <v>60</v>
      </c>
      <c r="C62" s="25">
        <v>1</v>
      </c>
      <c r="D62" s="22">
        <f t="shared" si="1"/>
        <v>192.00117894736843</v>
      </c>
      <c r="E62" s="22">
        <v>176</v>
      </c>
      <c r="F62" s="26">
        <v>16.001178947368423</v>
      </c>
      <c r="G62" s="22">
        <f t="shared" si="2"/>
        <v>1122.74</v>
      </c>
      <c r="H62" s="22">
        <v>950</v>
      </c>
      <c r="I62" s="22">
        <f t="shared" si="3"/>
        <v>5.3977272727272725</v>
      </c>
      <c r="J62" s="22">
        <f t="shared" si="4"/>
        <v>172.74</v>
      </c>
      <c r="K62" s="22">
        <f t="shared" si="5"/>
        <v>214.35306599999998</v>
      </c>
    </row>
    <row r="63" spans="1:11" x14ac:dyDescent="0.25">
      <c r="A63" s="7" t="s">
        <v>52</v>
      </c>
      <c r="C63" s="25">
        <v>1</v>
      </c>
      <c r="D63" s="22">
        <f t="shared" si="1"/>
        <v>191.00022857142858</v>
      </c>
      <c r="E63" s="22">
        <v>176</v>
      </c>
      <c r="F63" s="26">
        <v>15.00022857142857</v>
      </c>
      <c r="G63" s="22">
        <f t="shared" si="2"/>
        <v>1228.98</v>
      </c>
      <c r="H63" s="22">
        <v>1050</v>
      </c>
      <c r="I63" s="22">
        <f t="shared" si="3"/>
        <v>5.9659090909090908</v>
      </c>
      <c r="J63" s="22">
        <f t="shared" si="4"/>
        <v>178.98</v>
      </c>
      <c r="K63" s="22">
        <f t="shared" si="5"/>
        <v>222.09628199999997</v>
      </c>
    </row>
    <row r="64" spans="1:11" ht="33" x14ac:dyDescent="0.25">
      <c r="A64" s="7" t="s">
        <v>58</v>
      </c>
      <c r="C64" s="25">
        <v>1</v>
      </c>
      <c r="D64" s="22">
        <f t="shared" si="1"/>
        <v>190.00068376068376</v>
      </c>
      <c r="E64" s="22">
        <v>176</v>
      </c>
      <c r="F64" s="26">
        <v>14.00068376068376</v>
      </c>
      <c r="G64" s="22">
        <f t="shared" si="2"/>
        <v>1491.76</v>
      </c>
      <c r="H64" s="22">
        <v>1287</v>
      </c>
      <c r="I64" s="22">
        <f t="shared" si="3"/>
        <v>7.3125</v>
      </c>
      <c r="J64" s="22">
        <f t="shared" si="4"/>
        <v>204.76</v>
      </c>
      <c r="K64" s="22">
        <f t="shared" si="5"/>
        <v>254.08668399999996</v>
      </c>
    </row>
    <row r="65" spans="1:11" ht="33" x14ac:dyDescent="0.25">
      <c r="A65" s="7" t="s">
        <v>61</v>
      </c>
      <c r="C65" s="25">
        <v>1</v>
      </c>
      <c r="D65" s="22">
        <f t="shared" si="1"/>
        <v>189.99985428051002</v>
      </c>
      <c r="E65" s="22">
        <v>176</v>
      </c>
      <c r="F65" s="26">
        <v>13.999854280510018</v>
      </c>
      <c r="G65" s="22">
        <f t="shared" si="2"/>
        <v>1909.02</v>
      </c>
      <c r="H65" s="22">
        <v>1647</v>
      </c>
      <c r="I65" s="22">
        <f t="shared" si="3"/>
        <v>9.357954545454545</v>
      </c>
      <c r="J65" s="22">
        <f t="shared" si="4"/>
        <v>262.02</v>
      </c>
      <c r="K65" s="22">
        <f t="shared" si="5"/>
        <v>325.14061799999996</v>
      </c>
    </row>
    <row r="66" spans="1:11" ht="33" x14ac:dyDescent="0.25">
      <c r="A66" s="7" t="s">
        <v>62</v>
      </c>
      <c r="C66" s="25">
        <v>1</v>
      </c>
      <c r="D66" s="22">
        <f t="shared" si="1"/>
        <v>189.99976845151954</v>
      </c>
      <c r="E66" s="22">
        <v>176</v>
      </c>
      <c r="F66" s="26">
        <v>13.999768451519538</v>
      </c>
      <c r="G66" s="22">
        <f t="shared" si="2"/>
        <v>1601.8600000000001</v>
      </c>
      <c r="H66" s="22">
        <v>1382</v>
      </c>
      <c r="I66" s="22">
        <f t="shared" si="3"/>
        <v>7.8522727272727275</v>
      </c>
      <c r="J66" s="22">
        <f t="shared" si="4"/>
        <v>219.86</v>
      </c>
      <c r="K66" s="22">
        <f t="shared" si="5"/>
        <v>272.824274</v>
      </c>
    </row>
    <row r="67" spans="1:11" x14ac:dyDescent="0.25">
      <c r="A67" s="7" t="s">
        <v>63</v>
      </c>
      <c r="C67" s="25">
        <v>1</v>
      </c>
      <c r="D67" s="22">
        <f t="shared" si="1"/>
        <v>190</v>
      </c>
      <c r="E67" s="22">
        <v>176</v>
      </c>
      <c r="F67" s="26">
        <v>14</v>
      </c>
      <c r="G67" s="22">
        <f t="shared" si="2"/>
        <v>1275</v>
      </c>
      <c r="H67" s="22">
        <v>1100</v>
      </c>
      <c r="I67" s="22">
        <f t="shared" si="3"/>
        <v>6.25</v>
      </c>
      <c r="J67" s="22">
        <f t="shared" si="4"/>
        <v>175</v>
      </c>
      <c r="K67" s="22">
        <f t="shared" si="5"/>
        <v>217.15749999999997</v>
      </c>
    </row>
    <row r="68" spans="1:11" x14ac:dyDescent="0.25">
      <c r="A68" s="7" t="s">
        <v>64</v>
      </c>
      <c r="C68" s="25">
        <v>1</v>
      </c>
      <c r="D68" s="22">
        <f t="shared" si="1"/>
        <v>189.00017000607164</v>
      </c>
      <c r="E68" s="22">
        <v>176</v>
      </c>
      <c r="F68" s="26">
        <v>13.000170006071647</v>
      </c>
      <c r="G68" s="22">
        <f t="shared" si="2"/>
        <v>1890.31</v>
      </c>
      <c r="H68" s="22">
        <v>1647</v>
      </c>
      <c r="I68" s="22">
        <f t="shared" si="3"/>
        <v>9.357954545454545</v>
      </c>
      <c r="J68" s="22">
        <f t="shared" si="4"/>
        <v>243.31</v>
      </c>
      <c r="K68" s="22">
        <f t="shared" si="5"/>
        <v>301.92337899999995</v>
      </c>
    </row>
    <row r="69" spans="1:11" x14ac:dyDescent="0.25">
      <c r="A69" s="7" t="s">
        <v>65</v>
      </c>
      <c r="C69" s="25">
        <v>1</v>
      </c>
      <c r="D69" s="22">
        <f t="shared" si="1"/>
        <v>188.99906666666666</v>
      </c>
      <c r="E69" s="22">
        <v>176</v>
      </c>
      <c r="F69" s="26">
        <v>12.999066666666666</v>
      </c>
      <c r="G69" s="22">
        <f t="shared" si="2"/>
        <v>688.63</v>
      </c>
      <c r="H69" s="22">
        <v>600</v>
      </c>
      <c r="I69" s="22">
        <f t="shared" si="3"/>
        <v>3.4090909090909092</v>
      </c>
      <c r="J69" s="22">
        <f t="shared" si="4"/>
        <v>88.63</v>
      </c>
      <c r="K69" s="22">
        <f t="shared" si="5"/>
        <v>109.98096699999998</v>
      </c>
    </row>
    <row r="70" spans="1:11" ht="33" x14ac:dyDescent="0.25">
      <c r="A70" s="7" t="s">
        <v>42</v>
      </c>
      <c r="C70" s="25">
        <v>1</v>
      </c>
      <c r="D70" s="22">
        <f t="shared" si="1"/>
        <v>125.00067885117494</v>
      </c>
      <c r="E70" s="22">
        <v>112</v>
      </c>
      <c r="F70" s="26">
        <v>13.000678851174936</v>
      </c>
      <c r="G70" s="22">
        <f t="shared" si="2"/>
        <v>1201.2402110499813</v>
      </c>
      <c r="H70" s="22">
        <v>974.91</v>
      </c>
      <c r="I70" s="22">
        <f t="shared" si="3"/>
        <v>8.7045535714285709</v>
      </c>
      <c r="J70" s="22">
        <f t="shared" si="4"/>
        <v>226.33021104998136</v>
      </c>
      <c r="K70" s="22">
        <f t="shared" si="5"/>
        <v>280.85315889192185</v>
      </c>
    </row>
    <row r="71" spans="1:11" x14ac:dyDescent="0.25">
      <c r="A71" s="7" t="s">
        <v>66</v>
      </c>
      <c r="C71" s="25">
        <v>1</v>
      </c>
      <c r="D71" s="22">
        <f t="shared" si="1"/>
        <v>163.99995142683667</v>
      </c>
      <c r="E71" s="22">
        <v>152</v>
      </c>
      <c r="F71" s="26">
        <v>11.999951426836674</v>
      </c>
      <c r="G71" s="22">
        <f t="shared" si="2"/>
        <v>1647.0001435400889</v>
      </c>
      <c r="H71" s="22">
        <v>1422.41</v>
      </c>
      <c r="I71" s="22">
        <f t="shared" si="3"/>
        <v>9.3579605263157895</v>
      </c>
      <c r="J71" s="22">
        <f t="shared" si="4"/>
        <v>224.59014354008886</v>
      </c>
      <c r="K71" s="22">
        <f t="shared" si="5"/>
        <v>278.69390911889622</v>
      </c>
    </row>
    <row r="72" spans="1:11" x14ac:dyDescent="0.25">
      <c r="A72" s="7" t="s">
        <v>67</v>
      </c>
      <c r="C72" s="25">
        <v>1</v>
      </c>
      <c r="D72" s="22">
        <f t="shared" si="1"/>
        <v>188.00005111821088</v>
      </c>
      <c r="E72" s="22">
        <v>176</v>
      </c>
      <c r="F72" s="26">
        <v>12.000051118210862</v>
      </c>
      <c r="G72" s="22">
        <f t="shared" si="2"/>
        <v>1778.41</v>
      </c>
      <c r="H72" s="22">
        <v>1565</v>
      </c>
      <c r="I72" s="22">
        <f t="shared" si="3"/>
        <v>8.892045454545455</v>
      </c>
      <c r="J72" s="22">
        <f t="shared" si="4"/>
        <v>213.41</v>
      </c>
      <c r="K72" s="22">
        <f t="shared" si="5"/>
        <v>264.82046899999995</v>
      </c>
    </row>
    <row r="73" spans="1:11" x14ac:dyDescent="0.25">
      <c r="A73" s="7" t="s">
        <v>68</v>
      </c>
      <c r="C73" s="25">
        <v>1</v>
      </c>
      <c r="D73" s="22">
        <f t="shared" si="1"/>
        <v>186.99936324167874</v>
      </c>
      <c r="E73" s="22">
        <v>176</v>
      </c>
      <c r="F73" s="26">
        <v>10.999363241678727</v>
      </c>
      <c r="G73" s="22">
        <f t="shared" si="2"/>
        <v>1554.74</v>
      </c>
      <c r="H73" s="22">
        <v>1382</v>
      </c>
      <c r="I73" s="22">
        <f t="shared" si="3"/>
        <v>7.8522727272727275</v>
      </c>
      <c r="J73" s="22">
        <f t="shared" si="4"/>
        <v>172.74</v>
      </c>
      <c r="K73" s="22">
        <f t="shared" si="5"/>
        <v>214.35306599999998</v>
      </c>
    </row>
    <row r="74" spans="1:11" ht="33" x14ac:dyDescent="0.25">
      <c r="A74" s="7" t="s">
        <v>46</v>
      </c>
      <c r="B74" s="2">
        <v>0.95</v>
      </c>
      <c r="C74" s="25">
        <v>1</v>
      </c>
      <c r="D74" s="22">
        <f t="shared" si="1"/>
        <v>177.70004999999998</v>
      </c>
      <c r="E74" s="22">
        <v>167.2</v>
      </c>
      <c r="F74" s="26">
        <v>10.500049999999998</v>
      </c>
      <c r="G74" s="22">
        <f t="shared" si="2"/>
        <v>1710.91</v>
      </c>
      <c r="H74" s="22">
        <v>1520</v>
      </c>
      <c r="I74" s="22">
        <f t="shared" si="3"/>
        <v>9.0909090909090917</v>
      </c>
      <c r="J74" s="22">
        <f t="shared" si="4"/>
        <v>190.91</v>
      </c>
      <c r="K74" s="22">
        <f t="shared" si="5"/>
        <v>236.90021899999996</v>
      </c>
    </row>
    <row r="75" spans="1:11" ht="33" x14ac:dyDescent="0.25">
      <c r="A75" s="7" t="s">
        <v>69</v>
      </c>
      <c r="C75" s="25">
        <v>1</v>
      </c>
      <c r="D75" s="22">
        <f t="shared" si="1"/>
        <v>178.49986437141368</v>
      </c>
      <c r="E75" s="22">
        <v>168</v>
      </c>
      <c r="F75" s="26">
        <v>10.499864371413667</v>
      </c>
      <c r="G75" s="22">
        <f t="shared" si="2"/>
        <v>2058.5895454604165</v>
      </c>
      <c r="H75" s="22">
        <v>1829.86</v>
      </c>
      <c r="I75" s="22">
        <f t="shared" si="3"/>
        <v>10.89202380952381</v>
      </c>
      <c r="J75" s="22">
        <f t="shared" si="4"/>
        <v>228.7295454604168</v>
      </c>
      <c r="K75" s="22">
        <f t="shared" si="5"/>
        <v>283.83049296183117</v>
      </c>
    </row>
    <row r="76" spans="1:11" ht="33" x14ac:dyDescent="0.25">
      <c r="A76" s="7" t="s">
        <v>70</v>
      </c>
      <c r="C76" s="25">
        <v>1</v>
      </c>
      <c r="D76" s="22">
        <f t="shared" si="1"/>
        <v>186.00004857316333</v>
      </c>
      <c r="E76" s="22">
        <v>176</v>
      </c>
      <c r="F76" s="26">
        <v>10.000048573163328</v>
      </c>
      <c r="G76" s="22">
        <f t="shared" si="2"/>
        <v>1834.16</v>
      </c>
      <c r="H76" s="22">
        <v>1647</v>
      </c>
      <c r="I76" s="22">
        <f t="shared" si="3"/>
        <v>9.357954545454545</v>
      </c>
      <c r="J76" s="22">
        <f t="shared" si="4"/>
        <v>187.16</v>
      </c>
      <c r="K76" s="22">
        <f t="shared" si="5"/>
        <v>232.24684399999998</v>
      </c>
    </row>
    <row r="77" spans="1:11" x14ac:dyDescent="0.25">
      <c r="A77" s="7" t="s">
        <v>71</v>
      </c>
      <c r="C77" s="25">
        <v>1</v>
      </c>
      <c r="D77" s="22">
        <f t="shared" si="1"/>
        <v>186.00031999999999</v>
      </c>
      <c r="E77" s="22">
        <v>176</v>
      </c>
      <c r="F77" s="26">
        <v>10.00032</v>
      </c>
      <c r="G77" s="22">
        <f t="shared" si="2"/>
        <v>1670.46</v>
      </c>
      <c r="H77" s="22">
        <v>1500</v>
      </c>
      <c r="I77" s="22">
        <f t="shared" si="3"/>
        <v>8.5227272727272734</v>
      </c>
      <c r="J77" s="22">
        <f t="shared" si="4"/>
        <v>170.46</v>
      </c>
      <c r="K77" s="22">
        <f t="shared" si="5"/>
        <v>211.52381399999999</v>
      </c>
    </row>
    <row r="78" spans="1:11" ht="33" x14ac:dyDescent="0.25">
      <c r="A78" s="7" t="s">
        <v>72</v>
      </c>
      <c r="B78" s="2">
        <v>0.95</v>
      </c>
      <c r="C78" s="25">
        <v>1</v>
      </c>
      <c r="D78" s="22">
        <f t="shared" si="1"/>
        <v>177.19961599999999</v>
      </c>
      <c r="E78" s="22">
        <v>167.2</v>
      </c>
      <c r="F78" s="26">
        <v>9.9996159999999996</v>
      </c>
      <c r="G78" s="22">
        <f t="shared" si="2"/>
        <v>1329.54</v>
      </c>
      <c r="H78" s="22">
        <v>1187.5</v>
      </c>
      <c r="I78" s="22">
        <f t="shared" si="3"/>
        <v>7.1022727272727275</v>
      </c>
      <c r="J78" s="22">
        <f t="shared" si="4"/>
        <v>142.04</v>
      </c>
      <c r="K78" s="22">
        <f t="shared" si="5"/>
        <v>176.25743599999998</v>
      </c>
    </row>
    <row r="79" spans="1:11" x14ac:dyDescent="0.25">
      <c r="A79" s="7" t="s">
        <v>73</v>
      </c>
      <c r="C79" s="25">
        <v>1</v>
      </c>
      <c r="D79" s="22">
        <f t="shared" si="1"/>
        <v>177.50042276422764</v>
      </c>
      <c r="E79" s="22">
        <v>168</v>
      </c>
      <c r="F79" s="26">
        <v>9.5004227642276415</v>
      </c>
      <c r="G79" s="22">
        <f t="shared" si="2"/>
        <v>1306.8798971815718</v>
      </c>
      <c r="H79" s="22">
        <v>1174.0899999999999</v>
      </c>
      <c r="I79" s="22">
        <f t="shared" si="3"/>
        <v>6.9886309523809516</v>
      </c>
      <c r="J79" s="22">
        <f t="shared" si="4"/>
        <v>132.7898971815718</v>
      </c>
      <c r="K79" s="22">
        <f t="shared" si="5"/>
        <v>164.77898341261243</v>
      </c>
    </row>
    <row r="80" spans="1:11" ht="33" x14ac:dyDescent="0.25">
      <c r="A80" s="7" t="s">
        <v>58</v>
      </c>
      <c r="C80" s="25">
        <v>1</v>
      </c>
      <c r="D80" s="22">
        <f t="shared" si="1"/>
        <v>104.99967713004484</v>
      </c>
      <c r="E80" s="22">
        <v>96</v>
      </c>
      <c r="F80" s="26">
        <v>8.9996771300448426</v>
      </c>
      <c r="G80" s="22">
        <f t="shared" si="2"/>
        <v>722.20965910313896</v>
      </c>
      <c r="H80" s="22">
        <v>608.17999999999995</v>
      </c>
      <c r="I80" s="22">
        <f t="shared" si="3"/>
        <v>6.3352083333333331</v>
      </c>
      <c r="J80" s="22">
        <f t="shared" si="4"/>
        <v>114.02965910313901</v>
      </c>
      <c r="K80" s="22">
        <f t="shared" si="5"/>
        <v>141.49940398108518</v>
      </c>
    </row>
    <row r="81" spans="1:11" ht="33" x14ac:dyDescent="0.25">
      <c r="A81" s="7" t="s">
        <v>58</v>
      </c>
      <c r="C81" s="25">
        <v>1</v>
      </c>
      <c r="D81" s="22">
        <f t="shared" si="1"/>
        <v>183.50085470085469</v>
      </c>
      <c r="E81" s="22">
        <v>176</v>
      </c>
      <c r="F81" s="26">
        <v>7.5008547008547009</v>
      </c>
      <c r="G81" s="22">
        <f t="shared" si="2"/>
        <v>1396.7</v>
      </c>
      <c r="H81" s="22">
        <v>1287</v>
      </c>
      <c r="I81" s="22">
        <f t="shared" si="3"/>
        <v>7.3125</v>
      </c>
      <c r="J81" s="22">
        <f t="shared" si="4"/>
        <v>109.7</v>
      </c>
      <c r="K81" s="22">
        <f t="shared" si="5"/>
        <v>136.12672999999998</v>
      </c>
    </row>
    <row r="82" spans="1:11" x14ac:dyDescent="0.25">
      <c r="A82" s="7" t="s">
        <v>74</v>
      </c>
      <c r="C82" s="25">
        <v>1</v>
      </c>
      <c r="D82" s="22">
        <f t="shared" si="1"/>
        <v>182.00006956521739</v>
      </c>
      <c r="E82" s="22">
        <v>176</v>
      </c>
      <c r="F82" s="26">
        <v>6.000069565217391</v>
      </c>
      <c r="G82" s="22">
        <f t="shared" si="2"/>
        <v>1228.4100000000001</v>
      </c>
      <c r="H82" s="22">
        <v>1150</v>
      </c>
      <c r="I82" s="22">
        <f t="shared" si="3"/>
        <v>6.5340909090909092</v>
      </c>
      <c r="J82" s="22">
        <f t="shared" si="4"/>
        <v>78.41</v>
      </c>
      <c r="K82" s="22">
        <f t="shared" si="5"/>
        <v>97.298968999999985</v>
      </c>
    </row>
    <row r="83" spans="1:11" x14ac:dyDescent="0.25">
      <c r="A83" s="7" t="s">
        <v>52</v>
      </c>
      <c r="C83" s="25">
        <v>1</v>
      </c>
      <c r="D83" s="22">
        <f t="shared" si="1"/>
        <v>118.00062222222222</v>
      </c>
      <c r="E83" s="22">
        <v>112</v>
      </c>
      <c r="F83" s="26">
        <v>6.0006222222222227</v>
      </c>
      <c r="G83" s="22">
        <f t="shared" si="2"/>
        <v>634.10029223809522</v>
      </c>
      <c r="H83" s="22">
        <v>572.73</v>
      </c>
      <c r="I83" s="22">
        <f t="shared" si="3"/>
        <v>5.1136607142857144</v>
      </c>
      <c r="J83" s="22">
        <f t="shared" si="4"/>
        <v>61.370292238095246</v>
      </c>
      <c r="K83" s="22">
        <f t="shared" si="5"/>
        <v>76.154395638252382</v>
      </c>
    </row>
    <row r="84" spans="1:11" x14ac:dyDescent="0.25">
      <c r="A84" s="7" t="s">
        <v>67</v>
      </c>
      <c r="B84" s="2">
        <v>0.95</v>
      </c>
      <c r="C84" s="25">
        <v>1</v>
      </c>
      <c r="D84" s="22">
        <f t="shared" si="1"/>
        <v>172.19997444089455</v>
      </c>
      <c r="E84" s="22">
        <v>167.2</v>
      </c>
      <c r="F84" s="26">
        <v>4.9999744408945688</v>
      </c>
      <c r="G84" s="22">
        <f t="shared" si="2"/>
        <v>1575.67</v>
      </c>
      <c r="H84" s="22">
        <v>1486.75</v>
      </c>
      <c r="I84" s="22">
        <f t="shared" si="3"/>
        <v>8.892045454545455</v>
      </c>
      <c r="J84" s="22">
        <f t="shared" si="4"/>
        <v>88.92</v>
      </c>
      <c r="K84" s="22">
        <f t="shared" si="5"/>
        <v>110.34082799999999</v>
      </c>
    </row>
    <row r="85" spans="1:11" ht="33" x14ac:dyDescent="0.25">
      <c r="A85" s="7" t="s">
        <v>75</v>
      </c>
      <c r="B85" s="2">
        <v>0.95</v>
      </c>
      <c r="C85" s="25">
        <v>1</v>
      </c>
      <c r="D85" s="22">
        <f t="shared" si="1"/>
        <v>172.19961379310342</v>
      </c>
      <c r="E85" s="22">
        <v>167.2</v>
      </c>
      <c r="F85" s="26">
        <v>4.9996137931034479</v>
      </c>
      <c r="G85" s="22">
        <f t="shared" si="2"/>
        <v>1459.88</v>
      </c>
      <c r="H85" s="22">
        <v>1377.5</v>
      </c>
      <c r="I85" s="22">
        <f t="shared" si="3"/>
        <v>8.2386363636363633</v>
      </c>
      <c r="J85" s="22">
        <f t="shared" si="4"/>
        <v>82.38</v>
      </c>
      <c r="K85" s="22">
        <f t="shared" si="5"/>
        <v>102.22534199999998</v>
      </c>
    </row>
    <row r="86" spans="1:11" x14ac:dyDescent="0.25">
      <c r="A86" s="7" t="s">
        <v>52</v>
      </c>
      <c r="C86" s="25">
        <v>1</v>
      </c>
      <c r="D86" s="22">
        <f t="shared" si="1"/>
        <v>181.00035555555556</v>
      </c>
      <c r="E86" s="22">
        <v>176</v>
      </c>
      <c r="F86" s="26">
        <v>5.0003555555555561</v>
      </c>
      <c r="G86" s="22">
        <f t="shared" si="2"/>
        <v>951.14</v>
      </c>
      <c r="H86" s="22">
        <v>900</v>
      </c>
      <c r="I86" s="22">
        <f t="shared" si="3"/>
        <v>5.1136363636363633</v>
      </c>
      <c r="J86" s="22">
        <f t="shared" si="4"/>
        <v>51.14</v>
      </c>
      <c r="K86" s="22">
        <f t="shared" si="5"/>
        <v>63.459625999999993</v>
      </c>
    </row>
    <row r="87" spans="1:11" ht="33" x14ac:dyDescent="0.25">
      <c r="A87" s="7" t="s">
        <v>58</v>
      </c>
      <c r="C87" s="25">
        <v>1</v>
      </c>
      <c r="D87" s="22">
        <f t="shared" ref="D87:D93" si="6">F87+E87</f>
        <v>181.00034188034189</v>
      </c>
      <c r="E87" s="22">
        <v>176</v>
      </c>
      <c r="F87" s="26">
        <v>5.00034188034188</v>
      </c>
      <c r="G87" s="22">
        <f t="shared" ref="G87:G93" si="7">H87+J87</f>
        <v>1360.13</v>
      </c>
      <c r="H87" s="22">
        <v>1287</v>
      </c>
      <c r="I87" s="22">
        <f t="shared" ref="I87:I93" si="8">H87/E87</f>
        <v>7.3125</v>
      </c>
      <c r="J87" s="22">
        <f t="shared" ref="J87:J149" si="9">I87*F87*2</f>
        <v>73.13</v>
      </c>
      <c r="K87" s="22">
        <f t="shared" ref="K87:K93" si="10">J87*1.2409</f>
        <v>90.747016999999985</v>
      </c>
    </row>
    <row r="88" spans="1:11" ht="33" x14ac:dyDescent="0.25">
      <c r="A88" s="7" t="s">
        <v>76</v>
      </c>
      <c r="B88" s="2">
        <v>0.95</v>
      </c>
      <c r="C88" s="25">
        <v>1</v>
      </c>
      <c r="D88" s="22">
        <f t="shared" si="6"/>
        <v>172.19981701738334</v>
      </c>
      <c r="E88" s="22">
        <v>167.2</v>
      </c>
      <c r="F88" s="26">
        <v>4.9998170173833492</v>
      </c>
      <c r="G88" s="22">
        <f t="shared" si="7"/>
        <v>1100.4499999999998</v>
      </c>
      <c r="H88" s="22">
        <v>1038.3499999999999</v>
      </c>
      <c r="I88" s="22">
        <f t="shared" si="8"/>
        <v>6.2102272727272725</v>
      </c>
      <c r="J88" s="22">
        <f t="shared" si="9"/>
        <v>62.1</v>
      </c>
      <c r="K88" s="22">
        <f t="shared" si="10"/>
        <v>77.059889999999996</v>
      </c>
    </row>
    <row r="89" spans="1:11" x14ac:dyDescent="0.25">
      <c r="A89" s="7" t="s">
        <v>77</v>
      </c>
      <c r="C89" s="25">
        <v>1</v>
      </c>
      <c r="D89" s="22">
        <f t="shared" si="6"/>
        <v>180.00029304029303</v>
      </c>
      <c r="E89" s="22">
        <v>176</v>
      </c>
      <c r="F89" s="26">
        <v>4.0002930402930401</v>
      </c>
      <c r="G89" s="22">
        <f t="shared" si="7"/>
        <v>1427.05</v>
      </c>
      <c r="H89" s="22">
        <v>1365</v>
      </c>
      <c r="I89" s="22">
        <f t="shared" si="8"/>
        <v>7.7556818181818183</v>
      </c>
      <c r="J89" s="22">
        <f t="shared" si="9"/>
        <v>62.05</v>
      </c>
      <c r="K89" s="22">
        <f t="shared" si="10"/>
        <v>76.997844999999984</v>
      </c>
    </row>
    <row r="90" spans="1:11" x14ac:dyDescent="0.25">
      <c r="A90" s="7" t="s">
        <v>73</v>
      </c>
      <c r="C90" s="25">
        <v>1</v>
      </c>
      <c r="D90" s="22">
        <f t="shared" si="6"/>
        <v>180.00006504065041</v>
      </c>
      <c r="E90" s="22">
        <v>176</v>
      </c>
      <c r="F90" s="26">
        <v>4.0000650406504068</v>
      </c>
      <c r="G90" s="22">
        <f t="shared" si="7"/>
        <v>1285.9100000000001</v>
      </c>
      <c r="H90" s="22">
        <v>1230</v>
      </c>
      <c r="I90" s="22">
        <f t="shared" si="8"/>
        <v>6.9886363636363633</v>
      </c>
      <c r="J90" s="22">
        <f t="shared" si="9"/>
        <v>55.910000000000004</v>
      </c>
      <c r="K90" s="22">
        <f t="shared" si="10"/>
        <v>69.378719000000004</v>
      </c>
    </row>
    <row r="91" spans="1:11" x14ac:dyDescent="0.25">
      <c r="A91" s="7" t="s">
        <v>67</v>
      </c>
      <c r="C91" s="25">
        <v>1</v>
      </c>
      <c r="D91" s="22">
        <f t="shared" si="6"/>
        <v>178.99987220447284</v>
      </c>
      <c r="E91" s="22">
        <v>176</v>
      </c>
      <c r="F91" s="26">
        <v>2.9998722044728434</v>
      </c>
      <c r="G91" s="22">
        <f t="shared" si="7"/>
        <v>1618.35</v>
      </c>
      <c r="H91" s="22">
        <v>1565</v>
      </c>
      <c r="I91" s="22">
        <f t="shared" si="8"/>
        <v>8.892045454545455</v>
      </c>
      <c r="J91" s="22">
        <f t="shared" si="9"/>
        <v>53.35</v>
      </c>
      <c r="K91" s="22">
        <f t="shared" si="10"/>
        <v>66.202015000000003</v>
      </c>
    </row>
    <row r="92" spans="1:11" ht="33" x14ac:dyDescent="0.25">
      <c r="A92" s="7" t="s">
        <v>75</v>
      </c>
      <c r="C92" s="25">
        <v>1</v>
      </c>
      <c r="D92" s="22">
        <f t="shared" si="6"/>
        <v>178.00033103448277</v>
      </c>
      <c r="E92" s="22">
        <v>176</v>
      </c>
      <c r="F92" s="26">
        <v>2.000331034482759</v>
      </c>
      <c r="G92" s="22">
        <f t="shared" si="7"/>
        <v>1482.96</v>
      </c>
      <c r="H92" s="22">
        <v>1450</v>
      </c>
      <c r="I92" s="22">
        <f t="shared" si="8"/>
        <v>8.2386363636363633</v>
      </c>
      <c r="J92" s="22">
        <f t="shared" si="9"/>
        <v>32.96</v>
      </c>
      <c r="K92" s="22">
        <f t="shared" si="10"/>
        <v>40.900064</v>
      </c>
    </row>
    <row r="93" spans="1:11" x14ac:dyDescent="0.25">
      <c r="A93" s="7" t="s">
        <v>56</v>
      </c>
      <c r="C93" s="25">
        <v>1</v>
      </c>
      <c r="D93" s="22">
        <f t="shared" si="6"/>
        <v>80.999815384615388</v>
      </c>
      <c r="E93" s="22">
        <v>80</v>
      </c>
      <c r="F93" s="26">
        <v>0.99981538461538455</v>
      </c>
      <c r="G93" s="22">
        <f t="shared" si="7"/>
        <v>605.68002272307695</v>
      </c>
      <c r="H93" s="22">
        <v>590.91</v>
      </c>
      <c r="I93" s="22">
        <f t="shared" si="8"/>
        <v>7.3863749999999992</v>
      </c>
      <c r="J93" s="22">
        <f t="shared" si="9"/>
        <v>14.77002272307692</v>
      </c>
      <c r="K93" s="22">
        <f t="shared" si="10"/>
        <v>18.32812119706615</v>
      </c>
    </row>
    <row r="94" spans="1:11" hidden="1" x14ac:dyDescent="0.25">
      <c r="A94" s="7" t="s">
        <v>11</v>
      </c>
      <c r="C94" s="8"/>
      <c r="D94" s="8"/>
      <c r="E94" s="8"/>
      <c r="F94" s="27" t="e">
        <v>#DIV/0!</v>
      </c>
      <c r="G94" s="9"/>
      <c r="H94" s="9"/>
      <c r="I94" s="9"/>
      <c r="J94" s="22" t="e">
        <f t="shared" si="9"/>
        <v>#DIV/0!</v>
      </c>
      <c r="K94" s="9"/>
    </row>
    <row r="95" spans="1:11" hidden="1" x14ac:dyDescent="0.25">
      <c r="A95" s="7" t="s">
        <v>11</v>
      </c>
      <c r="C95" s="8"/>
      <c r="D95" s="8"/>
      <c r="E95" s="8"/>
      <c r="F95" s="27" t="e">
        <v>#DIV/0!</v>
      </c>
      <c r="G95" s="9"/>
      <c r="H95" s="9"/>
      <c r="I95" s="9"/>
      <c r="J95" s="22" t="e">
        <f t="shared" si="9"/>
        <v>#DIV/0!</v>
      </c>
      <c r="K95" s="9"/>
    </row>
    <row r="96" spans="1:11" hidden="1" x14ac:dyDescent="0.25">
      <c r="A96" s="7" t="s">
        <v>11</v>
      </c>
      <c r="C96" s="8"/>
      <c r="D96" s="8"/>
      <c r="E96" s="8"/>
      <c r="F96" s="27" t="e">
        <v>#DIV/0!</v>
      </c>
      <c r="G96" s="9"/>
      <c r="H96" s="9"/>
      <c r="I96" s="9"/>
      <c r="J96" s="22" t="e">
        <f t="shared" si="9"/>
        <v>#DIV/0!</v>
      </c>
      <c r="K96" s="9"/>
    </row>
    <row r="97" spans="1:11" hidden="1" x14ac:dyDescent="0.25">
      <c r="A97" s="7" t="s">
        <v>11</v>
      </c>
      <c r="C97" s="8"/>
      <c r="D97" s="8"/>
      <c r="E97" s="8"/>
      <c r="F97" s="27" t="e">
        <v>#DIV/0!</v>
      </c>
      <c r="G97" s="9"/>
      <c r="H97" s="9"/>
      <c r="I97" s="9"/>
      <c r="J97" s="22" t="e">
        <f t="shared" si="9"/>
        <v>#DIV/0!</v>
      </c>
      <c r="K97" s="9"/>
    </row>
    <row r="98" spans="1:11" hidden="1" x14ac:dyDescent="0.25">
      <c r="A98" s="7" t="s">
        <v>11</v>
      </c>
      <c r="C98" s="8"/>
      <c r="D98" s="8"/>
      <c r="E98" s="8"/>
      <c r="F98" s="27" t="e">
        <v>#DIV/0!</v>
      </c>
      <c r="G98" s="9"/>
      <c r="H98" s="9"/>
      <c r="I98" s="9"/>
      <c r="J98" s="22" t="e">
        <f t="shared" si="9"/>
        <v>#DIV/0!</v>
      </c>
      <c r="K98" s="9"/>
    </row>
    <row r="99" spans="1:11" hidden="1" x14ac:dyDescent="0.25">
      <c r="A99" s="7" t="s">
        <v>11</v>
      </c>
      <c r="C99" s="8"/>
      <c r="D99" s="8"/>
      <c r="E99" s="8"/>
      <c r="F99" s="27" t="e">
        <v>#DIV/0!</v>
      </c>
      <c r="G99" s="9"/>
      <c r="H99" s="9"/>
      <c r="I99" s="9"/>
      <c r="J99" s="22" t="e">
        <f t="shared" si="9"/>
        <v>#DIV/0!</v>
      </c>
      <c r="K99" s="9"/>
    </row>
    <row r="100" spans="1:11" hidden="1" x14ac:dyDescent="0.25">
      <c r="A100" s="7" t="s">
        <v>11</v>
      </c>
      <c r="C100" s="8"/>
      <c r="D100" s="8"/>
      <c r="E100" s="8"/>
      <c r="F100" s="27" t="e">
        <v>#DIV/0!</v>
      </c>
      <c r="G100" s="9"/>
      <c r="H100" s="9"/>
      <c r="I100" s="9"/>
      <c r="J100" s="22" t="e">
        <f t="shared" si="9"/>
        <v>#DIV/0!</v>
      </c>
      <c r="K100" s="9"/>
    </row>
    <row r="101" spans="1:11" hidden="1" x14ac:dyDescent="0.25">
      <c r="A101" s="7" t="s">
        <v>11</v>
      </c>
      <c r="C101" s="8"/>
      <c r="D101" s="8"/>
      <c r="E101" s="8"/>
      <c r="F101" s="27" t="e">
        <v>#DIV/0!</v>
      </c>
      <c r="G101" s="9"/>
      <c r="H101" s="9"/>
      <c r="I101" s="9"/>
      <c r="J101" s="22" t="e">
        <f t="shared" si="9"/>
        <v>#DIV/0!</v>
      </c>
      <c r="K101" s="9"/>
    </row>
    <row r="102" spans="1:11" hidden="1" x14ac:dyDescent="0.25">
      <c r="A102" s="7" t="s">
        <v>11</v>
      </c>
      <c r="C102" s="8"/>
      <c r="D102" s="8"/>
      <c r="E102" s="8"/>
      <c r="F102" s="27" t="e">
        <v>#DIV/0!</v>
      </c>
      <c r="G102" s="9"/>
      <c r="H102" s="9"/>
      <c r="I102" s="9"/>
      <c r="J102" s="22" t="e">
        <f t="shared" si="9"/>
        <v>#DIV/0!</v>
      </c>
      <c r="K102" s="9"/>
    </row>
    <row r="103" spans="1:11" hidden="1" x14ac:dyDescent="0.25">
      <c r="A103" s="7" t="s">
        <v>11</v>
      </c>
      <c r="C103" s="8"/>
      <c r="D103" s="8"/>
      <c r="E103" s="8"/>
      <c r="F103" s="27" t="e">
        <v>#DIV/0!</v>
      </c>
      <c r="G103" s="9"/>
      <c r="H103" s="9"/>
      <c r="I103" s="9"/>
      <c r="J103" s="22" t="e">
        <f t="shared" si="9"/>
        <v>#DIV/0!</v>
      </c>
      <c r="K103" s="9"/>
    </row>
    <row r="104" spans="1:11" hidden="1" x14ac:dyDescent="0.25">
      <c r="A104" s="7" t="s">
        <v>11</v>
      </c>
      <c r="C104" s="8"/>
      <c r="D104" s="8"/>
      <c r="E104" s="8"/>
      <c r="F104" s="27" t="e">
        <v>#DIV/0!</v>
      </c>
      <c r="G104" s="9"/>
      <c r="H104" s="9"/>
      <c r="I104" s="9"/>
      <c r="J104" s="22" t="e">
        <f t="shared" si="9"/>
        <v>#DIV/0!</v>
      </c>
      <c r="K104" s="9"/>
    </row>
    <row r="105" spans="1:11" hidden="1" x14ac:dyDescent="0.25">
      <c r="A105" s="7" t="s">
        <v>11</v>
      </c>
      <c r="C105" s="8"/>
      <c r="D105" s="8"/>
      <c r="E105" s="8"/>
      <c r="F105" s="27" t="e">
        <v>#DIV/0!</v>
      </c>
      <c r="G105" s="9"/>
      <c r="H105" s="9"/>
      <c r="I105" s="9"/>
      <c r="J105" s="22" t="e">
        <f t="shared" si="9"/>
        <v>#DIV/0!</v>
      </c>
      <c r="K105" s="9"/>
    </row>
    <row r="106" spans="1:11" hidden="1" x14ac:dyDescent="0.25">
      <c r="A106" s="7" t="s">
        <v>11</v>
      </c>
      <c r="C106" s="8"/>
      <c r="D106" s="8"/>
      <c r="E106" s="8"/>
      <c r="F106" s="27" t="e">
        <v>#DIV/0!</v>
      </c>
      <c r="G106" s="9"/>
      <c r="H106" s="9"/>
      <c r="I106" s="9"/>
      <c r="J106" s="22" t="e">
        <f t="shared" si="9"/>
        <v>#DIV/0!</v>
      </c>
      <c r="K106" s="9"/>
    </row>
    <row r="107" spans="1:11" hidden="1" x14ac:dyDescent="0.25">
      <c r="A107" s="7" t="s">
        <v>11</v>
      </c>
      <c r="C107" s="8"/>
      <c r="D107" s="8"/>
      <c r="E107" s="8"/>
      <c r="F107" s="27" t="e">
        <v>#DIV/0!</v>
      </c>
      <c r="G107" s="9"/>
      <c r="H107" s="9"/>
      <c r="I107" s="9"/>
      <c r="J107" s="22" t="e">
        <f t="shared" si="9"/>
        <v>#DIV/0!</v>
      </c>
      <c r="K107" s="9"/>
    </row>
    <row r="108" spans="1:11" hidden="1" x14ac:dyDescent="0.25">
      <c r="A108" s="7" t="s">
        <v>11</v>
      </c>
      <c r="C108" s="8"/>
      <c r="D108" s="8"/>
      <c r="E108" s="8"/>
      <c r="F108" s="27" t="e">
        <v>#DIV/0!</v>
      </c>
      <c r="G108" s="9"/>
      <c r="H108" s="9"/>
      <c r="I108" s="9"/>
      <c r="J108" s="22" t="e">
        <f t="shared" si="9"/>
        <v>#DIV/0!</v>
      </c>
      <c r="K108" s="9"/>
    </row>
    <row r="109" spans="1:11" hidden="1" x14ac:dyDescent="0.25">
      <c r="A109" s="7" t="s">
        <v>11</v>
      </c>
      <c r="C109" s="8"/>
      <c r="D109" s="8"/>
      <c r="E109" s="8"/>
      <c r="F109" s="27" t="e">
        <v>#DIV/0!</v>
      </c>
      <c r="G109" s="9"/>
      <c r="H109" s="9"/>
      <c r="I109" s="9"/>
      <c r="J109" s="22" t="e">
        <f t="shared" si="9"/>
        <v>#DIV/0!</v>
      </c>
      <c r="K109" s="9"/>
    </row>
    <row r="110" spans="1:11" hidden="1" x14ac:dyDescent="0.25">
      <c r="A110" s="7" t="s">
        <v>11</v>
      </c>
      <c r="C110" s="8"/>
      <c r="D110" s="8"/>
      <c r="E110" s="8"/>
      <c r="F110" s="27" t="e">
        <v>#DIV/0!</v>
      </c>
      <c r="G110" s="9"/>
      <c r="H110" s="9"/>
      <c r="I110" s="9"/>
      <c r="J110" s="22" t="e">
        <f t="shared" si="9"/>
        <v>#DIV/0!</v>
      </c>
      <c r="K110" s="9"/>
    </row>
    <row r="111" spans="1:11" hidden="1" x14ac:dyDescent="0.25">
      <c r="A111" s="7" t="s">
        <v>11</v>
      </c>
      <c r="C111" s="8"/>
      <c r="D111" s="8"/>
      <c r="E111" s="8"/>
      <c r="F111" s="27" t="e">
        <v>#DIV/0!</v>
      </c>
      <c r="G111" s="9"/>
      <c r="H111" s="9"/>
      <c r="I111" s="9"/>
      <c r="J111" s="22" t="e">
        <f t="shared" si="9"/>
        <v>#DIV/0!</v>
      </c>
      <c r="K111" s="9"/>
    </row>
    <row r="112" spans="1:11" hidden="1" x14ac:dyDescent="0.25">
      <c r="A112" s="7" t="s">
        <v>11</v>
      </c>
      <c r="C112" s="8"/>
      <c r="D112" s="8"/>
      <c r="E112" s="8"/>
      <c r="F112" s="27" t="e">
        <v>#DIV/0!</v>
      </c>
      <c r="G112" s="9"/>
      <c r="H112" s="9"/>
      <c r="I112" s="9"/>
      <c r="J112" s="22" t="e">
        <f t="shared" si="9"/>
        <v>#DIV/0!</v>
      </c>
      <c r="K112" s="9"/>
    </row>
    <row r="113" spans="1:11" hidden="1" x14ac:dyDescent="0.25">
      <c r="A113" s="7" t="s">
        <v>11</v>
      </c>
      <c r="C113" s="8"/>
      <c r="D113" s="8"/>
      <c r="E113" s="8"/>
      <c r="F113" s="27" t="e">
        <v>#DIV/0!</v>
      </c>
      <c r="G113" s="9"/>
      <c r="H113" s="9"/>
      <c r="I113" s="9"/>
      <c r="J113" s="22" t="e">
        <f t="shared" si="9"/>
        <v>#DIV/0!</v>
      </c>
      <c r="K113" s="9"/>
    </row>
    <row r="114" spans="1:11" hidden="1" x14ac:dyDescent="0.25">
      <c r="A114" s="7" t="s">
        <v>11</v>
      </c>
      <c r="C114" s="8"/>
      <c r="D114" s="8"/>
      <c r="E114" s="8"/>
      <c r="F114" s="27" t="e">
        <v>#DIV/0!</v>
      </c>
      <c r="G114" s="9"/>
      <c r="H114" s="9"/>
      <c r="I114" s="9"/>
      <c r="J114" s="22" t="e">
        <f t="shared" si="9"/>
        <v>#DIV/0!</v>
      </c>
      <c r="K114" s="9"/>
    </row>
    <row r="115" spans="1:11" hidden="1" x14ac:dyDescent="0.25">
      <c r="A115" s="7" t="s">
        <v>11</v>
      </c>
      <c r="C115" s="8"/>
      <c r="D115" s="8"/>
      <c r="E115" s="8"/>
      <c r="F115" s="27" t="e">
        <v>#DIV/0!</v>
      </c>
      <c r="G115" s="9"/>
      <c r="H115" s="9"/>
      <c r="I115" s="9"/>
      <c r="J115" s="22" t="e">
        <f t="shared" si="9"/>
        <v>#DIV/0!</v>
      </c>
      <c r="K115" s="9"/>
    </row>
    <row r="116" spans="1:11" hidden="1" x14ac:dyDescent="0.25">
      <c r="A116" s="7" t="s">
        <v>11</v>
      </c>
      <c r="C116" s="8"/>
      <c r="D116" s="8"/>
      <c r="E116" s="8"/>
      <c r="F116" s="27" t="e">
        <v>#DIV/0!</v>
      </c>
      <c r="G116" s="9"/>
      <c r="H116" s="9"/>
      <c r="I116" s="9"/>
      <c r="J116" s="22" t="e">
        <f t="shared" si="9"/>
        <v>#DIV/0!</v>
      </c>
      <c r="K116" s="9"/>
    </row>
    <row r="117" spans="1:11" hidden="1" x14ac:dyDescent="0.25">
      <c r="A117" s="7" t="s">
        <v>11</v>
      </c>
      <c r="C117" s="8"/>
      <c r="D117" s="8"/>
      <c r="E117" s="8"/>
      <c r="F117" s="27" t="e">
        <v>#DIV/0!</v>
      </c>
      <c r="G117" s="9"/>
      <c r="H117" s="9"/>
      <c r="I117" s="9"/>
      <c r="J117" s="22" t="e">
        <f t="shared" si="9"/>
        <v>#DIV/0!</v>
      </c>
      <c r="K117" s="9"/>
    </row>
    <row r="118" spans="1:11" hidden="1" x14ac:dyDescent="0.25">
      <c r="A118" s="7" t="s">
        <v>11</v>
      </c>
      <c r="C118" s="8"/>
      <c r="D118" s="8"/>
      <c r="E118" s="8"/>
      <c r="F118" s="27" t="e">
        <v>#DIV/0!</v>
      </c>
      <c r="G118" s="9"/>
      <c r="H118" s="9"/>
      <c r="I118" s="9"/>
      <c r="J118" s="22" t="e">
        <f t="shared" si="9"/>
        <v>#DIV/0!</v>
      </c>
      <c r="K118" s="9"/>
    </row>
    <row r="119" spans="1:11" hidden="1" x14ac:dyDescent="0.25">
      <c r="A119" s="7" t="s">
        <v>11</v>
      </c>
      <c r="C119" s="8"/>
      <c r="D119" s="8"/>
      <c r="E119" s="8"/>
      <c r="F119" s="27" t="e">
        <v>#DIV/0!</v>
      </c>
      <c r="G119" s="9"/>
      <c r="H119" s="9"/>
      <c r="I119" s="9"/>
      <c r="J119" s="22" t="e">
        <f t="shared" si="9"/>
        <v>#DIV/0!</v>
      </c>
      <c r="K119" s="9"/>
    </row>
    <row r="120" spans="1:11" hidden="1" x14ac:dyDescent="0.25">
      <c r="A120" s="7" t="s">
        <v>11</v>
      </c>
      <c r="C120" s="8"/>
      <c r="D120" s="8"/>
      <c r="E120" s="8"/>
      <c r="F120" s="27" t="e">
        <v>#DIV/0!</v>
      </c>
      <c r="G120" s="9"/>
      <c r="H120" s="9"/>
      <c r="I120" s="9"/>
      <c r="J120" s="22" t="e">
        <f t="shared" si="9"/>
        <v>#DIV/0!</v>
      </c>
      <c r="K120" s="9"/>
    </row>
    <row r="121" spans="1:11" hidden="1" x14ac:dyDescent="0.25">
      <c r="A121" s="7" t="s">
        <v>11</v>
      </c>
      <c r="C121" s="8"/>
      <c r="D121" s="8"/>
      <c r="E121" s="8"/>
      <c r="F121" s="27" t="e">
        <v>#DIV/0!</v>
      </c>
      <c r="G121" s="9"/>
      <c r="H121" s="9"/>
      <c r="I121" s="9"/>
      <c r="J121" s="22" t="e">
        <f t="shared" si="9"/>
        <v>#DIV/0!</v>
      </c>
      <c r="K121" s="9"/>
    </row>
    <row r="122" spans="1:11" hidden="1" x14ac:dyDescent="0.25">
      <c r="A122" s="7" t="s">
        <v>11</v>
      </c>
      <c r="C122" s="8"/>
      <c r="D122" s="8"/>
      <c r="E122" s="8"/>
      <c r="F122" s="27" t="e">
        <v>#DIV/0!</v>
      </c>
      <c r="G122" s="9"/>
      <c r="H122" s="9"/>
      <c r="I122" s="9"/>
      <c r="J122" s="22" t="e">
        <f t="shared" si="9"/>
        <v>#DIV/0!</v>
      </c>
      <c r="K122" s="9"/>
    </row>
    <row r="123" spans="1:11" hidden="1" x14ac:dyDescent="0.25">
      <c r="A123" s="7" t="s">
        <v>11</v>
      </c>
      <c r="C123" s="8"/>
      <c r="D123" s="8"/>
      <c r="E123" s="8"/>
      <c r="F123" s="27" t="e">
        <v>#DIV/0!</v>
      </c>
      <c r="G123" s="9"/>
      <c r="H123" s="9"/>
      <c r="I123" s="9"/>
      <c r="J123" s="22" t="e">
        <f t="shared" si="9"/>
        <v>#DIV/0!</v>
      </c>
      <c r="K123" s="9"/>
    </row>
    <row r="124" spans="1:11" hidden="1" x14ac:dyDescent="0.25">
      <c r="A124" s="7" t="s">
        <v>11</v>
      </c>
      <c r="C124" s="8"/>
      <c r="D124" s="8"/>
      <c r="E124" s="8"/>
      <c r="F124" s="27" t="e">
        <v>#DIV/0!</v>
      </c>
      <c r="G124" s="9"/>
      <c r="H124" s="9"/>
      <c r="I124" s="9"/>
      <c r="J124" s="22" t="e">
        <f t="shared" si="9"/>
        <v>#DIV/0!</v>
      </c>
      <c r="K124" s="9"/>
    </row>
    <row r="125" spans="1:11" hidden="1" x14ac:dyDescent="0.25">
      <c r="A125" s="7" t="s">
        <v>11</v>
      </c>
      <c r="C125" s="8"/>
      <c r="D125" s="8"/>
      <c r="E125" s="8"/>
      <c r="F125" s="27" t="e">
        <v>#DIV/0!</v>
      </c>
      <c r="G125" s="9"/>
      <c r="H125" s="9"/>
      <c r="I125" s="9"/>
      <c r="J125" s="22" t="e">
        <f t="shared" si="9"/>
        <v>#DIV/0!</v>
      </c>
      <c r="K125" s="9"/>
    </row>
    <row r="126" spans="1:11" hidden="1" x14ac:dyDescent="0.25">
      <c r="A126" s="7" t="s">
        <v>11</v>
      </c>
      <c r="C126" s="8"/>
      <c r="D126" s="8"/>
      <c r="E126" s="8"/>
      <c r="F126" s="27" t="e">
        <v>#DIV/0!</v>
      </c>
      <c r="G126" s="9"/>
      <c r="H126" s="9"/>
      <c r="I126" s="9"/>
      <c r="J126" s="22" t="e">
        <f t="shared" si="9"/>
        <v>#DIV/0!</v>
      </c>
      <c r="K126" s="9"/>
    </row>
    <row r="127" spans="1:11" hidden="1" x14ac:dyDescent="0.25">
      <c r="A127" s="7" t="s">
        <v>11</v>
      </c>
      <c r="C127" s="8"/>
      <c r="D127" s="8"/>
      <c r="E127" s="8"/>
      <c r="F127" s="27" t="e">
        <v>#DIV/0!</v>
      </c>
      <c r="G127" s="9"/>
      <c r="H127" s="9"/>
      <c r="I127" s="9"/>
      <c r="J127" s="22" t="e">
        <f t="shared" si="9"/>
        <v>#DIV/0!</v>
      </c>
      <c r="K127" s="9"/>
    </row>
    <row r="128" spans="1:11" hidden="1" x14ac:dyDescent="0.25">
      <c r="A128" s="7" t="s">
        <v>11</v>
      </c>
      <c r="C128" s="8"/>
      <c r="D128" s="8"/>
      <c r="E128" s="8"/>
      <c r="F128" s="27" t="e">
        <v>#DIV/0!</v>
      </c>
      <c r="G128" s="9"/>
      <c r="H128" s="9"/>
      <c r="I128" s="9"/>
      <c r="J128" s="22" t="e">
        <f t="shared" si="9"/>
        <v>#DIV/0!</v>
      </c>
      <c r="K128" s="9"/>
    </row>
    <row r="129" spans="1:11" hidden="1" x14ac:dyDescent="0.25">
      <c r="A129" s="7" t="s">
        <v>11</v>
      </c>
      <c r="C129" s="8"/>
      <c r="D129" s="8"/>
      <c r="E129" s="8"/>
      <c r="F129" s="27" t="e">
        <v>#DIV/0!</v>
      </c>
      <c r="G129" s="9"/>
      <c r="H129" s="9"/>
      <c r="I129" s="9"/>
      <c r="J129" s="22" t="e">
        <f t="shared" si="9"/>
        <v>#DIV/0!</v>
      </c>
      <c r="K129" s="9"/>
    </row>
    <row r="130" spans="1:11" hidden="1" x14ac:dyDescent="0.25">
      <c r="A130" s="7" t="s">
        <v>11</v>
      </c>
      <c r="C130" s="8"/>
      <c r="D130" s="8"/>
      <c r="E130" s="8"/>
      <c r="F130" s="27" t="e">
        <v>#DIV/0!</v>
      </c>
      <c r="G130" s="9"/>
      <c r="H130" s="9"/>
      <c r="I130" s="9"/>
      <c r="J130" s="22" t="e">
        <f t="shared" si="9"/>
        <v>#DIV/0!</v>
      </c>
      <c r="K130" s="9"/>
    </row>
    <row r="131" spans="1:11" hidden="1" x14ac:dyDescent="0.25">
      <c r="A131" s="7" t="s">
        <v>11</v>
      </c>
      <c r="C131" s="8"/>
      <c r="D131" s="8"/>
      <c r="E131" s="8"/>
      <c r="F131" s="27" t="e">
        <v>#DIV/0!</v>
      </c>
      <c r="G131" s="9"/>
      <c r="H131" s="9"/>
      <c r="I131" s="9"/>
      <c r="J131" s="22" t="e">
        <f t="shared" si="9"/>
        <v>#DIV/0!</v>
      </c>
      <c r="K131" s="9"/>
    </row>
    <row r="132" spans="1:11" hidden="1" x14ac:dyDescent="0.25">
      <c r="A132" s="7" t="s">
        <v>11</v>
      </c>
      <c r="C132" s="8"/>
      <c r="D132" s="8"/>
      <c r="E132" s="8"/>
      <c r="F132" s="27" t="e">
        <v>#DIV/0!</v>
      </c>
      <c r="G132" s="9"/>
      <c r="H132" s="9"/>
      <c r="I132" s="9"/>
      <c r="J132" s="22" t="e">
        <f t="shared" si="9"/>
        <v>#DIV/0!</v>
      </c>
      <c r="K132" s="9"/>
    </row>
    <row r="133" spans="1:11" hidden="1" x14ac:dyDescent="0.25">
      <c r="A133" s="7" t="s">
        <v>11</v>
      </c>
      <c r="C133" s="8"/>
      <c r="D133" s="8"/>
      <c r="E133" s="8"/>
      <c r="F133" s="27" t="e">
        <v>#DIV/0!</v>
      </c>
      <c r="G133" s="9"/>
      <c r="H133" s="9"/>
      <c r="I133" s="9"/>
      <c r="J133" s="22" t="e">
        <f t="shared" si="9"/>
        <v>#DIV/0!</v>
      </c>
      <c r="K133" s="9"/>
    </row>
    <row r="134" spans="1:11" hidden="1" x14ac:dyDescent="0.25">
      <c r="A134" s="7" t="s">
        <v>11</v>
      </c>
      <c r="C134" s="8"/>
      <c r="D134" s="8"/>
      <c r="E134" s="8"/>
      <c r="F134" s="27" t="e">
        <v>#DIV/0!</v>
      </c>
      <c r="G134" s="9"/>
      <c r="H134" s="9"/>
      <c r="I134" s="9"/>
      <c r="J134" s="22" t="e">
        <f t="shared" si="9"/>
        <v>#DIV/0!</v>
      </c>
      <c r="K134" s="9"/>
    </row>
    <row r="135" spans="1:11" hidden="1" x14ac:dyDescent="0.25">
      <c r="A135" s="7" t="s">
        <v>11</v>
      </c>
      <c r="C135" s="8"/>
      <c r="D135" s="8"/>
      <c r="E135" s="8"/>
      <c r="F135" s="27" t="e">
        <v>#DIV/0!</v>
      </c>
      <c r="G135" s="9"/>
      <c r="H135" s="9"/>
      <c r="I135" s="9"/>
      <c r="J135" s="22" t="e">
        <f t="shared" si="9"/>
        <v>#DIV/0!</v>
      </c>
      <c r="K135" s="9"/>
    </row>
    <row r="136" spans="1:11" hidden="1" x14ac:dyDescent="0.25">
      <c r="A136" s="7" t="s">
        <v>11</v>
      </c>
      <c r="C136" s="8"/>
      <c r="D136" s="8"/>
      <c r="E136" s="8"/>
      <c r="F136" s="27" t="e">
        <v>#DIV/0!</v>
      </c>
      <c r="G136" s="9"/>
      <c r="H136" s="9"/>
      <c r="I136" s="9"/>
      <c r="J136" s="22" t="e">
        <f t="shared" si="9"/>
        <v>#DIV/0!</v>
      </c>
      <c r="K136" s="9"/>
    </row>
    <row r="137" spans="1:11" hidden="1" x14ac:dyDescent="0.25">
      <c r="A137" s="7" t="s">
        <v>11</v>
      </c>
      <c r="C137" s="8"/>
      <c r="D137" s="8"/>
      <c r="E137" s="8"/>
      <c r="F137" s="27" t="e">
        <v>#DIV/0!</v>
      </c>
      <c r="G137" s="9"/>
      <c r="H137" s="9"/>
      <c r="I137" s="9"/>
      <c r="J137" s="22" t="e">
        <f t="shared" si="9"/>
        <v>#DIV/0!</v>
      </c>
      <c r="K137" s="9"/>
    </row>
    <row r="138" spans="1:11" hidden="1" x14ac:dyDescent="0.25">
      <c r="A138" s="7" t="s">
        <v>11</v>
      </c>
      <c r="C138" s="8"/>
      <c r="D138" s="8"/>
      <c r="E138" s="8"/>
      <c r="F138" s="27" t="e">
        <v>#DIV/0!</v>
      </c>
      <c r="G138" s="9"/>
      <c r="H138" s="9"/>
      <c r="I138" s="9"/>
      <c r="J138" s="22" t="e">
        <f t="shared" si="9"/>
        <v>#DIV/0!</v>
      </c>
      <c r="K138" s="9"/>
    </row>
    <row r="139" spans="1:11" hidden="1" x14ac:dyDescent="0.25">
      <c r="A139" s="7" t="s">
        <v>11</v>
      </c>
      <c r="C139" s="8"/>
      <c r="D139" s="8"/>
      <c r="E139" s="8"/>
      <c r="F139" s="27" t="e">
        <v>#DIV/0!</v>
      </c>
      <c r="G139" s="9"/>
      <c r="H139" s="9"/>
      <c r="I139" s="9"/>
      <c r="J139" s="22" t="e">
        <f t="shared" si="9"/>
        <v>#DIV/0!</v>
      </c>
      <c r="K139" s="9"/>
    </row>
    <row r="140" spans="1:11" hidden="1" x14ac:dyDescent="0.25">
      <c r="A140" s="7" t="s">
        <v>11</v>
      </c>
      <c r="C140" s="8"/>
      <c r="D140" s="8"/>
      <c r="E140" s="8"/>
      <c r="F140" s="27" t="e">
        <v>#DIV/0!</v>
      </c>
      <c r="G140" s="9"/>
      <c r="H140" s="9"/>
      <c r="I140" s="9"/>
      <c r="J140" s="22" t="e">
        <f t="shared" si="9"/>
        <v>#DIV/0!</v>
      </c>
      <c r="K140" s="9"/>
    </row>
    <row r="141" spans="1:11" hidden="1" x14ac:dyDescent="0.25">
      <c r="A141" s="7" t="s">
        <v>11</v>
      </c>
      <c r="C141" s="8"/>
      <c r="D141" s="8"/>
      <c r="E141" s="8"/>
      <c r="F141" s="27" t="e">
        <v>#DIV/0!</v>
      </c>
      <c r="G141" s="9"/>
      <c r="H141" s="9"/>
      <c r="I141" s="9"/>
      <c r="J141" s="22" t="e">
        <f t="shared" si="9"/>
        <v>#DIV/0!</v>
      </c>
      <c r="K141" s="9"/>
    </row>
    <row r="142" spans="1:11" hidden="1" x14ac:dyDescent="0.25">
      <c r="A142" s="7" t="s">
        <v>11</v>
      </c>
      <c r="C142" s="8"/>
      <c r="D142" s="8"/>
      <c r="E142" s="8"/>
      <c r="F142" s="27" t="e">
        <v>#DIV/0!</v>
      </c>
      <c r="G142" s="9"/>
      <c r="H142" s="9"/>
      <c r="I142" s="9"/>
      <c r="J142" s="22" t="e">
        <f t="shared" si="9"/>
        <v>#DIV/0!</v>
      </c>
      <c r="K142" s="9"/>
    </row>
    <row r="143" spans="1:11" hidden="1" x14ac:dyDescent="0.25">
      <c r="A143" s="7" t="s">
        <v>11</v>
      </c>
      <c r="C143" s="8"/>
      <c r="D143" s="8"/>
      <c r="E143" s="8"/>
      <c r="F143" s="27" t="e">
        <v>#DIV/0!</v>
      </c>
      <c r="G143" s="9"/>
      <c r="H143" s="9"/>
      <c r="I143" s="9"/>
      <c r="J143" s="22" t="e">
        <f t="shared" si="9"/>
        <v>#DIV/0!</v>
      </c>
      <c r="K143" s="9"/>
    </row>
    <row r="144" spans="1:11" hidden="1" x14ac:dyDescent="0.25">
      <c r="A144" s="7" t="s">
        <v>11</v>
      </c>
      <c r="C144" s="8"/>
      <c r="D144" s="8"/>
      <c r="E144" s="8"/>
      <c r="F144" s="27" t="e">
        <v>#DIV/0!</v>
      </c>
      <c r="G144" s="9"/>
      <c r="H144" s="9"/>
      <c r="I144" s="9"/>
      <c r="J144" s="22" t="e">
        <f t="shared" si="9"/>
        <v>#DIV/0!</v>
      </c>
      <c r="K144" s="9"/>
    </row>
    <row r="145" spans="1:11" hidden="1" x14ac:dyDescent="0.25">
      <c r="A145" s="7" t="s">
        <v>11</v>
      </c>
      <c r="C145" s="8"/>
      <c r="D145" s="8"/>
      <c r="E145" s="8"/>
      <c r="F145" s="27" t="e">
        <v>#DIV/0!</v>
      </c>
      <c r="G145" s="9"/>
      <c r="H145" s="9"/>
      <c r="I145" s="9"/>
      <c r="J145" s="22" t="e">
        <f t="shared" si="9"/>
        <v>#DIV/0!</v>
      </c>
      <c r="K145" s="9"/>
    </row>
    <row r="146" spans="1:11" hidden="1" x14ac:dyDescent="0.25">
      <c r="A146" s="7" t="s">
        <v>11</v>
      </c>
      <c r="C146" s="8"/>
      <c r="D146" s="8"/>
      <c r="E146" s="8"/>
      <c r="F146" s="27" t="e">
        <v>#DIV/0!</v>
      </c>
      <c r="G146" s="9"/>
      <c r="H146" s="9"/>
      <c r="I146" s="9"/>
      <c r="J146" s="22" t="e">
        <f t="shared" si="9"/>
        <v>#DIV/0!</v>
      </c>
      <c r="K146" s="9"/>
    </row>
    <row r="147" spans="1:11" hidden="1" x14ac:dyDescent="0.25">
      <c r="A147" s="7" t="s">
        <v>11</v>
      </c>
      <c r="C147" s="8"/>
      <c r="D147" s="8"/>
      <c r="E147" s="8"/>
      <c r="F147" s="27" t="e">
        <v>#DIV/0!</v>
      </c>
      <c r="G147" s="9"/>
      <c r="H147" s="9"/>
      <c r="I147" s="9"/>
      <c r="J147" s="22" t="e">
        <f t="shared" si="9"/>
        <v>#DIV/0!</v>
      </c>
      <c r="K147" s="9"/>
    </row>
    <row r="148" spans="1:11" hidden="1" x14ac:dyDescent="0.25">
      <c r="A148" s="7" t="s">
        <v>11</v>
      </c>
      <c r="C148" s="8"/>
      <c r="D148" s="8"/>
      <c r="E148" s="8"/>
      <c r="F148" s="27" t="e">
        <v>#DIV/0!</v>
      </c>
      <c r="G148" s="9"/>
      <c r="H148" s="9"/>
      <c r="I148" s="9"/>
      <c r="J148" s="22" t="e">
        <f t="shared" si="9"/>
        <v>#DIV/0!</v>
      </c>
      <c r="K148" s="9"/>
    </row>
    <row r="149" spans="1:11" hidden="1" x14ac:dyDescent="0.25">
      <c r="A149" s="7" t="s">
        <v>11</v>
      </c>
      <c r="C149" s="8"/>
      <c r="D149" s="8"/>
      <c r="E149" s="8"/>
      <c r="F149" s="27" t="e">
        <v>#DIV/0!</v>
      </c>
      <c r="G149" s="9"/>
      <c r="H149" s="9"/>
      <c r="I149" s="9"/>
      <c r="J149" s="22" t="e">
        <f t="shared" si="9"/>
        <v>#DIV/0!</v>
      </c>
      <c r="K149" s="9"/>
    </row>
    <row r="152" spans="1:11" x14ac:dyDescent="0.25">
      <c r="A152" s="12" t="s">
        <v>2</v>
      </c>
      <c r="C152" s="13"/>
      <c r="D152" s="13"/>
      <c r="E152" s="13"/>
      <c r="F152" s="13"/>
      <c r="G152" s="13"/>
      <c r="H152" s="13"/>
      <c r="I152" s="13"/>
      <c r="J152" s="13"/>
      <c r="K152" s="13"/>
    </row>
    <row r="153" spans="1:11" ht="48.75" customHeight="1" x14ac:dyDescent="0.25">
      <c r="A153" s="78" t="s">
        <v>6</v>
      </c>
      <c r="B153" s="78"/>
      <c r="C153" s="78"/>
      <c r="D153" s="78"/>
      <c r="E153" s="78"/>
      <c r="F153" s="78"/>
      <c r="G153" s="78"/>
      <c r="H153" s="11"/>
      <c r="I153" s="11"/>
      <c r="J153" s="11"/>
      <c r="K153" s="11"/>
    </row>
    <row r="154" spans="1:11" ht="18" customHeight="1" x14ac:dyDescent="0.25">
      <c r="A154" s="21" t="s">
        <v>8</v>
      </c>
      <c r="E154" s="13"/>
      <c r="F154" s="13"/>
      <c r="G154" s="13"/>
      <c r="H154" s="13"/>
      <c r="I154" s="13"/>
      <c r="J154" s="13"/>
      <c r="K154" s="13"/>
    </row>
    <row r="155" spans="1:11" customFormat="1" ht="15" x14ac:dyDescent="0.25">
      <c r="A155" s="31" t="s">
        <v>82</v>
      </c>
      <c r="B155" s="31"/>
      <c r="C155" s="32"/>
      <c r="D155" s="32"/>
      <c r="E155" s="31"/>
      <c r="F155" s="31"/>
      <c r="G155" s="31"/>
      <c r="H155" s="31"/>
      <c r="I155" s="31"/>
      <c r="J155" s="31"/>
      <c r="K155" s="31"/>
    </row>
    <row r="156" spans="1:11" customFormat="1" ht="15" x14ac:dyDescent="0.25">
      <c r="A156" s="31" t="s">
        <v>83</v>
      </c>
      <c r="B156" s="31"/>
      <c r="C156" s="32"/>
      <c r="D156" s="32"/>
      <c r="E156" s="31"/>
      <c r="F156" s="31"/>
      <c r="G156" s="31"/>
      <c r="H156" s="31"/>
      <c r="I156" s="31"/>
      <c r="J156" s="31"/>
      <c r="K156" s="31"/>
    </row>
    <row r="157" spans="1:11" customFormat="1" ht="15" x14ac:dyDescent="0.25">
      <c r="A157" s="31" t="s">
        <v>84</v>
      </c>
      <c r="B157" s="31"/>
      <c r="C157" s="32"/>
      <c r="D157" s="32"/>
      <c r="E157" s="31"/>
      <c r="F157" s="31"/>
      <c r="G157" s="31"/>
      <c r="H157" s="31"/>
      <c r="I157" s="31"/>
      <c r="J157" s="31"/>
      <c r="K157" s="31"/>
    </row>
    <row r="158" spans="1:11" ht="18" customHeight="1" x14ac:dyDescent="0.25">
      <c r="A158" s="13"/>
      <c r="C158" s="21"/>
      <c r="D158" s="21"/>
      <c r="E158" s="13"/>
      <c r="F158" s="13"/>
      <c r="G158" s="13"/>
      <c r="H158" s="13"/>
      <c r="I158" s="13"/>
      <c r="J158" s="13"/>
      <c r="K158" s="13"/>
    </row>
    <row r="159" spans="1:11" ht="18" customHeight="1" x14ac:dyDescent="0.3">
      <c r="A159" s="13" t="s">
        <v>25</v>
      </c>
      <c r="C159" s="21"/>
      <c r="D159" s="21"/>
      <c r="E159" s="13"/>
      <c r="F159" s="13"/>
      <c r="G159" s="13"/>
      <c r="H159" s="13"/>
      <c r="I159" s="13"/>
      <c r="J159" s="13"/>
      <c r="K159" s="13"/>
    </row>
    <row r="160" spans="1:11" ht="18" customHeight="1" x14ac:dyDescent="0.25">
      <c r="A160" s="13"/>
      <c r="C160" s="21"/>
      <c r="D160" s="21"/>
      <c r="E160" s="13"/>
      <c r="F160" s="13"/>
      <c r="G160" s="13"/>
      <c r="H160" s="13"/>
      <c r="I160" s="13"/>
      <c r="J160" s="13"/>
      <c r="K160" s="13"/>
    </row>
    <row r="161" spans="1:11" ht="37.5" customHeight="1" x14ac:dyDescent="0.25">
      <c r="A161" s="66" t="s">
        <v>12</v>
      </c>
      <c r="B161" s="66"/>
      <c r="C161" s="66"/>
      <c r="D161" s="66"/>
      <c r="E161" s="66"/>
      <c r="F161" s="66"/>
      <c r="G161" s="66"/>
      <c r="H161" s="66"/>
      <c r="I161" s="66"/>
      <c r="J161" s="66"/>
      <c r="K161" s="66"/>
    </row>
    <row r="162" spans="1:11" ht="18" customHeight="1" x14ac:dyDescent="0.25">
      <c r="A162" s="67" t="s">
        <v>18</v>
      </c>
      <c r="B162" s="67"/>
      <c r="C162" s="67"/>
      <c r="D162" s="67"/>
      <c r="E162" s="67"/>
      <c r="F162" s="67"/>
      <c r="G162" s="67"/>
      <c r="H162" s="67"/>
      <c r="I162" s="67"/>
      <c r="J162" s="67"/>
      <c r="K162" s="67"/>
    </row>
    <row r="163" spans="1:11" x14ac:dyDescent="0.25">
      <c r="A163" s="20"/>
      <c r="B163" s="20"/>
      <c r="C163" s="20"/>
      <c r="D163" s="20"/>
      <c r="E163" s="20"/>
      <c r="F163" s="20"/>
      <c r="G163" s="20"/>
      <c r="H163" s="20"/>
      <c r="I163" s="20"/>
      <c r="J163" s="20"/>
      <c r="K163" s="20"/>
    </row>
    <row r="165" spans="1:11" x14ac:dyDescent="0.25">
      <c r="A165" s="2" t="s">
        <v>4</v>
      </c>
    </row>
    <row r="166" spans="1:11" ht="18" customHeight="1" x14ac:dyDescent="0.25"/>
    <row r="167" spans="1:11" x14ac:dyDescent="0.25">
      <c r="A167" s="2" t="s">
        <v>80</v>
      </c>
    </row>
    <row r="168" spans="1:11" x14ac:dyDescent="0.25">
      <c r="A168" s="2" t="s">
        <v>81</v>
      </c>
    </row>
  </sheetData>
  <mergeCells count="15">
    <mergeCell ref="A161:K161"/>
    <mergeCell ref="A162:K162"/>
    <mergeCell ref="A2:K2"/>
    <mergeCell ref="J1:K1"/>
    <mergeCell ref="C7:C9"/>
    <mergeCell ref="D7:F7"/>
    <mergeCell ref="G7:J7"/>
    <mergeCell ref="K7:K9"/>
    <mergeCell ref="D8:D9"/>
    <mergeCell ref="E8:E9"/>
    <mergeCell ref="F8:F9"/>
    <mergeCell ref="G8:G9"/>
    <mergeCell ref="A7:A9"/>
    <mergeCell ref="A153:G153"/>
    <mergeCell ref="B7:B9"/>
  </mergeCells>
  <pageMargins left="0.31496062992125984" right="0.31496062992125984" top="0.55118110236220474" bottom="0.35433070866141736" header="0.31496062992125984" footer="0.31496062992125984"/>
  <pageSetup paperSize="9"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CC8AF-28E7-4822-8328-2C39EF658228}">
  <dimension ref="A1:G9"/>
  <sheetViews>
    <sheetView tabSelected="1" zoomScale="90" zoomScaleNormal="90" workbookViewId="0">
      <selection activeCell="O7" sqref="O7"/>
    </sheetView>
  </sheetViews>
  <sheetFormatPr defaultRowHeight="15" x14ac:dyDescent="0.25"/>
  <cols>
    <col min="1" max="1" width="5.85546875" customWidth="1"/>
    <col min="2" max="2" width="43" customWidth="1"/>
    <col min="3" max="3" width="26" customWidth="1"/>
    <col min="4" max="4" width="20.28515625" customWidth="1"/>
    <col min="5" max="5" width="23.28515625" customWidth="1"/>
    <col min="6" max="6" width="11.28515625" customWidth="1"/>
    <col min="7" max="7" width="10.85546875" bestFit="1" customWidth="1"/>
  </cols>
  <sheetData>
    <row r="1" spans="1:7" ht="51.75" customHeight="1" x14ac:dyDescent="0.25">
      <c r="C1" s="79" t="s">
        <v>90</v>
      </c>
      <c r="D1" s="79"/>
      <c r="E1" s="79"/>
    </row>
    <row r="3" spans="1:7" ht="46.5" customHeight="1" x14ac:dyDescent="0.25">
      <c r="A3" s="68" t="s">
        <v>145</v>
      </c>
      <c r="B3" s="68"/>
      <c r="C3" s="68"/>
      <c r="D3" s="68"/>
      <c r="E3" s="68"/>
    </row>
    <row r="4" spans="1:7" ht="16.5" x14ac:dyDescent="0.25">
      <c r="A4" s="33"/>
      <c r="B4" s="33"/>
    </row>
    <row r="5" spans="1:7" ht="15.75" thickBot="1" x14ac:dyDescent="0.3">
      <c r="A5" s="35"/>
    </row>
    <row r="6" spans="1:7" ht="15.75" x14ac:dyDescent="0.25">
      <c r="A6" s="80"/>
      <c r="B6" s="81"/>
      <c r="C6" s="84" t="s">
        <v>0</v>
      </c>
      <c r="D6" s="85"/>
      <c r="E6" s="86"/>
    </row>
    <row r="7" spans="1:7" ht="135" customHeight="1" x14ac:dyDescent="0.25">
      <c r="A7" s="82"/>
      <c r="B7" s="83"/>
      <c r="C7" s="36" t="s">
        <v>86</v>
      </c>
      <c r="D7" s="37" t="s">
        <v>93</v>
      </c>
      <c r="E7" s="38" t="s">
        <v>94</v>
      </c>
    </row>
    <row r="8" spans="1:7" ht="15.75" x14ac:dyDescent="0.25">
      <c r="A8" s="87" t="s">
        <v>0</v>
      </c>
      <c r="B8" s="88"/>
      <c r="C8" s="39">
        <f>SUM(C9:C9)</f>
        <v>64514.810000000005</v>
      </c>
      <c r="D8" s="40">
        <f>SUM(D9:D9)</f>
        <v>480235.31999999995</v>
      </c>
      <c r="E8" s="41">
        <f>SUM(E9:E9)</f>
        <v>593523</v>
      </c>
      <c r="G8" s="34"/>
    </row>
    <row r="9" spans="1:7" ht="15.75" x14ac:dyDescent="0.25">
      <c r="A9" s="42">
        <v>1</v>
      </c>
      <c r="B9" s="57" t="s">
        <v>95</v>
      </c>
      <c r="C9" s="43">
        <f>NMPD_sum_darbs_jūn_aug!E11+NMPD_sum_darbs_sept_nov!E11</f>
        <v>64514.810000000005</v>
      </c>
      <c r="D9" s="44">
        <f>NMPD_sum_darbs_jūn_aug!H11+NMPD_sum_darbs_sept_nov!H11</f>
        <v>480235.31999999995</v>
      </c>
      <c r="E9" s="45">
        <f>ROUNDUP(NMPD_sum_darbs_jūn_aug!I11+NMPD_sum_darbs_sept_nov!I11,0)</f>
        <v>593523</v>
      </c>
      <c r="G9" s="34"/>
    </row>
  </sheetData>
  <mergeCells count="5">
    <mergeCell ref="C1:E1"/>
    <mergeCell ref="A3:E3"/>
    <mergeCell ref="A6:B7"/>
    <mergeCell ref="C6:E6"/>
    <mergeCell ref="A8:B8"/>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D7FA0-2050-4ABA-8F4A-95A04AC52FD1}">
  <sheetPr>
    <tabColor theme="7" tint="0.59999389629810485"/>
  </sheetPr>
  <dimension ref="A1:I51"/>
  <sheetViews>
    <sheetView zoomScale="80" zoomScaleNormal="80" workbookViewId="0">
      <selection activeCell="K8" sqref="K8"/>
    </sheetView>
  </sheetViews>
  <sheetFormatPr defaultRowHeight="17.25" x14ac:dyDescent="0.3"/>
  <cols>
    <col min="1" max="1" width="71.5703125" style="2" customWidth="1"/>
    <col min="2" max="2" width="13.5703125" style="2" customWidth="1"/>
    <col min="3" max="3" width="14.42578125" style="2" customWidth="1"/>
    <col min="4" max="4" width="15.85546875" style="2" customWidth="1"/>
    <col min="5" max="5" width="17.28515625" style="50" customWidth="1"/>
    <col min="6" max="6" width="14.140625" style="2" customWidth="1"/>
    <col min="7" max="7" width="16.42578125" style="2" customWidth="1"/>
    <col min="8" max="8" width="16.140625" style="2" customWidth="1"/>
    <col min="9" max="9" width="19.140625" style="2" customWidth="1"/>
    <col min="10" max="16384" width="9.140625" style="51"/>
  </cols>
  <sheetData>
    <row r="1" spans="1:9" x14ac:dyDescent="0.3">
      <c r="H1" s="93" t="s">
        <v>88</v>
      </c>
      <c r="I1" s="93"/>
    </row>
    <row r="2" spans="1:9" ht="36" customHeight="1" x14ac:dyDescent="0.3">
      <c r="A2" s="68" t="s">
        <v>89</v>
      </c>
      <c r="B2" s="68"/>
      <c r="C2" s="68"/>
      <c r="D2" s="68"/>
      <c r="E2" s="68"/>
      <c r="F2" s="68"/>
      <c r="G2" s="68"/>
      <c r="H2" s="68"/>
      <c r="I2" s="68"/>
    </row>
    <row r="4" spans="1:9" x14ac:dyDescent="0.3">
      <c r="A4" s="2" t="s">
        <v>100</v>
      </c>
    </row>
    <row r="5" spans="1:9" x14ac:dyDescent="0.3">
      <c r="A5" s="46" t="s">
        <v>137</v>
      </c>
    </row>
    <row r="6" spans="1:9" x14ac:dyDescent="0.3">
      <c r="E6" s="52"/>
      <c r="H6" s="15"/>
    </row>
    <row r="7" spans="1:9" s="2" customFormat="1" ht="33.75" customHeight="1" x14ac:dyDescent="0.25">
      <c r="A7" s="94"/>
      <c r="B7" s="94" t="s">
        <v>17</v>
      </c>
      <c r="C7" s="91" t="s">
        <v>19</v>
      </c>
      <c r="D7" s="91"/>
      <c r="E7" s="91"/>
      <c r="F7" s="91" t="s">
        <v>10</v>
      </c>
      <c r="G7" s="91" t="s">
        <v>92</v>
      </c>
      <c r="H7" s="95" t="s">
        <v>132</v>
      </c>
      <c r="I7" s="96" t="s">
        <v>7</v>
      </c>
    </row>
    <row r="8" spans="1:9" s="2" customFormat="1" ht="43.5" customHeight="1" x14ac:dyDescent="0.25">
      <c r="A8" s="94"/>
      <c r="B8" s="94"/>
      <c r="C8" s="89" t="s">
        <v>1</v>
      </c>
      <c r="D8" s="89" t="s">
        <v>91</v>
      </c>
      <c r="E8" s="91" t="s">
        <v>26</v>
      </c>
      <c r="F8" s="91"/>
      <c r="G8" s="91"/>
      <c r="H8" s="95"/>
      <c r="I8" s="96"/>
    </row>
    <row r="9" spans="1:9" s="2" customFormat="1" ht="3" customHeight="1" x14ac:dyDescent="0.25">
      <c r="A9" s="94"/>
      <c r="B9" s="94"/>
      <c r="C9" s="90"/>
      <c r="D9" s="90"/>
      <c r="E9" s="91"/>
      <c r="F9" s="91"/>
      <c r="G9" s="91"/>
      <c r="H9" s="95"/>
      <c r="I9" s="96"/>
    </row>
    <row r="10" spans="1:9" x14ac:dyDescent="0.3">
      <c r="A10" s="54">
        <v>1</v>
      </c>
      <c r="B10" s="54">
        <v>2</v>
      </c>
      <c r="C10" s="54" t="s">
        <v>87</v>
      </c>
      <c r="D10" s="54">
        <v>4</v>
      </c>
      <c r="E10" s="54">
        <v>5</v>
      </c>
      <c r="F10" s="54">
        <v>6</v>
      </c>
      <c r="G10" s="54">
        <v>7</v>
      </c>
      <c r="H10" s="54">
        <v>8</v>
      </c>
      <c r="I10" s="54" t="s">
        <v>138</v>
      </c>
    </row>
    <row r="11" spans="1:9" x14ac:dyDescent="0.3">
      <c r="A11" s="3" t="s">
        <v>0</v>
      </c>
      <c r="B11" s="5">
        <f>B12+B23+B45</f>
        <v>927</v>
      </c>
      <c r="C11" s="5"/>
      <c r="D11" s="5"/>
      <c r="E11" s="5">
        <f>E12+E23+E45</f>
        <v>27733.57</v>
      </c>
      <c r="F11" s="5"/>
      <c r="G11" s="6"/>
      <c r="H11" s="6">
        <f>H12+H23+H45</f>
        <v>202759.13</v>
      </c>
      <c r="I11" s="6">
        <f>I12+I23+I45</f>
        <v>250589.99000000002</v>
      </c>
    </row>
    <row r="12" spans="1:9" x14ac:dyDescent="0.3">
      <c r="A12" s="53" t="s">
        <v>101</v>
      </c>
      <c r="B12" s="55">
        <f t="shared" ref="B12:H12" si="0">SUM(B13:B22)</f>
        <v>33</v>
      </c>
      <c r="C12" s="55"/>
      <c r="D12" s="55"/>
      <c r="E12" s="55">
        <f t="shared" si="0"/>
        <v>1239.73</v>
      </c>
      <c r="F12" s="56"/>
      <c r="G12" s="56"/>
      <c r="H12" s="56">
        <f t="shared" si="0"/>
        <v>13876.789999999997</v>
      </c>
      <c r="I12" s="56">
        <f>SUM(I13:I22)</f>
        <v>17150.32</v>
      </c>
    </row>
    <row r="13" spans="1:9" x14ac:dyDescent="0.3">
      <c r="A13" s="47" t="s">
        <v>96</v>
      </c>
      <c r="B13" s="58">
        <v>1</v>
      </c>
      <c r="C13" s="58">
        <v>633</v>
      </c>
      <c r="D13" s="58">
        <v>511</v>
      </c>
      <c r="E13" s="63">
        <v>122</v>
      </c>
      <c r="F13" s="58">
        <v>2040</v>
      </c>
      <c r="G13" s="48">
        <f>F13/168.17</f>
        <v>12.130582149015877</v>
      </c>
      <c r="H13" s="48">
        <f>ROUND(G13*E13,2)</f>
        <v>1479.93</v>
      </c>
      <c r="I13" s="48">
        <f>ROUND(H13*1.2359,2)</f>
        <v>1829.05</v>
      </c>
    </row>
    <row r="14" spans="1:9" ht="33.75" x14ac:dyDescent="0.3">
      <c r="A14" s="47" t="s">
        <v>105</v>
      </c>
      <c r="B14" s="58">
        <v>7</v>
      </c>
      <c r="C14" s="58">
        <v>802.95</v>
      </c>
      <c r="D14" s="58">
        <v>511</v>
      </c>
      <c r="E14" s="63">
        <v>291.95</v>
      </c>
      <c r="F14" s="58">
        <v>2040</v>
      </c>
      <c r="G14" s="48">
        <f t="shared" ref="G14:G48" si="1">F14/168.17</f>
        <v>12.130582149015877</v>
      </c>
      <c r="H14" s="48">
        <f>ROUND(G14*E14,2)</f>
        <v>3541.52</v>
      </c>
      <c r="I14" s="48">
        <f t="shared" ref="I14:I48" si="2">ROUND(H14*1.2359,2)</f>
        <v>4376.96</v>
      </c>
    </row>
    <row r="15" spans="1:9" x14ac:dyDescent="0.3">
      <c r="A15" s="47" t="s">
        <v>106</v>
      </c>
      <c r="B15" s="58">
        <v>3</v>
      </c>
      <c r="C15" s="58">
        <v>606.04999999999995</v>
      </c>
      <c r="D15" s="58">
        <v>511</v>
      </c>
      <c r="E15" s="63">
        <v>95.05</v>
      </c>
      <c r="F15" s="58">
        <v>1810</v>
      </c>
      <c r="G15" s="48">
        <f t="shared" si="1"/>
        <v>10.762918475352324</v>
      </c>
      <c r="H15" s="48">
        <f t="shared" ref="H15:H48" si="3">ROUND(G15*E15,2)</f>
        <v>1023.02</v>
      </c>
      <c r="I15" s="48">
        <f t="shared" si="2"/>
        <v>1264.3499999999999</v>
      </c>
    </row>
    <row r="16" spans="1:9" ht="33.75" x14ac:dyDescent="0.3">
      <c r="A16" s="47" t="s">
        <v>107</v>
      </c>
      <c r="B16" s="58">
        <v>3</v>
      </c>
      <c r="C16" s="58">
        <v>557.91999999999996</v>
      </c>
      <c r="D16" s="58">
        <v>511</v>
      </c>
      <c r="E16" s="63">
        <v>46.92</v>
      </c>
      <c r="F16" s="58">
        <v>1950</v>
      </c>
      <c r="G16" s="48">
        <f t="shared" si="1"/>
        <v>11.59540940714753</v>
      </c>
      <c r="H16" s="48">
        <f t="shared" si="3"/>
        <v>544.05999999999995</v>
      </c>
      <c r="I16" s="48">
        <f t="shared" si="2"/>
        <v>672.4</v>
      </c>
    </row>
    <row r="17" spans="1:9" ht="50.25" x14ac:dyDescent="0.3">
      <c r="A17" s="47" t="s">
        <v>108</v>
      </c>
      <c r="B17" s="58">
        <v>11</v>
      </c>
      <c r="C17" s="58">
        <v>854.31</v>
      </c>
      <c r="D17" s="58">
        <v>511</v>
      </c>
      <c r="E17" s="63">
        <v>343.31</v>
      </c>
      <c r="F17" s="58">
        <v>1330</v>
      </c>
      <c r="G17" s="48">
        <f t="shared" si="1"/>
        <v>7.9086638520544694</v>
      </c>
      <c r="H17" s="48">
        <f t="shared" si="3"/>
        <v>2715.12</v>
      </c>
      <c r="I17" s="48">
        <f t="shared" si="2"/>
        <v>3355.62</v>
      </c>
    </row>
    <row r="18" spans="1:9" x14ac:dyDescent="0.3">
      <c r="A18" s="47" t="s">
        <v>109</v>
      </c>
      <c r="B18" s="58">
        <v>0</v>
      </c>
      <c r="C18" s="58">
        <v>511</v>
      </c>
      <c r="D18" s="58">
        <v>511</v>
      </c>
      <c r="E18" s="63">
        <v>0</v>
      </c>
      <c r="F18" s="58">
        <v>1700</v>
      </c>
      <c r="G18" s="48">
        <f t="shared" si="1"/>
        <v>10.108818457513232</v>
      </c>
      <c r="H18" s="48">
        <f t="shared" si="3"/>
        <v>0</v>
      </c>
      <c r="I18" s="48">
        <f t="shared" si="2"/>
        <v>0</v>
      </c>
    </row>
    <row r="19" spans="1:9" x14ac:dyDescent="0.3">
      <c r="A19" s="47" t="s">
        <v>110</v>
      </c>
      <c r="B19" s="58">
        <v>1</v>
      </c>
      <c r="C19" s="58">
        <v>576</v>
      </c>
      <c r="D19" s="58">
        <v>511</v>
      </c>
      <c r="E19" s="63">
        <v>65</v>
      </c>
      <c r="F19" s="58">
        <v>2130</v>
      </c>
      <c r="G19" s="48">
        <f t="shared" si="1"/>
        <v>12.665754890884225</v>
      </c>
      <c r="H19" s="48">
        <f t="shared" si="3"/>
        <v>823.27</v>
      </c>
      <c r="I19" s="48">
        <f t="shared" si="2"/>
        <v>1017.48</v>
      </c>
    </row>
    <row r="20" spans="1:9" x14ac:dyDescent="0.3">
      <c r="A20" s="47" t="s">
        <v>111</v>
      </c>
      <c r="B20" s="58">
        <v>4</v>
      </c>
      <c r="C20" s="58">
        <v>649</v>
      </c>
      <c r="D20" s="58">
        <v>511</v>
      </c>
      <c r="E20" s="63">
        <v>138</v>
      </c>
      <c r="F20" s="58">
        <v>2350</v>
      </c>
      <c r="G20" s="48">
        <f t="shared" si="1"/>
        <v>13.973954926562408</v>
      </c>
      <c r="H20" s="48">
        <f t="shared" si="3"/>
        <v>1928.41</v>
      </c>
      <c r="I20" s="48">
        <f t="shared" si="2"/>
        <v>2383.3200000000002</v>
      </c>
    </row>
    <row r="21" spans="1:9" x14ac:dyDescent="0.3">
      <c r="A21" s="47" t="s">
        <v>133</v>
      </c>
      <c r="B21" s="58">
        <v>1</v>
      </c>
      <c r="C21" s="58">
        <v>536.5</v>
      </c>
      <c r="D21" s="58">
        <v>511</v>
      </c>
      <c r="E21" s="63">
        <v>25.5</v>
      </c>
      <c r="F21" s="58">
        <v>2130</v>
      </c>
      <c r="G21" s="48">
        <f t="shared" si="1"/>
        <v>12.665754890884225</v>
      </c>
      <c r="H21" s="48">
        <f t="shared" si="3"/>
        <v>322.98</v>
      </c>
      <c r="I21" s="48">
        <f t="shared" si="2"/>
        <v>399.17</v>
      </c>
    </row>
    <row r="22" spans="1:9" x14ac:dyDescent="0.3">
      <c r="A22" s="47" t="s">
        <v>112</v>
      </c>
      <c r="B22" s="58">
        <v>2</v>
      </c>
      <c r="C22" s="58">
        <v>623</v>
      </c>
      <c r="D22" s="58">
        <v>511</v>
      </c>
      <c r="E22" s="63">
        <v>112</v>
      </c>
      <c r="F22" s="58">
        <v>2250</v>
      </c>
      <c r="G22" s="48">
        <f t="shared" si="1"/>
        <v>13.379318546708689</v>
      </c>
      <c r="H22" s="48">
        <f t="shared" si="3"/>
        <v>1498.48</v>
      </c>
      <c r="I22" s="48">
        <f t="shared" si="2"/>
        <v>1851.97</v>
      </c>
    </row>
    <row r="23" spans="1:9" ht="33.75" x14ac:dyDescent="0.3">
      <c r="A23" s="53" t="s">
        <v>102</v>
      </c>
      <c r="B23" s="59">
        <f>SUM(B24:B44)</f>
        <v>659</v>
      </c>
      <c r="C23" s="59"/>
      <c r="D23" s="59"/>
      <c r="E23" s="59">
        <f>SUM(E24:E44)</f>
        <v>21898.69</v>
      </c>
      <c r="F23" s="60"/>
      <c r="G23" s="60"/>
      <c r="H23" s="60">
        <f>SUM(H24:H44)</f>
        <v>165094.20000000001</v>
      </c>
      <c r="I23" s="60">
        <f>SUM(I24:I44)</f>
        <v>204039.91</v>
      </c>
    </row>
    <row r="24" spans="1:9" x14ac:dyDescent="0.3">
      <c r="A24" s="47" t="s">
        <v>113</v>
      </c>
      <c r="B24" s="58">
        <v>355</v>
      </c>
      <c r="C24" s="58">
        <v>12349.869999999997</v>
      </c>
      <c r="D24" s="58">
        <v>511</v>
      </c>
      <c r="E24" s="63">
        <v>11838.869999999997</v>
      </c>
      <c r="F24" s="58">
        <v>1330</v>
      </c>
      <c r="G24" s="48">
        <f t="shared" si="1"/>
        <v>7.9086638520544694</v>
      </c>
      <c r="H24" s="48">
        <f t="shared" si="3"/>
        <v>93629.64</v>
      </c>
      <c r="I24" s="48">
        <f t="shared" si="2"/>
        <v>115716.87</v>
      </c>
    </row>
    <row r="25" spans="1:9" x14ac:dyDescent="0.3">
      <c r="A25" s="47" t="s">
        <v>114</v>
      </c>
      <c r="B25" s="49">
        <v>2</v>
      </c>
      <c r="C25" s="49">
        <v>658.27</v>
      </c>
      <c r="D25" s="49">
        <v>511</v>
      </c>
      <c r="E25" s="64">
        <v>147.27000000000001</v>
      </c>
      <c r="F25" s="49">
        <v>1310</v>
      </c>
      <c r="G25" s="48">
        <f t="shared" ref="G25" si="4">F25/168.17</f>
        <v>7.7897365760837252</v>
      </c>
      <c r="H25" s="48">
        <f t="shared" ref="H25" si="5">ROUND(G25*E25,2)</f>
        <v>1147.19</v>
      </c>
      <c r="I25" s="48">
        <f t="shared" ref="I25" si="6">ROUND(H25*1.2359,2)</f>
        <v>1417.81</v>
      </c>
    </row>
    <row r="26" spans="1:9" x14ac:dyDescent="0.3">
      <c r="A26" s="47" t="s">
        <v>136</v>
      </c>
      <c r="B26" s="58">
        <v>3</v>
      </c>
      <c r="C26" s="58">
        <v>566</v>
      </c>
      <c r="D26" s="58">
        <v>511</v>
      </c>
      <c r="E26" s="63">
        <v>55</v>
      </c>
      <c r="F26" s="58">
        <v>2040</v>
      </c>
      <c r="G26" s="48">
        <f t="shared" si="1"/>
        <v>12.130582149015877</v>
      </c>
      <c r="H26" s="48">
        <f t="shared" si="3"/>
        <v>667.18</v>
      </c>
      <c r="I26" s="48">
        <f t="shared" si="2"/>
        <v>824.57</v>
      </c>
    </row>
    <row r="27" spans="1:9" x14ac:dyDescent="0.3">
      <c r="A27" s="47" t="s">
        <v>115</v>
      </c>
      <c r="B27" s="58">
        <v>4</v>
      </c>
      <c r="C27" s="58">
        <v>573.5</v>
      </c>
      <c r="D27" s="58">
        <v>511</v>
      </c>
      <c r="E27" s="63">
        <v>62.5</v>
      </c>
      <c r="F27" s="58">
        <v>1310</v>
      </c>
      <c r="G27" s="48">
        <f t="shared" si="1"/>
        <v>7.7897365760837252</v>
      </c>
      <c r="H27" s="48">
        <f t="shared" si="3"/>
        <v>486.86</v>
      </c>
      <c r="I27" s="48">
        <f t="shared" si="2"/>
        <v>601.71</v>
      </c>
    </row>
    <row r="28" spans="1:9" x14ac:dyDescent="0.3">
      <c r="A28" s="47" t="s">
        <v>116</v>
      </c>
      <c r="B28" s="58">
        <v>4</v>
      </c>
      <c r="C28" s="58">
        <v>921.45</v>
      </c>
      <c r="D28" s="58">
        <v>511</v>
      </c>
      <c r="E28" s="63">
        <v>410.45</v>
      </c>
      <c r="F28" s="58">
        <v>1310</v>
      </c>
      <c r="G28" s="48">
        <f t="shared" si="1"/>
        <v>7.7897365760837252</v>
      </c>
      <c r="H28" s="48">
        <f t="shared" si="3"/>
        <v>3197.3</v>
      </c>
      <c r="I28" s="48">
        <f t="shared" si="2"/>
        <v>3951.54</v>
      </c>
    </row>
    <row r="29" spans="1:9" x14ac:dyDescent="0.3">
      <c r="A29" s="47" t="s">
        <v>117</v>
      </c>
      <c r="B29" s="58">
        <v>29</v>
      </c>
      <c r="C29" s="58">
        <v>1389.88</v>
      </c>
      <c r="D29" s="58">
        <v>511</v>
      </c>
      <c r="E29" s="63">
        <v>878.88</v>
      </c>
      <c r="F29" s="58">
        <v>1410</v>
      </c>
      <c r="G29" s="48">
        <f t="shared" si="1"/>
        <v>8.3843729559374456</v>
      </c>
      <c r="H29" s="48">
        <f t="shared" si="3"/>
        <v>7368.86</v>
      </c>
      <c r="I29" s="48">
        <f t="shared" si="2"/>
        <v>9107.17</v>
      </c>
    </row>
    <row r="30" spans="1:9" x14ac:dyDescent="0.3">
      <c r="A30" s="47" t="s">
        <v>118</v>
      </c>
      <c r="B30" s="58">
        <v>8</v>
      </c>
      <c r="C30" s="58">
        <v>939.32999999999993</v>
      </c>
      <c r="D30" s="58">
        <v>511</v>
      </c>
      <c r="E30" s="63">
        <v>428.33</v>
      </c>
      <c r="F30" s="58">
        <v>1510</v>
      </c>
      <c r="G30" s="48">
        <f t="shared" si="1"/>
        <v>8.9790093357911651</v>
      </c>
      <c r="H30" s="48">
        <f t="shared" si="3"/>
        <v>3845.98</v>
      </c>
      <c r="I30" s="48">
        <f t="shared" si="2"/>
        <v>4753.25</v>
      </c>
    </row>
    <row r="31" spans="1:9" x14ac:dyDescent="0.3">
      <c r="A31" s="47" t="s">
        <v>119</v>
      </c>
      <c r="B31" s="58">
        <v>0</v>
      </c>
      <c r="C31" s="58">
        <v>511</v>
      </c>
      <c r="D31" s="58">
        <v>511</v>
      </c>
      <c r="E31" s="63">
        <v>0</v>
      </c>
      <c r="F31" s="58">
        <v>1700</v>
      </c>
      <c r="G31" s="48">
        <f t="shared" si="1"/>
        <v>10.108818457513232</v>
      </c>
      <c r="H31" s="48">
        <f t="shared" si="3"/>
        <v>0</v>
      </c>
      <c r="I31" s="48">
        <f t="shared" si="2"/>
        <v>0</v>
      </c>
    </row>
    <row r="32" spans="1:9" x14ac:dyDescent="0.3">
      <c r="A32" s="47" t="s">
        <v>134</v>
      </c>
      <c r="B32" s="58">
        <v>0</v>
      </c>
      <c r="C32" s="58">
        <v>511</v>
      </c>
      <c r="D32" s="58">
        <v>511</v>
      </c>
      <c r="E32" s="63">
        <v>0</v>
      </c>
      <c r="F32" s="58">
        <v>1270</v>
      </c>
      <c r="G32" s="48">
        <f t="shared" si="1"/>
        <v>7.5518820241422375</v>
      </c>
      <c r="H32" s="48">
        <f t="shared" si="3"/>
        <v>0</v>
      </c>
      <c r="I32" s="48">
        <f t="shared" si="2"/>
        <v>0</v>
      </c>
    </row>
    <row r="33" spans="1:9" x14ac:dyDescent="0.3">
      <c r="A33" s="47" t="s">
        <v>120</v>
      </c>
      <c r="B33" s="58">
        <v>0</v>
      </c>
      <c r="C33" s="58">
        <v>511</v>
      </c>
      <c r="D33" s="58">
        <v>511</v>
      </c>
      <c r="E33" s="63">
        <v>0</v>
      </c>
      <c r="F33" s="58">
        <v>1205</v>
      </c>
      <c r="G33" s="48">
        <f t="shared" si="1"/>
        <v>7.1653683772373196</v>
      </c>
      <c r="H33" s="48">
        <f t="shared" si="3"/>
        <v>0</v>
      </c>
      <c r="I33" s="48">
        <f t="shared" si="2"/>
        <v>0</v>
      </c>
    </row>
    <row r="34" spans="1:9" x14ac:dyDescent="0.3">
      <c r="A34" s="47" t="s">
        <v>121</v>
      </c>
      <c r="B34" s="58">
        <v>18</v>
      </c>
      <c r="C34" s="58">
        <v>862.13</v>
      </c>
      <c r="D34" s="58">
        <v>511</v>
      </c>
      <c r="E34" s="63">
        <v>351.13</v>
      </c>
      <c r="F34" s="58">
        <v>1131</v>
      </c>
      <c r="G34" s="48">
        <f t="shared" si="1"/>
        <v>6.7253374561455672</v>
      </c>
      <c r="H34" s="48">
        <f t="shared" si="3"/>
        <v>2361.4699999999998</v>
      </c>
      <c r="I34" s="48">
        <f t="shared" si="2"/>
        <v>2918.54</v>
      </c>
    </row>
    <row r="35" spans="1:9" x14ac:dyDescent="0.3">
      <c r="A35" s="47" t="s">
        <v>122</v>
      </c>
      <c r="B35" s="58">
        <v>122</v>
      </c>
      <c r="C35" s="58">
        <v>3773.6099999999997</v>
      </c>
      <c r="D35" s="58">
        <v>511</v>
      </c>
      <c r="E35" s="63">
        <v>3262.6099999999997</v>
      </c>
      <c r="F35" s="58">
        <v>945</v>
      </c>
      <c r="G35" s="48">
        <f t="shared" si="1"/>
        <v>5.6193137896176495</v>
      </c>
      <c r="H35" s="48">
        <f t="shared" si="3"/>
        <v>18333.63</v>
      </c>
      <c r="I35" s="48">
        <f t="shared" si="2"/>
        <v>22658.53</v>
      </c>
    </row>
    <row r="36" spans="1:9" x14ac:dyDescent="0.3">
      <c r="A36" s="47" t="s">
        <v>123</v>
      </c>
      <c r="B36" s="58">
        <v>9</v>
      </c>
      <c r="C36" s="58">
        <v>879.41000000000008</v>
      </c>
      <c r="D36" s="58">
        <v>511</v>
      </c>
      <c r="E36" s="63">
        <v>368.41</v>
      </c>
      <c r="F36" s="58">
        <v>920</v>
      </c>
      <c r="G36" s="48">
        <f t="shared" si="1"/>
        <v>5.4706546946542192</v>
      </c>
      <c r="H36" s="48">
        <f t="shared" si="3"/>
        <v>2015.44</v>
      </c>
      <c r="I36" s="48">
        <f t="shared" si="2"/>
        <v>2490.88</v>
      </c>
    </row>
    <row r="37" spans="1:9" x14ac:dyDescent="0.3">
      <c r="A37" s="47" t="s">
        <v>124</v>
      </c>
      <c r="B37" s="58">
        <v>30</v>
      </c>
      <c r="C37" s="58">
        <v>1422.8899999999999</v>
      </c>
      <c r="D37" s="58">
        <v>511</v>
      </c>
      <c r="E37" s="63">
        <v>911.89</v>
      </c>
      <c r="F37" s="58">
        <v>723</v>
      </c>
      <c r="G37" s="48">
        <f t="shared" si="1"/>
        <v>4.2992210263423916</v>
      </c>
      <c r="H37" s="48">
        <f t="shared" si="3"/>
        <v>3920.42</v>
      </c>
      <c r="I37" s="48">
        <f t="shared" si="2"/>
        <v>4845.25</v>
      </c>
    </row>
    <row r="38" spans="1:9" x14ac:dyDescent="0.3">
      <c r="A38" s="47" t="s">
        <v>125</v>
      </c>
      <c r="B38" s="58">
        <v>3</v>
      </c>
      <c r="C38" s="58">
        <v>625</v>
      </c>
      <c r="D38" s="58">
        <v>511</v>
      </c>
      <c r="E38" s="63">
        <v>114</v>
      </c>
      <c r="F38" s="58">
        <v>1820</v>
      </c>
      <c r="G38" s="48">
        <f t="shared" si="1"/>
        <v>10.822382113337694</v>
      </c>
      <c r="H38" s="48">
        <f t="shared" si="3"/>
        <v>1233.75</v>
      </c>
      <c r="I38" s="48">
        <f t="shared" si="2"/>
        <v>1524.79</v>
      </c>
    </row>
    <row r="39" spans="1:9" x14ac:dyDescent="0.3">
      <c r="A39" s="47" t="s">
        <v>126</v>
      </c>
      <c r="B39" s="58">
        <v>11</v>
      </c>
      <c r="C39" s="58">
        <v>933.25</v>
      </c>
      <c r="D39" s="58">
        <v>511</v>
      </c>
      <c r="E39" s="63">
        <v>422.25</v>
      </c>
      <c r="F39" s="58">
        <v>1420</v>
      </c>
      <c r="G39" s="48">
        <f t="shared" si="1"/>
        <v>8.4438365939228177</v>
      </c>
      <c r="H39" s="48">
        <f t="shared" si="3"/>
        <v>3565.41</v>
      </c>
      <c r="I39" s="48">
        <f t="shared" si="2"/>
        <v>4406.49</v>
      </c>
    </row>
    <row r="40" spans="1:9" x14ac:dyDescent="0.3">
      <c r="A40" s="47" t="s">
        <v>97</v>
      </c>
      <c r="B40" s="58">
        <v>5</v>
      </c>
      <c r="C40" s="58">
        <v>666</v>
      </c>
      <c r="D40" s="58">
        <v>511</v>
      </c>
      <c r="E40" s="63">
        <v>155</v>
      </c>
      <c r="F40" s="58">
        <v>1550</v>
      </c>
      <c r="G40" s="48">
        <f t="shared" si="1"/>
        <v>9.2168638877326519</v>
      </c>
      <c r="H40" s="48">
        <f t="shared" si="3"/>
        <v>1428.61</v>
      </c>
      <c r="I40" s="48">
        <f t="shared" si="2"/>
        <v>1765.62</v>
      </c>
    </row>
    <row r="41" spans="1:9" x14ac:dyDescent="0.3">
      <c r="A41" s="47" t="s">
        <v>127</v>
      </c>
      <c r="B41" s="58">
        <v>9</v>
      </c>
      <c r="C41" s="58">
        <v>1014.5</v>
      </c>
      <c r="D41" s="58">
        <v>511</v>
      </c>
      <c r="E41" s="63">
        <v>503.5</v>
      </c>
      <c r="F41" s="58">
        <v>1550</v>
      </c>
      <c r="G41" s="48">
        <f t="shared" si="1"/>
        <v>9.2168638877326519</v>
      </c>
      <c r="H41" s="48">
        <f t="shared" si="3"/>
        <v>4640.6899999999996</v>
      </c>
      <c r="I41" s="48">
        <f t="shared" si="2"/>
        <v>5735.43</v>
      </c>
    </row>
    <row r="42" spans="1:9" x14ac:dyDescent="0.3">
      <c r="A42" s="47" t="s">
        <v>135</v>
      </c>
      <c r="B42" s="58">
        <v>6</v>
      </c>
      <c r="C42" s="58">
        <v>828.82999999999993</v>
      </c>
      <c r="D42" s="58">
        <v>511</v>
      </c>
      <c r="E42" s="63">
        <v>317.83</v>
      </c>
      <c r="F42" s="58">
        <v>1520</v>
      </c>
      <c r="G42" s="48">
        <f t="shared" si="1"/>
        <v>9.0384729737765355</v>
      </c>
      <c r="H42" s="48">
        <f t="shared" si="3"/>
        <v>2872.7</v>
      </c>
      <c r="I42" s="48">
        <f t="shared" si="2"/>
        <v>3550.37</v>
      </c>
    </row>
    <row r="43" spans="1:9" x14ac:dyDescent="0.3">
      <c r="A43" s="47" t="s">
        <v>128</v>
      </c>
      <c r="B43" s="58">
        <v>11</v>
      </c>
      <c r="C43" s="58">
        <v>1038</v>
      </c>
      <c r="D43" s="58">
        <v>511</v>
      </c>
      <c r="E43" s="63">
        <v>527</v>
      </c>
      <c r="F43" s="58">
        <v>1550</v>
      </c>
      <c r="G43" s="48">
        <f t="shared" si="1"/>
        <v>9.2168638877326519</v>
      </c>
      <c r="H43" s="48">
        <f t="shared" si="3"/>
        <v>4857.29</v>
      </c>
      <c r="I43" s="48">
        <f t="shared" si="2"/>
        <v>6003.12</v>
      </c>
    </row>
    <row r="44" spans="1:9" x14ac:dyDescent="0.3">
      <c r="A44" s="47" t="s">
        <v>98</v>
      </c>
      <c r="B44" s="58">
        <v>30</v>
      </c>
      <c r="C44" s="58">
        <v>1654.77</v>
      </c>
      <c r="D44" s="58">
        <v>511</v>
      </c>
      <c r="E44" s="63">
        <v>1143.77</v>
      </c>
      <c r="F44" s="58">
        <v>1400</v>
      </c>
      <c r="G44" s="48">
        <f t="shared" ref="G44" si="7">F44/168.17</f>
        <v>8.3249093179520735</v>
      </c>
      <c r="H44" s="48">
        <f t="shared" ref="H44" si="8">ROUND(G44*E44,2)</f>
        <v>9521.7800000000007</v>
      </c>
      <c r="I44" s="48">
        <f t="shared" ref="I44" si="9">ROUND(H44*1.2359,2)</f>
        <v>11767.97</v>
      </c>
    </row>
    <row r="45" spans="1:9" ht="33.75" x14ac:dyDescent="0.3">
      <c r="A45" s="53" t="s">
        <v>103</v>
      </c>
      <c r="B45" s="65">
        <f>SUM(B46:B48)</f>
        <v>235</v>
      </c>
      <c r="C45" s="65"/>
      <c r="D45" s="65"/>
      <c r="E45" s="65">
        <f t="shared" ref="E45:I45" si="10">SUM(E46:E48)</f>
        <v>4595.1499999999996</v>
      </c>
      <c r="F45" s="61"/>
      <c r="G45" s="62"/>
      <c r="H45" s="62">
        <f t="shared" si="10"/>
        <v>23788.14</v>
      </c>
      <c r="I45" s="62">
        <f t="shared" si="10"/>
        <v>29399.760000000002</v>
      </c>
    </row>
    <row r="46" spans="1:9" x14ac:dyDescent="0.3">
      <c r="A46" s="47" t="s">
        <v>129</v>
      </c>
      <c r="B46" s="58">
        <v>34</v>
      </c>
      <c r="C46" s="58">
        <v>1259.04</v>
      </c>
      <c r="D46" s="58">
        <v>511</v>
      </c>
      <c r="E46" s="63">
        <v>748.04</v>
      </c>
      <c r="F46" s="58">
        <v>925</v>
      </c>
      <c r="G46" s="48">
        <f t="shared" si="1"/>
        <v>5.5003865136469052</v>
      </c>
      <c r="H46" s="48">
        <f t="shared" ref="H46" si="11">ROUND(G46*E46,2)</f>
        <v>4114.51</v>
      </c>
      <c r="I46" s="48">
        <f t="shared" ref="I46" si="12">ROUND(H46*1.2359,2)</f>
        <v>5085.12</v>
      </c>
    </row>
    <row r="47" spans="1:9" x14ac:dyDescent="0.3">
      <c r="A47" s="47" t="s">
        <v>130</v>
      </c>
      <c r="B47" s="58">
        <v>21</v>
      </c>
      <c r="C47" s="58">
        <v>1349.69</v>
      </c>
      <c r="D47" s="58">
        <v>511</v>
      </c>
      <c r="E47" s="63">
        <v>838.69</v>
      </c>
      <c r="F47" s="58">
        <v>860</v>
      </c>
      <c r="G47" s="48">
        <f t="shared" si="1"/>
        <v>5.1138728667419873</v>
      </c>
      <c r="H47" s="48">
        <f t="shared" si="3"/>
        <v>4288.95</v>
      </c>
      <c r="I47" s="48">
        <f t="shared" si="2"/>
        <v>5300.71</v>
      </c>
    </row>
    <row r="48" spans="1:9" x14ac:dyDescent="0.3">
      <c r="A48" s="47" t="s">
        <v>131</v>
      </c>
      <c r="B48" s="58">
        <v>180</v>
      </c>
      <c r="C48" s="58">
        <v>3519.42</v>
      </c>
      <c r="D48" s="58">
        <v>511</v>
      </c>
      <c r="E48" s="63">
        <v>3008.42</v>
      </c>
      <c r="F48" s="58">
        <v>860</v>
      </c>
      <c r="G48" s="48">
        <f t="shared" si="1"/>
        <v>5.1138728667419873</v>
      </c>
      <c r="H48" s="48">
        <f t="shared" si="3"/>
        <v>15384.68</v>
      </c>
      <c r="I48" s="48">
        <f t="shared" si="2"/>
        <v>19013.93</v>
      </c>
    </row>
    <row r="50" spans="1:9" x14ac:dyDescent="0.3">
      <c r="A50" s="92" t="s">
        <v>104</v>
      </c>
      <c r="B50" s="92"/>
      <c r="C50" s="92"/>
      <c r="D50" s="92"/>
      <c r="E50" s="92"/>
      <c r="F50" s="92"/>
      <c r="G50" s="92"/>
      <c r="H50" s="92"/>
      <c r="I50" s="92"/>
    </row>
    <row r="51" spans="1:9" x14ac:dyDescent="0.3">
      <c r="A51" s="92"/>
      <c r="B51" s="92"/>
      <c r="C51" s="92"/>
      <c r="D51" s="92"/>
      <c r="E51" s="92"/>
      <c r="F51" s="92"/>
      <c r="G51" s="92"/>
      <c r="H51" s="92"/>
      <c r="I51" s="92"/>
    </row>
  </sheetData>
  <mergeCells count="13">
    <mergeCell ref="D8:D9"/>
    <mergeCell ref="E8:E9"/>
    <mergeCell ref="A50:I51"/>
    <mergeCell ref="H1:I1"/>
    <mergeCell ref="A2:I2"/>
    <mergeCell ref="A7:A9"/>
    <mergeCell ref="B7:B9"/>
    <mergeCell ref="C7:E7"/>
    <mergeCell ref="F7:F9"/>
    <mergeCell ref="G7:G9"/>
    <mergeCell ref="H7:H9"/>
    <mergeCell ref="I7:I9"/>
    <mergeCell ref="C8:C9"/>
  </mergeCells>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F58AF-4C1F-4279-8E6B-9B541E3E7432}">
  <sheetPr>
    <tabColor theme="7" tint="0.59999389629810485"/>
  </sheetPr>
  <dimension ref="A1:I57"/>
  <sheetViews>
    <sheetView zoomScale="80" zoomScaleNormal="80" workbookViewId="0">
      <selection activeCell="K16" sqref="K16"/>
    </sheetView>
  </sheetViews>
  <sheetFormatPr defaultRowHeight="15" x14ac:dyDescent="0.3"/>
  <cols>
    <col min="1" max="1" width="71.5703125" style="2" customWidth="1"/>
    <col min="2" max="2" width="13.5703125" style="2" customWidth="1"/>
    <col min="3" max="3" width="14.42578125" style="2" customWidth="1"/>
    <col min="4" max="4" width="15.85546875" style="2" customWidth="1"/>
    <col min="5" max="5" width="18.42578125" style="50" customWidth="1"/>
    <col min="6" max="6" width="14.140625" style="2" customWidth="1"/>
    <col min="7" max="7" width="16.85546875" style="2" customWidth="1"/>
    <col min="8" max="8" width="16.7109375" style="2" customWidth="1"/>
    <col min="9" max="9" width="16.5703125" style="2" customWidth="1"/>
    <col min="10" max="16384" width="9.140625" style="51"/>
  </cols>
  <sheetData>
    <row r="1" spans="1:9" ht="17.25" x14ac:dyDescent="0.3">
      <c r="H1" s="93" t="s">
        <v>139</v>
      </c>
      <c r="I1" s="93"/>
    </row>
    <row r="2" spans="1:9" ht="36" customHeight="1" x14ac:dyDescent="0.3">
      <c r="A2" s="68" t="s">
        <v>89</v>
      </c>
      <c r="B2" s="68"/>
      <c r="C2" s="68"/>
      <c r="D2" s="68"/>
      <c r="E2" s="68"/>
      <c r="F2" s="68"/>
      <c r="G2" s="68"/>
      <c r="H2" s="68"/>
      <c r="I2" s="68"/>
    </row>
    <row r="4" spans="1:9" ht="17.25" x14ac:dyDescent="0.3">
      <c r="A4" s="2" t="s">
        <v>100</v>
      </c>
    </row>
    <row r="5" spans="1:9" ht="17.25" x14ac:dyDescent="0.3">
      <c r="A5" s="46" t="s">
        <v>140</v>
      </c>
    </row>
    <row r="6" spans="1:9" ht="17.25" x14ac:dyDescent="0.3">
      <c r="E6" s="52"/>
      <c r="H6" s="15"/>
    </row>
    <row r="7" spans="1:9" s="2" customFormat="1" ht="33.75" customHeight="1" x14ac:dyDescent="0.25">
      <c r="A7" s="94"/>
      <c r="B7" s="94" t="s">
        <v>17</v>
      </c>
      <c r="C7" s="91" t="s">
        <v>19</v>
      </c>
      <c r="D7" s="91"/>
      <c r="E7" s="91"/>
      <c r="F7" s="91" t="s">
        <v>10</v>
      </c>
      <c r="G7" s="91" t="s">
        <v>92</v>
      </c>
      <c r="H7" s="95" t="s">
        <v>132</v>
      </c>
      <c r="I7" s="96" t="s">
        <v>7</v>
      </c>
    </row>
    <row r="8" spans="1:9" s="2" customFormat="1" ht="43.5" customHeight="1" x14ac:dyDescent="0.25">
      <c r="A8" s="94"/>
      <c r="B8" s="94"/>
      <c r="C8" s="89" t="s">
        <v>1</v>
      </c>
      <c r="D8" s="89" t="s">
        <v>91</v>
      </c>
      <c r="E8" s="91" t="s">
        <v>26</v>
      </c>
      <c r="F8" s="91"/>
      <c r="G8" s="91"/>
      <c r="H8" s="95"/>
      <c r="I8" s="96"/>
    </row>
    <row r="9" spans="1:9" s="2" customFormat="1" ht="3" customHeight="1" x14ac:dyDescent="0.25">
      <c r="A9" s="94"/>
      <c r="B9" s="94"/>
      <c r="C9" s="90"/>
      <c r="D9" s="90"/>
      <c r="E9" s="91"/>
      <c r="F9" s="91"/>
      <c r="G9" s="91"/>
      <c r="H9" s="95"/>
      <c r="I9" s="96"/>
    </row>
    <row r="10" spans="1:9" ht="17.25" x14ac:dyDescent="0.3">
      <c r="A10" s="54">
        <v>1</v>
      </c>
      <c r="B10" s="54">
        <v>2</v>
      </c>
      <c r="C10" s="54" t="s">
        <v>87</v>
      </c>
      <c r="D10" s="54">
        <v>4</v>
      </c>
      <c r="E10" s="54">
        <v>5</v>
      </c>
      <c r="F10" s="54">
        <v>6</v>
      </c>
      <c r="G10" s="54">
        <v>7</v>
      </c>
      <c r="H10" s="54">
        <v>8</v>
      </c>
      <c r="I10" s="54" t="s">
        <v>138</v>
      </c>
    </row>
    <row r="11" spans="1:9" ht="17.25" x14ac:dyDescent="0.3">
      <c r="A11" s="3" t="s">
        <v>0</v>
      </c>
      <c r="B11" s="5">
        <f>B12+B26+B45</f>
        <v>1049</v>
      </c>
      <c r="C11" s="5"/>
      <c r="D11" s="5"/>
      <c r="E11" s="5">
        <f>E12+E26+E45</f>
        <v>36781.240000000005</v>
      </c>
      <c r="F11" s="5"/>
      <c r="G11" s="6"/>
      <c r="H11" s="6">
        <f>H12+H26+H45</f>
        <v>277476.18999999994</v>
      </c>
      <c r="I11" s="6">
        <f>I12+I26+I45</f>
        <v>342932.82999999996</v>
      </c>
    </row>
    <row r="12" spans="1:9" ht="17.25" x14ac:dyDescent="0.3">
      <c r="A12" s="53" t="s">
        <v>101</v>
      </c>
      <c r="B12" s="55">
        <f>SUM(B13:B25)</f>
        <v>45</v>
      </c>
      <c r="C12" s="55"/>
      <c r="D12" s="55"/>
      <c r="E12" s="55">
        <f>SUM(E13:E25)</f>
        <v>1974.7600000000004</v>
      </c>
      <c r="F12" s="56"/>
      <c r="G12" s="56"/>
      <c r="H12" s="56">
        <f>SUM(H13:H25)</f>
        <v>22912.79</v>
      </c>
      <c r="I12" s="56">
        <f>SUM(I13:I25)</f>
        <v>28317.93</v>
      </c>
    </row>
    <row r="13" spans="1:9" ht="17.25" x14ac:dyDescent="0.3">
      <c r="A13" s="47" t="s">
        <v>96</v>
      </c>
      <c r="B13" s="58">
        <v>2</v>
      </c>
      <c r="C13" s="58">
        <f t="shared" ref="C13:C24" si="0">D13+E13</f>
        <v>609.5</v>
      </c>
      <c r="D13" s="58">
        <v>511</v>
      </c>
      <c r="E13" s="63">
        <v>98.5</v>
      </c>
      <c r="F13" s="58">
        <v>2040</v>
      </c>
      <c r="G13" s="48">
        <f>F13/168.17</f>
        <v>12.130582149015877</v>
      </c>
      <c r="H13" s="48">
        <f>ROUND(G13*E13,2)</f>
        <v>1194.8599999999999</v>
      </c>
      <c r="I13" s="48">
        <f>ROUND(H13*1.2359,2)</f>
        <v>1476.73</v>
      </c>
    </row>
    <row r="14" spans="1:9" ht="17.25" x14ac:dyDescent="0.3">
      <c r="A14" s="47" t="s">
        <v>141</v>
      </c>
      <c r="B14" s="58">
        <v>1</v>
      </c>
      <c r="C14" s="58">
        <f t="shared" si="0"/>
        <v>559</v>
      </c>
      <c r="D14" s="58">
        <v>511</v>
      </c>
      <c r="E14" s="63">
        <v>48</v>
      </c>
      <c r="F14" s="58">
        <v>2040</v>
      </c>
      <c r="G14" s="48">
        <f t="shared" ref="G14:G47" si="1">F14/168.17</f>
        <v>12.130582149015877</v>
      </c>
      <c r="H14" s="48">
        <f>ROUND(G14*E14,2)</f>
        <v>582.27</v>
      </c>
      <c r="I14" s="48">
        <f t="shared" ref="I14:I47" si="2">ROUND(H14*1.2359,2)</f>
        <v>719.63</v>
      </c>
    </row>
    <row r="15" spans="1:9" ht="17.25" x14ac:dyDescent="0.3">
      <c r="A15" s="47" t="s">
        <v>142</v>
      </c>
      <c r="B15" s="58">
        <v>1</v>
      </c>
      <c r="C15" s="58">
        <f t="shared" si="0"/>
        <v>520</v>
      </c>
      <c r="D15" s="58">
        <v>511</v>
      </c>
      <c r="E15" s="63">
        <v>9</v>
      </c>
      <c r="F15" s="58">
        <v>2040</v>
      </c>
      <c r="G15" s="48">
        <f t="shared" si="1"/>
        <v>12.130582149015877</v>
      </c>
      <c r="H15" s="48">
        <f t="shared" ref="H15:H47" si="3">ROUND(G15*E15,2)</f>
        <v>109.18</v>
      </c>
      <c r="I15" s="48">
        <f t="shared" si="2"/>
        <v>134.94</v>
      </c>
    </row>
    <row r="16" spans="1:9" ht="33.75" x14ac:dyDescent="0.3">
      <c r="A16" s="47" t="s">
        <v>105</v>
      </c>
      <c r="B16" s="58">
        <v>10</v>
      </c>
      <c r="C16" s="58">
        <f t="shared" si="0"/>
        <v>1130.8300000000004</v>
      </c>
      <c r="D16" s="58">
        <v>511</v>
      </c>
      <c r="E16" s="63">
        <v>619.83000000000027</v>
      </c>
      <c r="F16" s="58">
        <v>2040</v>
      </c>
      <c r="G16" s="48">
        <f t="shared" si="1"/>
        <v>12.130582149015877</v>
      </c>
      <c r="H16" s="48">
        <f t="shared" si="3"/>
        <v>7518.9</v>
      </c>
      <c r="I16" s="48">
        <f t="shared" si="2"/>
        <v>9292.61</v>
      </c>
    </row>
    <row r="17" spans="1:9" ht="17.25" x14ac:dyDescent="0.3">
      <c r="A17" s="47" t="s">
        <v>106</v>
      </c>
      <c r="B17" s="58">
        <v>5</v>
      </c>
      <c r="C17" s="58">
        <f t="shared" si="0"/>
        <v>775.98999999999978</v>
      </c>
      <c r="D17" s="58">
        <v>511</v>
      </c>
      <c r="E17" s="63">
        <v>264.98999999999978</v>
      </c>
      <c r="F17" s="58">
        <v>1810</v>
      </c>
      <c r="G17" s="48">
        <f t="shared" ref="G17:G23" si="4">F17/168.17</f>
        <v>10.762918475352324</v>
      </c>
      <c r="H17" s="48">
        <f t="shared" ref="H17:H23" si="5">ROUND(G17*E17,2)</f>
        <v>2852.07</v>
      </c>
      <c r="I17" s="48">
        <f t="shared" ref="I17:I23" si="6">ROUND(H17*1.2359,2)</f>
        <v>3524.87</v>
      </c>
    </row>
    <row r="18" spans="1:9" ht="33.75" x14ac:dyDescent="0.3">
      <c r="A18" s="47" t="s">
        <v>107</v>
      </c>
      <c r="B18" s="58">
        <v>2</v>
      </c>
      <c r="C18" s="58">
        <f t="shared" si="0"/>
        <v>579.66999999999996</v>
      </c>
      <c r="D18" s="58">
        <v>511</v>
      </c>
      <c r="E18" s="63">
        <v>68.669999999999959</v>
      </c>
      <c r="F18" s="58">
        <v>1950</v>
      </c>
      <c r="G18" s="48">
        <f t="shared" si="4"/>
        <v>11.59540940714753</v>
      </c>
      <c r="H18" s="48">
        <f t="shared" si="5"/>
        <v>796.26</v>
      </c>
      <c r="I18" s="48">
        <f t="shared" si="6"/>
        <v>984.1</v>
      </c>
    </row>
    <row r="19" spans="1:9" ht="50.25" x14ac:dyDescent="0.3">
      <c r="A19" s="47" t="s">
        <v>108</v>
      </c>
      <c r="B19" s="58">
        <v>11</v>
      </c>
      <c r="C19" s="58">
        <f t="shared" si="0"/>
        <v>784.34</v>
      </c>
      <c r="D19" s="58">
        <v>511</v>
      </c>
      <c r="E19" s="63">
        <v>273.34000000000003</v>
      </c>
      <c r="F19" s="58">
        <v>1330</v>
      </c>
      <c r="G19" s="48">
        <f t="shared" si="4"/>
        <v>7.9086638520544694</v>
      </c>
      <c r="H19" s="48">
        <f t="shared" si="5"/>
        <v>2161.75</v>
      </c>
      <c r="I19" s="48">
        <f t="shared" si="6"/>
        <v>2671.71</v>
      </c>
    </row>
    <row r="20" spans="1:9" ht="17.25" x14ac:dyDescent="0.3">
      <c r="A20" s="47" t="s">
        <v>109</v>
      </c>
      <c r="B20" s="58">
        <v>1</v>
      </c>
      <c r="C20" s="58">
        <f t="shared" si="0"/>
        <v>526.93000000000006</v>
      </c>
      <c r="D20" s="58">
        <v>511</v>
      </c>
      <c r="E20" s="63">
        <v>15.930000000000064</v>
      </c>
      <c r="F20" s="58">
        <v>1700</v>
      </c>
      <c r="G20" s="48">
        <f>F20/168.17</f>
        <v>10.108818457513232</v>
      </c>
      <c r="H20" s="48">
        <f t="shared" si="5"/>
        <v>161.03</v>
      </c>
      <c r="I20" s="48">
        <f t="shared" si="6"/>
        <v>199.02</v>
      </c>
    </row>
    <row r="21" spans="1:9" ht="17.25" x14ac:dyDescent="0.3">
      <c r="A21" s="47" t="s">
        <v>110</v>
      </c>
      <c r="B21" s="58">
        <v>2</v>
      </c>
      <c r="C21" s="58">
        <f t="shared" si="0"/>
        <v>556</v>
      </c>
      <c r="D21" s="58">
        <v>511</v>
      </c>
      <c r="E21" s="63">
        <v>45</v>
      </c>
      <c r="F21" s="58">
        <v>2130</v>
      </c>
      <c r="G21" s="48">
        <f t="shared" si="4"/>
        <v>12.665754890884225</v>
      </c>
      <c r="H21" s="48">
        <f>ROUND(G21*E21,2)</f>
        <v>569.96</v>
      </c>
      <c r="I21" s="48">
        <f t="shared" si="6"/>
        <v>704.41</v>
      </c>
    </row>
    <row r="22" spans="1:9" ht="17.25" x14ac:dyDescent="0.3">
      <c r="A22" s="47" t="s">
        <v>111</v>
      </c>
      <c r="B22" s="58">
        <v>2</v>
      </c>
      <c r="C22" s="58">
        <f t="shared" si="0"/>
        <v>643</v>
      </c>
      <c r="D22" s="58">
        <v>511</v>
      </c>
      <c r="E22" s="63">
        <v>132</v>
      </c>
      <c r="F22" s="58">
        <v>2350</v>
      </c>
      <c r="G22" s="48">
        <f t="shared" si="4"/>
        <v>13.973954926562408</v>
      </c>
      <c r="H22" s="48">
        <f t="shared" si="5"/>
        <v>1844.56</v>
      </c>
      <c r="I22" s="48">
        <f t="shared" si="6"/>
        <v>2279.69</v>
      </c>
    </row>
    <row r="23" spans="1:9" ht="17.25" x14ac:dyDescent="0.3">
      <c r="A23" s="47" t="s">
        <v>143</v>
      </c>
      <c r="B23" s="58">
        <v>1</v>
      </c>
      <c r="C23" s="58">
        <f t="shared" si="0"/>
        <v>514</v>
      </c>
      <c r="D23" s="58">
        <v>511</v>
      </c>
      <c r="E23" s="63">
        <v>3</v>
      </c>
      <c r="F23" s="58">
        <v>2145</v>
      </c>
      <c r="G23" s="48">
        <f t="shared" si="4"/>
        <v>12.754950347862284</v>
      </c>
      <c r="H23" s="48">
        <f t="shared" si="5"/>
        <v>38.26</v>
      </c>
      <c r="I23" s="48">
        <f t="shared" si="6"/>
        <v>47.29</v>
      </c>
    </row>
    <row r="24" spans="1:9" ht="17.25" x14ac:dyDescent="0.3">
      <c r="A24" s="47" t="s">
        <v>144</v>
      </c>
      <c r="B24" s="58">
        <v>3</v>
      </c>
      <c r="C24" s="58">
        <f t="shared" si="0"/>
        <v>635</v>
      </c>
      <c r="D24" s="58">
        <v>511</v>
      </c>
      <c r="E24" s="63">
        <v>124</v>
      </c>
      <c r="F24" s="58">
        <v>1950</v>
      </c>
      <c r="G24" s="48">
        <f t="shared" si="1"/>
        <v>11.59540940714753</v>
      </c>
      <c r="H24" s="48">
        <f t="shared" si="3"/>
        <v>1437.83</v>
      </c>
      <c r="I24" s="48">
        <f t="shared" si="2"/>
        <v>1777.01</v>
      </c>
    </row>
    <row r="25" spans="1:9" ht="17.25" x14ac:dyDescent="0.3">
      <c r="A25" s="47" t="s">
        <v>112</v>
      </c>
      <c r="B25" s="58">
        <v>4</v>
      </c>
      <c r="C25" s="58">
        <f>D25+E25</f>
        <v>783.5</v>
      </c>
      <c r="D25" s="58">
        <v>511</v>
      </c>
      <c r="E25" s="63">
        <v>272.5</v>
      </c>
      <c r="F25" s="58">
        <v>2250</v>
      </c>
      <c r="G25" s="48">
        <f t="shared" si="1"/>
        <v>13.379318546708689</v>
      </c>
      <c r="H25" s="48">
        <f t="shared" si="3"/>
        <v>3645.86</v>
      </c>
      <c r="I25" s="48">
        <f t="shared" si="2"/>
        <v>4505.92</v>
      </c>
    </row>
    <row r="26" spans="1:9" ht="33.75" x14ac:dyDescent="0.3">
      <c r="A26" s="53" t="s">
        <v>102</v>
      </c>
      <c r="B26" s="59">
        <f>SUM(B27:B44)</f>
        <v>757</v>
      </c>
      <c r="C26" s="59"/>
      <c r="D26" s="59"/>
      <c r="E26" s="59">
        <f>SUM(E27:E44)</f>
        <v>29126.510000000002</v>
      </c>
      <c r="F26" s="60"/>
      <c r="G26" s="60"/>
      <c r="H26" s="60">
        <f>SUM(H27:H44)</f>
        <v>224993.64999999997</v>
      </c>
      <c r="I26" s="60">
        <f>SUM(I27:I44)</f>
        <v>278069.64999999997</v>
      </c>
    </row>
    <row r="27" spans="1:9" ht="17.25" x14ac:dyDescent="0.3">
      <c r="A27" s="47" t="s">
        <v>113</v>
      </c>
      <c r="B27" s="58">
        <v>434</v>
      </c>
      <c r="C27" s="58">
        <f>D27+E27</f>
        <v>17755.339999999993</v>
      </c>
      <c r="D27" s="58">
        <v>511</v>
      </c>
      <c r="E27" s="63">
        <v>17244.339999999993</v>
      </c>
      <c r="F27" s="58">
        <v>1330</v>
      </c>
      <c r="G27" s="48">
        <f t="shared" si="1"/>
        <v>7.9086638520544694</v>
      </c>
      <c r="H27" s="48">
        <f t="shared" si="3"/>
        <v>136379.69</v>
      </c>
      <c r="I27" s="48">
        <f t="shared" si="2"/>
        <v>168551.66</v>
      </c>
    </row>
    <row r="28" spans="1:9" ht="17.25" x14ac:dyDescent="0.3">
      <c r="A28" s="47" t="s">
        <v>114</v>
      </c>
      <c r="B28" s="49">
        <v>2</v>
      </c>
      <c r="C28" s="58">
        <f t="shared" ref="C28:C44" si="7">D28+E28</f>
        <v>630.5</v>
      </c>
      <c r="D28" s="49">
        <v>511</v>
      </c>
      <c r="E28" s="64">
        <v>119.5</v>
      </c>
      <c r="F28" s="49">
        <v>1310</v>
      </c>
      <c r="G28" s="48">
        <f t="shared" si="1"/>
        <v>7.7897365760837252</v>
      </c>
      <c r="H28" s="48">
        <f t="shared" si="3"/>
        <v>930.87</v>
      </c>
      <c r="I28" s="48">
        <f t="shared" si="2"/>
        <v>1150.46</v>
      </c>
    </row>
    <row r="29" spans="1:9" ht="17.25" x14ac:dyDescent="0.3">
      <c r="A29" s="47" t="s">
        <v>116</v>
      </c>
      <c r="B29" s="58">
        <v>4</v>
      </c>
      <c r="C29" s="58">
        <f t="shared" si="7"/>
        <v>658.5</v>
      </c>
      <c r="D29" s="58">
        <v>511</v>
      </c>
      <c r="E29" s="63">
        <v>147.5</v>
      </c>
      <c r="F29" s="58">
        <v>1310</v>
      </c>
      <c r="G29" s="48">
        <f t="shared" si="1"/>
        <v>7.7897365760837252</v>
      </c>
      <c r="H29" s="48">
        <f t="shared" si="3"/>
        <v>1148.99</v>
      </c>
      <c r="I29" s="48">
        <f t="shared" si="2"/>
        <v>1420.04</v>
      </c>
    </row>
    <row r="30" spans="1:9" ht="17.25" x14ac:dyDescent="0.3">
      <c r="A30" s="47" t="s">
        <v>117</v>
      </c>
      <c r="B30" s="58">
        <v>32</v>
      </c>
      <c r="C30" s="58">
        <f t="shared" si="7"/>
        <v>2008.7400000000002</v>
      </c>
      <c r="D30" s="58">
        <v>511</v>
      </c>
      <c r="E30" s="63">
        <v>1497.7400000000002</v>
      </c>
      <c r="F30" s="58">
        <v>1410</v>
      </c>
      <c r="G30" s="48">
        <f t="shared" si="1"/>
        <v>8.3843729559374456</v>
      </c>
      <c r="H30" s="48">
        <f t="shared" si="3"/>
        <v>12557.61</v>
      </c>
      <c r="I30" s="48">
        <f t="shared" si="2"/>
        <v>15519.95</v>
      </c>
    </row>
    <row r="31" spans="1:9" ht="17.25" x14ac:dyDescent="0.3">
      <c r="A31" s="47" t="s">
        <v>118</v>
      </c>
      <c r="B31" s="58">
        <v>8</v>
      </c>
      <c r="C31" s="58">
        <f t="shared" si="7"/>
        <v>943.7299999999999</v>
      </c>
      <c r="D31" s="58">
        <v>511</v>
      </c>
      <c r="E31" s="63">
        <v>432.7299999999999</v>
      </c>
      <c r="F31" s="58">
        <v>1510</v>
      </c>
      <c r="G31" s="48">
        <f t="shared" si="1"/>
        <v>8.9790093357911651</v>
      </c>
      <c r="H31" s="48">
        <f t="shared" si="3"/>
        <v>3885.49</v>
      </c>
      <c r="I31" s="48">
        <f t="shared" si="2"/>
        <v>4802.08</v>
      </c>
    </row>
    <row r="32" spans="1:9" ht="17.25" x14ac:dyDescent="0.3">
      <c r="A32" s="47" t="s">
        <v>119</v>
      </c>
      <c r="B32" s="58">
        <v>6</v>
      </c>
      <c r="C32" s="58">
        <f t="shared" si="7"/>
        <v>737.63</v>
      </c>
      <c r="D32" s="58">
        <v>511</v>
      </c>
      <c r="E32" s="63">
        <v>226.63</v>
      </c>
      <c r="F32" s="58">
        <v>1700</v>
      </c>
      <c r="G32" s="48">
        <f t="shared" si="1"/>
        <v>10.108818457513232</v>
      </c>
      <c r="H32" s="48">
        <f t="shared" si="3"/>
        <v>2290.96</v>
      </c>
      <c r="I32" s="48">
        <f t="shared" si="2"/>
        <v>2831.4</v>
      </c>
    </row>
    <row r="33" spans="1:9" ht="17.25" x14ac:dyDescent="0.3">
      <c r="A33" s="47" t="s">
        <v>121</v>
      </c>
      <c r="B33" s="58">
        <v>19</v>
      </c>
      <c r="C33" s="58">
        <f t="shared" si="7"/>
        <v>1006.5100000000003</v>
      </c>
      <c r="D33" s="58">
        <v>511</v>
      </c>
      <c r="E33" s="63">
        <v>495.51000000000033</v>
      </c>
      <c r="F33" s="58">
        <v>1131</v>
      </c>
      <c r="G33" s="48">
        <f t="shared" si="1"/>
        <v>6.7253374561455672</v>
      </c>
      <c r="H33" s="48">
        <f t="shared" si="3"/>
        <v>3332.47</v>
      </c>
      <c r="I33" s="48">
        <f t="shared" si="2"/>
        <v>4118.6000000000004</v>
      </c>
    </row>
    <row r="34" spans="1:9" ht="17.25" x14ac:dyDescent="0.3">
      <c r="A34" s="47" t="s">
        <v>122</v>
      </c>
      <c r="B34" s="58">
        <v>136</v>
      </c>
      <c r="C34" s="58">
        <f t="shared" si="7"/>
        <v>4444.3100000000013</v>
      </c>
      <c r="D34" s="58">
        <v>511</v>
      </c>
      <c r="E34" s="63">
        <v>3933.3100000000009</v>
      </c>
      <c r="F34" s="58">
        <v>945</v>
      </c>
      <c r="G34" s="48">
        <f t="shared" si="1"/>
        <v>5.6193137896176495</v>
      </c>
      <c r="H34" s="48">
        <f t="shared" si="3"/>
        <v>22102.5</v>
      </c>
      <c r="I34" s="48">
        <f t="shared" si="2"/>
        <v>27316.48</v>
      </c>
    </row>
    <row r="35" spans="1:9" ht="17.25" x14ac:dyDescent="0.3">
      <c r="A35" s="47" t="s">
        <v>123</v>
      </c>
      <c r="B35" s="58">
        <v>12</v>
      </c>
      <c r="C35" s="58">
        <f t="shared" si="7"/>
        <v>1017.0500000000001</v>
      </c>
      <c r="D35" s="58">
        <v>511</v>
      </c>
      <c r="E35" s="63">
        <v>506.05000000000007</v>
      </c>
      <c r="F35" s="58">
        <v>920</v>
      </c>
      <c r="G35" s="48">
        <f t="shared" si="1"/>
        <v>5.4706546946542192</v>
      </c>
      <c r="H35" s="48">
        <f t="shared" si="3"/>
        <v>2768.42</v>
      </c>
      <c r="I35" s="48">
        <f t="shared" si="2"/>
        <v>3421.49</v>
      </c>
    </row>
    <row r="36" spans="1:9" ht="17.25" x14ac:dyDescent="0.3">
      <c r="A36" s="47" t="s">
        <v>124</v>
      </c>
      <c r="B36" s="58">
        <v>17</v>
      </c>
      <c r="C36" s="58">
        <f t="shared" si="7"/>
        <v>905.25000000000023</v>
      </c>
      <c r="D36" s="58">
        <v>511</v>
      </c>
      <c r="E36" s="63">
        <v>394.25000000000023</v>
      </c>
      <c r="F36" s="58">
        <v>723</v>
      </c>
      <c r="G36" s="48">
        <f t="shared" si="1"/>
        <v>4.2992210263423916</v>
      </c>
      <c r="H36" s="48">
        <f t="shared" si="3"/>
        <v>1694.97</v>
      </c>
      <c r="I36" s="48">
        <f t="shared" si="2"/>
        <v>2094.81</v>
      </c>
    </row>
    <row r="37" spans="1:9" ht="17.25" x14ac:dyDescent="0.3">
      <c r="A37" s="47" t="s">
        <v>125</v>
      </c>
      <c r="B37" s="58">
        <v>3</v>
      </c>
      <c r="C37" s="58">
        <f t="shared" si="7"/>
        <v>750</v>
      </c>
      <c r="D37" s="58">
        <v>511</v>
      </c>
      <c r="E37" s="63">
        <v>239</v>
      </c>
      <c r="F37" s="58">
        <v>1820</v>
      </c>
      <c r="G37" s="48">
        <f t="shared" si="1"/>
        <v>10.822382113337694</v>
      </c>
      <c r="H37" s="48">
        <f t="shared" si="3"/>
        <v>2586.5500000000002</v>
      </c>
      <c r="I37" s="48">
        <f t="shared" si="2"/>
        <v>3196.72</v>
      </c>
    </row>
    <row r="38" spans="1:9" ht="17.25" x14ac:dyDescent="0.3">
      <c r="A38" s="47" t="s">
        <v>126</v>
      </c>
      <c r="B38" s="58">
        <v>12</v>
      </c>
      <c r="C38" s="58">
        <f t="shared" si="7"/>
        <v>919.17</v>
      </c>
      <c r="D38" s="58">
        <v>511</v>
      </c>
      <c r="E38" s="63">
        <v>408.16999999999996</v>
      </c>
      <c r="F38" s="58">
        <v>1520</v>
      </c>
      <c r="G38" s="48">
        <f t="shared" si="1"/>
        <v>9.0384729737765355</v>
      </c>
      <c r="H38" s="48">
        <f t="shared" si="3"/>
        <v>3689.23</v>
      </c>
      <c r="I38" s="48">
        <f t="shared" si="2"/>
        <v>4559.5200000000004</v>
      </c>
    </row>
    <row r="39" spans="1:9" ht="17.25" x14ac:dyDescent="0.3">
      <c r="A39" s="47" t="s">
        <v>97</v>
      </c>
      <c r="B39" s="58">
        <v>1</v>
      </c>
      <c r="C39" s="58">
        <f t="shared" si="7"/>
        <v>575</v>
      </c>
      <c r="D39" s="58">
        <v>511</v>
      </c>
      <c r="E39" s="63">
        <v>64</v>
      </c>
      <c r="F39" s="58">
        <v>1550</v>
      </c>
      <c r="G39" s="48">
        <f t="shared" si="1"/>
        <v>9.2168638877326519</v>
      </c>
      <c r="H39" s="48">
        <f t="shared" si="3"/>
        <v>589.88</v>
      </c>
      <c r="I39" s="48">
        <f t="shared" si="2"/>
        <v>729.03</v>
      </c>
    </row>
    <row r="40" spans="1:9" ht="17.25" x14ac:dyDescent="0.3">
      <c r="A40" s="47" t="s">
        <v>127</v>
      </c>
      <c r="B40" s="58">
        <v>10</v>
      </c>
      <c r="C40" s="58">
        <f t="shared" si="7"/>
        <v>1193.9699999999998</v>
      </c>
      <c r="D40" s="58">
        <v>511</v>
      </c>
      <c r="E40" s="63">
        <v>682.96999999999991</v>
      </c>
      <c r="F40" s="58">
        <v>1600</v>
      </c>
      <c r="G40" s="48">
        <f t="shared" si="1"/>
        <v>9.5141820776595125</v>
      </c>
      <c r="H40" s="48">
        <f t="shared" si="3"/>
        <v>6497.9</v>
      </c>
      <c r="I40" s="48">
        <f t="shared" si="2"/>
        <v>8030.75</v>
      </c>
    </row>
    <row r="41" spans="1:9" ht="17.25" x14ac:dyDescent="0.3">
      <c r="A41" s="47" t="s">
        <v>135</v>
      </c>
      <c r="B41" s="58">
        <v>5</v>
      </c>
      <c r="C41" s="58">
        <f t="shared" si="7"/>
        <v>937</v>
      </c>
      <c r="D41" s="58">
        <v>511</v>
      </c>
      <c r="E41" s="63">
        <v>426</v>
      </c>
      <c r="F41" s="58">
        <v>1600</v>
      </c>
      <c r="G41" s="48">
        <f t="shared" si="1"/>
        <v>9.5141820776595125</v>
      </c>
      <c r="H41" s="48">
        <f t="shared" si="3"/>
        <v>4053.04</v>
      </c>
      <c r="I41" s="48">
        <f t="shared" si="2"/>
        <v>5009.1499999999996</v>
      </c>
    </row>
    <row r="42" spans="1:9" ht="17.25" x14ac:dyDescent="0.3">
      <c r="A42" s="47" t="s">
        <v>128</v>
      </c>
      <c r="B42" s="58">
        <v>18</v>
      </c>
      <c r="C42" s="58">
        <f t="shared" si="7"/>
        <v>1575.83</v>
      </c>
      <c r="D42" s="58">
        <v>511</v>
      </c>
      <c r="E42" s="63">
        <v>1064.83</v>
      </c>
      <c r="F42" s="58">
        <v>1650</v>
      </c>
      <c r="G42" s="48">
        <f t="shared" si="1"/>
        <v>9.8115002675863714</v>
      </c>
      <c r="H42" s="48">
        <f t="shared" si="3"/>
        <v>10447.58</v>
      </c>
      <c r="I42" s="48">
        <f t="shared" si="2"/>
        <v>12912.16</v>
      </c>
    </row>
    <row r="43" spans="1:9" ht="17.25" x14ac:dyDescent="0.3">
      <c r="A43" s="47" t="s">
        <v>98</v>
      </c>
      <c r="B43" s="58">
        <v>30</v>
      </c>
      <c r="C43" s="58">
        <f t="shared" si="7"/>
        <v>1487.1499999999999</v>
      </c>
      <c r="D43" s="58">
        <v>511</v>
      </c>
      <c r="E43" s="63">
        <v>976.14999999999986</v>
      </c>
      <c r="F43" s="58">
        <v>1400</v>
      </c>
      <c r="G43" s="48">
        <f t="shared" si="1"/>
        <v>8.3249093179520735</v>
      </c>
      <c r="H43" s="48">
        <f t="shared" si="3"/>
        <v>8126.36</v>
      </c>
      <c r="I43" s="48">
        <f t="shared" si="2"/>
        <v>10043.370000000001</v>
      </c>
    </row>
    <row r="44" spans="1:9" ht="17.25" x14ac:dyDescent="0.3">
      <c r="A44" s="47" t="s">
        <v>99</v>
      </c>
      <c r="B44" s="58">
        <v>8</v>
      </c>
      <c r="C44" s="58">
        <f t="shared" si="7"/>
        <v>778.83</v>
      </c>
      <c r="D44" s="58">
        <v>511</v>
      </c>
      <c r="E44" s="63">
        <v>267.83000000000004</v>
      </c>
      <c r="F44" s="58">
        <v>1200</v>
      </c>
      <c r="G44" s="48">
        <f t="shared" si="1"/>
        <v>7.1356365582446335</v>
      </c>
      <c r="H44" s="48">
        <f t="shared" si="3"/>
        <v>1911.14</v>
      </c>
      <c r="I44" s="48">
        <f t="shared" si="2"/>
        <v>2361.98</v>
      </c>
    </row>
    <row r="45" spans="1:9" ht="33.75" x14ac:dyDescent="0.3">
      <c r="A45" s="53" t="s">
        <v>103</v>
      </c>
      <c r="B45" s="65">
        <f>SUM(B46:B47)</f>
        <v>247</v>
      </c>
      <c r="C45" s="65"/>
      <c r="D45" s="65"/>
      <c r="E45" s="65">
        <f>SUM(E46:E47)</f>
        <v>5679.97</v>
      </c>
      <c r="F45" s="61"/>
      <c r="G45" s="62"/>
      <c r="H45" s="62">
        <f>SUM(H46:H47)</f>
        <v>29569.75</v>
      </c>
      <c r="I45" s="62">
        <f>SUM(I46:I47)</f>
        <v>36545.25</v>
      </c>
    </row>
    <row r="46" spans="1:9" ht="17.25" x14ac:dyDescent="0.3">
      <c r="A46" s="47" t="s">
        <v>129</v>
      </c>
      <c r="B46" s="58">
        <v>37</v>
      </c>
      <c r="C46" s="58">
        <f>D46+E46</f>
        <v>1864.3999999999999</v>
      </c>
      <c r="D46" s="58">
        <v>511</v>
      </c>
      <c r="E46" s="63">
        <v>1353.3999999999999</v>
      </c>
      <c r="F46" s="58">
        <v>925</v>
      </c>
      <c r="G46" s="48">
        <f t="shared" si="1"/>
        <v>5.5003865136469052</v>
      </c>
      <c r="H46" s="48">
        <f t="shared" ref="H46" si="8">ROUND(G46*E46,2)</f>
        <v>7444.22</v>
      </c>
      <c r="I46" s="48">
        <f t="shared" ref="I46" si="9">ROUND(H46*1.2359,2)</f>
        <v>9200.31</v>
      </c>
    </row>
    <row r="47" spans="1:9" ht="17.25" x14ac:dyDescent="0.3">
      <c r="A47" s="47" t="s">
        <v>131</v>
      </c>
      <c r="B47" s="58">
        <v>210</v>
      </c>
      <c r="C47" s="58">
        <f>D47+E47</f>
        <v>4837.5700000000006</v>
      </c>
      <c r="D47" s="58">
        <v>511</v>
      </c>
      <c r="E47" s="63">
        <v>4326.5700000000006</v>
      </c>
      <c r="F47" s="58">
        <v>860</v>
      </c>
      <c r="G47" s="48">
        <f t="shared" si="1"/>
        <v>5.1138728667419873</v>
      </c>
      <c r="H47" s="48">
        <f t="shared" si="3"/>
        <v>22125.53</v>
      </c>
      <c r="I47" s="48">
        <f t="shared" si="2"/>
        <v>27344.94</v>
      </c>
    </row>
    <row r="49" spans="1:9" ht="17.25" x14ac:dyDescent="0.3">
      <c r="A49" s="92" t="s">
        <v>104</v>
      </c>
      <c r="B49" s="92"/>
      <c r="C49" s="92"/>
      <c r="D49" s="92"/>
      <c r="E49" s="92"/>
      <c r="F49" s="92"/>
      <c r="G49" s="92"/>
      <c r="H49" s="92"/>
      <c r="I49" s="92"/>
    </row>
    <row r="50" spans="1:9" ht="17.25" x14ac:dyDescent="0.3">
      <c r="A50" s="92"/>
      <c r="B50" s="92"/>
      <c r="C50" s="92"/>
      <c r="D50" s="92"/>
      <c r="E50" s="92"/>
      <c r="F50" s="92"/>
      <c r="G50" s="92"/>
      <c r="H50" s="92"/>
      <c r="I50" s="92"/>
    </row>
    <row r="51" spans="1:9" ht="17.25" x14ac:dyDescent="0.3"/>
    <row r="52" spans="1:9" ht="17.25" x14ac:dyDescent="0.3"/>
    <row r="53" spans="1:9" ht="17.25" x14ac:dyDescent="0.3"/>
    <row r="54" spans="1:9" ht="17.25" x14ac:dyDescent="0.3"/>
    <row r="55" spans="1:9" ht="17.25" x14ac:dyDescent="0.3"/>
    <row r="56" spans="1:9" ht="17.25" x14ac:dyDescent="0.3"/>
    <row r="57" spans="1:9" ht="17.25" x14ac:dyDescent="0.3"/>
  </sheetData>
  <mergeCells count="13">
    <mergeCell ref="D8:D9"/>
    <mergeCell ref="E8:E9"/>
    <mergeCell ref="A49:I50"/>
    <mergeCell ref="H1:I1"/>
    <mergeCell ref="A2:I2"/>
    <mergeCell ref="A7:A9"/>
    <mergeCell ref="B7:B9"/>
    <mergeCell ref="C7:E7"/>
    <mergeCell ref="F7:F9"/>
    <mergeCell ref="G7:G9"/>
    <mergeCell ref="H7:H9"/>
    <mergeCell ref="I7:I9"/>
    <mergeCell ref="C8:C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 proj_dec</vt:lpstr>
      <vt:lpstr>KOPSAVILKUMS</vt:lpstr>
      <vt:lpstr>NMPD_sum_darbs_jūn_aug</vt:lpstr>
      <vt:lpstr>NMPD_sum_darbs_sept_nov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Linards</dc:creator>
  <cp:lastModifiedBy>Liene Ābola</cp:lastModifiedBy>
  <cp:lastPrinted>2020-05-07T10:59:27Z</cp:lastPrinted>
  <dcterms:created xsi:type="dcterms:W3CDTF">2017-06-26T19:24:00Z</dcterms:created>
  <dcterms:modified xsi:type="dcterms:W3CDTF">2022-12-07T08:23:06Z</dcterms:modified>
</cp:coreProperties>
</file>