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202300"/>
  <mc:AlternateContent xmlns:mc="http://schemas.openxmlformats.org/markup-compatibility/2006">
    <mc:Choice Requires="x15">
      <x15ac:absPath xmlns:x15ac="http://schemas.microsoft.com/office/spreadsheetml/2010/11/ac" url="https://veselibasministrija-my.sharepoint.com/personal/lasma_zandberga_vm_gov_lv/Documents/Darbvirsma/LZ/DARBAM_MATERIALI/budzets 2019/2026/"/>
    </mc:Choice>
  </mc:AlternateContent>
  <xr:revisionPtr revIDLastSave="1" documentId="8_{CCFFD26A-6F37-425B-9E90-51C175112D45}" xr6:coauthVersionLast="47" xr6:coauthVersionMax="47" xr10:uidLastSave="{F37A0AAE-7BFD-48EB-903F-EE2C594FC2A4}"/>
  <bookViews>
    <workbookView xWindow="-120" yWindow="-120" windowWidth="29040" windowHeight="15720" activeTab="1" xr2:uid="{92A15262-B805-4FD6-BF89-6BAC0507CD26}"/>
  </bookViews>
  <sheets>
    <sheet name="Kopsavilkums 2026" sheetId="9" r:id="rId1"/>
    <sheet name="pārdale_2026" sheetId="2" r:id="rId2"/>
    <sheet name="2026" sheetId="10" r:id="rId3"/>
  </sheets>
  <definedNames>
    <definedName name="_xlnm.Print_Area" localSheetId="2">'2026'!$A$1:$D$47</definedName>
    <definedName name="_xlnm.Print_Area" localSheetId="1">pārdale_2026!$A$1:$I$79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B77" i="2" l="1"/>
  <c r="B76" i="2"/>
  <c r="B75" i="2"/>
  <c r="B7" i="9"/>
  <c r="B13" i="9"/>
  <c r="B78" i="2" l="1"/>
  <c r="B25" i="9"/>
  <c r="D27" i="10"/>
  <c r="D11" i="10"/>
  <c r="C40" i="10"/>
  <c r="D39" i="10"/>
  <c r="D44" i="10" s="1"/>
  <c r="C34" i="10"/>
  <c r="D33" i="10"/>
  <c r="D34" i="10" s="1"/>
  <c r="D24" i="10"/>
  <c r="C18" i="10"/>
  <c r="D17" i="10"/>
  <c r="D16" i="10"/>
  <c r="C7" i="10"/>
  <c r="D6" i="10"/>
  <c r="D5" i="10"/>
  <c r="D7" i="10" s="1"/>
  <c r="B24" i="9"/>
  <c r="B23" i="9"/>
  <c r="B22" i="9"/>
  <c r="H29" i="2"/>
  <c r="G21" i="2"/>
  <c r="F20" i="2"/>
  <c r="D13" i="9"/>
  <c r="B5" i="9"/>
  <c r="D7" i="9"/>
  <c r="D5" i="9"/>
  <c r="D18" i="10" l="1"/>
  <c r="D40" i="10"/>
  <c r="B19" i="9"/>
  <c r="D47" i="10" l="1"/>
  <c r="D19" i="9"/>
  <c r="G5" i="2" l="1"/>
  <c r="F5" i="2"/>
  <c r="H5" i="2" l="1"/>
  <c r="H6" i="2" s="1"/>
  <c r="H13" i="2"/>
  <c r="F29" i="2" s="1"/>
  <c r="G14" i="2"/>
  <c r="F19" i="2"/>
  <c r="G19" i="2"/>
  <c r="H19" i="2" s="1"/>
  <c r="G20" i="2"/>
  <c r="H20" i="2" s="1"/>
  <c r="F21" i="2"/>
  <c r="H21" i="2"/>
  <c r="F22" i="2"/>
  <c r="G22" i="2"/>
  <c r="H22" i="2" s="1"/>
  <c r="H30" i="2"/>
  <c r="G37" i="2"/>
  <c r="G40" i="2"/>
  <c r="G42" i="2" s="1"/>
  <c r="G29" i="2" l="1"/>
  <c r="G31" i="2" s="1"/>
  <c r="H23" i="2"/>
  <c r="G23" i="2"/>
  <c r="G6" i="2"/>
  <c r="F57" i="2" l="1"/>
  <c r="H57" i="2" s="1"/>
  <c r="G49" i="2"/>
  <c r="H49" i="2" s="1"/>
  <c r="F49" i="2"/>
  <c r="G48" i="2"/>
  <c r="H48" i="2" s="1"/>
  <c r="F48" i="2"/>
  <c r="G47" i="2"/>
  <c r="H47" i="2" s="1"/>
  <c r="F47" i="2"/>
  <c r="G46" i="2"/>
  <c r="H46" i="2" s="1"/>
  <c r="F46" i="2"/>
  <c r="G56" i="2" l="1"/>
  <c r="G58" i="2"/>
  <c r="G63" i="2"/>
  <c r="G66" i="2" s="1"/>
  <c r="G69" i="2"/>
  <c r="G72" i="2" s="1"/>
  <c r="H50" i="2"/>
  <c r="G50" i="2"/>
  <c r="F56" i="2" l="1"/>
  <c r="H56" i="2" s="1"/>
</calcChain>
</file>

<file path=xl/sharedStrings.xml><?xml version="1.0" encoding="utf-8"?>
<sst xmlns="http://schemas.openxmlformats.org/spreadsheetml/2006/main" count="206" uniqueCount="119">
  <si>
    <t>Pacientu skaits</t>
  </si>
  <si>
    <t>Pasākums</t>
  </si>
  <si>
    <t xml:space="preserve"> % izpilde 2026.gads pret plānoto finansējumu </t>
  </si>
  <si>
    <t>Skaidrojumi par neizpildēm un līdzekļu deficītiem</t>
  </si>
  <si>
    <t>Līdzekļu neizpilde 2026.-2028.gada prioritārā pasākuma "Mātes un bērna veselības uzlabošana", tajā skaitā:</t>
  </si>
  <si>
    <t>PAVISAM KOPĀ:</t>
  </si>
  <si>
    <t>Līdzekļu neizpildi plānots novirzīt, tajā skaitā:</t>
  </si>
  <si>
    <t xml:space="preserve">Skaidrojumi </t>
  </si>
  <si>
    <t>Audzēju ablācija</t>
  </si>
  <si>
    <t>Rezultatīvais rādītājs</t>
  </si>
  <si>
    <t>Līdzekļu neizpilde 2026.-2028.gada prioritārā pasākuma Mātes un bērna veselības uzlabošana", tajā skaitā:</t>
  </si>
  <si>
    <t>apakšpasākumam "Nodrošināts sadarbības mehānisms pacientiem piespiedu ārstēšanas līdzekļa maiņai"</t>
  </si>
  <si>
    <t>KOPĀ, euro</t>
  </si>
  <si>
    <t>DBS bērniem ar distoniju</t>
  </si>
  <si>
    <t>Izdevumu pozīcija</t>
  </si>
  <si>
    <t>KOPĀ:</t>
  </si>
  <si>
    <t>Audzēju ablācija, tajā skaitā:</t>
  </si>
  <si>
    <t xml:space="preserve">     Audzēju perkutāna krioablācija</t>
  </si>
  <si>
    <t>Krūšu rekonstrukcija (pēc onkoloģijas, ģenētika)</t>
  </si>
  <si>
    <t xml:space="preserve">     Audzēju perkutāna mikroviļņu vai radiofrekvenču ablācijas adata</t>
  </si>
  <si>
    <t>Krūšu rekonstrukcija (pēc onkoloģijas, ģenētika), tajā skaitā:</t>
  </si>
  <si>
    <t xml:space="preserve">     Krūšu rekonstrukcija pēc mastektomijas pacientēm pēc onkoloģiskas slimības</t>
  </si>
  <si>
    <t xml:space="preserve">     Krūšu rekonstrukcija genētisku iemeslu dēļ (BRCA 1 un BRCA2  gēna mutācijas)</t>
  </si>
  <si>
    <r>
      <t xml:space="preserve">Pārdale no, </t>
    </r>
    <r>
      <rPr>
        <b/>
        <i/>
        <sz val="12"/>
        <color indexed="8"/>
        <rFont val="Times New Roman"/>
        <family val="1"/>
        <charset val="186"/>
      </rPr>
      <t>euro</t>
    </r>
  </si>
  <si>
    <r>
      <t xml:space="preserve">Pārdale uz, </t>
    </r>
    <r>
      <rPr>
        <b/>
        <i/>
        <sz val="12"/>
        <color indexed="8"/>
        <rFont val="Times New Roman"/>
        <family val="1"/>
        <charset val="186"/>
      </rPr>
      <t>euro</t>
    </r>
  </si>
  <si>
    <t>33.14.00 "Primārās ambulatorās veselības aprūpes nodrošināšana"</t>
  </si>
  <si>
    <t>33.16.00 "Plānveida stacionāro veselības aprūpes pakalpojumu nodrošināšana"</t>
  </si>
  <si>
    <t>Pavisam  kopā:</t>
  </si>
  <si>
    <t>Pārdales 2026.gadam Veselības ministrijas apakšprogrammu ietvaros, tai skaitā starp prioritārajiem pasākumiem</t>
  </si>
  <si>
    <t>Finanšu līdzekļu neizpilde apakšprogrammā 33.14.00 "Primārās ambulatorās veselības aprūpes nodrošināšana" pārdalei uz apakšprogrammu 33.21.00 "Stacionāro veselības aprūpes pakalpojumu nodrošināšana"</t>
  </si>
  <si>
    <t>Finanšu līdzekļu neizpilde apakšprogrammā 33.16.00 "Pārējo ambulatoro veselības aprūpes pakalpojumu nodrošināšana" pārdalei  uz apakšprogrammu 33.21.00 "Stacionāro veselības aprūpes pakalpojumu nodrošināšana"</t>
  </si>
  <si>
    <t>Finanšu līdzekļu neizpilde apakšprogrammā 33.21.00 "Stacionāro veselības aprūpes pakalpojumu nodrošināšana" pārdalei apakšprogrammas 33.21.00 "Stacionāro veselības aprūpes pakalpojumu nodrošināšana" ietvaros</t>
  </si>
  <si>
    <t>Pacientei pēc onkoloģiskas ārstēšanas un konstatētām ģenētiskām mutācijām krūšu rekonstrukcija nav tikai estētiska procedūra, bet būtiska ārstēšanas un psiholoģiskās rehabilitācijas daļa. Sarežģītā diagnoze un paaugstinātais komplikāciju risks prasa individuāli pielāgotu, medicīniski drošāku rekonstrukcijas metodi, papildu izmeklējumus. Standarta finansējums nesedz visas nepieciešamo pieprasījumu pēc šī pakalpojuma, papildu līdzekļi ir kritiski svarīgi, lai nodrošinātu pilnvērtīgu ārstēšanas procesu, mazinātu turpmākos veselības riskus un palīdzētu pacientei atgriezties pilnvērtīgā dzīvē. Vienlaikus savlaicīgi atklājot ģenētiskās mutācijas un nodrošinot pacientei nepieciešamo rekonstrukciju un turpmāko ārstēšanu, iespējams būtiski samazināt nākotnes onkoloģisko komplikāciju un atkārtotas ārstēšanas riskus. Tas ir ne tikai svarīgi pacientes veselībai un dzīves kvalitātei, bet arī izmaksu efektīvs risinājums valstij, jo agrīna un pilnvērtīga ārstēšana palīdz izvairīties no daudz dārgākas ilgstošas onkoloģiskas terapijas. atkārtotām operācijām un rehabilitācijas izmaksām nākotnē.</t>
  </si>
  <si>
    <t>Pakalpojumu plānots apmaksāt no 2026.gada 1.oktobra. Audzēju ablācija ir minimāli invazīvas ārstēšanas metodes radioloģisko attēlveidošanas metožu kontrolē, kas nodrošina ārstēšanas iespēju pacientiem ar inoperabliem vai augsta operācijas riska ļaundabīgiem audzējiem. Šīs metodes ļauj lokāli iznīcināt audzēja audus, tādējādi mazinot slimības progresēšanu, pagarinot pacientu dzīvildzi, mazinot sāpju sindromu un uzlabojot dzīves kvalitāti pacientiem ar progresējošām onkoloģiskām saslimšanām. Papildus tās samazina pēcoperācijas komplikāciju, hospitalizācijas un atkārtotu stacionēšanas epizožu risku, vienlaikus nodrošinot efektīvāku veselības aprūpes resursu izmantošanu un paplašinot ārstēšanas iespējas pacientu grupai, kuriem ķirurģiska ārstēšana nav iespējama vai ir saistīta ar augstu risku.</t>
  </si>
  <si>
    <t>Pakalpojumu plānots apmaksāt no 2026.gada 1.jūlija. Dziļā smadzeņu stimulācija (DBS) ir efektīva ārstēšanas metode bērniem ar smagu distoniju un citiem kustību traucējumiem, kuriem nav pietiekama efekta no medikamentozās terapijas. Terapija var mazināt nekontrolētas kustības un muskuļu spazmas, uzlabot funkcionālās spējas un dzīves kvalitāti, kā arī samazināt invaliditātes progresēšanu.</t>
  </si>
  <si>
    <r>
      <t xml:space="preserve">Finansējumu 2 500 </t>
    </r>
    <r>
      <rPr>
        <i/>
        <sz val="10"/>
        <rFont val="Times New Roman"/>
        <family val="1"/>
        <charset val="186"/>
      </rPr>
      <t>euro</t>
    </r>
    <r>
      <rPr>
        <sz val="10"/>
        <rFont val="Times New Roman"/>
        <family val="1"/>
        <charset val="186"/>
      </rPr>
      <t xml:space="preserve"> apmērā plānots novirzīt daļējai izdevumu segšanai pasākuma "Audzēju ablācija" izpildei.
</t>
    </r>
    <r>
      <rPr>
        <b/>
        <sz val="10"/>
        <rFont val="Times New Roman"/>
        <family val="1"/>
        <charset val="186"/>
      </rPr>
      <t>Neizpildes iemesls</t>
    </r>
    <r>
      <rPr>
        <sz val="10"/>
        <rFont val="Times New Roman"/>
        <family val="1"/>
        <charset val="186"/>
      </rPr>
      <t xml:space="preserve"> - pasākums 2026.gadā tika uzsākts 1.aprīlī, jo bija nepieciešamas izmaiņas manipulāciju sarakstā. Lai veiktu izmaiņas manipulācijas sarakstā standarta procedūra paredz informēt līgumpartnerus vismaz 3 mēn iepriekš. </t>
    </r>
  </si>
  <si>
    <r>
      <t xml:space="preserve">Finansējumu 792 </t>
    </r>
    <r>
      <rPr>
        <i/>
        <sz val="10"/>
        <rFont val="Times New Roman"/>
        <family val="1"/>
        <charset val="186"/>
      </rPr>
      <t>euro</t>
    </r>
    <r>
      <rPr>
        <sz val="10"/>
        <rFont val="Times New Roman"/>
        <family val="1"/>
        <charset val="186"/>
      </rPr>
      <t xml:space="preserve"> apmērā plānots novirzīt  novirzīt daļējai izdevumu segšanai pasākuma "Audzēju ablācija" izpildei.
</t>
    </r>
    <r>
      <rPr>
        <b/>
        <sz val="10"/>
        <rFont val="Times New Roman"/>
        <family val="1"/>
        <charset val="186"/>
      </rPr>
      <t>Neizpildes iemesls</t>
    </r>
    <r>
      <rPr>
        <sz val="10"/>
        <rFont val="Times New Roman"/>
        <family val="1"/>
        <charset val="186"/>
      </rPr>
      <t xml:space="preserve"> - pasākums 2026.gadā tika uzsākts 1.aprīlī, jo bija nepieciešamas izmaiņas manipulāciju sarakstā. Lai veiktu izmaiņas manipulācijas sarakstā standarta procedūra paredz informēt līgumpartnerus vismaz 3 mēn iepriekš.  </t>
    </r>
  </si>
  <si>
    <r>
      <t>Finansējumu 5 028</t>
    </r>
    <r>
      <rPr>
        <i/>
        <sz val="10"/>
        <rFont val="Times New Roman"/>
        <family val="1"/>
        <charset val="186"/>
      </rPr>
      <t xml:space="preserve"> euro</t>
    </r>
    <r>
      <rPr>
        <sz val="10"/>
        <rFont val="Times New Roman"/>
        <family val="1"/>
        <charset val="186"/>
      </rPr>
      <t xml:space="preserve"> apmērā plānots novirzīt daļējai izdevumu segšanai pasākuma "Audzēju ablācija" īstenošanai.
</t>
    </r>
    <r>
      <rPr>
        <b/>
        <sz val="10"/>
        <rFont val="Times New Roman"/>
        <family val="1"/>
        <charset val="186"/>
      </rPr>
      <t>Neizpildes iemesls</t>
    </r>
    <r>
      <rPr>
        <sz val="10"/>
        <rFont val="Times New Roman"/>
        <family val="1"/>
        <charset val="186"/>
      </rPr>
      <t xml:space="preserve"> - pasākums 2026.gadā tika uzsākts 1.aprīlī, jo:
1. nepieciešams veidot jaunu manipulāciju;
2. nepieciešams sagatavot pacienta ceļu; 
3. manipulācijas iekļaušana manipulāciju sarakstā NVD mājas lapā (jāinformē līgumpartneri vismaz 3 mēnešus iepriekš) </t>
    </r>
  </si>
  <si>
    <t>33.21.00 "Stacionāro veselības aprūpes pakalpojumu nodrošināšana"</t>
  </si>
  <si>
    <r>
      <t xml:space="preserve">Finansējumu 612 </t>
    </r>
    <r>
      <rPr>
        <i/>
        <sz val="10"/>
        <rFont val="Times New Roman"/>
        <family val="1"/>
        <charset val="186"/>
      </rPr>
      <t>euro</t>
    </r>
    <r>
      <rPr>
        <sz val="10"/>
        <rFont val="Times New Roman"/>
        <family val="1"/>
        <charset val="186"/>
      </rPr>
      <t xml:space="preserve"> apmērā plānots novirzīt daļējai izdevumu segšanai pasākuma "Audzēju ablācija" izpildei.
</t>
    </r>
    <r>
      <rPr>
        <b/>
        <sz val="10"/>
        <rFont val="Times New Roman"/>
        <family val="1"/>
        <charset val="186"/>
      </rPr>
      <t>Neizpildes iemesls</t>
    </r>
    <r>
      <rPr>
        <sz val="10"/>
        <rFont val="Times New Roman"/>
        <family val="1"/>
        <charset val="186"/>
      </rPr>
      <t xml:space="preserve"> - pasākums 2026.gadā tika uzsākts 1.aprīlī, jo 
1. nepieciešams veidot jaunu manipulāciju; 
2. nepieciešams sagatavot pacienta ceļu; 
3. manipulācijas iekļaušana manipulāciju sarakstā NVD mājas lapā (jāinformē līgumpartneri vismaz 3 mēnešus iepriekš).  </t>
    </r>
  </si>
  <si>
    <r>
      <t>Finansējumu 69 022</t>
    </r>
    <r>
      <rPr>
        <i/>
        <sz val="10"/>
        <rFont val="Times New Roman"/>
        <family val="1"/>
        <charset val="186"/>
      </rPr>
      <t xml:space="preserve"> euro </t>
    </r>
    <r>
      <rPr>
        <sz val="10"/>
        <rFont val="Times New Roman"/>
        <family val="1"/>
        <charset val="186"/>
      </rPr>
      <t xml:space="preserve">apmērā plānots novirzīt izdevumu segšanai pasākuma "DBS bērniem ar distoniju" izpildei 58 537 euro apmērā un atlikušos 10 485 euro daļējai izdevumu segšanai pasākuma "Audzēju ablācija" izpildei.
</t>
    </r>
    <r>
      <rPr>
        <b/>
        <sz val="10"/>
        <rFont val="Times New Roman"/>
        <family val="1"/>
        <charset val="186"/>
      </rPr>
      <t>Neizpildes iemesls</t>
    </r>
    <r>
      <rPr>
        <sz val="10"/>
        <rFont val="Times New Roman"/>
        <family val="1"/>
        <charset val="186"/>
      </rPr>
      <t xml:space="preserve"> - pasākums 2026.gadā tika uzsākts 1.aprīlī, jo pilotprojekts noslēdzas 31.03.2026. (ātrāk nevar uzsākt šo pakalpojumu) un ir nepieciešama manipulāciju izveide un to iekļaušana NVD mājas lapā publicētajā sarakstā (jāinformē līgumpartneri vismaz 3 mēnešus iepriekš).</t>
    </r>
  </si>
  <si>
    <r>
      <t xml:space="preserve">Finansējumu 9 369 </t>
    </r>
    <r>
      <rPr>
        <i/>
        <sz val="10"/>
        <rFont val="Times New Roman"/>
        <family val="1"/>
        <charset val="186"/>
      </rPr>
      <t>euro</t>
    </r>
    <r>
      <rPr>
        <sz val="10"/>
        <rFont val="Times New Roman"/>
        <family val="1"/>
        <charset val="186"/>
      </rPr>
      <t xml:space="preserve"> apmērā plānots novirzīt daļējai izdevumu segšanai pasākuma "Audzēju ablācija" izpildei.
</t>
    </r>
    <r>
      <rPr>
        <b/>
        <sz val="10"/>
        <rFont val="Times New Roman"/>
        <family val="1"/>
        <charset val="186"/>
      </rPr>
      <t>Neizpildes iemesls</t>
    </r>
    <r>
      <rPr>
        <sz val="10"/>
        <rFont val="Times New Roman"/>
        <family val="1"/>
        <charset val="186"/>
      </rPr>
      <t xml:space="preserve"> - pasākums 2026.gadā tika uzsākts 1.aprīlī, jo pilotprojekts noslēdzas 31.03.2026. (ātrāk nevar uzsākt šo pakalpojumu) un ir nepieciešama manipulāciju izveide un to iekļaušana NVD mājas lapā publicētajā sarakstā (jāinformē līgumpartneri vismaz 3 mēnešu iepriekš).</t>
    </r>
  </si>
  <si>
    <r>
      <t xml:space="preserve">Finansējumu 63 711 </t>
    </r>
    <r>
      <rPr>
        <i/>
        <sz val="10"/>
        <rFont val="Times New Roman"/>
        <family val="1"/>
        <charset val="186"/>
      </rPr>
      <t>euro</t>
    </r>
    <r>
      <rPr>
        <sz val="10"/>
        <rFont val="Times New Roman"/>
        <family val="1"/>
        <charset val="186"/>
      </rPr>
      <t xml:space="preserve"> apmērā plānots novirzīt izdevumu segšanai pasākuma "Audzēju ablācija" īstenošanai
</t>
    </r>
    <r>
      <rPr>
        <b/>
        <sz val="10"/>
        <rFont val="Times New Roman"/>
        <family val="1"/>
        <charset val="186"/>
      </rPr>
      <t>Neizpildes iemesls</t>
    </r>
    <r>
      <rPr>
        <sz val="10"/>
        <rFont val="Times New Roman"/>
        <family val="1"/>
        <charset val="186"/>
      </rPr>
      <t xml:space="preserve"> - pasākums 2026.gadā tika uzsākts 1.aprīlī, jo pilotprojekts noslēdzas 31.03.2026.(ātrāk nevar uzsākt šo pakalpojumu) un ir nepieciešama manipulāciju izveide un to iekļaušana NVD mājas lapā publicētajā sarakstā (jāinformē līgumpartneri vismaz 3 mēnešu iepriekš).</t>
    </r>
  </si>
  <si>
    <r>
      <t xml:space="preserve">Finansējumu 42 000 </t>
    </r>
    <r>
      <rPr>
        <i/>
        <sz val="10"/>
        <rFont val="Times New Roman"/>
        <family val="1"/>
        <charset val="186"/>
      </rPr>
      <t>euro</t>
    </r>
    <r>
      <rPr>
        <sz val="10"/>
        <rFont val="Times New Roman"/>
        <family val="1"/>
        <charset val="186"/>
      </rPr>
      <t xml:space="preserve"> apmērā plānots novirzīt daļējai izdevumu segšanai pasākuma "Audzēju ablācija" īstenošanai.
</t>
    </r>
    <r>
      <rPr>
        <b/>
        <sz val="10"/>
        <rFont val="Times New Roman"/>
        <family val="1"/>
        <charset val="186"/>
      </rPr>
      <t>Neizpildes iemesls</t>
    </r>
    <r>
      <rPr>
        <sz val="10"/>
        <rFont val="Times New Roman"/>
        <family val="1"/>
        <charset val="186"/>
      </rPr>
      <t xml:space="preserve"> - pasākums 2026.gadā tika uzsākts 1.aprīlī, jo pilotprojekts noslēdzas 31.03.2026. (ātrāk nevar uzsākt šo pakalpojumu) un ir nepieciešama manipulāciju izveide un to iekļaušana NVD mājas lapā publicētajā sarakstā (jāinformē līgumpartneri vismaz 3 mēnešu iepriekš).</t>
    </r>
  </si>
  <si>
    <t>1. Pielikums MK rīkojuma projekta "Par apropriācijas pārdali" anotācijai</t>
  </si>
  <si>
    <t>2. Pielikums MK rīkojuma projekta "Par apropriācijas pārdali" anotācijai</t>
  </si>
  <si>
    <t>3. Pielikums MK rīkojuma projekta "Par apropriācijas pārdali" anotācijai</t>
  </si>
  <si>
    <t>Apakšprogramma, pasākums</t>
  </si>
  <si>
    <t>daļējai audzēju ablācijas īstenošanai</t>
  </si>
  <si>
    <t>2026.-2028.gada PP "Mātes un bērna veselības uzlabošana" apakšpasākums "Izveidota 1 jauna valsts apmaksāta manipulācija, nodrošinot bērniem pieejamību vecmātes konsultācijām par kontracepciju, tai skaitā monitorings"</t>
  </si>
  <si>
    <t>2026.-2028.gada PP "Mātes un bērna veselības uzlabošana" apakšpasākums "Nodrošināts sadarbības mehānisms pacientiem piespiedu ārstēšanas līdzekļa maiņai"</t>
  </si>
  <si>
    <t>DBS bērniem ar distoniju īstenošanai</t>
  </si>
  <si>
    <t>krūšu rekonstrukcijai (pēc onkoloģijas, ģenētika)</t>
  </si>
  <si>
    <t>2026.-2028.gada PP "Mātes un bērna veselības uzlabošana"  apakšpasākums "Nodrošināts sadarbības mehānisms pacientiem piespiedu ārstēšanas līdzekļa maiņai"</t>
  </si>
  <si>
    <t>2026.-2028.gada PP "Mātes un bērna veselības uzlabošana" apakšpasākums "Uzlabota pakalpojumu pieejamība psihiatrijas pakalpojumiem digitālajā vidē (pusautomatizētā kognitīvi biheiviorālās terapijas projekts)"</t>
  </si>
  <si>
    <t>2026.-2028.gada PP "Mātes un bērna veselības uzlabošana" apakšpasākums "Nodrošināta izmeklējumu pieejamība retu epilepsiju pacientiem pirms operācijas"</t>
  </si>
  <si>
    <t>2026.-2028.gada PP "Mātes un bērna veselības uzlabošana" apakšpasākums "Uzlabota pakalpojumu pieejamība pacientiem ar asinsvadu saslimšanām"</t>
  </si>
  <si>
    <t>apakšpasākumam "Uzlabota pakalpojumu pieejamība zobārstniecībā pacientiem ar retām zobu cieto audu pataloģijām"</t>
  </si>
  <si>
    <t>Līdzekļu ekonomija 2026.-2028.gada prioritārā pasākuma "Mātes un bērna veselības uzlabošana" apakšpasākumam "Uzlabota pakalpojumu pieejamība zobārstniecībā pacientiem ar retām zobu cieto audu pataloģijām" 2 500 euro apmērā tiks novirzīta daļējai izdevumu segšanai pasākuma "Audzēju ablācija" izpildei.</t>
  </si>
  <si>
    <t>apakšpasākumam "Izveidota 1 jauna valsts apmaksāta manipulācija, nodrošinot bērniem pieejamību vecmātes konsultācijām par kontracepciju, tai skaitā monitorings"</t>
  </si>
  <si>
    <t>1. Audzēju ablācija</t>
  </si>
  <si>
    <t>Manipulācijas nosaukums</t>
  </si>
  <si>
    <t>Pacientu skaits*</t>
  </si>
  <si>
    <t>Audzēju perkutāna krioablācija</t>
  </si>
  <si>
    <t>Audzēju perkutāna mikroviļņu vai radiofrekvenču ablācijas adata</t>
  </si>
  <si>
    <t>KOPĀ</t>
  </si>
  <si>
    <t>*Pacientu skaits kopā VSIA "Paula Stradiņa klīniskā universitātes slimnīca" un SIA "Rīgas Austruma klīnika universitātes slimnīca"</t>
  </si>
  <si>
    <t>** No 2026. gada 1. oktobra-2026. gada 31.decembrim</t>
  </si>
  <si>
    <t>2. DBS bērniem ar distoniju</t>
  </si>
  <si>
    <t>Atkārtoti uzlādējama neirostimulatora sistēma un tās implantācija dziļas smadzeņu stimulācijas terapijai***</t>
  </si>
  <si>
    <t>Neirostimulatora sistēma un tās implantācija dziļas smadzeņu stimulācijas terapijai***</t>
  </si>
  <si>
    <t>*** Manipulācijas būs spēkā no 01.07.2026.</t>
  </si>
  <si>
    <t>Pakalpojumu programmas</t>
  </si>
  <si>
    <t>Operācija (DRG apmaksa)</t>
  </si>
  <si>
    <t>**** VSIA "Bērnu klīniskā universitātes slimnīca" viena DRG pacienta vērtība 2026.gadā</t>
  </si>
  <si>
    <t>3.1. Krūšu rekonstrukcija pēc mastektomijas pacientēm pēc onkoloģiskas slimības</t>
  </si>
  <si>
    <t>Pakalpojuma nosaukums</t>
  </si>
  <si>
    <t>Pacientu skaits*****</t>
  </si>
  <si>
    <t>4. DRG fiksētais maksājums - "Krūšu rekonstrukcija"</t>
  </si>
  <si>
    <t> </t>
  </si>
  <si>
    <t>3.2. Krūšu rekonstrukcija genētisku iemeslu dēļ (BRCA 1 un BRCA2  gēna mutācijas)</t>
  </si>
  <si>
    <t xml:space="preserve">****** atbilstoši ārstniecības iestāžu sniegtajai informācijai </t>
  </si>
  <si>
    <t>2026.-2028.gada PP "Mātes un bērna veselības uzlabošana" apakšpasākums "Uzlabota pakalpojumu pieejamība zobārstniecībā pacientiem ar retām zobu cieto audu pataloģijām"</t>
  </si>
  <si>
    <t>apakšpasākumam "Uzlabota pakalpojumu pieejamība pacientiem ar asinsvadu saslimšanām"</t>
  </si>
  <si>
    <t>apakšpasākumam "Uzlabota pakalpojumu pieejamība psihiatrijas pakalpojumiem digitālajā vidē (pusautomatizētā 
kognitīvi biheiviorālās terapijas projekts)"</t>
  </si>
  <si>
    <t>Līdzekļu ekonomija 2026.-2028.gada prioritārā pasākuma "Mātes un bērna veselības uzlabošana" apakšpasākumam "Izveidota 1 jauna valsts apmaksāta manipulācija, nodrošinot bērniem pieejamību vecmātes konsultācijām par kontracepciju, tai skaitā monitorings" 792 euro apmērā, apakšpasākumam "Nodrošināts sadarbības mehānisms pacientiem piespiedu ārstēšanas līdzekļa maiņai" 612 euro apmērā, apakšpasākumam "Uzlabota pakalpojumu pieejamība pacientiem ar asinsvadu saslimšanām" 9 369 euro apmērā un apakšpasākumam "Pakalpojumu pieejamības uzlabošana psihiatrijas pakalpojumiem digitālajā vidē (pusautomatizētā kognitīvi biheiviorālās terapijas projekts)" 10 485 euro apmērā tiks novirzīta daļējai izdevumu segšanai pasākuma "Audzēju ablācija" izpildei, kā arī atlikuši līdzekļu ekonomiju apakšpasākumam "Uzlabota pakalpojumu pieejamība psihiatrijas pakalpojumiem digitālajā vidē (pusautomatizētā kognitīvi biheiviorālās terapijas projekts)" 58 537 euro apmērā tiks novirzīta izdevumu segšanai pasākuma "DBS bērniem ar distoniju" īstenošanai.</t>
  </si>
  <si>
    <r>
      <t xml:space="preserve">Provizoriskais tarifs, </t>
    </r>
    <r>
      <rPr>
        <b/>
        <i/>
        <sz val="11"/>
        <rFont val="Times New Roman"/>
        <family val="1"/>
        <charset val="186"/>
      </rPr>
      <t>euro</t>
    </r>
  </si>
  <si>
    <r>
      <t xml:space="preserve">Nepieciešamais finansējums 2026. gadā, </t>
    </r>
    <r>
      <rPr>
        <b/>
        <i/>
        <sz val="11"/>
        <rFont val="Times New Roman"/>
        <family val="1"/>
        <charset val="186"/>
      </rPr>
      <t>euro</t>
    </r>
    <r>
      <rPr>
        <b/>
        <sz val="11"/>
        <rFont val="Times New Roman"/>
        <family val="1"/>
        <charset val="186"/>
      </rPr>
      <t>**</t>
    </r>
  </si>
  <si>
    <r>
      <t xml:space="preserve">Papildus nepieciešamais finansējums, </t>
    </r>
    <r>
      <rPr>
        <b/>
        <i/>
        <sz val="12"/>
        <rFont val="Times New Roman"/>
        <family val="1"/>
        <charset val="186"/>
      </rPr>
      <t>euro</t>
    </r>
  </si>
  <si>
    <r>
      <t xml:space="preserve">Provizoriskais tarifs***, </t>
    </r>
    <r>
      <rPr>
        <b/>
        <i/>
        <sz val="11"/>
        <rFont val="Times New Roman"/>
        <family val="1"/>
        <charset val="186"/>
      </rPr>
      <t>euro</t>
    </r>
  </si>
  <si>
    <r>
      <t>Nepieciešamais finansējums 2026. gadā,</t>
    </r>
    <r>
      <rPr>
        <b/>
        <i/>
        <sz val="11"/>
        <rFont val="Times New Roman"/>
        <family val="1"/>
        <charset val="186"/>
      </rPr>
      <t xml:space="preserve"> euro</t>
    </r>
  </si>
  <si>
    <r>
      <t xml:space="preserve">Tarifs****, </t>
    </r>
    <r>
      <rPr>
        <b/>
        <i/>
        <sz val="11"/>
        <rFont val="Times New Roman"/>
        <family val="1"/>
        <charset val="186"/>
      </rPr>
      <t>euro</t>
    </r>
  </si>
  <si>
    <r>
      <t xml:space="preserve">Nepieciešamais finansējums 2026. gadā, </t>
    </r>
    <r>
      <rPr>
        <b/>
        <i/>
        <sz val="11"/>
        <rFont val="Times New Roman"/>
        <family val="1"/>
        <charset val="186"/>
      </rPr>
      <t>euro</t>
    </r>
  </si>
  <si>
    <r>
      <t xml:space="preserve">Viena pacienta vidējās izmaksas, </t>
    </r>
    <r>
      <rPr>
        <b/>
        <i/>
        <sz val="11"/>
        <rFont val="Times New Roman"/>
        <family val="1"/>
        <charset val="186"/>
      </rPr>
      <t>euro</t>
    </r>
  </si>
  <si>
    <r>
      <t>Nepieciešamais finansējums,</t>
    </r>
    <r>
      <rPr>
        <b/>
        <i/>
        <sz val="11"/>
        <rFont val="Times New Roman"/>
        <family val="1"/>
        <charset val="186"/>
      </rPr>
      <t>euro</t>
    </r>
  </si>
  <si>
    <r>
      <t xml:space="preserve">Nepieciešamais finansējums, </t>
    </r>
    <r>
      <rPr>
        <b/>
        <i/>
        <sz val="11"/>
        <rFont val="Times New Roman"/>
        <family val="1"/>
        <charset val="186"/>
      </rPr>
      <t>euro</t>
    </r>
  </si>
  <si>
    <t>Pavisam kopā nepieciešams finansējums, euro</t>
  </si>
  <si>
    <t>apakšpasākumam "Veiktas uroloģiskās un ginekoloģiskās operācijas, pielietojot inovatīvas tehnoloģijas reproduktīvās veselības uzlabošanai"</t>
  </si>
  <si>
    <t>2026.-2028.gada PP "Mātes un bērna veselības uzlabošana" apakšpasākums "Veiktas uroloģiskās un ginekoloģiskās operācijas, pielietojot inovatīvas tehnoloģijas reproduktīvās veselības uzlabošanai"</t>
  </si>
  <si>
    <t>Pavisam kopā finansējums novirzāms šādu pasākumu īstenošanai:</t>
  </si>
  <si>
    <t>apakšpasākumam "Nodrošināta izmeklējumu pieejamība retu epilepsiju pacientiem pirms operācijas"</t>
  </si>
  <si>
    <t>Līdzekļu ekonomija 2026.-2028.gada prioritārā pasākuma "Mātes un bērna veselības uzlabošana" apakšpasākumam "Nodrošināta izmeklējumu pieejamība retu epilepsiju pacientiem pirms operācijas" 42 000 euro apmērā, apakšpasākumam "Nodrošināts sadarbības mehānisms pacientiem piespiedu ārstēšanas līdzekļa maiņai" 5 028 euro apmērā, apakšpasākumam "Uzlabota pakalpojumu pieejamība pacientiem ar asinsvadu saslimšanām" 63 711 euro apmērā un apakšpasākumam "Veiktas uroloģiskās un ginekoloģiskās operācijas, pielietojot inovatīvas tehnoloģijas reproduktīvās veselības uzlabošanai" 148 764 euro apmērā tiks novirzīta izdevumu segšanai pasākuma "Audzēju ablācija" izpildei, kā arī atlikuši līdzekļu ekonomiju apakšpasākumam "Veiktas uroloģiskās un ginekoloģiskās operācijas, pielietojot inovatīvas tehnoloģijas reproduktīvās veselības uzlabošanai" 850 722 euro apmērā tiks novirzīta izdevumu segšanai pasākuma "Krūšu rekonstrukcija (pēc onkoloģijas, ģenētika)" īstenošanai.</t>
  </si>
  <si>
    <r>
      <t xml:space="preserve">Plānotais finansējums 2026.gadam, </t>
    </r>
    <r>
      <rPr>
        <i/>
        <sz val="10"/>
        <rFont val="Times New Roman"/>
        <family val="1"/>
        <charset val="186"/>
      </rPr>
      <t>euro</t>
    </r>
  </si>
  <si>
    <r>
      <t xml:space="preserve"> Izpilde 2026. gada (janvāris-marts), </t>
    </r>
    <r>
      <rPr>
        <i/>
        <sz val="10"/>
        <rFont val="Times New Roman"/>
        <family val="1"/>
        <charset val="186"/>
      </rPr>
      <t>euro</t>
    </r>
    <r>
      <rPr>
        <sz val="10"/>
        <rFont val="Times New Roman"/>
        <family val="1"/>
        <charset val="186"/>
      </rPr>
      <t xml:space="preserve"> </t>
    </r>
  </si>
  <si>
    <r>
      <t xml:space="preserve"> Izpildes prognoze 2026.gada (aprīlis- decembris), </t>
    </r>
    <r>
      <rPr>
        <i/>
        <sz val="10"/>
        <rFont val="Times New Roman"/>
        <family val="1"/>
        <charset val="186"/>
      </rPr>
      <t>euro</t>
    </r>
    <r>
      <rPr>
        <sz val="10"/>
        <rFont val="Times New Roman"/>
        <family val="1"/>
        <charset val="186"/>
      </rPr>
      <t xml:space="preserve">  </t>
    </r>
  </si>
  <si>
    <r>
      <t xml:space="preserve"> Izpildes prognoze 2026.gads, </t>
    </r>
    <r>
      <rPr>
        <i/>
        <sz val="10"/>
        <rFont val="Times New Roman"/>
        <family val="1"/>
        <charset val="186"/>
      </rPr>
      <t>euro</t>
    </r>
    <r>
      <rPr>
        <sz val="10"/>
        <rFont val="Times New Roman"/>
        <family val="1"/>
        <charset val="186"/>
      </rPr>
      <t xml:space="preserve"> </t>
    </r>
  </si>
  <si>
    <r>
      <t xml:space="preserve"> Līdzekļu neizpilde (+), </t>
    </r>
    <r>
      <rPr>
        <i/>
        <sz val="10"/>
        <rFont val="Times New Roman"/>
        <family val="1"/>
        <charset val="186"/>
      </rPr>
      <t xml:space="preserve">euro  </t>
    </r>
  </si>
  <si>
    <r>
      <t xml:space="preserve"> Līdzekļu neizpilde (+), kura tiek pārdalīta,</t>
    </r>
    <r>
      <rPr>
        <i/>
        <sz val="10"/>
        <rFont val="Times New Roman"/>
        <family val="1"/>
        <charset val="186"/>
      </rPr>
      <t xml:space="preserve"> euro  </t>
    </r>
  </si>
  <si>
    <r>
      <t xml:space="preserve">KOPĀ, </t>
    </r>
    <r>
      <rPr>
        <i/>
        <sz val="10"/>
        <rFont val="Times New Roman"/>
        <family val="1"/>
        <charset val="186"/>
      </rPr>
      <t>euro</t>
    </r>
  </si>
  <si>
    <r>
      <t xml:space="preserve">Nepieciešamais finansējums 2026.gadam, </t>
    </r>
    <r>
      <rPr>
        <i/>
        <sz val="10"/>
        <rFont val="Times New Roman"/>
        <family val="1"/>
        <charset val="186"/>
      </rPr>
      <t>euro</t>
    </r>
    <r>
      <rPr>
        <sz val="10"/>
        <rFont val="Times New Roman"/>
        <family val="1"/>
        <charset val="186"/>
      </rPr>
      <t xml:space="preserve"> </t>
    </r>
  </si>
  <si>
    <r>
      <t>Pārdalītais finansējums,</t>
    </r>
    <r>
      <rPr>
        <i/>
        <sz val="10"/>
        <rFont val="Times New Roman"/>
        <family val="1"/>
        <charset val="186"/>
      </rPr>
      <t xml:space="preserve"> euro</t>
    </r>
  </si>
  <si>
    <r>
      <t xml:space="preserve">Atlikušais nepieciešamais finansējums 2026.gadam, </t>
    </r>
    <r>
      <rPr>
        <i/>
        <sz val="10"/>
        <rFont val="Times New Roman"/>
        <family val="1"/>
        <charset val="186"/>
      </rPr>
      <t>euro</t>
    </r>
  </si>
  <si>
    <r>
      <t xml:space="preserve">KOPĀ, </t>
    </r>
    <r>
      <rPr>
        <b/>
        <i/>
        <sz val="10"/>
        <rFont val="Times New Roman"/>
        <family val="1"/>
        <charset val="186"/>
      </rPr>
      <t>euro</t>
    </r>
  </si>
  <si>
    <r>
      <t xml:space="preserve"> Līdzekļu neizpilde (+), </t>
    </r>
    <r>
      <rPr>
        <i/>
        <sz val="10"/>
        <rFont val="Times New Roman"/>
        <family val="1"/>
        <charset val="186"/>
      </rPr>
      <t>euro</t>
    </r>
    <r>
      <rPr>
        <sz val="10"/>
        <rFont val="Times New Roman"/>
        <family val="1"/>
        <charset val="186"/>
      </rPr>
      <t xml:space="preserve">  </t>
    </r>
  </si>
  <si>
    <r>
      <t xml:space="preserve"> Līdzekļu neizpilde (+), kura tiek pārdalīta, </t>
    </r>
    <r>
      <rPr>
        <i/>
        <sz val="10"/>
        <rFont val="Times New Roman"/>
        <family val="1"/>
        <charset val="186"/>
      </rPr>
      <t xml:space="preserve">euro  </t>
    </r>
  </si>
  <si>
    <r>
      <t xml:space="preserve">Plānotais finansējums 2026.gadam, </t>
    </r>
    <r>
      <rPr>
        <i/>
        <sz val="10"/>
        <rFont val="Times New Roman"/>
        <family val="1"/>
        <charset val="186"/>
      </rPr>
      <t>euro</t>
    </r>
    <r>
      <rPr>
        <sz val="10"/>
        <rFont val="Times New Roman"/>
        <family val="1"/>
        <charset val="186"/>
      </rPr>
      <t xml:space="preserve"> </t>
    </r>
  </si>
  <si>
    <r>
      <t xml:space="preserve"> Izpilde 202. gada (janvāris-marts), </t>
    </r>
    <r>
      <rPr>
        <i/>
        <sz val="10"/>
        <rFont val="Times New Roman"/>
        <family val="1"/>
        <charset val="186"/>
      </rPr>
      <t>euro</t>
    </r>
    <r>
      <rPr>
        <sz val="10"/>
        <rFont val="Times New Roman"/>
        <family val="1"/>
        <charset val="186"/>
      </rPr>
      <t xml:space="preserve"> </t>
    </r>
  </si>
  <si>
    <r>
      <t xml:space="preserve"> Izpildes prognoze 2025.gada (aprīlis- decembris), </t>
    </r>
    <r>
      <rPr>
        <i/>
        <sz val="10"/>
        <rFont val="Times New Roman"/>
        <family val="1"/>
        <charset val="186"/>
      </rPr>
      <t>euro</t>
    </r>
    <r>
      <rPr>
        <sz val="10"/>
        <rFont val="Times New Roman"/>
        <family val="1"/>
        <charset val="186"/>
      </rPr>
      <t xml:space="preserve">  </t>
    </r>
  </si>
  <si>
    <r>
      <t>Finansējumu 999 486</t>
    </r>
    <r>
      <rPr>
        <i/>
        <sz val="10"/>
        <rFont val="Times New Roman"/>
        <family val="1"/>
        <charset val="186"/>
      </rPr>
      <t xml:space="preserve"> euro</t>
    </r>
    <r>
      <rPr>
        <sz val="10"/>
        <rFont val="Times New Roman"/>
        <family val="1"/>
        <charset val="186"/>
      </rPr>
      <t xml:space="preserve"> apmērā plānots novirzīt izdevumu segšanai pasākuma "Krūšu rekonstrukcija (pēc onkoloģijas, ģenētika)" izpildei 850 722 </t>
    </r>
    <r>
      <rPr>
        <i/>
        <sz val="10"/>
        <rFont val="Times New Roman"/>
        <family val="1"/>
        <charset val="186"/>
      </rPr>
      <t>euro</t>
    </r>
    <r>
      <rPr>
        <sz val="10"/>
        <rFont val="Times New Roman"/>
        <family val="1"/>
        <charset val="186"/>
      </rPr>
      <t xml:space="preserve"> apmērā un atlikušo daļu 148 764 </t>
    </r>
    <r>
      <rPr>
        <i/>
        <sz val="10"/>
        <rFont val="Times New Roman"/>
        <family val="1"/>
        <charset val="186"/>
      </rPr>
      <t>euro</t>
    </r>
    <r>
      <rPr>
        <sz val="10"/>
        <rFont val="Times New Roman"/>
        <family val="1"/>
        <charset val="186"/>
      </rPr>
      <t xml:space="preserve"> novirzīt daļējai izdevumu segšanai pasākuma "Audzēju ablācija" īstenošanai
</t>
    </r>
    <r>
      <rPr>
        <b/>
        <sz val="10"/>
        <rFont val="Times New Roman"/>
        <family val="1"/>
        <charset val="186"/>
      </rPr>
      <t>Neizpildes iemesls</t>
    </r>
    <r>
      <rPr>
        <sz val="10"/>
        <rFont val="Times New Roman"/>
        <family val="1"/>
        <charset val="186"/>
      </rPr>
      <t xml:space="preserve"> - SIA "Rīgas Austrumu klīniskā universitātes slimnīca" (RAKUS) un VSIA "P.Stradiņa klīniskā universitātes slimnīca" (PSKUS) īstenoto Atveseļošanas fonda projektu ietvaros 2026.gadā tika plānots iegādāties  robotizētās ķirurģijas iekārtas. Ņemot vērā Atveseļošanas fonda projektu īstenošanas ierobežoto termiņu un to, ka noteiktajā termiņā t.i. līdz 01.03.2026 netikta īstenots attiecīgais iepirkums un noslēgti līgumi par robotizētās ķirurģijas iekārtu iegādi, tika lemts par sākotnēji iekārtu iegādei paredzētā finansējuma pārdali RAKUS infekciju slimību un plaušu veselības korpusa būvniecībai (26-TA-702), tādējādi atbrīvojot secīgā ERAF projekta finansējumu PSKUS A2 būvniecības īstenošanai un RAKUS LOC aprīkošanai. Ņemot vērā iepriekš minēto, Veselības ministrija šo pasākumu šobrīd neīstenos. Savukārt jautājumu par papildus finansējuma pārdali 2027. gadā un turpmāk ik gadu skatīs pie budžeta izdevumu pārskatīšanas.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</si>
</sst>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
    <numFmt numFmtId="165" formatCode="_-* #,##0_-;\-* #,##0_-;_-* &quot;-&quot;??_-;_-@_-"/>
    <numFmt numFmtId="166" formatCode="_-* #,##0.00\ _€_-;\-* #,##0.00\ _€_-;_-* &quot;-&quot;??\ _€_-;_-@_-"/>
  </numFmts>
  <fonts count="24" x14ac:knownFonts="1">
    <font>
      <sz val="11"/>
      <color theme="1"/>
      <name val="Aptos Narrow"/>
      <family val="2"/>
      <charset val="186"/>
      <scheme val="minor"/>
    </font>
    <font>
      <sz val="12"/>
      <color theme="1"/>
      <name val="Times New Roman"/>
      <family val="2"/>
      <charset val="186"/>
    </font>
    <font>
      <sz val="12"/>
      <color theme="1"/>
      <name val="Times New Roman"/>
      <family val="2"/>
      <charset val="186"/>
    </font>
    <font>
      <sz val="11"/>
      <color theme="1"/>
      <name val="Aptos Narrow"/>
      <family val="2"/>
      <charset val="186"/>
      <scheme val="minor"/>
    </font>
    <font>
      <sz val="11"/>
      <color theme="1"/>
      <name val="Aptos Narrow"/>
      <family val="2"/>
      <charset val="204"/>
      <scheme val="minor"/>
    </font>
    <font>
      <sz val="10"/>
      <name val="Arial"/>
      <family val="2"/>
      <charset val="186"/>
    </font>
    <font>
      <sz val="11"/>
      <color theme="1"/>
      <name val="Times New Roman"/>
      <family val="2"/>
      <charset val="186"/>
    </font>
    <font>
      <i/>
      <sz val="10"/>
      <color theme="1"/>
      <name val="Times New Roman"/>
      <family val="1"/>
      <charset val="186"/>
    </font>
    <font>
      <sz val="10"/>
      <name val="Times New Roman"/>
      <family val="1"/>
      <charset val="186"/>
    </font>
    <font>
      <b/>
      <sz val="12"/>
      <color theme="1"/>
      <name val="Times New Roman"/>
      <family val="1"/>
      <charset val="186"/>
    </font>
    <font>
      <b/>
      <i/>
      <sz val="12"/>
      <color indexed="8"/>
      <name val="Times New Roman"/>
      <family val="1"/>
      <charset val="186"/>
    </font>
    <font>
      <i/>
      <sz val="12"/>
      <color theme="1"/>
      <name val="Times New Roman"/>
      <family val="1"/>
      <charset val="186"/>
    </font>
    <font>
      <b/>
      <sz val="12"/>
      <name val="Times New Roman"/>
      <family val="1"/>
    </font>
    <font>
      <b/>
      <sz val="10"/>
      <name val="Times New Roman"/>
      <family val="1"/>
      <charset val="186"/>
    </font>
    <font>
      <i/>
      <sz val="10"/>
      <name val="Times New Roman"/>
      <family val="1"/>
      <charset val="186"/>
    </font>
    <font>
      <b/>
      <i/>
      <sz val="12"/>
      <color theme="1"/>
      <name val="Times New Roman"/>
      <family val="1"/>
      <charset val="186"/>
    </font>
    <font>
      <b/>
      <sz val="11"/>
      <name val="Times New Roman"/>
      <family val="1"/>
      <charset val="186"/>
    </font>
    <font>
      <sz val="11"/>
      <name val="Times New Roman"/>
      <family val="1"/>
      <charset val="186"/>
    </font>
    <font>
      <b/>
      <i/>
      <sz val="11"/>
      <name val="Times New Roman"/>
      <family val="1"/>
      <charset val="186"/>
    </font>
    <font>
      <i/>
      <sz val="11"/>
      <name val="Times New Roman"/>
      <family val="1"/>
      <charset val="186"/>
    </font>
    <font>
      <b/>
      <sz val="12"/>
      <name val="Times New Roman"/>
      <family val="1"/>
      <charset val="186"/>
    </font>
    <font>
      <b/>
      <i/>
      <sz val="12"/>
      <name val="Times New Roman"/>
      <family val="1"/>
      <charset val="186"/>
    </font>
    <font>
      <b/>
      <sz val="14"/>
      <name val="Times New Roman"/>
      <family val="1"/>
      <charset val="186"/>
    </font>
    <font>
      <b/>
      <i/>
      <sz val="10"/>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5"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dotted">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s>
  <cellStyleXfs count="15">
    <xf numFmtId="0" fontId="0" fillId="0" borderId="0"/>
    <xf numFmtId="0" fontId="2" fillId="0" borderId="0"/>
    <xf numFmtId="0" fontId="4" fillId="0" borderId="0"/>
    <xf numFmtId="0" fontId="5" fillId="0" borderId="0"/>
    <xf numFmtId="0" fontId="3" fillId="0" borderId="0"/>
    <xf numFmtId="0" fontId="3" fillId="0" borderId="0"/>
    <xf numFmtId="9" fontId="2" fillId="0" borderId="0" applyFont="0" applyFill="0" applyBorder="0" applyAlignment="0" applyProtection="0"/>
    <xf numFmtId="0" fontId="6" fillId="0" borderId="0"/>
    <xf numFmtId="0" fontId="6" fillId="0" borderId="0"/>
    <xf numFmtId="9" fontId="6" fillId="0" borderId="0" applyFont="0" applyFill="0" applyBorder="0" applyAlignment="0" applyProtection="0"/>
    <xf numFmtId="43" fontId="3"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cellStyleXfs>
  <cellXfs count="155">
    <xf numFmtId="0" fontId="0" fillId="0" borderId="0" xfId="0"/>
    <xf numFmtId="0" fontId="8" fillId="0" borderId="1" xfId="1" applyFont="1" applyBorder="1" applyAlignment="1">
      <alignment vertical="center" wrapText="1"/>
    </xf>
    <xf numFmtId="0" fontId="8" fillId="0" borderId="1" xfId="1" applyFont="1" applyBorder="1" applyAlignment="1">
      <alignment wrapText="1"/>
    </xf>
    <xf numFmtId="0" fontId="9" fillId="0" borderId="0" xfId="11" applyFont="1" applyAlignment="1">
      <alignment horizontal="center"/>
    </xf>
    <xf numFmtId="0" fontId="0" fillId="0" borderId="0" xfId="0" applyAlignment="1">
      <alignment wrapText="1"/>
    </xf>
    <xf numFmtId="0" fontId="9" fillId="0" borderId="1" xfId="11" applyFont="1" applyBorder="1" applyAlignment="1">
      <alignment wrapText="1"/>
    </xf>
    <xf numFmtId="3" fontId="9" fillId="0" borderId="1" xfId="11" applyNumberFormat="1" applyFont="1" applyBorder="1"/>
    <xf numFmtId="3" fontId="9" fillId="0" borderId="1" xfId="11" applyNumberFormat="1" applyFont="1" applyBorder="1" applyAlignment="1">
      <alignment wrapText="1"/>
    </xf>
    <xf numFmtId="3" fontId="11" fillId="0" borderId="1" xfId="11" applyNumberFormat="1" applyFont="1" applyBorder="1"/>
    <xf numFmtId="0" fontId="12" fillId="0" borderId="1" xfId="11" applyFont="1" applyBorder="1" applyAlignment="1">
      <alignment wrapText="1"/>
    </xf>
    <xf numFmtId="3" fontId="12" fillId="0" borderId="1" xfId="11" applyNumberFormat="1" applyFont="1" applyBorder="1"/>
    <xf numFmtId="3" fontId="11" fillId="0" borderId="1" xfId="11" applyNumberFormat="1" applyFont="1" applyBorder="1" applyAlignment="1">
      <alignment horizontal="right"/>
    </xf>
    <xf numFmtId="3" fontId="0" fillId="0" borderId="0" xfId="0" applyNumberFormat="1"/>
    <xf numFmtId="3" fontId="15" fillId="0" borderId="1" xfId="11" applyNumberFormat="1" applyFont="1" applyBorder="1"/>
    <xf numFmtId="0" fontId="16" fillId="0" borderId="0" xfId="0" applyFont="1"/>
    <xf numFmtId="0" fontId="17" fillId="0" borderId="0" xfId="0" applyFont="1"/>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4" fontId="16" fillId="0" borderId="0" xfId="0" applyNumberFormat="1" applyFont="1"/>
    <xf numFmtId="0" fontId="17" fillId="0" borderId="1" xfId="0" applyFont="1" applyBorder="1"/>
    <xf numFmtId="43" fontId="17" fillId="0" borderId="1" xfId="10" applyFont="1" applyBorder="1" applyAlignment="1">
      <alignment horizontal="center" vertical="center"/>
    </xf>
    <xf numFmtId="0" fontId="17" fillId="0" borderId="1" xfId="0" applyFont="1" applyBorder="1" applyAlignment="1">
      <alignment horizontal="center" vertical="center"/>
    </xf>
    <xf numFmtId="165" fontId="17" fillId="0" borderId="1" xfId="10" applyNumberFormat="1" applyFont="1" applyBorder="1"/>
    <xf numFmtId="4" fontId="17" fillId="0" borderId="0" xfId="0" applyNumberFormat="1" applyFont="1"/>
    <xf numFmtId="0" fontId="17" fillId="0" borderId="1" xfId="0" applyFont="1" applyBorder="1" applyAlignment="1">
      <alignment wrapText="1"/>
    </xf>
    <xf numFmtId="0" fontId="16" fillId="0" borderId="1" xfId="0" applyFont="1" applyBorder="1"/>
    <xf numFmtId="0" fontId="16" fillId="0" borderId="1" xfId="0" applyFont="1" applyBorder="1" applyAlignment="1">
      <alignment horizontal="center"/>
    </xf>
    <xf numFmtId="165" fontId="16" fillId="0" borderId="1" xfId="10" applyNumberFormat="1" applyFont="1" applyBorder="1"/>
    <xf numFmtId="0" fontId="20" fillId="0" borderId="0" xfId="0" applyFont="1"/>
    <xf numFmtId="165" fontId="20" fillId="0" borderId="0" xfId="0" applyNumberFormat="1" applyFont="1"/>
    <xf numFmtId="166" fontId="17" fillId="0" borderId="1" xfId="0" applyNumberFormat="1" applyFont="1" applyBorder="1"/>
    <xf numFmtId="0" fontId="16" fillId="0" borderId="1" xfId="0" applyFont="1" applyBorder="1" applyAlignment="1">
      <alignment wrapText="1"/>
    </xf>
    <xf numFmtId="43" fontId="16" fillId="0" borderId="1" xfId="10" applyFont="1" applyBorder="1" applyAlignment="1">
      <alignment horizontal="center" vertical="center"/>
    </xf>
    <xf numFmtId="166" fontId="16" fillId="0" borderId="1" xfId="0" applyNumberFormat="1" applyFont="1" applyBorder="1"/>
    <xf numFmtId="43" fontId="17" fillId="0" borderId="0" xfId="10" applyFont="1" applyBorder="1" applyAlignment="1">
      <alignment horizontal="center" vertical="center"/>
    </xf>
    <xf numFmtId="166" fontId="17" fillId="0" borderId="0" xfId="0" applyNumberFormat="1" applyFont="1"/>
    <xf numFmtId="0" fontId="17" fillId="0" borderId="0" xfId="0" applyFont="1" applyAlignment="1">
      <alignment wrapText="1"/>
    </xf>
    <xf numFmtId="43" fontId="17" fillId="0" borderId="1" xfId="10" applyFont="1" applyBorder="1"/>
    <xf numFmtId="0" fontId="16" fillId="2" borderId="1" xfId="0" applyFont="1" applyFill="1" applyBorder="1" applyAlignment="1">
      <alignment horizontal="center" vertical="center"/>
    </xf>
    <xf numFmtId="0" fontId="16" fillId="2" borderId="5" xfId="0" applyFont="1" applyFill="1" applyBorder="1" applyAlignment="1">
      <alignment horizontal="center" vertical="center" wrapText="1"/>
    </xf>
    <xf numFmtId="0" fontId="17" fillId="2" borderId="8" xfId="0" applyFont="1" applyFill="1" applyBorder="1"/>
    <xf numFmtId="2" fontId="17" fillId="2" borderId="9" xfId="0" applyNumberFormat="1" applyFont="1" applyFill="1" applyBorder="1"/>
    <xf numFmtId="0" fontId="17" fillId="2" borderId="9" xfId="0" applyFont="1" applyFill="1" applyBorder="1"/>
    <xf numFmtId="4" fontId="17" fillId="2" borderId="9" xfId="0" applyNumberFormat="1" applyFont="1" applyFill="1" applyBorder="1"/>
    <xf numFmtId="0" fontId="16" fillId="2" borderId="8" xfId="0" applyFont="1" applyFill="1" applyBorder="1"/>
    <xf numFmtId="0" fontId="16" fillId="2" borderId="9" xfId="0" applyFont="1" applyFill="1" applyBorder="1"/>
    <xf numFmtId="4" fontId="16" fillId="2" borderId="9" xfId="0" applyNumberFormat="1" applyFont="1" applyFill="1" applyBorder="1"/>
    <xf numFmtId="0" fontId="17" fillId="2" borderId="0" xfId="0" applyFont="1" applyFill="1"/>
    <xf numFmtId="0" fontId="20" fillId="2" borderId="0" xfId="0" applyFont="1" applyFill="1"/>
    <xf numFmtId="0" fontId="14" fillId="2" borderId="0" xfId="0" applyFont="1" applyFill="1"/>
    <xf numFmtId="0" fontId="17" fillId="2" borderId="10" xfId="0" applyFont="1" applyFill="1" applyBorder="1"/>
    <xf numFmtId="4" fontId="17" fillId="2" borderId="11" xfId="0" applyNumberFormat="1" applyFont="1" applyFill="1" applyBorder="1" applyAlignment="1">
      <alignment wrapText="1"/>
    </xf>
    <xf numFmtId="0" fontId="17" fillId="2" borderId="11" xfId="0" applyFont="1" applyFill="1" applyBorder="1"/>
    <xf numFmtId="0" fontId="16" fillId="2" borderId="1" xfId="0" applyFont="1" applyFill="1" applyBorder="1"/>
    <xf numFmtId="0" fontId="16" fillId="2" borderId="5" xfId="0" applyFont="1" applyFill="1" applyBorder="1"/>
    <xf numFmtId="4" fontId="16" fillId="2" borderId="5" xfId="0" applyNumberFormat="1" applyFont="1" applyFill="1" applyBorder="1"/>
    <xf numFmtId="0" fontId="14" fillId="0" borderId="0" xfId="0" applyFont="1"/>
    <xf numFmtId="4" fontId="20" fillId="0" borderId="0" xfId="0" applyNumberFormat="1" applyFont="1"/>
    <xf numFmtId="0" fontId="22" fillId="0" borderId="0" xfId="0" applyFont="1"/>
    <xf numFmtId="166" fontId="22" fillId="0" borderId="0" xfId="0" applyNumberFormat="1" applyFont="1"/>
    <xf numFmtId="166" fontId="20" fillId="0" borderId="0" xfId="0" applyNumberFormat="1" applyFont="1" applyAlignment="1">
      <alignment horizontal="right"/>
    </xf>
    <xf numFmtId="0" fontId="7" fillId="2" borderId="0" xfId="1" applyFont="1" applyFill="1" applyAlignment="1">
      <alignment horizontal="left" vertical="top" wrapText="1"/>
    </xf>
    <xf numFmtId="0" fontId="11" fillId="2" borderId="1" xfId="11" applyFont="1" applyFill="1" applyBorder="1" applyAlignment="1">
      <alignment horizontal="left" wrapText="1"/>
    </xf>
    <xf numFmtId="0" fontId="9" fillId="2" borderId="0" xfId="11" applyFont="1" applyFill="1" applyAlignment="1">
      <alignment horizontal="right" wrapText="1"/>
    </xf>
    <xf numFmtId="3" fontId="9" fillId="2" borderId="0" xfId="11" applyNumberFormat="1" applyFont="1" applyFill="1" applyAlignment="1">
      <alignment horizontal="right"/>
    </xf>
    <xf numFmtId="0" fontId="11" fillId="2" borderId="1" xfId="11" applyFont="1" applyFill="1" applyBorder="1" applyAlignment="1">
      <alignment horizontal="left" vertical="top" wrapText="1"/>
    </xf>
    <xf numFmtId="0" fontId="9" fillId="2" borderId="1" xfId="11" applyFont="1" applyFill="1" applyBorder="1" applyAlignment="1">
      <alignment wrapText="1"/>
    </xf>
    <xf numFmtId="0" fontId="12" fillId="2" borderId="1" xfId="11" applyFont="1" applyFill="1" applyBorder="1" applyAlignment="1">
      <alignment wrapText="1"/>
    </xf>
    <xf numFmtId="0" fontId="9" fillId="3" borderId="1" xfId="11" applyFont="1" applyFill="1" applyBorder="1" applyAlignment="1">
      <alignment horizontal="center" vertical="center" wrapText="1"/>
    </xf>
    <xf numFmtId="0" fontId="9" fillId="3" borderId="1" xfId="11" applyFont="1" applyFill="1" applyBorder="1"/>
    <xf numFmtId="0" fontId="9" fillId="3" borderId="1" xfId="11" applyFont="1" applyFill="1" applyBorder="1" applyAlignment="1">
      <alignment horizontal="right" wrapText="1"/>
    </xf>
    <xf numFmtId="3" fontId="9" fillId="3" borderId="1" xfId="11" applyNumberFormat="1" applyFont="1" applyFill="1" applyBorder="1" applyAlignment="1">
      <alignment horizontal="right"/>
    </xf>
    <xf numFmtId="0" fontId="8" fillId="0" borderId="0" xfId="0" applyFont="1"/>
    <xf numFmtId="0" fontId="14" fillId="2" borderId="0" xfId="1" applyFont="1" applyFill="1" applyAlignment="1">
      <alignment horizontal="center"/>
    </xf>
    <xf numFmtId="0" fontId="8" fillId="2" borderId="0" xfId="1" applyFont="1" applyFill="1"/>
    <xf numFmtId="0" fontId="14" fillId="2" borderId="0" xfId="13" applyFont="1" applyFill="1" applyAlignment="1">
      <alignment horizontal="right"/>
    </xf>
    <xf numFmtId="0" fontId="8" fillId="2" borderId="1"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1" xfId="1" applyFont="1" applyFill="1" applyBorder="1"/>
    <xf numFmtId="0" fontId="8" fillId="2" borderId="6" xfId="1" applyFont="1" applyFill="1" applyBorder="1" applyAlignment="1">
      <alignment horizontal="left" vertical="center" wrapText="1"/>
    </xf>
    <xf numFmtId="3" fontId="8" fillId="2" borderId="1" xfId="1" applyNumberFormat="1" applyFont="1" applyFill="1" applyBorder="1" applyAlignment="1">
      <alignment vertical="center"/>
    </xf>
    <xf numFmtId="3" fontId="8" fillId="2" borderId="6" xfId="1" applyNumberFormat="1" applyFont="1" applyFill="1" applyBorder="1" applyAlignment="1">
      <alignment vertical="center"/>
    </xf>
    <xf numFmtId="1" fontId="8" fillId="2" borderId="6" xfId="1" applyNumberFormat="1" applyFont="1" applyFill="1" applyBorder="1" applyAlignment="1">
      <alignment vertical="center"/>
    </xf>
    <xf numFmtId="3" fontId="13" fillId="2" borderId="1" xfId="1" applyNumberFormat="1" applyFont="1" applyFill="1" applyBorder="1" applyAlignment="1">
      <alignment vertical="center" wrapText="1"/>
    </xf>
    <xf numFmtId="3" fontId="13" fillId="2" borderId="5" xfId="1" applyNumberFormat="1" applyFont="1" applyFill="1" applyBorder="1" applyAlignment="1">
      <alignment horizontal="center" vertical="center"/>
    </xf>
    <xf numFmtId="3" fontId="13" fillId="2" borderId="1" xfId="1" applyNumberFormat="1" applyFont="1" applyFill="1" applyBorder="1" applyAlignment="1">
      <alignment horizontal="center" vertical="center"/>
    </xf>
    <xf numFmtId="0" fontId="23" fillId="2" borderId="0" xfId="1" applyFont="1" applyFill="1" applyAlignment="1">
      <alignment horizontal="left" vertical="top" wrapText="1"/>
    </xf>
    <xf numFmtId="0" fontId="13" fillId="2" borderId="0" xfId="1" applyFont="1" applyFill="1" applyAlignment="1">
      <alignment horizontal="right" vertical="center" wrapText="1"/>
    </xf>
    <xf numFmtId="3" fontId="13" fillId="2" borderId="0" xfId="1" applyNumberFormat="1" applyFont="1" applyFill="1" applyAlignment="1">
      <alignment horizontal="center" vertical="center"/>
    </xf>
    <xf numFmtId="0" fontId="8" fillId="0" borderId="0" xfId="1" applyFont="1"/>
    <xf numFmtId="0" fontId="8" fillId="0" borderId="1" xfId="1" applyFont="1" applyBorder="1" applyAlignment="1">
      <alignment horizontal="center" vertical="center" wrapText="1"/>
    </xf>
    <xf numFmtId="3" fontId="8" fillId="2" borderId="1" xfId="1" applyNumberFormat="1" applyFont="1" applyFill="1" applyBorder="1" applyAlignment="1">
      <alignment vertical="center" wrapText="1"/>
    </xf>
    <xf numFmtId="0" fontId="8" fillId="0" borderId="1" xfId="1" applyFont="1" applyBorder="1" applyAlignment="1">
      <alignment horizontal="left" vertical="center" wrapText="1"/>
    </xf>
    <xf numFmtId="0" fontId="8" fillId="2" borderId="1" xfId="1" applyFont="1" applyFill="1" applyBorder="1" applyAlignment="1">
      <alignment horizontal="left" vertical="center" wrapText="1"/>
    </xf>
    <xf numFmtId="3" fontId="8" fillId="2" borderId="1" xfId="1" applyNumberFormat="1" applyFont="1" applyFill="1" applyBorder="1" applyAlignment="1">
      <alignment horizontal="center" vertical="center"/>
    </xf>
    <xf numFmtId="164" fontId="8" fillId="2" borderId="1" xfId="1" applyNumberFormat="1" applyFont="1" applyFill="1" applyBorder="1" applyAlignment="1">
      <alignment horizontal="center" vertical="center"/>
    </xf>
    <xf numFmtId="3" fontId="8" fillId="2" borderId="5" xfId="1" applyNumberFormat="1" applyFont="1" applyFill="1" applyBorder="1" applyAlignment="1">
      <alignment vertical="center" wrapText="1"/>
    </xf>
    <xf numFmtId="0" fontId="13" fillId="2" borderId="0" xfId="1" applyFont="1" applyFill="1"/>
    <xf numFmtId="0" fontId="8" fillId="0" borderId="4" xfId="1" applyFont="1" applyBorder="1" applyAlignment="1">
      <alignment horizontal="left" vertical="center" wrapText="1"/>
    </xf>
    <xf numFmtId="0" fontId="8" fillId="0" borderId="3" xfId="1" applyFont="1" applyBorder="1" applyAlignment="1">
      <alignment horizontal="left" vertical="center" wrapText="1"/>
    </xf>
    <xf numFmtId="0" fontId="8" fillId="0" borderId="5" xfId="1" applyFont="1" applyBorder="1" applyAlignment="1">
      <alignment horizontal="left" vertical="center" wrapText="1"/>
    </xf>
    <xf numFmtId="0" fontId="13" fillId="0" borderId="0" xfId="1" applyFont="1" applyAlignment="1">
      <alignment horizontal="right" vertical="center" wrapText="1"/>
    </xf>
    <xf numFmtId="3" fontId="13" fillId="0" borderId="0" xfId="1" applyNumberFormat="1" applyFont="1" applyAlignment="1">
      <alignment horizontal="center" vertical="center" wrapText="1"/>
    </xf>
    <xf numFmtId="0" fontId="8" fillId="2" borderId="1" xfId="1" applyFont="1" applyFill="1" applyBorder="1" applyAlignment="1">
      <alignment vertical="center" wrapText="1"/>
    </xf>
    <xf numFmtId="3" fontId="8" fillId="0" borderId="1" xfId="1" applyNumberFormat="1" applyFont="1" applyBorder="1" applyAlignment="1">
      <alignment vertical="center" wrapText="1"/>
    </xf>
    <xf numFmtId="0" fontId="8" fillId="0" borderId="1" xfId="0" applyFont="1" applyBorder="1" applyAlignment="1">
      <alignment wrapText="1"/>
    </xf>
    <xf numFmtId="4" fontId="13" fillId="2" borderId="0" xfId="1" applyNumberFormat="1" applyFont="1" applyFill="1" applyAlignment="1">
      <alignment horizontal="right" vertical="center" wrapText="1"/>
    </xf>
    <xf numFmtId="3" fontId="13" fillId="2" borderId="0" xfId="1" applyNumberFormat="1" applyFont="1" applyFill="1"/>
    <xf numFmtId="0" fontId="8" fillId="2" borderId="2" xfId="1" applyFont="1" applyFill="1" applyBorder="1" applyAlignment="1">
      <alignment horizontal="right" vertical="center" wrapText="1"/>
    </xf>
    <xf numFmtId="3" fontId="13" fillId="2" borderId="2" xfId="1" applyNumberFormat="1" applyFont="1" applyFill="1" applyBorder="1" applyAlignment="1">
      <alignment horizontal="center" vertical="center" wrapText="1"/>
    </xf>
    <xf numFmtId="0" fontId="8" fillId="2" borderId="0" xfId="1" applyFont="1" applyFill="1" applyAlignment="1">
      <alignment wrapText="1"/>
    </xf>
    <xf numFmtId="0" fontId="8" fillId="0" borderId="0" xfId="1" applyFont="1" applyAlignment="1">
      <alignment wrapText="1"/>
    </xf>
    <xf numFmtId="3" fontId="11" fillId="0" borderId="1" xfId="11" applyNumberFormat="1" applyFont="1" applyBorder="1" applyAlignment="1">
      <alignment wrapText="1"/>
    </xf>
    <xf numFmtId="0" fontId="11" fillId="2" borderId="1" xfId="11" applyFont="1" applyFill="1" applyBorder="1" applyAlignment="1">
      <alignment horizontal="left" wrapText="1"/>
    </xf>
    <xf numFmtId="3" fontId="11" fillId="0" borderId="1" xfId="11" applyNumberFormat="1" applyFont="1" applyBorder="1" applyAlignment="1">
      <alignment horizontal="right" vertical="center"/>
    </xf>
    <xf numFmtId="0" fontId="9" fillId="0" borderId="7" xfId="11" applyFont="1" applyBorder="1" applyAlignment="1">
      <alignment horizontal="center"/>
    </xf>
    <xf numFmtId="0" fontId="8" fillId="2" borderId="4" xfId="1" applyFont="1" applyFill="1" applyBorder="1" applyAlignment="1">
      <alignment horizontal="left" vertical="center" wrapText="1"/>
    </xf>
    <xf numFmtId="0" fontId="8" fillId="2" borderId="3" xfId="1" applyFont="1" applyFill="1" applyBorder="1" applyAlignment="1">
      <alignment horizontal="left" vertical="center" wrapText="1"/>
    </xf>
    <xf numFmtId="0" fontId="8" fillId="2" borderId="5" xfId="1" applyFont="1" applyFill="1" applyBorder="1" applyAlignment="1">
      <alignment horizontal="left" vertical="center" wrapText="1"/>
    </xf>
    <xf numFmtId="0" fontId="8" fillId="0" borderId="4" xfId="1" applyFont="1" applyBorder="1" applyAlignment="1">
      <alignment horizontal="center" vertical="center" wrapText="1"/>
    </xf>
    <xf numFmtId="0" fontId="8" fillId="0" borderId="5" xfId="1" applyFont="1" applyBorder="1" applyAlignment="1">
      <alignment horizontal="center" vertical="center" wrapText="1"/>
    </xf>
    <xf numFmtId="0" fontId="8" fillId="0" borderId="3" xfId="1" applyFont="1" applyBorder="1" applyAlignment="1">
      <alignment horizontal="center" vertical="center" wrapText="1"/>
    </xf>
    <xf numFmtId="3" fontId="13" fillId="0" borderId="4" xfId="1" applyNumberFormat="1" applyFont="1" applyBorder="1" applyAlignment="1">
      <alignment horizontal="center" vertical="center" wrapText="1"/>
    </xf>
    <xf numFmtId="3" fontId="13" fillId="0" borderId="5" xfId="1" applyNumberFormat="1" applyFont="1" applyBorder="1" applyAlignment="1">
      <alignment horizontal="center" vertical="center" wrapText="1"/>
    </xf>
    <xf numFmtId="0" fontId="13" fillId="0" borderId="4" xfId="1" applyFont="1" applyBorder="1" applyAlignment="1">
      <alignment horizontal="right" vertical="center" wrapText="1"/>
    </xf>
    <xf numFmtId="0" fontId="13" fillId="0" borderId="3" xfId="1" applyFont="1" applyBorder="1" applyAlignment="1">
      <alignment horizontal="right" vertical="center" wrapText="1"/>
    </xf>
    <xf numFmtId="0" fontId="13" fillId="0" borderId="5" xfId="1" applyFont="1" applyBorder="1" applyAlignment="1">
      <alignment horizontal="right" vertical="center" wrapText="1"/>
    </xf>
    <xf numFmtId="3" fontId="8" fillId="0" borderId="4" xfId="1" applyNumberFormat="1" applyFont="1" applyBorder="1" applyAlignment="1">
      <alignment horizontal="center" vertical="center" wrapText="1"/>
    </xf>
    <xf numFmtId="3" fontId="8" fillId="0" borderId="5" xfId="1" applyNumberFormat="1" applyFont="1" applyBorder="1" applyAlignment="1">
      <alignment horizontal="center" vertical="center" wrapText="1"/>
    </xf>
    <xf numFmtId="0" fontId="8" fillId="0" borderId="4" xfId="1" applyFont="1" applyBorder="1" applyAlignment="1">
      <alignment horizontal="left" vertical="center" wrapText="1"/>
    </xf>
    <xf numFmtId="0" fontId="8" fillId="0" borderId="3" xfId="1" applyFont="1" applyBorder="1" applyAlignment="1">
      <alignment horizontal="left" vertical="center" wrapText="1"/>
    </xf>
    <xf numFmtId="0" fontId="8" fillId="0" borderId="5" xfId="1" applyFont="1" applyBorder="1" applyAlignment="1">
      <alignment horizontal="left" vertical="center" wrapText="1"/>
    </xf>
    <xf numFmtId="0" fontId="13" fillId="2" borderId="0" xfId="1" applyFont="1" applyFill="1" applyAlignment="1">
      <alignment horizontal="center" vertical="center" wrapText="1"/>
    </xf>
    <xf numFmtId="0" fontId="13" fillId="0" borderId="1" xfId="1" applyFont="1" applyBorder="1" applyAlignment="1">
      <alignment horizontal="right" vertical="center" wrapText="1"/>
    </xf>
    <xf numFmtId="3" fontId="13" fillId="0" borderId="1" xfId="1" applyNumberFormat="1" applyFont="1" applyBorder="1" applyAlignment="1">
      <alignment horizontal="center" vertical="center" wrapText="1"/>
    </xf>
    <xf numFmtId="0" fontId="8" fillId="2" borderId="0" xfId="1" applyFont="1" applyFill="1" applyAlignment="1">
      <alignment horizontal="left" vertical="center" wrapText="1"/>
    </xf>
    <xf numFmtId="0" fontId="8" fillId="0" borderId="1" xfId="1" applyFont="1" applyBorder="1" applyAlignment="1">
      <alignment horizontal="left" vertical="center" wrapText="1"/>
    </xf>
    <xf numFmtId="3" fontId="8" fillId="0" borderId="1" xfId="1" applyNumberFormat="1" applyFont="1" applyBorder="1" applyAlignment="1">
      <alignment horizontal="center" vertical="center" wrapText="1"/>
    </xf>
    <xf numFmtId="0" fontId="8" fillId="0" borderId="1" xfId="1" applyFont="1" applyBorder="1" applyAlignment="1">
      <alignment horizontal="center" vertical="center" wrapText="1"/>
    </xf>
    <xf numFmtId="0" fontId="8" fillId="2" borderId="4"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5" xfId="1" applyFont="1" applyFill="1" applyBorder="1" applyAlignment="1">
      <alignment horizontal="center" vertical="center" wrapText="1"/>
    </xf>
    <xf numFmtId="0" fontId="13" fillId="2" borderId="4" xfId="1" applyFont="1" applyFill="1" applyBorder="1" applyAlignment="1">
      <alignment horizontal="right" vertical="center" wrapText="1"/>
    </xf>
    <xf numFmtId="0" fontId="13" fillId="2" borderId="3" xfId="1" applyFont="1" applyFill="1" applyBorder="1" applyAlignment="1">
      <alignment horizontal="right" vertical="center" wrapText="1"/>
    </xf>
    <xf numFmtId="3" fontId="13" fillId="2" borderId="4" xfId="1" applyNumberFormat="1" applyFont="1" applyFill="1" applyBorder="1" applyAlignment="1">
      <alignment horizontal="center" vertical="center" wrapText="1"/>
    </xf>
    <xf numFmtId="3" fontId="13" fillId="2" borderId="5" xfId="1" applyNumberFormat="1" applyFont="1" applyFill="1" applyBorder="1" applyAlignment="1">
      <alignment horizontal="center" vertical="center" wrapText="1"/>
    </xf>
    <xf numFmtId="0" fontId="13" fillId="2" borderId="2" xfId="1" applyFont="1" applyFill="1" applyBorder="1" applyAlignment="1">
      <alignment horizontal="center" vertical="center" wrapText="1"/>
    </xf>
    <xf numFmtId="0" fontId="8" fillId="2" borderId="2" xfId="1" applyFont="1" applyFill="1" applyBorder="1" applyAlignment="1">
      <alignment horizontal="left" vertical="center" wrapText="1"/>
    </xf>
    <xf numFmtId="0" fontId="13" fillId="2" borderId="5" xfId="1" applyFont="1" applyFill="1" applyBorder="1" applyAlignment="1">
      <alignment horizontal="right" vertical="center" wrapText="1"/>
    </xf>
    <xf numFmtId="0" fontId="13" fillId="2" borderId="2" xfId="1" applyFont="1" applyFill="1" applyBorder="1" applyAlignment="1">
      <alignment horizontal="center" wrapText="1"/>
    </xf>
    <xf numFmtId="0" fontId="23" fillId="0" borderId="0" xfId="1" applyFont="1" applyAlignment="1">
      <alignment horizontal="left" vertical="top" wrapText="1"/>
    </xf>
    <xf numFmtId="0" fontId="8" fillId="2" borderId="4" xfId="1" applyFont="1" applyFill="1" applyBorder="1" applyAlignment="1">
      <alignment horizontal="right" vertical="center" wrapText="1"/>
    </xf>
    <xf numFmtId="0" fontId="8" fillId="2" borderId="3" xfId="1" applyFont="1" applyFill="1" applyBorder="1" applyAlignment="1">
      <alignment horizontal="right" vertical="center" wrapText="1"/>
    </xf>
    <xf numFmtId="0" fontId="8" fillId="2" borderId="5" xfId="1" applyFont="1" applyFill="1" applyBorder="1" applyAlignment="1">
      <alignment horizontal="right" vertical="center" wrapText="1"/>
    </xf>
    <xf numFmtId="0" fontId="19" fillId="0" borderId="0" xfId="0" applyFont="1" applyAlignment="1">
      <alignment horizontal="left" vertical="top" wrapText="1"/>
    </xf>
  </cellXfs>
  <cellStyles count="15">
    <cellStyle name="Comma 2" xfId="10" xr:uid="{8F53BDF8-CA8B-4BBA-BD74-D825C2DF5FBE}"/>
    <cellStyle name="Normal 2" xfId="2" xr:uid="{78A3C270-DAB7-49B2-B3FE-61F9B4F64A80}"/>
    <cellStyle name="Normal 2 2" xfId="8" xr:uid="{952D09D3-824B-4360-B955-ED49C170165F}"/>
    <cellStyle name="Normal 3" xfId="3" xr:uid="{6A4E84DD-9813-4418-A797-1FC174DE805B}"/>
    <cellStyle name="Normal 4" xfId="4" xr:uid="{354F1DC1-6C48-4C62-8FA8-620851F353E5}"/>
    <cellStyle name="Normal 4 2" xfId="5" xr:uid="{2E0E2EB3-39FF-4765-8EBD-CE229F527739}"/>
    <cellStyle name="Normal 5" xfId="7" xr:uid="{EE2AD3D4-6842-4E3B-B101-C06E8C03AC89}"/>
    <cellStyle name="Normal 6" xfId="1" xr:uid="{BAC3834E-08A7-4891-8A8F-28DD70FBB8E4}"/>
    <cellStyle name="Normal 7" xfId="11" xr:uid="{864F30DC-CD70-4B16-9546-5FA79864C482}"/>
    <cellStyle name="Parasts" xfId="0" builtinId="0"/>
    <cellStyle name="Parasts 2" xfId="13" xr:uid="{5FF5B392-22DF-4EC6-9927-52004D0243B4}"/>
    <cellStyle name="Percent 2" xfId="9" xr:uid="{B0E1BA78-2227-4238-A0EE-89537CF9F241}"/>
    <cellStyle name="Percent 3" xfId="6" xr:uid="{09EECAAD-EB84-4E3F-8D10-86E767D972D3}"/>
    <cellStyle name="Percent 4" xfId="12" xr:uid="{35E1AB93-2067-4F42-B0FF-28A2ECCCB3EA}"/>
    <cellStyle name="Procenti 2" xfId="14" xr:uid="{CCD009C6-F88E-40FF-B47B-F8DCE4ABB5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92106F-35EC-4CB8-BC61-261B60C9688C}">
  <sheetPr>
    <pageSetUpPr fitToPage="1"/>
  </sheetPr>
  <dimension ref="A1:D25"/>
  <sheetViews>
    <sheetView topLeftCell="A7" zoomScaleNormal="100" workbookViewId="0">
      <selection activeCell="A8" sqref="A8"/>
    </sheetView>
  </sheetViews>
  <sheetFormatPr defaultRowHeight="15" x14ac:dyDescent="0.25"/>
  <cols>
    <col min="1" max="1" width="64" style="4" customWidth="1"/>
    <col min="2" max="2" width="23.42578125" customWidth="1"/>
    <col min="3" max="3" width="52.85546875" customWidth="1"/>
    <col min="4" max="4" width="23.140625" customWidth="1"/>
  </cols>
  <sheetData>
    <row r="1" spans="1:4" ht="39.75" customHeight="1" x14ac:dyDescent="0.25">
      <c r="D1" s="61" t="s">
        <v>44</v>
      </c>
    </row>
    <row r="2" spans="1:4" ht="15.75" x14ac:dyDescent="0.25">
      <c r="A2" s="115" t="s">
        <v>28</v>
      </c>
      <c r="B2" s="115"/>
      <c r="C2" s="115"/>
      <c r="D2" s="115"/>
    </row>
    <row r="3" spans="1:4" ht="15.75" x14ac:dyDescent="0.25">
      <c r="A3" s="3"/>
      <c r="B3" s="3"/>
      <c r="C3" s="3"/>
      <c r="D3" s="3"/>
    </row>
    <row r="4" spans="1:4" ht="15.75" x14ac:dyDescent="0.25">
      <c r="A4" s="68" t="s">
        <v>47</v>
      </c>
      <c r="B4" s="69" t="s">
        <v>23</v>
      </c>
      <c r="C4" s="68" t="s">
        <v>47</v>
      </c>
      <c r="D4" s="69" t="s">
        <v>24</v>
      </c>
    </row>
    <row r="5" spans="1:4" ht="31.5" x14ac:dyDescent="0.25">
      <c r="A5" s="5" t="s">
        <v>25</v>
      </c>
      <c r="B5" s="6">
        <f>B6</f>
        <v>-2500</v>
      </c>
      <c r="C5" s="7" t="s">
        <v>38</v>
      </c>
      <c r="D5" s="6">
        <f>SUM(D6)</f>
        <v>2500</v>
      </c>
    </row>
    <row r="6" spans="1:4" ht="53.25" customHeight="1" x14ac:dyDescent="0.25">
      <c r="A6" s="65" t="s">
        <v>82</v>
      </c>
      <c r="B6" s="8">
        <v>-2500</v>
      </c>
      <c r="C6" s="8" t="s">
        <v>48</v>
      </c>
      <c r="D6" s="8">
        <v>2500</v>
      </c>
    </row>
    <row r="7" spans="1:4" ht="31.5" x14ac:dyDescent="0.25">
      <c r="A7" s="66" t="s">
        <v>26</v>
      </c>
      <c r="B7" s="6">
        <f>SUM(B8:B12)</f>
        <v>-79795</v>
      </c>
      <c r="C7" s="7" t="s">
        <v>38</v>
      </c>
      <c r="D7" s="6">
        <f>SUM(D8:D12)</f>
        <v>79795</v>
      </c>
    </row>
    <row r="8" spans="1:4" ht="63" x14ac:dyDescent="0.25">
      <c r="A8" s="62" t="s">
        <v>49</v>
      </c>
      <c r="B8" s="8">
        <v>-792</v>
      </c>
      <c r="C8" s="8" t="s">
        <v>48</v>
      </c>
      <c r="D8" s="8">
        <v>792</v>
      </c>
    </row>
    <row r="9" spans="1:4" ht="47.25" x14ac:dyDescent="0.25">
      <c r="A9" s="62" t="s">
        <v>50</v>
      </c>
      <c r="B9" s="8">
        <v>-612</v>
      </c>
      <c r="C9" s="8" t="s">
        <v>48</v>
      </c>
      <c r="D9" s="8">
        <v>612</v>
      </c>
    </row>
    <row r="10" spans="1:4" ht="47.25" x14ac:dyDescent="0.25">
      <c r="A10" s="62" t="s">
        <v>56</v>
      </c>
      <c r="B10" s="8">
        <v>-9369</v>
      </c>
      <c r="C10" s="8" t="s">
        <v>48</v>
      </c>
      <c r="D10" s="8">
        <v>9369</v>
      </c>
    </row>
    <row r="11" spans="1:4" ht="38.1" customHeight="1" x14ac:dyDescent="0.25">
      <c r="A11" s="113" t="s">
        <v>54</v>
      </c>
      <c r="B11" s="114">
        <v>-69022</v>
      </c>
      <c r="C11" s="8" t="s">
        <v>48</v>
      </c>
      <c r="D11" s="8">
        <v>10485</v>
      </c>
    </row>
    <row r="12" spans="1:4" ht="24" customHeight="1" x14ac:dyDescent="0.25">
      <c r="A12" s="113"/>
      <c r="B12" s="114"/>
      <c r="C12" s="8" t="s">
        <v>51</v>
      </c>
      <c r="D12" s="8">
        <v>58537</v>
      </c>
    </row>
    <row r="13" spans="1:4" ht="31.5" x14ac:dyDescent="0.25">
      <c r="A13" s="67" t="s">
        <v>38</v>
      </c>
      <c r="B13" s="10">
        <f>SUM(B14:B18)</f>
        <v>-1110225</v>
      </c>
      <c r="C13" s="9" t="s">
        <v>38</v>
      </c>
      <c r="D13" s="10">
        <f>SUM(D14:D18)</f>
        <v>1110225</v>
      </c>
    </row>
    <row r="14" spans="1:4" ht="32.450000000000003" customHeight="1" x14ac:dyDescent="0.25">
      <c r="A14" s="113" t="s">
        <v>98</v>
      </c>
      <c r="B14" s="114">
        <v>-999486</v>
      </c>
      <c r="C14" s="8" t="s">
        <v>48</v>
      </c>
      <c r="D14" s="11">
        <v>148764</v>
      </c>
    </row>
    <row r="15" spans="1:4" ht="33.6" customHeight="1" x14ac:dyDescent="0.25">
      <c r="A15" s="113"/>
      <c r="B15" s="114"/>
      <c r="C15" s="8" t="s">
        <v>52</v>
      </c>
      <c r="D15" s="11">
        <v>850722</v>
      </c>
    </row>
    <row r="16" spans="1:4" ht="47.25" x14ac:dyDescent="0.25">
      <c r="A16" s="62" t="s">
        <v>53</v>
      </c>
      <c r="B16" s="11">
        <v>-5028</v>
      </c>
      <c r="C16" s="8" t="s">
        <v>48</v>
      </c>
      <c r="D16" s="11">
        <v>5028</v>
      </c>
    </row>
    <row r="17" spans="1:4" ht="47.25" x14ac:dyDescent="0.25">
      <c r="A17" s="62" t="s">
        <v>55</v>
      </c>
      <c r="B17" s="11">
        <v>-42000</v>
      </c>
      <c r="C17" s="8" t="s">
        <v>48</v>
      </c>
      <c r="D17" s="11">
        <v>42000</v>
      </c>
    </row>
    <row r="18" spans="1:4" ht="47.25" x14ac:dyDescent="0.25">
      <c r="A18" s="62" t="s">
        <v>56</v>
      </c>
      <c r="B18" s="11">
        <v>-63711</v>
      </c>
      <c r="C18" s="8" t="s">
        <v>48</v>
      </c>
      <c r="D18" s="11">
        <v>63711</v>
      </c>
    </row>
    <row r="19" spans="1:4" ht="15.75" x14ac:dyDescent="0.25">
      <c r="A19" s="70" t="s">
        <v>27</v>
      </c>
      <c r="B19" s="71">
        <f>SUM(B5+B7+B13)</f>
        <v>-1192520</v>
      </c>
      <c r="C19" s="71"/>
      <c r="D19" s="71">
        <f>SUM(D5+D7+D13)</f>
        <v>1192520</v>
      </c>
    </row>
    <row r="20" spans="1:4" ht="15.75" x14ac:dyDescent="0.25">
      <c r="A20" s="63"/>
      <c r="B20" s="64"/>
      <c r="C20" s="64"/>
      <c r="D20" s="64"/>
    </row>
    <row r="21" spans="1:4" ht="31.5" x14ac:dyDescent="0.25">
      <c r="A21" s="9" t="s">
        <v>99</v>
      </c>
    </row>
    <row r="22" spans="1:4" ht="15.75" x14ac:dyDescent="0.25">
      <c r="A22" s="8" t="s">
        <v>48</v>
      </c>
      <c r="B22" s="13">
        <f>D6+D8+D10+D9+D11+D14+D16+D17+D18</f>
        <v>283261</v>
      </c>
      <c r="C22" s="12"/>
    </row>
    <row r="23" spans="1:4" ht="15.75" x14ac:dyDescent="0.25">
      <c r="A23" s="8" t="s">
        <v>52</v>
      </c>
      <c r="B23" s="13">
        <f>D15</f>
        <v>850722</v>
      </c>
    </row>
    <row r="24" spans="1:4" ht="15.75" x14ac:dyDescent="0.25">
      <c r="A24" s="8" t="s">
        <v>51</v>
      </c>
      <c r="B24" s="13">
        <f>D12</f>
        <v>58537</v>
      </c>
    </row>
    <row r="25" spans="1:4" ht="15.75" x14ac:dyDescent="0.25">
      <c r="B25" s="13">
        <f>B22+B23+B24</f>
        <v>1192520</v>
      </c>
    </row>
  </sheetData>
  <mergeCells count="5">
    <mergeCell ref="A11:A12"/>
    <mergeCell ref="B11:B12"/>
    <mergeCell ref="A14:A15"/>
    <mergeCell ref="B14:B15"/>
    <mergeCell ref="A2:D2"/>
  </mergeCells>
  <pageMargins left="0.7" right="0.7" top="0.75" bottom="0.75" header="0.3" footer="0.3"/>
  <pageSetup paperSize="9" scale="60" fitToWidth="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90344-6983-4FCA-AE44-B7055FE3E038}">
  <dimension ref="A1:J78"/>
  <sheetViews>
    <sheetView tabSelected="1" view="pageBreakPreview" topLeftCell="A48" zoomScaleNormal="100" zoomScaleSheetLayoutView="100" workbookViewId="0">
      <selection activeCell="A51" sqref="A51:I51"/>
    </sheetView>
  </sheetViews>
  <sheetFormatPr defaultColWidth="8.7109375" defaultRowHeight="12.75" x14ac:dyDescent="0.2"/>
  <cols>
    <col min="1" max="1" width="28" style="72" customWidth="1"/>
    <col min="2" max="5" width="12.140625" style="72" customWidth="1"/>
    <col min="6" max="6" width="14.140625" style="72" customWidth="1"/>
    <col min="7" max="7" width="12.140625" style="72" customWidth="1"/>
    <col min="8" max="8" width="13.140625" style="72" customWidth="1"/>
    <col min="9" max="9" width="60.140625" style="72" customWidth="1"/>
    <col min="10" max="16384" width="8.7109375" style="72"/>
  </cols>
  <sheetData>
    <row r="1" spans="1:10" x14ac:dyDescent="0.2">
      <c r="I1" s="73" t="s">
        <v>45</v>
      </c>
    </row>
    <row r="2" spans="1:10" ht="50.1" customHeight="1" x14ac:dyDescent="0.2">
      <c r="A2" s="146" t="s">
        <v>29</v>
      </c>
      <c r="B2" s="146"/>
      <c r="C2" s="146"/>
      <c r="D2" s="146"/>
      <c r="E2" s="146"/>
      <c r="F2" s="146"/>
      <c r="G2" s="146"/>
      <c r="H2" s="146"/>
      <c r="I2" s="74"/>
      <c r="J2" s="75"/>
    </row>
    <row r="3" spans="1:10" ht="76.5" x14ac:dyDescent="0.2">
      <c r="A3" s="76" t="s">
        <v>1</v>
      </c>
      <c r="B3" s="76" t="s">
        <v>102</v>
      </c>
      <c r="C3" s="76" t="s">
        <v>103</v>
      </c>
      <c r="D3" s="76" t="s">
        <v>104</v>
      </c>
      <c r="E3" s="76" t="s">
        <v>105</v>
      </c>
      <c r="F3" s="76" t="s">
        <v>2</v>
      </c>
      <c r="G3" s="76" t="s">
        <v>106</v>
      </c>
      <c r="H3" s="77" t="s">
        <v>107</v>
      </c>
      <c r="I3" s="76" t="s">
        <v>3</v>
      </c>
    </row>
    <row r="4" spans="1:10" x14ac:dyDescent="0.2">
      <c r="A4" s="116" t="s">
        <v>4</v>
      </c>
      <c r="B4" s="117"/>
      <c r="C4" s="117"/>
      <c r="D4" s="117"/>
      <c r="E4" s="117"/>
      <c r="F4" s="117"/>
      <c r="G4" s="117"/>
      <c r="H4" s="118"/>
      <c r="I4" s="78"/>
    </row>
    <row r="5" spans="1:10" ht="89.25" x14ac:dyDescent="0.2">
      <c r="A5" s="79" t="s">
        <v>57</v>
      </c>
      <c r="B5" s="80">
        <v>10000</v>
      </c>
      <c r="C5" s="80">
        <v>0</v>
      </c>
      <c r="D5" s="80">
        <v>7500</v>
      </c>
      <c r="E5" s="81">
        <v>7500</v>
      </c>
      <c r="F5" s="82">
        <f>E5/B5*100</f>
        <v>75</v>
      </c>
      <c r="G5" s="81">
        <f>B5-E5</f>
        <v>2500</v>
      </c>
      <c r="H5" s="81">
        <f>G5</f>
        <v>2500</v>
      </c>
      <c r="I5" s="1" t="s">
        <v>35</v>
      </c>
    </row>
    <row r="6" spans="1:10" x14ac:dyDescent="0.2">
      <c r="A6" s="151" t="s">
        <v>108</v>
      </c>
      <c r="B6" s="152"/>
      <c r="C6" s="152"/>
      <c r="D6" s="152"/>
      <c r="E6" s="152"/>
      <c r="F6" s="153"/>
      <c r="G6" s="83">
        <f>G5</f>
        <v>2500</v>
      </c>
      <c r="H6" s="84">
        <f>H5</f>
        <v>2500</v>
      </c>
      <c r="I6" s="74"/>
    </row>
    <row r="7" spans="1:10" ht="36.950000000000003" customHeight="1" x14ac:dyDescent="0.2">
      <c r="A7" s="150" t="s">
        <v>58</v>
      </c>
      <c r="B7" s="150"/>
      <c r="C7" s="150"/>
      <c r="D7" s="150"/>
      <c r="E7" s="150"/>
      <c r="F7" s="150"/>
      <c r="G7" s="150"/>
      <c r="H7" s="150"/>
      <c r="I7" s="150"/>
    </row>
    <row r="8" spans="1:10" ht="11.45" customHeight="1" x14ac:dyDescent="0.2">
      <c r="A8" s="142" t="s">
        <v>5</v>
      </c>
      <c r="B8" s="143"/>
      <c r="C8" s="143"/>
      <c r="D8" s="143"/>
      <c r="E8" s="143"/>
      <c r="F8" s="143"/>
      <c r="G8" s="148"/>
      <c r="H8" s="85">
        <v>2500</v>
      </c>
      <c r="I8" s="86"/>
    </row>
    <row r="9" spans="1:10" ht="13.5" hidden="1" x14ac:dyDescent="0.2">
      <c r="A9" s="87"/>
      <c r="B9" s="87"/>
      <c r="C9" s="87"/>
      <c r="D9" s="87"/>
      <c r="E9" s="87"/>
      <c r="F9" s="87"/>
      <c r="G9" s="87"/>
      <c r="H9" s="88"/>
      <c r="I9" s="86"/>
    </row>
    <row r="10" spans="1:10" ht="13.5" x14ac:dyDescent="0.2">
      <c r="A10" s="87"/>
      <c r="B10" s="87"/>
      <c r="C10" s="87"/>
      <c r="D10" s="87"/>
      <c r="E10" s="87"/>
      <c r="F10" s="87"/>
      <c r="G10" s="87"/>
      <c r="H10" s="88"/>
      <c r="I10" s="86"/>
    </row>
    <row r="11" spans="1:10" x14ac:dyDescent="0.2">
      <c r="A11" s="147" t="s">
        <v>6</v>
      </c>
      <c r="B11" s="147"/>
      <c r="C11" s="147"/>
      <c r="D11" s="147"/>
      <c r="E11" s="147"/>
      <c r="F11" s="147"/>
      <c r="G11" s="147"/>
      <c r="H11" s="147"/>
      <c r="I11" s="89"/>
    </row>
    <row r="12" spans="1:10" ht="83.1" customHeight="1" x14ac:dyDescent="0.2">
      <c r="A12" s="139" t="s">
        <v>1</v>
      </c>
      <c r="B12" s="140"/>
      <c r="C12" s="140"/>
      <c r="D12" s="140"/>
      <c r="E12" s="141"/>
      <c r="F12" s="76" t="s">
        <v>109</v>
      </c>
      <c r="G12" s="76" t="s">
        <v>110</v>
      </c>
      <c r="H12" s="76" t="s">
        <v>111</v>
      </c>
      <c r="I12" s="90" t="s">
        <v>7</v>
      </c>
    </row>
    <row r="13" spans="1:10" ht="153" x14ac:dyDescent="0.2">
      <c r="A13" s="116" t="s">
        <v>8</v>
      </c>
      <c r="B13" s="117"/>
      <c r="C13" s="117"/>
      <c r="D13" s="117"/>
      <c r="E13" s="118"/>
      <c r="F13" s="91">
        <v>283261</v>
      </c>
      <c r="G13" s="91">
        <v>2500</v>
      </c>
      <c r="H13" s="91">
        <f>F13-G13</f>
        <v>280761</v>
      </c>
      <c r="I13" s="92" t="s">
        <v>33</v>
      </c>
    </row>
    <row r="14" spans="1:10" x14ac:dyDescent="0.2">
      <c r="A14" s="142" t="s">
        <v>112</v>
      </c>
      <c r="B14" s="143"/>
      <c r="C14" s="143"/>
      <c r="D14" s="143"/>
      <c r="E14" s="143"/>
      <c r="F14" s="148"/>
      <c r="G14" s="144">
        <f>G13</f>
        <v>2500</v>
      </c>
      <c r="H14" s="145"/>
      <c r="I14" s="89"/>
    </row>
    <row r="15" spans="1:10" ht="13.5" x14ac:dyDescent="0.2">
      <c r="A15" s="87"/>
      <c r="B15" s="87"/>
      <c r="C15" s="87"/>
      <c r="D15" s="87"/>
      <c r="E15" s="87"/>
      <c r="F15" s="87"/>
      <c r="G15" s="87"/>
      <c r="H15" s="88"/>
      <c r="I15" s="86"/>
    </row>
    <row r="16" spans="1:10" ht="59.1" customHeight="1" x14ac:dyDescent="0.2">
      <c r="A16" s="149" t="s">
        <v>30</v>
      </c>
      <c r="B16" s="149"/>
      <c r="C16" s="149"/>
      <c r="D16" s="149"/>
      <c r="E16" s="149"/>
      <c r="F16" s="149"/>
      <c r="G16" s="149"/>
      <c r="H16" s="149"/>
      <c r="I16" s="89"/>
    </row>
    <row r="17" spans="1:9" ht="76.5" x14ac:dyDescent="0.2">
      <c r="A17" s="76" t="s">
        <v>1</v>
      </c>
      <c r="B17" s="76" t="s">
        <v>102</v>
      </c>
      <c r="C17" s="76" t="s">
        <v>103</v>
      </c>
      <c r="D17" s="76" t="s">
        <v>104</v>
      </c>
      <c r="E17" s="76" t="s">
        <v>105</v>
      </c>
      <c r="F17" s="76" t="s">
        <v>2</v>
      </c>
      <c r="G17" s="76" t="s">
        <v>113</v>
      </c>
      <c r="H17" s="77" t="s">
        <v>114</v>
      </c>
      <c r="I17" s="76" t="s">
        <v>3</v>
      </c>
    </row>
    <row r="18" spans="1:9" x14ac:dyDescent="0.2">
      <c r="A18" s="116" t="s">
        <v>10</v>
      </c>
      <c r="B18" s="117"/>
      <c r="C18" s="117"/>
      <c r="D18" s="117"/>
      <c r="E18" s="117"/>
      <c r="F18" s="117"/>
      <c r="G18" s="117"/>
      <c r="H18" s="118"/>
      <c r="I18" s="78"/>
    </row>
    <row r="19" spans="1:9" ht="89.25" x14ac:dyDescent="0.2">
      <c r="A19" s="93" t="s">
        <v>59</v>
      </c>
      <c r="B19" s="94">
        <v>3168</v>
      </c>
      <c r="C19" s="94">
        <v>0</v>
      </c>
      <c r="D19" s="94">
        <v>2376</v>
      </c>
      <c r="E19" s="94">
        <v>2376</v>
      </c>
      <c r="F19" s="95">
        <f>E19/B19*100</f>
        <v>75</v>
      </c>
      <c r="G19" s="94">
        <f>B19-E19</f>
        <v>792</v>
      </c>
      <c r="H19" s="94">
        <f>G19</f>
        <v>792</v>
      </c>
      <c r="I19" s="2" t="s">
        <v>36</v>
      </c>
    </row>
    <row r="20" spans="1:9" ht="102" x14ac:dyDescent="0.2">
      <c r="A20" s="93" t="s">
        <v>11</v>
      </c>
      <c r="B20" s="94">
        <v>2488</v>
      </c>
      <c r="C20" s="94">
        <v>0</v>
      </c>
      <c r="D20" s="94">
        <v>1876</v>
      </c>
      <c r="E20" s="94">
        <v>1876</v>
      </c>
      <c r="F20" s="95">
        <f>E20/B20*100</f>
        <v>75.40192926045016</v>
      </c>
      <c r="G20" s="94">
        <f>B20-E20</f>
        <v>612</v>
      </c>
      <c r="H20" s="94">
        <f>G20</f>
        <v>612</v>
      </c>
      <c r="I20" s="2" t="s">
        <v>39</v>
      </c>
    </row>
    <row r="21" spans="1:9" ht="89.25" x14ac:dyDescent="0.2">
      <c r="A21" s="93" t="s">
        <v>83</v>
      </c>
      <c r="B21" s="94">
        <v>37477</v>
      </c>
      <c r="C21" s="94">
        <v>0</v>
      </c>
      <c r="D21" s="94">
        <v>28108</v>
      </c>
      <c r="E21" s="94">
        <v>28108</v>
      </c>
      <c r="F21" s="95">
        <f>E21/B21*100</f>
        <v>75.00066707580649</v>
      </c>
      <c r="G21" s="94">
        <f>B21-E21</f>
        <v>9369</v>
      </c>
      <c r="H21" s="94">
        <f>G21</f>
        <v>9369</v>
      </c>
      <c r="I21" s="2" t="s">
        <v>41</v>
      </c>
    </row>
    <row r="22" spans="1:9" ht="103.5" customHeight="1" x14ac:dyDescent="0.2">
      <c r="A22" s="93" t="s">
        <v>84</v>
      </c>
      <c r="B22" s="94">
        <v>276088</v>
      </c>
      <c r="C22" s="94">
        <v>0</v>
      </c>
      <c r="D22" s="94">
        <v>207066</v>
      </c>
      <c r="E22" s="94">
        <v>207066</v>
      </c>
      <c r="F22" s="95">
        <f>E22/B22*100</f>
        <v>75</v>
      </c>
      <c r="G22" s="94">
        <f>B22-E22</f>
        <v>69022</v>
      </c>
      <c r="H22" s="94">
        <f>G22</f>
        <v>69022</v>
      </c>
      <c r="I22" s="2" t="s">
        <v>40</v>
      </c>
    </row>
    <row r="23" spans="1:9" x14ac:dyDescent="0.2">
      <c r="A23" s="142" t="s">
        <v>12</v>
      </c>
      <c r="B23" s="143"/>
      <c r="C23" s="143"/>
      <c r="D23" s="143"/>
      <c r="E23" s="143"/>
      <c r="F23" s="148"/>
      <c r="G23" s="85">
        <f>G21+G22+G20+G19</f>
        <v>79795</v>
      </c>
      <c r="H23" s="85">
        <f>H21+H22+H20+H19</f>
        <v>79795</v>
      </c>
      <c r="I23" s="89"/>
    </row>
    <row r="24" spans="1:9" ht="79.5" customHeight="1" x14ac:dyDescent="0.2">
      <c r="A24" s="150" t="s">
        <v>85</v>
      </c>
      <c r="B24" s="150"/>
      <c r="C24" s="150"/>
      <c r="D24" s="150"/>
      <c r="E24" s="150"/>
      <c r="F24" s="150"/>
      <c r="G24" s="150"/>
      <c r="H24" s="150"/>
      <c r="I24" s="150"/>
    </row>
    <row r="25" spans="1:9" ht="13.5" x14ac:dyDescent="0.2">
      <c r="A25" s="142" t="s">
        <v>5</v>
      </c>
      <c r="B25" s="143"/>
      <c r="C25" s="143"/>
      <c r="D25" s="143"/>
      <c r="E25" s="143"/>
      <c r="F25" s="143"/>
      <c r="G25" s="148"/>
      <c r="H25" s="85">
        <v>79795</v>
      </c>
      <c r="I25" s="86"/>
    </row>
    <row r="26" spans="1:9" ht="13.5" x14ac:dyDescent="0.2">
      <c r="A26" s="87"/>
      <c r="B26" s="87"/>
      <c r="C26" s="87"/>
      <c r="D26" s="87"/>
      <c r="E26" s="87"/>
      <c r="F26" s="87"/>
      <c r="G26" s="87"/>
      <c r="H26" s="88"/>
      <c r="I26" s="86"/>
    </row>
    <row r="27" spans="1:9" x14ac:dyDescent="0.2">
      <c r="A27" s="147" t="s">
        <v>6</v>
      </c>
      <c r="B27" s="147"/>
      <c r="C27" s="147"/>
      <c r="D27" s="147"/>
      <c r="E27" s="147"/>
      <c r="F27" s="147"/>
      <c r="G27" s="147"/>
      <c r="H27" s="147"/>
      <c r="I27" s="89"/>
    </row>
    <row r="28" spans="1:9" ht="63.75" x14ac:dyDescent="0.2">
      <c r="A28" s="139" t="s">
        <v>1</v>
      </c>
      <c r="B28" s="140"/>
      <c r="C28" s="140"/>
      <c r="D28" s="140"/>
      <c r="E28" s="141"/>
      <c r="F28" s="76" t="s">
        <v>111</v>
      </c>
      <c r="G28" s="76" t="s">
        <v>110</v>
      </c>
      <c r="H28" s="76" t="s">
        <v>111</v>
      </c>
      <c r="I28" s="90" t="s">
        <v>7</v>
      </c>
    </row>
    <row r="29" spans="1:9" ht="150.75" customHeight="1" x14ac:dyDescent="0.2">
      <c r="A29" s="116" t="s">
        <v>8</v>
      </c>
      <c r="B29" s="117"/>
      <c r="C29" s="117"/>
      <c r="D29" s="117"/>
      <c r="E29" s="118"/>
      <c r="F29" s="91">
        <f>$H$13</f>
        <v>280761</v>
      </c>
      <c r="G29" s="91">
        <f>H19+H20+H21+10485</f>
        <v>21258</v>
      </c>
      <c r="H29" s="91">
        <f>F29-G29</f>
        <v>259503</v>
      </c>
      <c r="I29" s="92" t="s">
        <v>33</v>
      </c>
    </row>
    <row r="30" spans="1:9" ht="76.5" x14ac:dyDescent="0.2">
      <c r="A30" s="116" t="s">
        <v>13</v>
      </c>
      <c r="B30" s="117"/>
      <c r="C30" s="117"/>
      <c r="D30" s="117"/>
      <c r="E30" s="118"/>
      <c r="F30" s="91">
        <v>58537</v>
      </c>
      <c r="G30" s="91">
        <v>58537</v>
      </c>
      <c r="H30" s="96">
        <f>F30-G30</f>
        <v>0</v>
      </c>
      <c r="I30" s="92" t="s">
        <v>34</v>
      </c>
    </row>
    <row r="31" spans="1:9" x14ac:dyDescent="0.2">
      <c r="A31" s="142" t="s">
        <v>112</v>
      </c>
      <c r="B31" s="143"/>
      <c r="C31" s="143"/>
      <c r="D31" s="143"/>
      <c r="E31" s="143"/>
      <c r="F31" s="148"/>
      <c r="G31" s="144">
        <f>G29+G30</f>
        <v>79795</v>
      </c>
      <c r="H31" s="145"/>
      <c r="I31" s="89"/>
    </row>
    <row r="32" spans="1:9" ht="13.5" x14ac:dyDescent="0.2">
      <c r="A32" s="87"/>
      <c r="B32" s="87"/>
      <c r="C32" s="87"/>
      <c r="D32" s="87"/>
      <c r="E32" s="87"/>
      <c r="F32" s="87"/>
      <c r="G32" s="87"/>
      <c r="H32" s="88"/>
      <c r="I32" s="86"/>
    </row>
    <row r="33" spans="1:9" ht="13.5" x14ac:dyDescent="0.2">
      <c r="A33" s="132" t="s">
        <v>9</v>
      </c>
      <c r="B33" s="132"/>
      <c r="C33" s="132"/>
      <c r="D33" s="132"/>
      <c r="E33" s="132"/>
      <c r="F33" s="132"/>
      <c r="G33" s="132"/>
      <c r="H33" s="132"/>
      <c r="I33" s="86"/>
    </row>
    <row r="34" spans="1:9" ht="13.5" x14ac:dyDescent="0.2">
      <c r="A34" s="87"/>
      <c r="B34" s="87"/>
      <c r="C34" s="87"/>
      <c r="D34" s="87"/>
      <c r="E34" s="87"/>
      <c r="F34" s="87"/>
      <c r="G34" s="87"/>
      <c r="H34" s="88"/>
      <c r="I34" s="86"/>
    </row>
    <row r="35" spans="1:9" x14ac:dyDescent="0.2">
      <c r="A35" s="119" t="s">
        <v>14</v>
      </c>
      <c r="B35" s="121"/>
      <c r="C35" s="121"/>
      <c r="D35" s="121"/>
      <c r="E35" s="121"/>
      <c r="F35" s="120"/>
      <c r="G35" s="119" t="s">
        <v>0</v>
      </c>
      <c r="H35" s="120"/>
      <c r="I35" s="97"/>
    </row>
    <row r="36" spans="1:9" x14ac:dyDescent="0.2">
      <c r="A36" s="129" t="s">
        <v>13</v>
      </c>
      <c r="B36" s="130"/>
      <c r="C36" s="130"/>
      <c r="D36" s="130"/>
      <c r="E36" s="130"/>
      <c r="F36" s="131"/>
      <c r="G36" s="127">
        <v>2</v>
      </c>
      <c r="H36" s="128"/>
    </row>
    <row r="37" spans="1:9" x14ac:dyDescent="0.2">
      <c r="A37" s="124" t="s">
        <v>15</v>
      </c>
      <c r="B37" s="125"/>
      <c r="C37" s="125"/>
      <c r="D37" s="125"/>
      <c r="E37" s="125"/>
      <c r="F37" s="126"/>
      <c r="G37" s="122">
        <f>G36</f>
        <v>2</v>
      </c>
      <c r="H37" s="123"/>
    </row>
    <row r="38" spans="1:9" x14ac:dyDescent="0.2">
      <c r="A38" s="101"/>
      <c r="B38" s="101"/>
      <c r="C38" s="101"/>
      <c r="D38" s="101"/>
      <c r="E38" s="101"/>
      <c r="F38" s="101"/>
      <c r="G38" s="102"/>
      <c r="H38" s="102"/>
    </row>
    <row r="39" spans="1:9" x14ac:dyDescent="0.2">
      <c r="A39" s="119" t="s">
        <v>14</v>
      </c>
      <c r="B39" s="121"/>
      <c r="C39" s="121"/>
      <c r="D39" s="121"/>
      <c r="E39" s="121"/>
      <c r="F39" s="120"/>
      <c r="G39" s="119" t="s">
        <v>0</v>
      </c>
      <c r="H39" s="120"/>
    </row>
    <row r="40" spans="1:9" x14ac:dyDescent="0.2">
      <c r="A40" s="98" t="s">
        <v>16</v>
      </c>
      <c r="B40" s="99"/>
      <c r="C40" s="99"/>
      <c r="D40" s="99"/>
      <c r="E40" s="99"/>
      <c r="F40" s="100"/>
      <c r="G40" s="127">
        <f>G41</f>
        <v>4</v>
      </c>
      <c r="H40" s="128"/>
    </row>
    <row r="41" spans="1:9" x14ac:dyDescent="0.2">
      <c r="A41" s="129" t="s">
        <v>64</v>
      </c>
      <c r="B41" s="130"/>
      <c r="C41" s="130"/>
      <c r="D41" s="130"/>
      <c r="E41" s="130"/>
      <c r="F41" s="131"/>
      <c r="G41" s="127">
        <v>4</v>
      </c>
      <c r="H41" s="128"/>
    </row>
    <row r="42" spans="1:9" x14ac:dyDescent="0.2">
      <c r="A42" s="124" t="s">
        <v>15</v>
      </c>
      <c r="B42" s="125"/>
      <c r="C42" s="125"/>
      <c r="D42" s="125"/>
      <c r="E42" s="125"/>
      <c r="F42" s="126"/>
      <c r="G42" s="122">
        <f>G40</f>
        <v>4</v>
      </c>
      <c r="H42" s="123"/>
      <c r="I42" s="97"/>
    </row>
    <row r="43" spans="1:9" ht="52.5" customHeight="1" x14ac:dyDescent="0.2">
      <c r="A43" s="149" t="s">
        <v>31</v>
      </c>
      <c r="B43" s="149"/>
      <c r="C43" s="149"/>
      <c r="D43" s="149"/>
      <c r="E43" s="149"/>
      <c r="F43" s="149"/>
      <c r="G43" s="149"/>
      <c r="H43" s="149"/>
      <c r="I43" s="89"/>
    </row>
    <row r="44" spans="1:9" ht="76.5" x14ac:dyDescent="0.2">
      <c r="A44" s="76" t="s">
        <v>1</v>
      </c>
      <c r="B44" s="76" t="s">
        <v>115</v>
      </c>
      <c r="C44" s="76" t="s">
        <v>116</v>
      </c>
      <c r="D44" s="76" t="s">
        <v>117</v>
      </c>
      <c r="E44" s="76" t="s">
        <v>105</v>
      </c>
      <c r="F44" s="76" t="s">
        <v>2</v>
      </c>
      <c r="G44" s="76" t="s">
        <v>106</v>
      </c>
      <c r="H44" s="76" t="s">
        <v>107</v>
      </c>
      <c r="I44" s="76" t="s">
        <v>3</v>
      </c>
    </row>
    <row r="45" spans="1:9" x14ac:dyDescent="0.2">
      <c r="A45" s="116" t="s">
        <v>10</v>
      </c>
      <c r="B45" s="117"/>
      <c r="C45" s="117"/>
      <c r="D45" s="117"/>
      <c r="E45" s="117"/>
      <c r="F45" s="117"/>
      <c r="G45" s="117"/>
      <c r="H45" s="118"/>
      <c r="I45" s="78"/>
    </row>
    <row r="46" spans="1:9" ht="229.5" x14ac:dyDescent="0.2">
      <c r="A46" s="93" t="s">
        <v>97</v>
      </c>
      <c r="B46" s="94">
        <v>999486</v>
      </c>
      <c r="C46" s="94">
        <v>0</v>
      </c>
      <c r="D46" s="94">
        <v>0</v>
      </c>
      <c r="E46" s="94">
        <v>0</v>
      </c>
      <c r="F46" s="95">
        <f>E46/B46*100</f>
        <v>0</v>
      </c>
      <c r="G46" s="94">
        <f>B46-E46</f>
        <v>999486</v>
      </c>
      <c r="H46" s="94">
        <f>G46</f>
        <v>999486</v>
      </c>
      <c r="I46" s="103" t="s">
        <v>118</v>
      </c>
    </row>
    <row r="47" spans="1:9" ht="102" x14ac:dyDescent="0.2">
      <c r="A47" s="92" t="s">
        <v>11</v>
      </c>
      <c r="B47" s="94">
        <v>20113</v>
      </c>
      <c r="C47" s="94">
        <v>0</v>
      </c>
      <c r="D47" s="94">
        <v>15085</v>
      </c>
      <c r="E47" s="94">
        <v>15085</v>
      </c>
      <c r="F47" s="95">
        <f>E47/B47*100</f>
        <v>75.001242977178933</v>
      </c>
      <c r="G47" s="94">
        <f>B47-E47</f>
        <v>5028</v>
      </c>
      <c r="H47" s="94">
        <f>G47</f>
        <v>5028</v>
      </c>
      <c r="I47" s="1" t="s">
        <v>37</v>
      </c>
    </row>
    <row r="48" spans="1:9" ht="89.25" x14ac:dyDescent="0.2">
      <c r="A48" s="92" t="s">
        <v>100</v>
      </c>
      <c r="B48" s="94">
        <v>168000</v>
      </c>
      <c r="C48" s="94">
        <v>0</v>
      </c>
      <c r="D48" s="94">
        <v>126000</v>
      </c>
      <c r="E48" s="94">
        <v>126000</v>
      </c>
      <c r="F48" s="95">
        <f>E48/B48*100</f>
        <v>75</v>
      </c>
      <c r="G48" s="94">
        <f>B48-E48</f>
        <v>42000</v>
      </c>
      <c r="H48" s="94">
        <f>G48</f>
        <v>42000</v>
      </c>
      <c r="I48" s="1" t="s">
        <v>43</v>
      </c>
    </row>
    <row r="49" spans="1:9" ht="89.25" x14ac:dyDescent="0.2">
      <c r="A49" s="92" t="s">
        <v>83</v>
      </c>
      <c r="B49" s="94">
        <v>254843</v>
      </c>
      <c r="C49" s="94">
        <v>0</v>
      </c>
      <c r="D49" s="94">
        <v>191132</v>
      </c>
      <c r="E49" s="94">
        <v>191132</v>
      </c>
      <c r="F49" s="95">
        <f>E49/B49*100</f>
        <v>74.999901900385723</v>
      </c>
      <c r="G49" s="94">
        <f>B49-E49</f>
        <v>63711</v>
      </c>
      <c r="H49" s="94">
        <f>G49</f>
        <v>63711</v>
      </c>
      <c r="I49" s="1" t="s">
        <v>42</v>
      </c>
    </row>
    <row r="50" spans="1:9" x14ac:dyDescent="0.2">
      <c r="A50" s="142" t="s">
        <v>112</v>
      </c>
      <c r="B50" s="143"/>
      <c r="C50" s="143"/>
      <c r="D50" s="143"/>
      <c r="E50" s="143"/>
      <c r="F50" s="148"/>
      <c r="G50" s="85">
        <f>G49+G48+G47+G46</f>
        <v>1110225</v>
      </c>
      <c r="H50" s="85">
        <f>H49+H48+H47+H46</f>
        <v>1110225</v>
      </c>
      <c r="I50" s="89"/>
    </row>
    <row r="51" spans="1:9" ht="73.5" customHeight="1" x14ac:dyDescent="0.2">
      <c r="A51" s="150" t="s">
        <v>101</v>
      </c>
      <c r="B51" s="150"/>
      <c r="C51" s="150"/>
      <c r="D51" s="150"/>
      <c r="E51" s="150"/>
      <c r="F51" s="150"/>
      <c r="G51" s="150"/>
      <c r="H51" s="150"/>
      <c r="I51" s="150"/>
    </row>
    <row r="52" spans="1:9" x14ac:dyDescent="0.2">
      <c r="A52" s="142" t="s">
        <v>5</v>
      </c>
      <c r="B52" s="143"/>
      <c r="C52" s="143"/>
      <c r="D52" s="143"/>
      <c r="E52" s="143"/>
      <c r="F52" s="143"/>
      <c r="G52" s="148"/>
      <c r="H52" s="85">
        <v>1110225</v>
      </c>
      <c r="I52" s="89"/>
    </row>
    <row r="53" spans="1:9" x14ac:dyDescent="0.2">
      <c r="A53" s="87"/>
      <c r="B53" s="87"/>
      <c r="C53" s="87"/>
      <c r="D53" s="87"/>
      <c r="E53" s="87"/>
      <c r="F53" s="87"/>
      <c r="G53" s="87"/>
      <c r="H53" s="88"/>
      <c r="I53" s="89"/>
    </row>
    <row r="54" spans="1:9" x14ac:dyDescent="0.2">
      <c r="A54" s="135" t="s">
        <v>6</v>
      </c>
      <c r="B54" s="135"/>
      <c r="C54" s="135"/>
      <c r="D54" s="135"/>
      <c r="E54" s="135"/>
      <c r="F54" s="135"/>
      <c r="G54" s="135"/>
      <c r="H54" s="135"/>
      <c r="I54" s="89"/>
    </row>
    <row r="55" spans="1:9" ht="63.75" x14ac:dyDescent="0.2">
      <c r="A55" s="139" t="s">
        <v>1</v>
      </c>
      <c r="B55" s="140"/>
      <c r="C55" s="140"/>
      <c r="D55" s="140"/>
      <c r="E55" s="141"/>
      <c r="F55" s="76" t="s">
        <v>111</v>
      </c>
      <c r="G55" s="76" t="s">
        <v>110</v>
      </c>
      <c r="H55" s="76" t="s">
        <v>111</v>
      </c>
      <c r="I55" s="90" t="s">
        <v>7</v>
      </c>
    </row>
    <row r="56" spans="1:9" ht="149.25" customHeight="1" x14ac:dyDescent="0.2">
      <c r="A56" s="116" t="s">
        <v>8</v>
      </c>
      <c r="B56" s="117"/>
      <c r="C56" s="117"/>
      <c r="D56" s="117"/>
      <c r="E56" s="118"/>
      <c r="F56" s="91">
        <f>H29</f>
        <v>259503</v>
      </c>
      <c r="G56" s="91">
        <f>148764+H47+H48+H49</f>
        <v>259503</v>
      </c>
      <c r="H56" s="104">
        <f>F56-G56</f>
        <v>0</v>
      </c>
      <c r="I56" s="92" t="s">
        <v>33</v>
      </c>
    </row>
    <row r="57" spans="1:9" ht="204" x14ac:dyDescent="0.2">
      <c r="A57" s="116" t="s">
        <v>18</v>
      </c>
      <c r="B57" s="117"/>
      <c r="C57" s="117"/>
      <c r="D57" s="117"/>
      <c r="E57" s="117"/>
      <c r="F57" s="91">
        <f>850170+552</f>
        <v>850722</v>
      </c>
      <c r="G57" s="91">
        <v>850722</v>
      </c>
      <c r="H57" s="96">
        <f>F57-G57</f>
        <v>0</v>
      </c>
      <c r="I57" s="105" t="s">
        <v>32</v>
      </c>
    </row>
    <row r="58" spans="1:9" x14ac:dyDescent="0.2">
      <c r="A58" s="142" t="s">
        <v>112</v>
      </c>
      <c r="B58" s="143"/>
      <c r="C58" s="143"/>
      <c r="D58" s="143"/>
      <c r="E58" s="143"/>
      <c r="F58" s="143"/>
      <c r="G58" s="144">
        <f>G56+G57</f>
        <v>1110225</v>
      </c>
      <c r="H58" s="145"/>
      <c r="I58" s="89"/>
    </row>
    <row r="59" spans="1:9" x14ac:dyDescent="0.2">
      <c r="A59" s="87"/>
      <c r="B59" s="87"/>
      <c r="C59" s="87"/>
      <c r="D59" s="87"/>
      <c r="E59" s="87"/>
      <c r="F59" s="106"/>
      <c r="G59" s="87"/>
      <c r="H59" s="88"/>
      <c r="I59" s="89"/>
    </row>
    <row r="60" spans="1:9" x14ac:dyDescent="0.2">
      <c r="A60" s="132" t="s">
        <v>9</v>
      </c>
      <c r="B60" s="132"/>
      <c r="C60" s="132"/>
      <c r="D60" s="132"/>
      <c r="E60" s="132"/>
      <c r="F60" s="132"/>
      <c r="G60" s="132"/>
      <c r="H60" s="132"/>
      <c r="I60" s="107"/>
    </row>
    <row r="61" spans="1:9" x14ac:dyDescent="0.2">
      <c r="A61" s="108"/>
      <c r="B61" s="108"/>
      <c r="C61" s="108"/>
      <c r="D61" s="108"/>
      <c r="E61" s="108"/>
      <c r="F61" s="108"/>
      <c r="G61" s="108"/>
      <c r="H61" s="109"/>
      <c r="I61" s="89"/>
    </row>
    <row r="62" spans="1:9" x14ac:dyDescent="0.2">
      <c r="A62" s="138" t="s">
        <v>14</v>
      </c>
      <c r="B62" s="138"/>
      <c r="C62" s="138"/>
      <c r="D62" s="138"/>
      <c r="E62" s="138"/>
      <c r="F62" s="138"/>
      <c r="G62" s="138" t="s">
        <v>0</v>
      </c>
      <c r="H62" s="138"/>
      <c r="I62" s="89"/>
    </row>
    <row r="63" spans="1:9" x14ac:dyDescent="0.2">
      <c r="A63" s="136" t="s">
        <v>16</v>
      </c>
      <c r="B63" s="136"/>
      <c r="C63" s="136"/>
      <c r="D63" s="136"/>
      <c r="E63" s="136"/>
      <c r="F63" s="136"/>
      <c r="G63" s="137">
        <f>G64+G65</f>
        <v>38</v>
      </c>
      <c r="H63" s="137"/>
      <c r="I63" s="110"/>
    </row>
    <row r="64" spans="1:9" x14ac:dyDescent="0.2">
      <c r="A64" s="136" t="s">
        <v>17</v>
      </c>
      <c r="B64" s="136"/>
      <c r="C64" s="136"/>
      <c r="D64" s="136"/>
      <c r="E64" s="136"/>
      <c r="F64" s="136"/>
      <c r="G64" s="137">
        <v>20</v>
      </c>
      <c r="H64" s="137"/>
      <c r="I64" s="110"/>
    </row>
    <row r="65" spans="1:9" x14ac:dyDescent="0.2">
      <c r="A65" s="136" t="s">
        <v>19</v>
      </c>
      <c r="B65" s="136"/>
      <c r="C65" s="136"/>
      <c r="D65" s="136"/>
      <c r="E65" s="136"/>
      <c r="F65" s="136"/>
      <c r="G65" s="127">
        <v>18</v>
      </c>
      <c r="H65" s="128"/>
      <c r="I65" s="110"/>
    </row>
    <row r="66" spans="1:9" x14ac:dyDescent="0.2">
      <c r="A66" s="133" t="s">
        <v>15</v>
      </c>
      <c r="B66" s="133"/>
      <c r="C66" s="133"/>
      <c r="D66" s="133"/>
      <c r="E66" s="133"/>
      <c r="F66" s="133"/>
      <c r="G66" s="134">
        <f>G63</f>
        <v>38</v>
      </c>
      <c r="H66" s="134"/>
      <c r="I66" s="110"/>
    </row>
    <row r="67" spans="1:9" x14ac:dyDescent="0.2">
      <c r="A67" s="101"/>
      <c r="B67" s="101"/>
      <c r="C67" s="101"/>
      <c r="D67" s="101"/>
      <c r="E67" s="101"/>
      <c r="F67" s="101"/>
      <c r="G67" s="102"/>
      <c r="H67" s="102"/>
      <c r="I67" s="111"/>
    </row>
    <row r="68" spans="1:9" x14ac:dyDescent="0.2">
      <c r="A68" s="138" t="s">
        <v>14</v>
      </c>
      <c r="B68" s="138"/>
      <c r="C68" s="138"/>
      <c r="D68" s="138"/>
      <c r="E68" s="138"/>
      <c r="F68" s="138"/>
      <c r="G68" s="138" t="s">
        <v>0</v>
      </c>
      <c r="H68" s="138"/>
      <c r="I68" s="111"/>
    </row>
    <row r="69" spans="1:9" ht="12.95" customHeight="1" x14ac:dyDescent="0.2">
      <c r="A69" s="136" t="s">
        <v>20</v>
      </c>
      <c r="B69" s="136"/>
      <c r="C69" s="136"/>
      <c r="D69" s="136"/>
      <c r="E69" s="136"/>
      <c r="F69" s="136"/>
      <c r="G69" s="137">
        <f>G70+G71</f>
        <v>164</v>
      </c>
      <c r="H69" s="137"/>
    </row>
    <row r="70" spans="1:9" x14ac:dyDescent="0.2">
      <c r="A70" s="136" t="s">
        <v>21</v>
      </c>
      <c r="B70" s="136"/>
      <c r="C70" s="136"/>
      <c r="D70" s="136"/>
      <c r="E70" s="136"/>
      <c r="F70" s="136"/>
      <c r="G70" s="137">
        <v>85</v>
      </c>
      <c r="H70" s="137"/>
    </row>
    <row r="71" spans="1:9" x14ac:dyDescent="0.2">
      <c r="A71" s="136" t="s">
        <v>22</v>
      </c>
      <c r="B71" s="136"/>
      <c r="C71" s="136"/>
      <c r="D71" s="136"/>
      <c r="E71" s="136"/>
      <c r="F71" s="136"/>
      <c r="G71" s="137">
        <v>79</v>
      </c>
      <c r="H71" s="137"/>
    </row>
    <row r="72" spans="1:9" x14ac:dyDescent="0.2">
      <c r="A72" s="133" t="s">
        <v>15</v>
      </c>
      <c r="B72" s="133"/>
      <c r="C72" s="133"/>
      <c r="D72" s="133"/>
      <c r="E72" s="133"/>
      <c r="F72" s="133"/>
      <c r="G72" s="134">
        <f>G69</f>
        <v>164</v>
      </c>
      <c r="H72" s="134"/>
    </row>
    <row r="74" spans="1:9" ht="47.25" x14ac:dyDescent="0.25">
      <c r="A74" s="9" t="s">
        <v>99</v>
      </c>
      <c r="B74"/>
    </row>
    <row r="75" spans="1:9" ht="31.5" x14ac:dyDescent="0.25">
      <c r="A75" s="112" t="s">
        <v>48</v>
      </c>
      <c r="B75" s="13">
        <f>G56+G29+G13</f>
        <v>283261</v>
      </c>
    </row>
    <row r="76" spans="1:9" ht="31.5" x14ac:dyDescent="0.25">
      <c r="A76" s="112" t="s">
        <v>52</v>
      </c>
      <c r="B76" s="13">
        <f>G57</f>
        <v>850722</v>
      </c>
    </row>
    <row r="77" spans="1:9" ht="31.5" x14ac:dyDescent="0.25">
      <c r="A77" s="112" t="s">
        <v>51</v>
      </c>
      <c r="B77" s="13">
        <f>G30</f>
        <v>58537</v>
      </c>
    </row>
    <row r="78" spans="1:9" ht="15.75" x14ac:dyDescent="0.25">
      <c r="A78" s="4"/>
      <c r="B78" s="13">
        <f>B75+B76+B77</f>
        <v>1192520</v>
      </c>
    </row>
  </sheetData>
  <mergeCells count="67">
    <mergeCell ref="A24:I24"/>
    <mergeCell ref="A23:F23"/>
    <mergeCell ref="A52:G52"/>
    <mergeCell ref="A51:I51"/>
    <mergeCell ref="A18:H18"/>
    <mergeCell ref="A27:H27"/>
    <mergeCell ref="A28:E28"/>
    <mergeCell ref="A29:E29"/>
    <mergeCell ref="A43:H43"/>
    <mergeCell ref="A45:H45"/>
    <mergeCell ref="A50:F50"/>
    <mergeCell ref="A31:F31"/>
    <mergeCell ref="G31:H31"/>
    <mergeCell ref="A41:F41"/>
    <mergeCell ref="A42:F42"/>
    <mergeCell ref="G40:H40"/>
    <mergeCell ref="A68:F68"/>
    <mergeCell ref="G68:H68"/>
    <mergeCell ref="A69:F69"/>
    <mergeCell ref="G69:H69"/>
    <mergeCell ref="A72:F72"/>
    <mergeCell ref="G72:H72"/>
    <mergeCell ref="A70:F70"/>
    <mergeCell ref="A71:F71"/>
    <mergeCell ref="G70:H70"/>
    <mergeCell ref="G71:H71"/>
    <mergeCell ref="A4:H4"/>
    <mergeCell ref="A2:H2"/>
    <mergeCell ref="A64:F64"/>
    <mergeCell ref="A65:F65"/>
    <mergeCell ref="G64:H64"/>
    <mergeCell ref="G65:H65"/>
    <mergeCell ref="A11:H11"/>
    <mergeCell ref="A14:F14"/>
    <mergeCell ref="G14:H14"/>
    <mergeCell ref="A12:E12"/>
    <mergeCell ref="A13:E13"/>
    <mergeCell ref="A16:H16"/>
    <mergeCell ref="A8:G8"/>
    <mergeCell ref="A7:I7"/>
    <mergeCell ref="A6:F6"/>
    <mergeCell ref="A25:G25"/>
    <mergeCell ref="A66:F66"/>
    <mergeCell ref="G66:H66"/>
    <mergeCell ref="A54:H54"/>
    <mergeCell ref="A63:F63"/>
    <mergeCell ref="G63:H63"/>
    <mergeCell ref="A60:H60"/>
    <mergeCell ref="A62:F62"/>
    <mergeCell ref="A55:E55"/>
    <mergeCell ref="A56:E56"/>
    <mergeCell ref="G62:H62"/>
    <mergeCell ref="A57:E57"/>
    <mergeCell ref="A58:F58"/>
    <mergeCell ref="G58:H58"/>
    <mergeCell ref="G41:H41"/>
    <mergeCell ref="G42:H42"/>
    <mergeCell ref="G35:H35"/>
    <mergeCell ref="A35:F35"/>
    <mergeCell ref="A33:H33"/>
    <mergeCell ref="A30:E30"/>
    <mergeCell ref="G39:H39"/>
    <mergeCell ref="A39:F39"/>
    <mergeCell ref="G37:H37"/>
    <mergeCell ref="A37:F37"/>
    <mergeCell ref="G36:H36"/>
    <mergeCell ref="A36:F36"/>
  </mergeCells>
  <pageMargins left="0.7" right="0.7" top="0.75" bottom="0.75" header="0.3" footer="0.3"/>
  <pageSetup paperSize="9" scale="4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DAA223-6150-482D-B1AF-46C4DCD92A29}">
  <dimension ref="A1:Q47"/>
  <sheetViews>
    <sheetView zoomScaleNormal="100" workbookViewId="0">
      <selection activeCell="G19" sqref="G19"/>
    </sheetView>
  </sheetViews>
  <sheetFormatPr defaultColWidth="8.85546875" defaultRowHeight="15" x14ac:dyDescent="0.25"/>
  <cols>
    <col min="1" max="1" width="45.5703125" style="15" customWidth="1"/>
    <col min="2" max="2" width="27.42578125" style="15" customWidth="1"/>
    <col min="3" max="3" width="16.140625" style="15" customWidth="1"/>
    <col min="4" max="4" width="22.140625" style="15" customWidth="1"/>
    <col min="5" max="5" width="8.85546875" style="15"/>
    <col min="6" max="6" width="9.140625" style="15" bestFit="1" customWidth="1"/>
    <col min="7" max="7" width="13.140625" style="15" bestFit="1" customWidth="1"/>
    <col min="8" max="11" width="8.85546875" style="15"/>
    <col min="12" max="12" width="23" style="15" customWidth="1"/>
    <col min="13" max="14" width="8.85546875" style="15"/>
    <col min="15" max="15" width="15" style="15" customWidth="1"/>
    <col min="16" max="16" width="8.85546875" style="15"/>
    <col min="17" max="17" width="16.5703125" style="15" customWidth="1"/>
    <col min="18" max="16384" width="8.85546875" style="15"/>
  </cols>
  <sheetData>
    <row r="1" spans="1:17" ht="29.25" customHeight="1" x14ac:dyDescent="0.25">
      <c r="C1" s="154" t="s">
        <v>46</v>
      </c>
      <c r="D1" s="154"/>
    </row>
    <row r="2" spans="1:17" x14ac:dyDescent="0.25">
      <c r="A2" s="14" t="s">
        <v>60</v>
      </c>
    </row>
    <row r="4" spans="1:17" s="14" customFormat="1" ht="43.5" x14ac:dyDescent="0.2">
      <c r="A4" s="16" t="s">
        <v>61</v>
      </c>
      <c r="B4" s="16" t="s">
        <v>86</v>
      </c>
      <c r="C4" s="16" t="s">
        <v>62</v>
      </c>
      <c r="D4" s="17" t="s">
        <v>87</v>
      </c>
      <c r="O4" s="18"/>
      <c r="Q4" s="18"/>
    </row>
    <row r="5" spans="1:17" x14ac:dyDescent="0.25">
      <c r="A5" s="19" t="s">
        <v>63</v>
      </c>
      <c r="B5" s="20">
        <v>8001.45</v>
      </c>
      <c r="C5" s="21">
        <v>20</v>
      </c>
      <c r="D5" s="22">
        <f>ROUND(B5*C5,0)</f>
        <v>160029</v>
      </c>
      <c r="O5" s="23"/>
      <c r="Q5" s="23"/>
    </row>
    <row r="6" spans="1:17" ht="30" x14ac:dyDescent="0.25">
      <c r="A6" s="24" t="s">
        <v>64</v>
      </c>
      <c r="B6" s="20">
        <v>5601.45</v>
      </c>
      <c r="C6" s="21">
        <v>22</v>
      </c>
      <c r="D6" s="22">
        <f>ROUND(B6*C6,0)</f>
        <v>123232</v>
      </c>
    </row>
    <row r="7" spans="1:17" s="14" customFormat="1" ht="14.25" x14ac:dyDescent="0.2">
      <c r="A7" s="25" t="s">
        <v>65</v>
      </c>
      <c r="B7" s="25"/>
      <c r="C7" s="26">
        <f>C5+C6</f>
        <v>42</v>
      </c>
      <c r="D7" s="27">
        <f>D5+D6</f>
        <v>283261</v>
      </c>
    </row>
    <row r="8" spans="1:17" x14ac:dyDescent="0.25">
      <c r="A8" s="56" t="s">
        <v>66</v>
      </c>
    </row>
    <row r="9" spans="1:17" x14ac:dyDescent="0.25">
      <c r="A9" s="56" t="s">
        <v>67</v>
      </c>
    </row>
    <row r="11" spans="1:17" ht="15.75" x14ac:dyDescent="0.25">
      <c r="A11" s="28" t="s">
        <v>88</v>
      </c>
      <c r="D11" s="29">
        <f>D7</f>
        <v>283261</v>
      </c>
    </row>
    <row r="13" spans="1:17" x14ac:dyDescent="0.25">
      <c r="A13" s="14" t="s">
        <v>68</v>
      </c>
    </row>
    <row r="15" spans="1:17" ht="43.5" x14ac:dyDescent="0.25">
      <c r="A15" s="16" t="s">
        <v>61</v>
      </c>
      <c r="B15" s="16" t="s">
        <v>89</v>
      </c>
      <c r="C15" s="16" t="s">
        <v>0</v>
      </c>
      <c r="D15" s="17" t="s">
        <v>90</v>
      </c>
    </row>
    <row r="16" spans="1:17" ht="32.25" customHeight="1" x14ac:dyDescent="0.25">
      <c r="A16" s="24" t="s">
        <v>69</v>
      </c>
      <c r="B16" s="20">
        <v>31357.23</v>
      </c>
      <c r="C16" s="21">
        <v>1</v>
      </c>
      <c r="D16" s="30">
        <f>ROUND(B16*C16,0)</f>
        <v>31357</v>
      </c>
    </row>
    <row r="17" spans="1:5" ht="30" x14ac:dyDescent="0.25">
      <c r="A17" s="24" t="s">
        <v>70</v>
      </c>
      <c r="B17" s="20">
        <v>23736.93</v>
      </c>
      <c r="C17" s="21">
        <v>1</v>
      </c>
      <c r="D17" s="30">
        <f>ROUND(B17*C17,0)</f>
        <v>23737</v>
      </c>
    </row>
    <row r="18" spans="1:5" s="14" customFormat="1" ht="14.25" x14ac:dyDescent="0.2">
      <c r="A18" s="31" t="s">
        <v>65</v>
      </c>
      <c r="B18" s="32"/>
      <c r="C18" s="16">
        <f>C16+C17</f>
        <v>2</v>
      </c>
      <c r="D18" s="33">
        <f>D16+D17</f>
        <v>55094</v>
      </c>
    </row>
    <row r="19" spans="1:5" x14ac:dyDescent="0.25">
      <c r="A19" s="56" t="s">
        <v>71</v>
      </c>
      <c r="B19" s="34"/>
      <c r="D19" s="35"/>
    </row>
    <row r="20" spans="1:5" x14ac:dyDescent="0.25">
      <c r="A20" s="36"/>
      <c r="B20" s="34"/>
      <c r="D20" s="35"/>
    </row>
    <row r="21" spans="1:5" x14ac:dyDescent="0.25">
      <c r="A21" s="36"/>
      <c r="B21" s="34"/>
      <c r="D21" s="35"/>
    </row>
    <row r="22" spans="1:5" x14ac:dyDescent="0.25">
      <c r="A22" s="36"/>
      <c r="B22" s="34"/>
      <c r="D22" s="35"/>
    </row>
    <row r="23" spans="1:5" ht="43.5" x14ac:dyDescent="0.25">
      <c r="A23" s="16" t="s">
        <v>72</v>
      </c>
      <c r="B23" s="16" t="s">
        <v>91</v>
      </c>
      <c r="C23" s="16" t="s">
        <v>0</v>
      </c>
      <c r="D23" s="17" t="s">
        <v>92</v>
      </c>
    </row>
    <row r="24" spans="1:5" x14ac:dyDescent="0.25">
      <c r="A24" s="19" t="s">
        <v>73</v>
      </c>
      <c r="B24" s="19">
        <v>1721.42</v>
      </c>
      <c r="C24" s="19">
        <v>2</v>
      </c>
      <c r="D24" s="37">
        <f>ROUND(B24*C24,0)</f>
        <v>3443</v>
      </c>
    </row>
    <row r="25" spans="1:5" x14ac:dyDescent="0.25">
      <c r="A25" s="56" t="s">
        <v>74</v>
      </c>
    </row>
    <row r="27" spans="1:5" s="28" customFormat="1" ht="15.75" x14ac:dyDescent="0.25">
      <c r="A27" s="28" t="s">
        <v>88</v>
      </c>
      <c r="D27" s="60">
        <f>D24+D18</f>
        <v>58537</v>
      </c>
    </row>
    <row r="30" spans="1:5" ht="15.75" x14ac:dyDescent="0.25">
      <c r="A30" s="28" t="s">
        <v>75</v>
      </c>
      <c r="B30" s="28"/>
      <c r="C30" s="28"/>
    </row>
    <row r="32" spans="1:5" ht="29.25" x14ac:dyDescent="0.25">
      <c r="A32" s="38" t="s">
        <v>76</v>
      </c>
      <c r="B32" s="39" t="s">
        <v>93</v>
      </c>
      <c r="C32" s="39" t="s">
        <v>77</v>
      </c>
      <c r="D32" s="39" t="s">
        <v>94</v>
      </c>
      <c r="E32" s="23"/>
    </row>
    <row r="33" spans="1:8" x14ac:dyDescent="0.25">
      <c r="A33" s="40" t="s">
        <v>78</v>
      </c>
      <c r="B33" s="41">
        <v>3651.3682352941173</v>
      </c>
      <c r="C33" s="42">
        <v>85</v>
      </c>
      <c r="D33" s="43">
        <f>ROUND(B33*C33,0)</f>
        <v>310366</v>
      </c>
    </row>
    <row r="34" spans="1:8" x14ac:dyDescent="0.25">
      <c r="A34" s="44" t="s">
        <v>65</v>
      </c>
      <c r="B34" s="45" t="s">
        <v>79</v>
      </c>
      <c r="C34" s="45">
        <f>C33</f>
        <v>85</v>
      </c>
      <c r="D34" s="46">
        <f>D33</f>
        <v>310366</v>
      </c>
      <c r="E34" s="15" t="s">
        <v>79</v>
      </c>
    </row>
    <row r="35" spans="1:8" x14ac:dyDescent="0.25">
      <c r="A35" s="56" t="s">
        <v>81</v>
      </c>
      <c r="B35" s="47"/>
      <c r="C35" s="47"/>
      <c r="D35" s="47"/>
    </row>
    <row r="36" spans="1:8" ht="41.25" customHeight="1" x14ac:dyDescent="0.25">
      <c r="A36" s="48" t="s">
        <v>80</v>
      </c>
      <c r="B36" s="48"/>
      <c r="C36" s="48"/>
      <c r="D36" s="49"/>
    </row>
    <row r="37" spans="1:8" x14ac:dyDescent="0.25">
      <c r="A37" s="49"/>
      <c r="B37" s="49"/>
      <c r="C37" s="49"/>
      <c r="D37" s="49"/>
    </row>
    <row r="38" spans="1:8" ht="44.25" customHeight="1" x14ac:dyDescent="0.25">
      <c r="A38" s="38" t="s">
        <v>76</v>
      </c>
      <c r="B38" s="39" t="s">
        <v>93</v>
      </c>
      <c r="C38" s="39" t="s">
        <v>77</v>
      </c>
      <c r="D38" s="39" t="s">
        <v>95</v>
      </c>
    </row>
    <row r="39" spans="1:8" x14ac:dyDescent="0.25">
      <c r="A39" s="50" t="s">
        <v>78</v>
      </c>
      <c r="B39" s="51">
        <v>6839.95</v>
      </c>
      <c r="C39" s="52">
        <v>79</v>
      </c>
      <c r="D39" s="51">
        <f>ROUND(B39*C39,0)</f>
        <v>540356</v>
      </c>
    </row>
    <row r="40" spans="1:8" x14ac:dyDescent="0.25">
      <c r="A40" s="53" t="s">
        <v>65</v>
      </c>
      <c r="B40" s="54" t="s">
        <v>79</v>
      </c>
      <c r="C40" s="54">
        <f>C39</f>
        <v>79</v>
      </c>
      <c r="D40" s="55">
        <f>D39</f>
        <v>540356</v>
      </c>
      <c r="E40" s="15" t="s">
        <v>79</v>
      </c>
      <c r="H40" s="23"/>
    </row>
    <row r="41" spans="1:8" x14ac:dyDescent="0.25">
      <c r="A41" s="56" t="s">
        <v>81</v>
      </c>
    </row>
    <row r="43" spans="1:8" x14ac:dyDescent="0.25">
      <c r="A43" s="56"/>
      <c r="B43" s="56"/>
      <c r="C43" s="56"/>
      <c r="D43" s="56"/>
    </row>
    <row r="44" spans="1:8" ht="15.75" x14ac:dyDescent="0.25">
      <c r="A44" s="28" t="s">
        <v>88</v>
      </c>
      <c r="C44" s="56"/>
      <c r="D44" s="57">
        <f>D39+D33</f>
        <v>850722</v>
      </c>
    </row>
    <row r="47" spans="1:8" s="58" customFormat="1" ht="18.75" x14ac:dyDescent="0.3">
      <c r="A47" s="58" t="s">
        <v>96</v>
      </c>
      <c r="D47" s="59">
        <f>D44+D27+D11</f>
        <v>1192520</v>
      </c>
      <c r="F47" s="59"/>
    </row>
  </sheetData>
  <mergeCells count="1">
    <mergeCell ref="C1:D1"/>
  </mergeCells>
  <pageMargins left="0.7" right="0.7" top="0.75" bottom="0.75" header="0.3" footer="0.3"/>
  <pageSetup paperSize="9" scale="71" orientation="portrait" verticalDpi="0" r:id="rId1"/>
</worksheet>
</file>

<file path=docMetadata/LabelInfo.xml><?xml version="1.0" encoding="utf-8"?>
<clbl:labelList xmlns:clbl="http://schemas.microsoft.com/office/2020/mipLabelMetadata">
  <clbl:label id="{171abc8c-0b18-4336-97d7-51d65f5c7f99}" enabled="1" method="Standard" siteId="{dbc9012d-628b-43d4-b190-8a730f7e1e96}" removed="0"/>
  <clbl:label id="{1b8a7570-3ec8-4c4e-9532-5dbb2f157b31}" enabled="1" method="Standard" siteId="{fd50a0e4-c289-4266-b7ff-7d9cf5066e9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vt:i4>
      </vt:variant>
      <vt:variant>
        <vt:lpstr>Diapazoni ar nosaukumiem</vt:lpstr>
      </vt:variant>
      <vt:variant>
        <vt:i4>2</vt:i4>
      </vt:variant>
    </vt:vector>
  </HeadingPairs>
  <TitlesOfParts>
    <vt:vector size="5" baseType="lpstr">
      <vt:lpstr>Kopsavilkums 2026</vt:lpstr>
      <vt:lpstr>pārdale_2026</vt:lpstr>
      <vt:lpstr>2026</vt:lpstr>
      <vt:lpstr>'2026'!Drukas_apgabals</vt:lpstr>
      <vt:lpstr>pārdale_2026!Drukas_apgabals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Māra Miķelsone</dc:creator>
  <cp:keywords/>
  <dc:description/>
  <cp:lastModifiedBy>Lāsma Zandberga</cp:lastModifiedBy>
  <cp:revision/>
  <cp:lastPrinted>2026-05-22T11:22:25Z</cp:lastPrinted>
  <dcterms:created xsi:type="dcterms:W3CDTF">2026-05-15T08:48:37Z</dcterms:created>
  <dcterms:modified xsi:type="dcterms:W3CDTF">2026-05-25T11:33:26Z</dcterms:modified>
  <cp:category/>
  <cp:contentStatus/>
</cp:coreProperties>
</file>