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Ivita_Lazdina\Desktop\PATVERUMA_MEKLETAJI\Dalīts_2024\2_pieprasijums\"/>
    </mc:Choice>
  </mc:AlternateContent>
  <xr:revisionPtr revIDLastSave="0" documentId="13_ncr:1_{C6699DD2-964C-426C-9A59-A5586F003D99}" xr6:coauthVersionLast="47" xr6:coauthVersionMax="47" xr10:uidLastSave="{00000000-0000-0000-0000-000000000000}"/>
  <bookViews>
    <workbookView xWindow="5685" yWindow="0" windowWidth="23025" windowHeight="15600" activeTab="1" xr2:uid="{EAE74054-5BE4-45EA-85AD-1FC1C347DC0A}"/>
  </bookViews>
  <sheets>
    <sheet name="Pielikums Nr.1" sheetId="1" r:id="rId1"/>
    <sheet name="Pielikums Nr.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9" i="3" l="1"/>
  <c r="C39" i="3"/>
  <c r="L9" i="3"/>
  <c r="K9" i="3"/>
  <c r="L6" i="3"/>
  <c r="K6" i="3"/>
  <c r="J6" i="3"/>
  <c r="J37" i="1"/>
  <c r="G37" i="1"/>
  <c r="E37" i="1"/>
  <c r="D37" i="1"/>
  <c r="C37" i="1"/>
  <c r="L33" i="1"/>
  <c r="L32" i="1"/>
  <c r="K33" i="1"/>
  <c r="K38" i="3"/>
  <c r="I38" i="3"/>
  <c r="F38" i="3"/>
  <c r="J37" i="3"/>
  <c r="I37" i="3"/>
  <c r="F37" i="3"/>
  <c r="K36" i="3"/>
  <c r="I36" i="3"/>
  <c r="F36" i="3"/>
  <c r="K35" i="3"/>
  <c r="I35" i="3"/>
  <c r="F35" i="3"/>
  <c r="H34" i="3"/>
  <c r="G34" i="3"/>
  <c r="E34" i="3"/>
  <c r="D34" i="3"/>
  <c r="C34" i="3"/>
  <c r="K33" i="3"/>
  <c r="I33" i="3"/>
  <c r="F33" i="3"/>
  <c r="K32" i="3"/>
  <c r="I32" i="3"/>
  <c r="F32" i="3"/>
  <c r="K31" i="3"/>
  <c r="I31" i="3"/>
  <c r="F31" i="3"/>
  <c r="K30" i="3"/>
  <c r="I30" i="3"/>
  <c r="F30" i="3"/>
  <c r="K29" i="3"/>
  <c r="J29" i="3"/>
  <c r="I29" i="3"/>
  <c r="F29" i="3"/>
  <c r="K28" i="3"/>
  <c r="I28" i="3"/>
  <c r="F28" i="3"/>
  <c r="L28" i="3" s="1"/>
  <c r="K27" i="3"/>
  <c r="I27" i="3"/>
  <c r="F27" i="3"/>
  <c r="K26" i="3"/>
  <c r="I26" i="3"/>
  <c r="F26" i="3"/>
  <c r="L26" i="3" s="1"/>
  <c r="K25" i="3"/>
  <c r="I25" i="3"/>
  <c r="F25" i="3"/>
  <c r="K24" i="3"/>
  <c r="I24" i="3"/>
  <c r="F24" i="3"/>
  <c r="L24" i="3" s="1"/>
  <c r="K23" i="3"/>
  <c r="I23" i="3"/>
  <c r="F23" i="3"/>
  <c r="J22" i="3"/>
  <c r="I22" i="3"/>
  <c r="F22" i="3"/>
  <c r="L22" i="3" s="1"/>
  <c r="K21" i="3"/>
  <c r="I21" i="3"/>
  <c r="F21" i="3"/>
  <c r="K20" i="3"/>
  <c r="J20" i="3"/>
  <c r="I20" i="3"/>
  <c r="F20" i="3"/>
  <c r="J19" i="3"/>
  <c r="I19" i="3"/>
  <c r="F19" i="3"/>
  <c r="K18" i="3"/>
  <c r="I18" i="3"/>
  <c r="F18" i="3"/>
  <c r="K17" i="3"/>
  <c r="I17" i="3"/>
  <c r="F17" i="3"/>
  <c r="H16" i="3"/>
  <c r="G16" i="3"/>
  <c r="E16" i="3"/>
  <c r="D16" i="3"/>
  <c r="C16" i="3"/>
  <c r="K15" i="3"/>
  <c r="I15" i="3"/>
  <c r="F15" i="3"/>
  <c r="K14" i="3"/>
  <c r="I14" i="3"/>
  <c r="F14" i="3"/>
  <c r="K13" i="3"/>
  <c r="J13" i="3"/>
  <c r="I13" i="3"/>
  <c r="F13" i="3"/>
  <c r="K12" i="3"/>
  <c r="I12" i="3"/>
  <c r="F12" i="3"/>
  <c r="K11" i="3"/>
  <c r="I11" i="3"/>
  <c r="K10" i="3"/>
  <c r="I10" i="3"/>
  <c r="F10" i="3"/>
  <c r="H9" i="3"/>
  <c r="G9" i="3"/>
  <c r="E9" i="3"/>
  <c r="D9" i="3"/>
  <c r="C9" i="3"/>
  <c r="J8" i="3"/>
  <c r="F8" i="3"/>
  <c r="K7" i="3"/>
  <c r="F7" i="3"/>
  <c r="L7" i="3" s="1"/>
  <c r="E6" i="3"/>
  <c r="D6" i="3"/>
  <c r="C6" i="3"/>
  <c r="L20" i="3" l="1"/>
  <c r="L36" i="3"/>
  <c r="L12" i="3"/>
  <c r="L11" i="3"/>
  <c r="L13" i="3"/>
  <c r="L15" i="3"/>
  <c r="L17" i="3"/>
  <c r="L37" i="3"/>
  <c r="L8" i="3"/>
  <c r="L10" i="3"/>
  <c r="L14" i="3"/>
  <c r="J16" i="3"/>
  <c r="L18" i="3"/>
  <c r="L19" i="3"/>
  <c r="L25" i="3"/>
  <c r="L27" i="3"/>
  <c r="F34" i="3"/>
  <c r="L29" i="3"/>
  <c r="L31" i="3"/>
  <c r="L38" i="3"/>
  <c r="F16" i="3"/>
  <c r="K16" i="3"/>
  <c r="H39" i="3"/>
  <c r="L33" i="3"/>
  <c r="J9" i="3"/>
  <c r="L32" i="3"/>
  <c r="L30" i="3"/>
  <c r="K34" i="3"/>
  <c r="F9" i="3"/>
  <c r="L21" i="3"/>
  <c r="L23" i="3"/>
  <c r="G39" i="3"/>
  <c r="I34" i="3"/>
  <c r="D39" i="3"/>
  <c r="F6" i="3"/>
  <c r="E39" i="3"/>
  <c r="J34" i="3"/>
  <c r="L35" i="3"/>
  <c r="I16" i="3"/>
  <c r="I9" i="3"/>
  <c r="K39" i="3" l="1"/>
  <c r="I39" i="3"/>
  <c r="L16" i="3"/>
  <c r="J39" i="3"/>
  <c r="L34" i="3"/>
  <c r="F39" i="3"/>
  <c r="F33" i="1" l="1"/>
  <c r="K13" i="1"/>
  <c r="K28" i="1"/>
  <c r="K29" i="1"/>
  <c r="K30" i="1"/>
  <c r="K27" i="1"/>
  <c r="I27" i="1"/>
  <c r="I28" i="1"/>
  <c r="L28" i="1" s="1"/>
  <c r="I29" i="1"/>
  <c r="I30" i="1"/>
  <c r="F29" i="1"/>
  <c r="F30" i="1"/>
  <c r="F27" i="1"/>
  <c r="E16" i="1"/>
  <c r="J8" i="1"/>
  <c r="I8" i="1"/>
  <c r="F8" i="1"/>
  <c r="K7" i="1"/>
  <c r="I7" i="1"/>
  <c r="F7" i="1"/>
  <c r="L7" i="1" l="1"/>
  <c r="L27" i="1"/>
  <c r="L30" i="1"/>
  <c r="L29" i="1"/>
  <c r="L8" i="1"/>
  <c r="K35" i="1" l="1"/>
  <c r="K36" i="1"/>
  <c r="I35" i="1"/>
  <c r="I36" i="1"/>
  <c r="F35" i="1"/>
  <c r="F36" i="1"/>
  <c r="C12" i="1"/>
  <c r="L36" i="1" l="1"/>
  <c r="L35" i="1"/>
  <c r="K34" i="1" l="1"/>
  <c r="I34" i="1"/>
  <c r="F34" i="1"/>
  <c r="I33" i="1"/>
  <c r="H32" i="1"/>
  <c r="G32" i="1"/>
  <c r="E32" i="1"/>
  <c r="D32" i="1"/>
  <c r="C32" i="1"/>
  <c r="K31" i="1"/>
  <c r="I31" i="1"/>
  <c r="F31" i="1"/>
  <c r="K26" i="1"/>
  <c r="I26" i="1"/>
  <c r="F26" i="1"/>
  <c r="K25" i="1"/>
  <c r="J25" i="1"/>
  <c r="I25" i="1"/>
  <c r="F25" i="1"/>
  <c r="K24" i="1"/>
  <c r="I24" i="1"/>
  <c r="F24" i="1"/>
  <c r="K23" i="1"/>
  <c r="I23" i="1"/>
  <c r="F23" i="1"/>
  <c r="J22" i="1"/>
  <c r="I22" i="1"/>
  <c r="F22" i="1"/>
  <c r="K21" i="1"/>
  <c r="F21" i="1"/>
  <c r="K20" i="1"/>
  <c r="J20" i="1"/>
  <c r="I20" i="1"/>
  <c r="F20" i="1"/>
  <c r="K19" i="1"/>
  <c r="I19" i="1"/>
  <c r="K18" i="1"/>
  <c r="J18" i="1"/>
  <c r="F18" i="1"/>
  <c r="J17" i="1"/>
  <c r="I17" i="1"/>
  <c r="F17" i="1"/>
  <c r="K16" i="1"/>
  <c r="J16" i="1"/>
  <c r="I16" i="1"/>
  <c r="F16" i="1"/>
  <c r="K15" i="1"/>
  <c r="F15" i="1"/>
  <c r="K14" i="1"/>
  <c r="I14" i="1"/>
  <c r="F14" i="1"/>
  <c r="I13" i="1"/>
  <c r="F13" i="1"/>
  <c r="H12" i="1"/>
  <c r="G12" i="1"/>
  <c r="E12" i="1"/>
  <c r="D12" i="1"/>
  <c r="K11" i="1"/>
  <c r="I11" i="1"/>
  <c r="F11" i="1"/>
  <c r="K10" i="1"/>
  <c r="F10" i="1"/>
  <c r="K9" i="1"/>
  <c r="I9" i="1"/>
  <c r="F9" i="1"/>
  <c r="F6" i="1" s="1"/>
  <c r="H6" i="1"/>
  <c r="G6" i="1"/>
  <c r="E6" i="1"/>
  <c r="D6" i="1"/>
  <c r="C6" i="1"/>
  <c r="H37" i="1" l="1"/>
  <c r="L13" i="1"/>
  <c r="J6" i="1"/>
  <c r="K6" i="1"/>
  <c r="L15" i="1"/>
  <c r="L17" i="1"/>
  <c r="L19" i="1"/>
  <c r="L34" i="1"/>
  <c r="L31" i="1"/>
  <c r="L21" i="1"/>
  <c r="L14" i="1"/>
  <c r="L16" i="1"/>
  <c r="L20" i="1"/>
  <c r="K32" i="1"/>
  <c r="L23" i="1"/>
  <c r="L9" i="1"/>
  <c r="L11" i="1"/>
  <c r="L22" i="1"/>
  <c r="L24" i="1"/>
  <c r="L26" i="1"/>
  <c r="L10" i="1"/>
  <c r="I32" i="1"/>
  <c r="L18" i="1"/>
  <c r="K12" i="1"/>
  <c r="F12" i="1"/>
  <c r="F37" i="1" s="1"/>
  <c r="J12" i="1"/>
  <c r="I6" i="1"/>
  <c r="I12" i="1"/>
  <c r="L25" i="1"/>
  <c r="J32" i="1"/>
  <c r="F32" i="1"/>
  <c r="K37" i="1" l="1"/>
  <c r="L6" i="1"/>
  <c r="I37" i="1"/>
  <c r="L12" i="1"/>
  <c r="L37" i="1" l="1"/>
</calcChain>
</file>

<file path=xl/sharedStrings.xml><?xml version="1.0" encoding="utf-8"?>
<sst xmlns="http://schemas.openxmlformats.org/spreadsheetml/2006/main" count="161" uniqueCount="90">
  <si>
    <t>Rīcības plāna pasākums/ Ārstniecības iestāde</t>
  </si>
  <si>
    <t>Aprūpes epizožu/ hospitalizāciju skaits</t>
  </si>
  <si>
    <t>t.sk. bērniem</t>
  </si>
  <si>
    <t>t.sk. pieaugušajiem</t>
  </si>
  <si>
    <t>kopā</t>
  </si>
  <si>
    <t>10=4+7</t>
  </si>
  <si>
    <t>11=5+8</t>
  </si>
  <si>
    <t>12=6+9</t>
  </si>
  <si>
    <t>Veselības centru apvienība, AS</t>
  </si>
  <si>
    <t>Primārā veselības aprūpe</t>
  </si>
  <si>
    <t>Stabingis Jānis - ģimenes ārsta prakse</t>
  </si>
  <si>
    <t>Sekundārā ambulatorā veselības aprūpe</t>
  </si>
  <si>
    <t>Rīgas Austrumu klīniskā universitātes slimnīca, SIA</t>
  </si>
  <si>
    <t>Traumatoloģijas un ortopēdijas slimnīca, Valsts sabiedrība ar ierobežotu atbildību</t>
  </si>
  <si>
    <t>Paula Stradiņa klīniskā universitātes slimnīca, Valsts sabiedrība ar ierobežotu atbildību</t>
  </si>
  <si>
    <t>Bērnu klīniskā universitātes slimnīca, Valsts sabiedrība ar ierobežotu atbildību</t>
  </si>
  <si>
    <t>Rīgas Dzemdību nams, SIA</t>
  </si>
  <si>
    <t>CENTRĀLĀ LABORATORIJA, Sabiedrība ar ierobežotu atbildību</t>
  </si>
  <si>
    <t>E.GULBJA LABORATORIJA, Sabiedrība ar ierobežotu atbildību</t>
  </si>
  <si>
    <t>Daugavpils reģionālā slimnīca, Sabiedrība ar ierobežotu atbildību</t>
  </si>
  <si>
    <t>Vidzemes slimnīca, Sabiedrība ar ierobežotu atbildību</t>
  </si>
  <si>
    <t>Alūksnes primārās veselības aprūpes centrs, Sabiedrība ar ierobežotu atbildību</t>
  </si>
  <si>
    <t>Alūksnes slimnīca, Sabiedrība ar ierobežotu atbildību</t>
  </si>
  <si>
    <t>Balvu un Gulbenes slimnīcu apvienība, Sabiedrība ar ierobežotu atbildību</t>
  </si>
  <si>
    <t>Stacionārā veselības aprupe</t>
  </si>
  <si>
    <t>RSU Ambulance, SIA</t>
  </si>
  <si>
    <t>Daugavpils psihoneiroloģiskā slimnīca, Valsts sabiedrība ar ierobežotu atbildību</t>
  </si>
  <si>
    <t>LIEPĀJAS REĢIONĀLĀ SLIMNĪCA, Sabiedrība ar ierobežotu atbildību</t>
  </si>
  <si>
    <t>G.Veides ģimenes ārsta prakse, SIA</t>
  </si>
  <si>
    <t>Iestādes kods</t>
  </si>
  <si>
    <t>804400025</t>
  </si>
  <si>
    <t>130024102</t>
  </si>
  <si>
    <t>Kauguru veselības centrs, Pašvaldības sabiedrība ar ierobežotu atbildību</t>
  </si>
  <si>
    <t>680200002</t>
  </si>
  <si>
    <t>Lapšovs Igors - ģimenes ārsta, internista un manuālās medicīnas metodes prakse</t>
  </si>
  <si>
    <t>010095201</t>
  </si>
  <si>
    <t>360200026</t>
  </si>
  <si>
    <t>2024.gada augustā un septembrī sniegtie ambulatorie  un stacionārie veselības aprūpes pakalpojumi personām, kurām atbilstoši rīcības plānam nepieciešama starptautiskā aizsardzība, pārvietošanai un uzņemšanai Latvijā</t>
  </si>
  <si>
    <t>360200020</t>
  </si>
  <si>
    <t>360200027</t>
  </si>
  <si>
    <t>010000190</t>
  </si>
  <si>
    <t>BALT INFO LAB, Sabiedrība ar ierobežotu atbildību</t>
  </si>
  <si>
    <t>500200052</t>
  </si>
  <si>
    <t>010011804</t>
  </si>
  <si>
    <t>010068302</t>
  </si>
  <si>
    <t>050012101</t>
  </si>
  <si>
    <t>050020401</t>
  </si>
  <si>
    <t>010068303</t>
  </si>
  <si>
    <t>170020401</t>
  </si>
  <si>
    <t>360200009</t>
  </si>
  <si>
    <t>Liepiņa Māra - acu ārsta prakse</t>
  </si>
  <si>
    <t>010011803</t>
  </si>
  <si>
    <t>010000234</t>
  </si>
  <si>
    <t>010064120</t>
  </si>
  <si>
    <t>090000026</t>
  </si>
  <si>
    <t>Zemgales veselības centrs, Sabiedrība ar ierobežotu atbildību</t>
  </si>
  <si>
    <t>010021301</t>
  </si>
  <si>
    <t>010011401</t>
  </si>
  <si>
    <t>010064114</t>
  </si>
  <si>
    <t>VESELĪBAS CENTRS 4, Sabiedrība ar ierobežotu atbildību</t>
  </si>
  <si>
    <t>250000092</t>
  </si>
  <si>
    <t>Summa par pakalpojumu, euro</t>
  </si>
  <si>
    <t>Valsts kompensētās pacienta iemaksas, euro</t>
  </si>
  <si>
    <t>Izdevumi  kopā, euro</t>
  </si>
  <si>
    <t>2024.gada oktobrī - decembrī  sniegtie ambulatorie  un stacionārie veselības aprūpes pakalpojumi personām, kurām atbilstoši rīcības plānam nepieciešama starptautiskā aizsardzība, pārvietošanai un uzņemšanai Latvijā</t>
  </si>
  <si>
    <t>Zobārstniecība</t>
  </si>
  <si>
    <t>360200066</t>
  </si>
  <si>
    <t>Amālija 2020, SIA</t>
  </si>
  <si>
    <t>019364004</t>
  </si>
  <si>
    <t>DOKTORĀTS ANIMA, Sabiedrība ar ierobežotu atbildību</t>
  </si>
  <si>
    <t>010064103</t>
  </si>
  <si>
    <t>MOŽUMS-1, Sabiedrība ar ierobežotu atbildību</t>
  </si>
  <si>
    <t>010000429</t>
  </si>
  <si>
    <t>Muravjova Olga - ģimenes ārsta prakse</t>
  </si>
  <si>
    <t>010000220</t>
  </si>
  <si>
    <t>Talente Guntra - ģimenes ārsta un arodveselības un arodslimību ārsta prakse</t>
  </si>
  <si>
    <t>090020301</t>
  </si>
  <si>
    <t>JELGAVAS PILSĒTAS SLIMNĪCA, SIA</t>
  </si>
  <si>
    <t>010000873</t>
  </si>
  <si>
    <t>LAIMDOTAS BERĢĪTES ĀRSTA PRAKSE, Sabiedrība ar ierobežotu atbildību</t>
  </si>
  <si>
    <t>380200004</t>
  </si>
  <si>
    <t>Paider Inas ārsta prakse dermatoveneroloģijā, SIA</t>
  </si>
  <si>
    <t>210020301</t>
  </si>
  <si>
    <t>RĒZEKNES SLIMNĪCA, Sabiedrība ar ierobežotu atbildību</t>
  </si>
  <si>
    <t>010020301</t>
  </si>
  <si>
    <t>Rīgas 1. slimnīca, SIA</t>
  </si>
  <si>
    <t>Pielikums Nr.1
Ministru kabineta rīkojuma “Par finanšu līdzekļu piešķiršanu no valsts budžeta programmas “Līdzekļi neparedzētiem gadījumiem”” projekta sākotnējās ietekmes novērtējuma ziņojumam (anotācijai)</t>
  </si>
  <si>
    <t>Pielikums Nr.2
Ministru kabineta rīkojuma “Par finanšu līdzekļu piešķiršanu no valsts budžeta programmas “Līdzekļi neparedzētiem gadījumiem”” projekta sākotnējās ietekmes novērtējuma ziņojumam (anotācijai)</t>
  </si>
  <si>
    <t>Summa par pakalpojumu euro</t>
  </si>
  <si>
    <t>Valsts kompensētās pacienta iemaksas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</si>
</sst>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</font>
    <font>
      <sz val="10"/>
      <name val="Arial"/>
      <family val="2"/>
      <charset val="186"/>
    </font>
    <font>
      <b/>
      <sz val="10"/>
      <color rgb="FFFF000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91">
    <xf numFmtId="0" fontId="0" fillId="0" borderId="0" xfId="0"/>
    <xf numFmtId="0" fontId="2" fillId="0" borderId="0" xfId="0" applyFont="1"/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4" fontId="1" fillId="2" borderId="6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 wrapText="1"/>
    </xf>
    <xf numFmtId="0" fontId="2" fillId="2" borderId="15" xfId="0" applyFont="1" applyFill="1" applyBorder="1" applyAlignment="1">
      <alignment horizontal="center" wrapText="1"/>
    </xf>
    <xf numFmtId="0" fontId="2" fillId="0" borderId="8" xfId="0" applyFont="1" applyBorder="1"/>
    <xf numFmtId="0" fontId="2" fillId="0" borderId="6" xfId="0" applyFont="1" applyBorder="1"/>
    <xf numFmtId="0" fontId="2" fillId="0" borderId="0" xfId="0" applyFont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/>
    </xf>
    <xf numFmtId="1" fontId="2" fillId="2" borderId="12" xfId="0" applyNumberFormat="1" applyFont="1" applyFill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/>
    </xf>
    <xf numFmtId="0" fontId="2" fillId="0" borderId="16" xfId="0" applyFont="1" applyBorder="1"/>
    <xf numFmtId="1" fontId="2" fillId="0" borderId="16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0" xfId="0" applyFont="1" applyBorder="1"/>
    <xf numFmtId="0" fontId="7" fillId="0" borderId="16" xfId="0" applyFont="1" applyBorder="1"/>
    <xf numFmtId="0" fontId="7" fillId="0" borderId="8" xfId="0" applyFont="1" applyBorder="1"/>
    <xf numFmtId="1" fontId="2" fillId="3" borderId="16" xfId="0" applyNumberFormat="1" applyFont="1" applyFill="1" applyBorder="1" applyAlignment="1">
      <alignment horizontal="center" vertical="center"/>
    </xf>
    <xf numFmtId="1" fontId="2" fillId="3" borderId="8" xfId="0" applyNumberFormat="1" applyFont="1" applyFill="1" applyBorder="1" applyAlignment="1">
      <alignment horizontal="center" vertical="center"/>
    </xf>
    <xf numFmtId="4" fontId="2" fillId="0" borderId="0" xfId="0" applyNumberFormat="1" applyFont="1"/>
    <xf numFmtId="0" fontId="6" fillId="4" borderId="17" xfId="0" applyFont="1" applyFill="1" applyBorder="1" applyAlignment="1">
      <alignment wrapText="1"/>
    </xf>
    <xf numFmtId="1" fontId="1" fillId="4" borderId="17" xfId="0" applyNumberFormat="1" applyFont="1" applyFill="1" applyBorder="1" applyAlignment="1">
      <alignment horizontal="center" vertical="center"/>
    </xf>
    <xf numFmtId="4" fontId="1" fillId="4" borderId="18" xfId="0" applyNumberFormat="1" applyFont="1" applyFill="1" applyBorder="1"/>
    <xf numFmtId="4" fontId="1" fillId="4" borderId="18" xfId="0" applyNumberFormat="1" applyFont="1" applyFill="1" applyBorder="1" applyAlignment="1">
      <alignment horizontal="center" vertical="center"/>
    </xf>
    <xf numFmtId="4" fontId="1" fillId="4" borderId="17" xfId="0" applyNumberFormat="1" applyFont="1" applyFill="1" applyBorder="1"/>
    <xf numFmtId="2" fontId="1" fillId="4" borderId="17" xfId="0" applyNumberFormat="1" applyFont="1" applyFill="1" applyBorder="1"/>
    <xf numFmtId="2" fontId="1" fillId="4" borderId="17" xfId="0" applyNumberFormat="1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1" fontId="1" fillId="2" borderId="7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4" fontId="1" fillId="2" borderId="4" xfId="0" applyNumberFormat="1" applyFont="1" applyFill="1" applyBorder="1" applyAlignment="1">
      <alignment horizontal="center" vertical="center"/>
    </xf>
    <xf numFmtId="4" fontId="1" fillId="2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4" fontId="1" fillId="2" borderId="6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 wrapText="1"/>
    </xf>
    <xf numFmtId="0" fontId="2" fillId="2" borderId="15" xfId="0" applyFont="1" applyFill="1" applyBorder="1" applyAlignment="1">
      <alignment horizontal="center" wrapText="1"/>
    </xf>
    <xf numFmtId="0" fontId="2" fillId="0" borderId="8" xfId="0" applyFont="1" applyBorder="1"/>
    <xf numFmtId="0" fontId="2" fillId="0" borderId="6" xfId="0" applyFont="1" applyBorder="1"/>
    <xf numFmtId="4" fontId="1" fillId="5" borderId="18" xfId="0" applyNumberFormat="1" applyFont="1" applyFill="1" applyBorder="1"/>
    <xf numFmtId="4" fontId="1" fillId="5" borderId="17" xfId="0" applyNumberFormat="1" applyFont="1" applyFill="1" applyBorder="1"/>
    <xf numFmtId="0" fontId="2" fillId="0" borderId="0" xfId="0" applyFont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1" fontId="1" fillId="5" borderId="17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/>
    </xf>
    <xf numFmtId="1" fontId="2" fillId="2" borderId="12" xfId="0" applyNumberFormat="1" applyFont="1" applyFill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/>
    </xf>
    <xf numFmtId="4" fontId="1" fillId="6" borderId="17" xfId="0" applyNumberFormat="1" applyFont="1" applyFill="1" applyBorder="1"/>
    <xf numFmtId="0" fontId="2" fillId="0" borderId="16" xfId="0" applyFont="1" applyBorder="1"/>
    <xf numFmtId="1" fontId="2" fillId="0" borderId="16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0" xfId="0" applyFont="1" applyBorder="1"/>
    <xf numFmtId="1" fontId="1" fillId="5" borderId="18" xfId="0" applyNumberFormat="1" applyFont="1" applyFill="1" applyBorder="1" applyAlignment="1">
      <alignment horizontal="center" vertical="center"/>
    </xf>
    <xf numFmtId="4" fontId="1" fillId="5" borderId="18" xfId="0" applyNumberFormat="1" applyFont="1" applyFill="1" applyBorder="1" applyAlignment="1">
      <alignment horizontal="center" vertical="center"/>
    </xf>
    <xf numFmtId="4" fontId="1" fillId="5" borderId="21" xfId="0" applyNumberFormat="1" applyFont="1" applyFill="1" applyBorder="1" applyAlignment="1">
      <alignment horizontal="center" vertical="center"/>
    </xf>
    <xf numFmtId="4" fontId="1" fillId="5" borderId="19" xfId="0" applyNumberFormat="1" applyFont="1" applyFill="1" applyBorder="1" applyAlignment="1">
      <alignment horizontal="center" vertical="center"/>
    </xf>
    <xf numFmtId="2" fontId="1" fillId="5" borderId="17" xfId="0" applyNumberFormat="1" applyFont="1" applyFill="1" applyBorder="1"/>
    <xf numFmtId="2" fontId="1" fillId="5" borderId="17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wrapText="1"/>
    </xf>
    <xf numFmtId="0" fontId="6" fillId="5" borderId="17" xfId="0" applyFont="1" applyFill="1" applyBorder="1" applyAlignment="1">
      <alignment wrapText="1"/>
    </xf>
    <xf numFmtId="0" fontId="7" fillId="0" borderId="16" xfId="0" applyFont="1" applyBorder="1"/>
    <xf numFmtId="0" fontId="7" fillId="0" borderId="8" xfId="0" applyFont="1" applyBorder="1"/>
    <xf numFmtId="1" fontId="2" fillId="3" borderId="16" xfId="0" applyNumberFormat="1" applyFont="1" applyFill="1" applyBorder="1" applyAlignment="1">
      <alignment horizontal="center" vertical="center"/>
    </xf>
    <xf numFmtId="1" fontId="2" fillId="3" borderId="8" xfId="0" applyNumberFormat="1" applyFont="1" applyFill="1" applyBorder="1" applyAlignment="1">
      <alignment horizontal="center" vertical="center"/>
    </xf>
    <xf numFmtId="1" fontId="1" fillId="7" borderId="17" xfId="0" applyNumberFormat="1" applyFont="1" applyFill="1" applyBorder="1" applyAlignment="1">
      <alignment horizontal="center" vertical="center"/>
    </xf>
    <xf numFmtId="4" fontId="2" fillId="0" borderId="0" xfId="0" applyNumberFormat="1" applyFont="1"/>
    <xf numFmtId="0" fontId="3" fillId="0" borderId="0" xfId="0" applyFont="1" applyBorder="1" applyAlignment="1"/>
    <xf numFmtId="0" fontId="3" fillId="0" borderId="10" xfId="0" applyFont="1" applyBorder="1" applyAlignment="1">
      <alignment horizontal="center" vertical="center" wrapText="1"/>
    </xf>
    <xf numFmtId="4" fontId="1" fillId="6" borderId="17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882DF91B-2A19-4881-8ABD-8DB7EE3491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FA5C9-B3FB-4E84-AA21-7C4A8B23CEF1}">
  <sheetPr>
    <tabColor theme="9" tint="0.79998168889431442"/>
    <pageSetUpPr fitToPage="1"/>
  </sheetPr>
  <dimension ref="A1:AE44"/>
  <sheetViews>
    <sheetView zoomScale="60" zoomScaleNormal="60" workbookViewId="0">
      <selection activeCell="S30" sqref="S30"/>
    </sheetView>
  </sheetViews>
  <sheetFormatPr defaultColWidth="8.7109375" defaultRowHeight="12.75" x14ac:dyDescent="0.2"/>
  <cols>
    <col min="1" max="1" width="11.85546875" style="1" customWidth="1"/>
    <col min="2" max="2" width="71.7109375" style="1" customWidth="1"/>
    <col min="3" max="3" width="15.7109375" style="16" customWidth="1"/>
    <col min="4" max="6" width="14.140625" style="1" customWidth="1"/>
    <col min="7" max="9" width="14.140625" style="11" customWidth="1"/>
    <col min="10" max="11" width="14.140625" style="1" customWidth="1"/>
    <col min="12" max="12" width="15.42578125" style="1" customWidth="1"/>
    <col min="13" max="16384" width="8.7109375" style="1"/>
  </cols>
  <sheetData>
    <row r="1" spans="1:31" ht="66.75" customHeight="1" x14ac:dyDescent="0.2">
      <c r="I1" s="38" t="s">
        <v>86</v>
      </c>
      <c r="J1" s="38"/>
      <c r="K1" s="38"/>
      <c r="L1" s="38"/>
    </row>
    <row r="2" spans="1:31" ht="33" customHeight="1" thickBot="1" x14ac:dyDescent="0.25">
      <c r="A2" s="89" t="s">
        <v>37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</row>
    <row r="3" spans="1:31" x14ac:dyDescent="0.2">
      <c r="A3" s="36" t="s">
        <v>29</v>
      </c>
      <c r="B3" s="36" t="s">
        <v>0</v>
      </c>
      <c r="C3" s="42" t="s">
        <v>1</v>
      </c>
      <c r="D3" s="44" t="s">
        <v>61</v>
      </c>
      <c r="E3" s="45"/>
      <c r="F3" s="46"/>
      <c r="G3" s="39" t="s">
        <v>62</v>
      </c>
      <c r="H3" s="40"/>
      <c r="I3" s="41"/>
      <c r="J3" s="39" t="s">
        <v>63</v>
      </c>
      <c r="K3" s="40"/>
      <c r="L3" s="41"/>
    </row>
    <row r="4" spans="1:31" ht="25.5" x14ac:dyDescent="0.2">
      <c r="A4" s="37"/>
      <c r="B4" s="37"/>
      <c r="C4" s="43"/>
      <c r="D4" s="2" t="s">
        <v>2</v>
      </c>
      <c r="E4" s="3" t="s">
        <v>3</v>
      </c>
      <c r="F4" s="4" t="s">
        <v>4</v>
      </c>
      <c r="G4" s="2" t="s">
        <v>2</v>
      </c>
      <c r="H4" s="3" t="s">
        <v>3</v>
      </c>
      <c r="I4" s="4" t="s">
        <v>4</v>
      </c>
      <c r="J4" s="2" t="s">
        <v>2</v>
      </c>
      <c r="K4" s="3" t="s">
        <v>3</v>
      </c>
      <c r="L4" s="4" t="s">
        <v>4</v>
      </c>
    </row>
    <row r="5" spans="1:31" ht="13.5" thickBot="1" x14ac:dyDescent="0.25">
      <c r="A5" s="5">
        <v>2</v>
      </c>
      <c r="B5" s="5">
        <v>2</v>
      </c>
      <c r="C5" s="17">
        <v>3</v>
      </c>
      <c r="D5" s="6">
        <v>4</v>
      </c>
      <c r="E5" s="7">
        <v>5</v>
      </c>
      <c r="F5" s="8">
        <v>6</v>
      </c>
      <c r="G5" s="15">
        <v>7</v>
      </c>
      <c r="H5" s="14">
        <v>8</v>
      </c>
      <c r="I5" s="12">
        <v>9</v>
      </c>
      <c r="J5" s="6" t="s">
        <v>5</v>
      </c>
      <c r="K5" s="7" t="s">
        <v>6</v>
      </c>
      <c r="L5" s="5" t="s">
        <v>7</v>
      </c>
    </row>
    <row r="6" spans="1:31" ht="13.5" thickBot="1" x14ac:dyDescent="0.25">
      <c r="A6" s="28"/>
      <c r="B6" s="28" t="s">
        <v>9</v>
      </c>
      <c r="C6" s="29">
        <f t="shared" ref="C6:I6" si="0">SUM(C7:C11)</f>
        <v>13</v>
      </c>
      <c r="D6" s="30">
        <f t="shared" si="0"/>
        <v>8.7100000000000009</v>
      </c>
      <c r="E6" s="30">
        <f t="shared" si="0"/>
        <v>151.07999999999998</v>
      </c>
      <c r="F6" s="30">
        <f>SUM(F7:F11)</f>
        <v>159.79</v>
      </c>
      <c r="G6" s="31">
        <f t="shared" si="0"/>
        <v>2</v>
      </c>
      <c r="H6" s="31">
        <f t="shared" si="0"/>
        <v>24</v>
      </c>
      <c r="I6" s="31">
        <f t="shared" si="0"/>
        <v>26</v>
      </c>
      <c r="J6" s="30">
        <f>D6+G6</f>
        <v>10.71</v>
      </c>
      <c r="K6" s="30">
        <f>E6+H6</f>
        <v>175.07999999999998</v>
      </c>
      <c r="L6" s="32">
        <f>F6+I6</f>
        <v>185.79</v>
      </c>
    </row>
    <row r="7" spans="1:31" x14ac:dyDescent="0.2">
      <c r="A7" s="23" t="s">
        <v>30</v>
      </c>
      <c r="B7" s="23" t="s">
        <v>28</v>
      </c>
      <c r="C7" s="20">
        <v>1</v>
      </c>
      <c r="D7" s="19"/>
      <c r="E7" s="19">
        <v>19.25</v>
      </c>
      <c r="F7" s="19">
        <f>SUM(D7:E7)</f>
        <v>19.25</v>
      </c>
      <c r="G7" s="21"/>
      <c r="H7" s="21">
        <v>2</v>
      </c>
      <c r="I7" s="21">
        <f t="shared" ref="I7:I8" si="1">SUM(G7:H7)</f>
        <v>2</v>
      </c>
      <c r="J7" s="19"/>
      <c r="K7" s="19">
        <f>E7+H7</f>
        <v>21.25</v>
      </c>
      <c r="L7" s="22">
        <f>F7+I7</f>
        <v>21.25</v>
      </c>
      <c r="N7" s="27"/>
    </row>
    <row r="8" spans="1:31" x14ac:dyDescent="0.2">
      <c r="A8" s="24" t="s">
        <v>31</v>
      </c>
      <c r="B8" s="24" t="s">
        <v>32</v>
      </c>
      <c r="C8" s="18">
        <v>1</v>
      </c>
      <c r="D8" s="9">
        <v>8.7100000000000009</v>
      </c>
      <c r="E8" s="9"/>
      <c r="F8" s="9">
        <f t="shared" ref="F8" si="2">SUM(D8:E8)</f>
        <v>8.7100000000000009</v>
      </c>
      <c r="G8" s="13">
        <v>2</v>
      </c>
      <c r="H8" s="13"/>
      <c r="I8" s="21">
        <f t="shared" si="1"/>
        <v>2</v>
      </c>
      <c r="J8" s="9">
        <f t="shared" ref="J7:J8" si="3">D8+G8</f>
        <v>10.71</v>
      </c>
      <c r="K8" s="9"/>
      <c r="L8" s="10">
        <f>F8+I8</f>
        <v>10.71</v>
      </c>
    </row>
    <row r="9" spans="1:31" s="9" customFormat="1" x14ac:dyDescent="0.2">
      <c r="A9" s="24" t="s">
        <v>33</v>
      </c>
      <c r="B9" s="24" t="s">
        <v>34</v>
      </c>
      <c r="C9" s="18">
        <v>1</v>
      </c>
      <c r="E9" s="9">
        <v>8.7100000000000009</v>
      </c>
      <c r="F9" s="9">
        <f t="shared" ref="F9:F11" si="4">SUM(D9:E9)</f>
        <v>8.7100000000000009</v>
      </c>
      <c r="G9" s="13"/>
      <c r="H9" s="13">
        <v>2</v>
      </c>
      <c r="I9" s="13">
        <f t="shared" ref="I9:I11" si="5">SUM(G9:H9)</f>
        <v>2</v>
      </c>
      <c r="K9" s="9">
        <f t="shared" ref="J9:L11" si="6">E9+H9</f>
        <v>10.71</v>
      </c>
      <c r="L9" s="10">
        <f t="shared" si="6"/>
        <v>10.71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s="9" customFormat="1" x14ac:dyDescent="0.2">
      <c r="A10" s="24" t="s">
        <v>35</v>
      </c>
      <c r="B10" s="24" t="s">
        <v>25</v>
      </c>
      <c r="C10" s="18">
        <v>1</v>
      </c>
      <c r="E10" s="9">
        <v>10.71</v>
      </c>
      <c r="F10" s="9">
        <f t="shared" si="4"/>
        <v>10.71</v>
      </c>
      <c r="G10" s="13"/>
      <c r="H10" s="13"/>
      <c r="I10" s="13"/>
      <c r="K10" s="9">
        <f t="shared" si="6"/>
        <v>10.71</v>
      </c>
      <c r="L10" s="10">
        <f t="shared" si="6"/>
        <v>10.71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s="9" customFormat="1" ht="13.5" thickBot="1" x14ac:dyDescent="0.25">
      <c r="A11" s="24" t="s">
        <v>36</v>
      </c>
      <c r="B11" s="24" t="s">
        <v>10</v>
      </c>
      <c r="C11" s="18">
        <v>9</v>
      </c>
      <c r="E11" s="9">
        <v>112.41</v>
      </c>
      <c r="F11" s="9">
        <f t="shared" si="4"/>
        <v>112.41</v>
      </c>
      <c r="G11" s="13"/>
      <c r="H11" s="13">
        <v>20</v>
      </c>
      <c r="I11" s="13">
        <f t="shared" si="5"/>
        <v>20</v>
      </c>
      <c r="K11" s="9">
        <f t="shared" si="6"/>
        <v>132.41</v>
      </c>
      <c r="L11" s="10">
        <f t="shared" si="6"/>
        <v>132.41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13.5" thickBot="1" x14ac:dyDescent="0.25">
      <c r="A12" s="28"/>
      <c r="B12" s="28" t="s">
        <v>11</v>
      </c>
      <c r="C12" s="29">
        <f t="shared" ref="C12:I12" si="7">SUM(C13:C31)</f>
        <v>127</v>
      </c>
      <c r="D12" s="33">
        <f t="shared" si="7"/>
        <v>437.11999999999995</v>
      </c>
      <c r="E12" s="33">
        <f t="shared" si="7"/>
        <v>2448.2400000000007</v>
      </c>
      <c r="F12" s="33">
        <f t="shared" si="7"/>
        <v>2885.3600000000006</v>
      </c>
      <c r="G12" s="34">
        <f t="shared" si="7"/>
        <v>30</v>
      </c>
      <c r="H12" s="34">
        <f t="shared" si="7"/>
        <v>347</v>
      </c>
      <c r="I12" s="34">
        <f t="shared" si="7"/>
        <v>377</v>
      </c>
      <c r="J12" s="30">
        <f t="shared" ref="J12:L13" si="8">D12+G12</f>
        <v>467.11999999999995</v>
      </c>
      <c r="K12" s="30">
        <f t="shared" si="8"/>
        <v>2795.2400000000007</v>
      </c>
      <c r="L12" s="32">
        <f t="shared" si="8"/>
        <v>3262.3600000000006</v>
      </c>
      <c r="P12" s="27"/>
    </row>
    <row r="13" spans="1:31" s="9" customFormat="1" x14ac:dyDescent="0.2">
      <c r="A13" s="23" t="s">
        <v>38</v>
      </c>
      <c r="B13" s="23" t="s">
        <v>21</v>
      </c>
      <c r="C13" s="25">
        <v>2</v>
      </c>
      <c r="D13" s="19"/>
      <c r="E13" s="19">
        <v>43.36</v>
      </c>
      <c r="F13" s="19">
        <f t="shared" ref="F13:F31" si="9">SUM(D13:E13)</f>
        <v>43.36</v>
      </c>
      <c r="G13" s="21"/>
      <c r="H13" s="21">
        <v>9</v>
      </c>
      <c r="I13" s="21">
        <f t="shared" ref="I13:I31" si="10">SUM(G13:H13)</f>
        <v>9</v>
      </c>
      <c r="J13" s="19"/>
      <c r="K13" s="19">
        <f t="shared" si="8"/>
        <v>52.36</v>
      </c>
      <c r="L13" s="22">
        <f t="shared" si="8"/>
        <v>52.36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s="9" customFormat="1" x14ac:dyDescent="0.2">
      <c r="A14" s="24" t="s">
        <v>39</v>
      </c>
      <c r="B14" s="24" t="s">
        <v>22</v>
      </c>
      <c r="C14" s="26">
        <v>11</v>
      </c>
      <c r="E14" s="9">
        <v>126.69</v>
      </c>
      <c r="F14" s="9">
        <f t="shared" si="9"/>
        <v>126.69</v>
      </c>
      <c r="G14" s="13"/>
      <c r="H14" s="13">
        <v>42</v>
      </c>
      <c r="I14" s="13">
        <f t="shared" si="10"/>
        <v>42</v>
      </c>
      <c r="K14" s="9">
        <f t="shared" ref="J14:L31" si="11">E14+H14</f>
        <v>168.69</v>
      </c>
      <c r="L14" s="10">
        <f t="shared" si="11"/>
        <v>168.69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s="9" customFormat="1" x14ac:dyDescent="0.2">
      <c r="A15" s="24" t="s">
        <v>40</v>
      </c>
      <c r="B15" s="24" t="s">
        <v>41</v>
      </c>
      <c r="C15" s="26">
        <v>1</v>
      </c>
      <c r="E15" s="9">
        <v>4.99</v>
      </c>
      <c r="F15" s="9">
        <f t="shared" si="9"/>
        <v>4.99</v>
      </c>
      <c r="G15" s="13"/>
      <c r="H15" s="13"/>
      <c r="I15" s="13"/>
      <c r="K15" s="9">
        <f t="shared" si="11"/>
        <v>4.99</v>
      </c>
      <c r="L15" s="10">
        <f t="shared" si="11"/>
        <v>4.99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s="9" customFormat="1" x14ac:dyDescent="0.2">
      <c r="A16" s="24" t="s">
        <v>42</v>
      </c>
      <c r="B16" s="24" t="s">
        <v>23</v>
      </c>
      <c r="C16" s="26">
        <v>7</v>
      </c>
      <c r="D16" s="9">
        <v>24.25</v>
      </c>
      <c r="E16" s="9">
        <f>55.6-24.25</f>
        <v>31.35</v>
      </c>
      <c r="F16" s="9">
        <f t="shared" si="9"/>
        <v>55.6</v>
      </c>
      <c r="G16" s="13">
        <v>3</v>
      </c>
      <c r="H16" s="13">
        <v>23</v>
      </c>
      <c r="I16" s="13">
        <f t="shared" si="10"/>
        <v>26</v>
      </c>
      <c r="J16" s="9">
        <f t="shared" si="11"/>
        <v>27.25</v>
      </c>
      <c r="K16" s="9">
        <f t="shared" si="11"/>
        <v>54.35</v>
      </c>
      <c r="L16" s="10">
        <f t="shared" si="11"/>
        <v>81.599999999999994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s="9" customFormat="1" x14ac:dyDescent="0.2">
      <c r="A17" s="24" t="s">
        <v>43</v>
      </c>
      <c r="B17" s="24" t="s">
        <v>15</v>
      </c>
      <c r="C17" s="26">
        <v>5</v>
      </c>
      <c r="D17" s="9">
        <v>65.31</v>
      </c>
      <c r="F17" s="9">
        <f t="shared" si="9"/>
        <v>65.31</v>
      </c>
      <c r="G17" s="13">
        <v>11</v>
      </c>
      <c r="H17" s="13"/>
      <c r="I17" s="13">
        <f t="shared" si="10"/>
        <v>11</v>
      </c>
      <c r="J17" s="9">
        <f t="shared" si="11"/>
        <v>76.31</v>
      </c>
      <c r="L17" s="10">
        <f t="shared" si="11"/>
        <v>76.31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s="9" customFormat="1" x14ac:dyDescent="0.2">
      <c r="A18" s="24" t="s">
        <v>44</v>
      </c>
      <c r="B18" s="24" t="s">
        <v>17</v>
      </c>
      <c r="C18" s="26">
        <v>16</v>
      </c>
      <c r="D18" s="9">
        <v>42.45</v>
      </c>
      <c r="E18" s="9">
        <v>201.18999999999994</v>
      </c>
      <c r="F18" s="9">
        <f t="shared" si="9"/>
        <v>243.63999999999993</v>
      </c>
      <c r="G18" s="13"/>
      <c r="H18" s="13"/>
      <c r="I18" s="13"/>
      <c r="J18" s="9">
        <f t="shared" si="11"/>
        <v>42.45</v>
      </c>
      <c r="K18" s="9">
        <f t="shared" si="11"/>
        <v>201.18999999999994</v>
      </c>
      <c r="L18" s="10">
        <f t="shared" si="11"/>
        <v>243.63999999999993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s="9" customFormat="1" x14ac:dyDescent="0.2">
      <c r="A19" s="24" t="s">
        <v>45</v>
      </c>
      <c r="B19" s="24" t="s">
        <v>26</v>
      </c>
      <c r="C19" s="26">
        <v>2</v>
      </c>
      <c r="G19" s="13"/>
      <c r="H19" s="13">
        <v>4</v>
      </c>
      <c r="I19" s="13">
        <f t="shared" si="10"/>
        <v>4</v>
      </c>
      <c r="K19" s="9">
        <f t="shared" si="11"/>
        <v>4</v>
      </c>
      <c r="L19" s="10">
        <f t="shared" si="11"/>
        <v>4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s="9" customFormat="1" x14ac:dyDescent="0.2">
      <c r="A20" s="24" t="s">
        <v>46</v>
      </c>
      <c r="B20" s="24" t="s">
        <v>19</v>
      </c>
      <c r="C20" s="26">
        <v>7</v>
      </c>
      <c r="D20" s="9">
        <v>209.52</v>
      </c>
      <c r="E20" s="9">
        <v>112.18</v>
      </c>
      <c r="F20" s="9">
        <f t="shared" si="9"/>
        <v>321.70000000000005</v>
      </c>
      <c r="G20" s="13"/>
      <c r="H20" s="13">
        <v>12</v>
      </c>
      <c r="I20" s="13">
        <f t="shared" si="10"/>
        <v>12</v>
      </c>
      <c r="J20" s="9">
        <f t="shared" si="11"/>
        <v>209.52</v>
      </c>
      <c r="K20" s="9">
        <f t="shared" si="11"/>
        <v>124.18</v>
      </c>
      <c r="L20" s="10">
        <f t="shared" si="11"/>
        <v>333.70000000000005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s="9" customFormat="1" x14ac:dyDescent="0.2">
      <c r="A21" s="24" t="s">
        <v>47</v>
      </c>
      <c r="B21" s="24" t="s">
        <v>18</v>
      </c>
      <c r="C21" s="26">
        <v>2</v>
      </c>
      <c r="E21" s="9">
        <v>53.330000000000005</v>
      </c>
      <c r="F21" s="9">
        <f t="shared" si="9"/>
        <v>53.330000000000005</v>
      </c>
      <c r="G21" s="13"/>
      <c r="H21" s="13"/>
      <c r="I21" s="13"/>
      <c r="K21" s="9">
        <f t="shared" si="11"/>
        <v>53.330000000000005</v>
      </c>
      <c r="L21" s="10">
        <f t="shared" si="11"/>
        <v>53.330000000000005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s="9" customFormat="1" x14ac:dyDescent="0.2">
      <c r="A22" s="24" t="s">
        <v>48</v>
      </c>
      <c r="B22" s="24" t="s">
        <v>27</v>
      </c>
      <c r="C22" s="26">
        <v>2</v>
      </c>
      <c r="D22" s="9">
        <v>33.770000000000003</v>
      </c>
      <c r="F22" s="9">
        <f t="shared" si="9"/>
        <v>33.770000000000003</v>
      </c>
      <c r="G22" s="13">
        <v>8</v>
      </c>
      <c r="H22" s="13"/>
      <c r="I22" s="13">
        <f t="shared" si="10"/>
        <v>8</v>
      </c>
      <c r="J22" s="9">
        <f t="shared" si="11"/>
        <v>41.77</v>
      </c>
      <c r="L22" s="10">
        <f t="shared" si="11"/>
        <v>41.77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s="9" customFormat="1" x14ac:dyDescent="0.2">
      <c r="A23" s="24" t="s">
        <v>49</v>
      </c>
      <c r="B23" s="24" t="s">
        <v>50</v>
      </c>
      <c r="C23" s="26">
        <v>4</v>
      </c>
      <c r="E23" s="9">
        <v>50.98</v>
      </c>
      <c r="F23" s="9">
        <f t="shared" si="9"/>
        <v>50.98</v>
      </c>
      <c r="G23" s="13"/>
      <c r="H23" s="13">
        <v>8</v>
      </c>
      <c r="I23" s="13">
        <f t="shared" si="10"/>
        <v>8</v>
      </c>
      <c r="K23" s="9">
        <f t="shared" si="11"/>
        <v>58.98</v>
      </c>
      <c r="L23" s="10">
        <f t="shared" si="11"/>
        <v>58.98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s="9" customFormat="1" x14ac:dyDescent="0.2">
      <c r="A24" s="24" t="s">
        <v>51</v>
      </c>
      <c r="B24" s="24" t="s">
        <v>14</v>
      </c>
      <c r="C24" s="26">
        <v>4</v>
      </c>
      <c r="E24" s="9">
        <v>210.1</v>
      </c>
      <c r="F24" s="9">
        <f t="shared" si="9"/>
        <v>210.1</v>
      </c>
      <c r="G24" s="13"/>
      <c r="H24" s="13">
        <v>8</v>
      </c>
      <c r="I24" s="13">
        <f t="shared" si="10"/>
        <v>8</v>
      </c>
      <c r="K24" s="9">
        <f t="shared" si="11"/>
        <v>218.1</v>
      </c>
      <c r="L24" s="10">
        <f t="shared" si="11"/>
        <v>218.1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s="9" customFormat="1" x14ac:dyDescent="0.2">
      <c r="A25" s="24" t="s">
        <v>52</v>
      </c>
      <c r="B25" s="24" t="s">
        <v>12</v>
      </c>
      <c r="C25" s="26">
        <v>49</v>
      </c>
      <c r="D25" s="9">
        <v>61.82</v>
      </c>
      <c r="E25" s="9">
        <v>790.63</v>
      </c>
      <c r="F25" s="9">
        <f t="shared" si="9"/>
        <v>852.45</v>
      </c>
      <c r="G25" s="13">
        <v>8</v>
      </c>
      <c r="H25" s="13">
        <v>116</v>
      </c>
      <c r="I25" s="13">
        <f t="shared" si="10"/>
        <v>124</v>
      </c>
      <c r="J25" s="9">
        <f t="shared" si="11"/>
        <v>69.819999999999993</v>
      </c>
      <c r="K25" s="9">
        <f t="shared" si="11"/>
        <v>906.63</v>
      </c>
      <c r="L25" s="10">
        <f t="shared" si="11"/>
        <v>976.45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s="9" customFormat="1" x14ac:dyDescent="0.2">
      <c r="A26" s="24" t="s">
        <v>53</v>
      </c>
      <c r="B26" s="24" t="s">
        <v>8</v>
      </c>
      <c r="C26" s="26">
        <v>8</v>
      </c>
      <c r="E26" s="9">
        <v>669.86000000000013</v>
      </c>
      <c r="F26" s="9">
        <f t="shared" si="9"/>
        <v>669.86000000000013</v>
      </c>
      <c r="G26" s="13"/>
      <c r="H26" s="13">
        <v>94</v>
      </c>
      <c r="I26" s="13">
        <f t="shared" si="10"/>
        <v>94</v>
      </c>
      <c r="K26" s="9">
        <f t="shared" si="11"/>
        <v>763.86000000000013</v>
      </c>
      <c r="L26" s="10">
        <f t="shared" si="11"/>
        <v>763.86000000000013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s="9" customFormat="1" x14ac:dyDescent="0.2">
      <c r="A27" s="24" t="s">
        <v>56</v>
      </c>
      <c r="B27" s="24" t="s">
        <v>16</v>
      </c>
      <c r="C27" s="26">
        <v>2</v>
      </c>
      <c r="E27" s="9">
        <v>77.02</v>
      </c>
      <c r="F27" s="9">
        <f t="shared" si="9"/>
        <v>77.02</v>
      </c>
      <c r="G27" s="13"/>
      <c r="H27" s="13">
        <v>8</v>
      </c>
      <c r="I27" s="13">
        <f t="shared" si="10"/>
        <v>8</v>
      </c>
      <c r="K27" s="9">
        <f t="shared" si="11"/>
        <v>85.02</v>
      </c>
      <c r="L27" s="10">
        <f t="shared" si="11"/>
        <v>85.02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s="9" customFormat="1" x14ac:dyDescent="0.2">
      <c r="A28" s="24" t="s">
        <v>57</v>
      </c>
      <c r="B28" s="24" t="s">
        <v>13</v>
      </c>
      <c r="C28" s="26">
        <v>1</v>
      </c>
      <c r="G28" s="13"/>
      <c r="H28" s="13">
        <v>8</v>
      </c>
      <c r="I28" s="13">
        <f t="shared" si="10"/>
        <v>8</v>
      </c>
      <c r="K28" s="9">
        <f t="shared" si="11"/>
        <v>8</v>
      </c>
      <c r="L28" s="10">
        <f t="shared" si="11"/>
        <v>8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s="9" customFormat="1" x14ac:dyDescent="0.2">
      <c r="A29" s="24" t="s">
        <v>58</v>
      </c>
      <c r="B29" s="24" t="s">
        <v>59</v>
      </c>
      <c r="C29" s="26">
        <v>1</v>
      </c>
      <c r="E29" s="9">
        <v>14.82</v>
      </c>
      <c r="F29" s="9">
        <f t="shared" si="9"/>
        <v>14.82</v>
      </c>
      <c r="G29" s="13"/>
      <c r="H29" s="13">
        <v>3</v>
      </c>
      <c r="I29" s="13">
        <f t="shared" si="10"/>
        <v>3</v>
      </c>
      <c r="K29" s="9">
        <f t="shared" si="11"/>
        <v>17.82</v>
      </c>
      <c r="L29" s="10">
        <f t="shared" si="11"/>
        <v>17.82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s="9" customFormat="1" x14ac:dyDescent="0.2">
      <c r="A30" s="24" t="s">
        <v>60</v>
      </c>
      <c r="B30" s="24" t="s">
        <v>20</v>
      </c>
      <c r="C30" s="26">
        <v>2</v>
      </c>
      <c r="E30" s="9">
        <v>34.979999999999997</v>
      </c>
      <c r="F30" s="9">
        <f t="shared" si="9"/>
        <v>34.979999999999997</v>
      </c>
      <c r="G30" s="13"/>
      <c r="H30" s="13">
        <v>8</v>
      </c>
      <c r="I30" s="13">
        <f t="shared" si="10"/>
        <v>8</v>
      </c>
      <c r="K30" s="9">
        <f t="shared" si="11"/>
        <v>42.98</v>
      </c>
      <c r="L30" s="10">
        <f t="shared" si="11"/>
        <v>42.98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s="9" customFormat="1" ht="13.5" thickBot="1" x14ac:dyDescent="0.25">
      <c r="A31" s="24" t="s">
        <v>54</v>
      </c>
      <c r="B31" s="24" t="s">
        <v>55</v>
      </c>
      <c r="C31" s="26">
        <v>1</v>
      </c>
      <c r="E31" s="9">
        <v>26.76</v>
      </c>
      <c r="F31" s="9">
        <f t="shared" si="9"/>
        <v>26.76</v>
      </c>
      <c r="G31" s="13"/>
      <c r="H31" s="13">
        <v>4</v>
      </c>
      <c r="I31" s="13">
        <f t="shared" si="10"/>
        <v>4</v>
      </c>
      <c r="K31" s="9">
        <f t="shared" si="11"/>
        <v>30.76</v>
      </c>
      <c r="L31" s="10">
        <f t="shared" si="11"/>
        <v>30.76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13.5" thickBot="1" x14ac:dyDescent="0.25">
      <c r="A32" s="28"/>
      <c r="B32" s="28" t="s">
        <v>24</v>
      </c>
      <c r="C32" s="29">
        <f>SUM(C33:C36)</f>
        <v>6</v>
      </c>
      <c r="D32" s="33">
        <f>SUM(D33:D36)</f>
        <v>0</v>
      </c>
      <c r="E32" s="33">
        <f>SUM(E33:E36)</f>
        <v>6326.07</v>
      </c>
      <c r="F32" s="33">
        <f>SUM(F33:F36)</f>
        <v>6326.07</v>
      </c>
      <c r="G32" s="34">
        <f>SUM(G33:G36)</f>
        <v>0</v>
      </c>
      <c r="H32" s="34">
        <f>SUM(H33:H36)</f>
        <v>311</v>
      </c>
      <c r="I32" s="34">
        <f>SUM(I33:I36)</f>
        <v>311</v>
      </c>
      <c r="J32" s="30">
        <f>D32+G32</f>
        <v>0</v>
      </c>
      <c r="K32" s="30">
        <f>E32+H32</f>
        <v>6637.07</v>
      </c>
      <c r="L32" s="32">
        <f>F32+I32</f>
        <v>6637.07</v>
      </c>
    </row>
    <row r="33" spans="1:31" s="9" customFormat="1" x14ac:dyDescent="0.2">
      <c r="A33" s="23" t="s">
        <v>39</v>
      </c>
      <c r="B33" s="23" t="s">
        <v>22</v>
      </c>
      <c r="C33" s="20">
        <v>1</v>
      </c>
      <c r="D33" s="19"/>
      <c r="E33" s="19">
        <v>325.41000000000003</v>
      </c>
      <c r="F33" s="19">
        <f>SUM(D33:E33)</f>
        <v>325.41000000000003</v>
      </c>
      <c r="G33" s="21"/>
      <c r="H33" s="21">
        <v>30</v>
      </c>
      <c r="I33" s="21">
        <f t="shared" ref="I33:I36" si="12">SUM(G33:H33)</f>
        <v>30</v>
      </c>
      <c r="J33" s="19"/>
      <c r="K33" s="19">
        <f>E33+H33</f>
        <v>355.41</v>
      </c>
      <c r="L33" s="22">
        <f>F33+I33</f>
        <v>355.41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s="9" customFormat="1" x14ac:dyDescent="0.2">
      <c r="A34" s="24" t="s">
        <v>46</v>
      </c>
      <c r="B34" s="24" t="s">
        <v>19</v>
      </c>
      <c r="C34" s="18">
        <v>1</v>
      </c>
      <c r="E34" s="9">
        <v>433.88</v>
      </c>
      <c r="F34" s="9">
        <f t="shared" ref="F34:F36" si="13">SUM(D34:E34)</f>
        <v>433.88</v>
      </c>
      <c r="G34" s="13"/>
      <c r="H34" s="13">
        <v>40</v>
      </c>
      <c r="I34" s="13">
        <f t="shared" si="12"/>
        <v>40</v>
      </c>
      <c r="K34" s="9">
        <f t="shared" ref="J33:L34" si="14">E34+H34</f>
        <v>473.88</v>
      </c>
      <c r="L34" s="10">
        <f t="shared" si="14"/>
        <v>473.88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s="9" customFormat="1" x14ac:dyDescent="0.2">
      <c r="A35" s="24" t="s">
        <v>52</v>
      </c>
      <c r="B35" s="24" t="s">
        <v>12</v>
      </c>
      <c r="C35" s="18">
        <v>2</v>
      </c>
      <c r="E35" s="9">
        <v>3195.1400000000003</v>
      </c>
      <c r="F35" s="9">
        <f t="shared" si="13"/>
        <v>3195.1400000000003</v>
      </c>
      <c r="G35" s="13"/>
      <c r="H35" s="13">
        <v>161</v>
      </c>
      <c r="I35" s="13">
        <f t="shared" si="12"/>
        <v>161</v>
      </c>
      <c r="K35" s="9">
        <f t="shared" ref="K35:K36" si="15">E35+H35</f>
        <v>3356.1400000000003</v>
      </c>
      <c r="L35" s="10">
        <f t="shared" ref="L35:L36" si="16">F35+I35</f>
        <v>3356.1400000000003</v>
      </c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s="9" customFormat="1" ht="13.5" thickBot="1" x14ac:dyDescent="0.25">
      <c r="A36" s="24" t="s">
        <v>56</v>
      </c>
      <c r="B36" s="24" t="s">
        <v>16</v>
      </c>
      <c r="C36" s="18">
        <v>2</v>
      </c>
      <c r="E36" s="9">
        <v>2371.64</v>
      </c>
      <c r="F36" s="9">
        <f t="shared" si="13"/>
        <v>2371.64</v>
      </c>
      <c r="G36" s="13"/>
      <c r="H36" s="13">
        <v>80</v>
      </c>
      <c r="I36" s="13">
        <f t="shared" si="12"/>
        <v>80</v>
      </c>
      <c r="K36" s="9">
        <f t="shared" si="15"/>
        <v>2451.64</v>
      </c>
      <c r="L36" s="10">
        <f t="shared" si="16"/>
        <v>2451.64</v>
      </c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13.5" thickBot="1" x14ac:dyDescent="0.25">
      <c r="A37" s="35"/>
      <c r="B37" s="35"/>
      <c r="C37" s="29">
        <f>SUM(C32+C12+C6)</f>
        <v>146</v>
      </c>
      <c r="D37" s="29">
        <f>SUM(D32+D12+D6)</f>
        <v>445.82999999999993</v>
      </c>
      <c r="E37" s="29">
        <f>SUM(E32+E12+E6)</f>
        <v>8925.3900000000012</v>
      </c>
      <c r="F37" s="29">
        <f>SUM(F32+F12+F6)</f>
        <v>9371.2200000000012</v>
      </c>
      <c r="G37" s="29">
        <f>SUM(G32+G12+G6)</f>
        <v>32</v>
      </c>
      <c r="H37" s="29">
        <f>SUM(H32+H12+H6)</f>
        <v>682</v>
      </c>
      <c r="I37" s="29">
        <f>SUM(I32+I12+I6)</f>
        <v>714</v>
      </c>
      <c r="J37" s="29">
        <f>SUM(J32+J12+J6)</f>
        <v>477.82999999999993</v>
      </c>
      <c r="K37" s="29">
        <f>SUM(K32+K12+K6)</f>
        <v>9607.3900000000012</v>
      </c>
      <c r="L37" s="90">
        <f>ROUNDUP(SUM(L32+L12+L6),0)</f>
        <v>10086</v>
      </c>
    </row>
    <row r="44" spans="1:31" x14ac:dyDescent="0.2">
      <c r="L44" s="27"/>
    </row>
  </sheetData>
  <mergeCells count="8">
    <mergeCell ref="A3:A4"/>
    <mergeCell ref="I1:L1"/>
    <mergeCell ref="J3:L3"/>
    <mergeCell ref="B3:B4"/>
    <mergeCell ref="C3:C4"/>
    <mergeCell ref="D3:F3"/>
    <mergeCell ref="G3:I3"/>
    <mergeCell ref="A2:L2"/>
  </mergeCells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E2347-9A50-47C7-89A1-9998A4714E67}">
  <dimension ref="A1:AE46"/>
  <sheetViews>
    <sheetView tabSelected="1" zoomScale="71" zoomScaleNormal="71" workbookViewId="0">
      <selection activeCell="R14" sqref="R14"/>
    </sheetView>
  </sheetViews>
  <sheetFormatPr defaultColWidth="8.7109375" defaultRowHeight="12.75" x14ac:dyDescent="0.2"/>
  <cols>
    <col min="1" max="1" width="12.5703125" style="48" customWidth="1"/>
    <col min="2" max="2" width="71.7109375" style="48" customWidth="1"/>
    <col min="3" max="3" width="12.5703125" style="66" customWidth="1"/>
    <col min="4" max="6" width="14.140625" style="48" customWidth="1"/>
    <col min="7" max="9" width="14.140625" style="60" customWidth="1"/>
    <col min="10" max="11" width="14.140625" style="48" customWidth="1"/>
    <col min="12" max="12" width="15.42578125" style="48" customWidth="1"/>
    <col min="13" max="16384" width="8.7109375" style="48"/>
  </cols>
  <sheetData>
    <row r="1" spans="1:16" ht="59.25" customHeight="1" x14ac:dyDescent="0.2">
      <c r="I1" s="38" t="s">
        <v>87</v>
      </c>
      <c r="J1" s="47"/>
      <c r="K1" s="47"/>
      <c r="L1" s="47"/>
    </row>
    <row r="2" spans="1:16" ht="26.25" customHeight="1" thickBot="1" x14ac:dyDescent="0.25">
      <c r="A2" s="89" t="s">
        <v>64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8"/>
    </row>
    <row r="3" spans="1:16" x14ac:dyDescent="0.2">
      <c r="A3" s="36" t="s">
        <v>29</v>
      </c>
      <c r="B3" s="36" t="s">
        <v>0</v>
      </c>
      <c r="C3" s="42" t="s">
        <v>1</v>
      </c>
      <c r="D3" s="44" t="s">
        <v>88</v>
      </c>
      <c r="E3" s="45"/>
      <c r="F3" s="46"/>
      <c r="G3" s="39" t="s">
        <v>89</v>
      </c>
      <c r="H3" s="40"/>
      <c r="I3" s="41"/>
      <c r="J3" s="39" t="s">
        <v>63</v>
      </c>
      <c r="K3" s="40"/>
      <c r="L3" s="41"/>
    </row>
    <row r="4" spans="1:16" ht="25.5" x14ac:dyDescent="0.2">
      <c r="A4" s="37"/>
      <c r="B4" s="37"/>
      <c r="C4" s="43"/>
      <c r="D4" s="49" t="s">
        <v>2</v>
      </c>
      <c r="E4" s="50" t="s">
        <v>3</v>
      </c>
      <c r="F4" s="51" t="s">
        <v>4</v>
      </c>
      <c r="G4" s="49" t="s">
        <v>2</v>
      </c>
      <c r="H4" s="50" t="s">
        <v>3</v>
      </c>
      <c r="I4" s="51" t="s">
        <v>4</v>
      </c>
      <c r="J4" s="49" t="s">
        <v>2</v>
      </c>
      <c r="K4" s="50" t="s">
        <v>3</v>
      </c>
      <c r="L4" s="51" t="s">
        <v>4</v>
      </c>
    </row>
    <row r="5" spans="1:16" ht="13.5" thickBot="1" x14ac:dyDescent="0.25">
      <c r="A5" s="52">
        <v>2</v>
      </c>
      <c r="B5" s="52">
        <v>2</v>
      </c>
      <c r="C5" s="67">
        <v>3</v>
      </c>
      <c r="D5" s="53">
        <v>4</v>
      </c>
      <c r="E5" s="54">
        <v>5</v>
      </c>
      <c r="F5" s="55">
        <v>6</v>
      </c>
      <c r="G5" s="65">
        <v>7</v>
      </c>
      <c r="H5" s="64">
        <v>8</v>
      </c>
      <c r="I5" s="61">
        <v>9</v>
      </c>
      <c r="J5" s="53" t="s">
        <v>5</v>
      </c>
      <c r="K5" s="54" t="s">
        <v>6</v>
      </c>
      <c r="L5" s="52" t="s">
        <v>7</v>
      </c>
    </row>
    <row r="6" spans="1:16" ht="13.5" thickBot="1" x14ac:dyDescent="0.25">
      <c r="A6" s="81"/>
      <c r="B6" s="81" t="s">
        <v>65</v>
      </c>
      <c r="C6" s="74">
        <f>SUM(C7:C8)</f>
        <v>2</v>
      </c>
      <c r="D6" s="58">
        <f>SUM(D7:D8)</f>
        <v>64.819999999999993</v>
      </c>
      <c r="E6" s="58">
        <f>SUM(E7:E8)</f>
        <v>29.01</v>
      </c>
      <c r="F6" s="58">
        <f>SUM(F7:F8)</f>
        <v>93.83</v>
      </c>
      <c r="G6" s="75"/>
      <c r="H6" s="76"/>
      <c r="I6" s="77"/>
      <c r="J6" s="58">
        <f>D6+G6</f>
        <v>64.819999999999993</v>
      </c>
      <c r="K6" s="58">
        <f>E6+H6</f>
        <v>29.01</v>
      </c>
      <c r="L6" s="59">
        <f>F6+I6</f>
        <v>93.83</v>
      </c>
    </row>
    <row r="7" spans="1:16" x14ac:dyDescent="0.2">
      <c r="A7" s="82" t="s">
        <v>53</v>
      </c>
      <c r="B7" s="82" t="s">
        <v>8</v>
      </c>
      <c r="C7" s="71">
        <v>1</v>
      </c>
      <c r="D7" s="70"/>
      <c r="E7" s="70">
        <v>29.01</v>
      </c>
      <c r="F7" s="70">
        <f>SUM(D7:E7)</f>
        <v>29.01</v>
      </c>
      <c r="G7" s="72"/>
      <c r="H7" s="72"/>
      <c r="I7" s="72"/>
      <c r="J7" s="70"/>
      <c r="K7" s="70">
        <f>E7+H7</f>
        <v>29.01</v>
      </c>
      <c r="L7" s="73">
        <f>F7+I7</f>
        <v>29.01</v>
      </c>
    </row>
    <row r="8" spans="1:16" ht="13.5" thickBot="1" x14ac:dyDescent="0.25">
      <c r="A8" s="83" t="s">
        <v>66</v>
      </c>
      <c r="B8" s="83" t="s">
        <v>67</v>
      </c>
      <c r="C8" s="68">
        <v>1</v>
      </c>
      <c r="D8" s="56">
        <v>64.819999999999993</v>
      </c>
      <c r="E8" s="56"/>
      <c r="F8" s="56">
        <f t="shared" ref="F8" si="0">SUM(D8:E8)</f>
        <v>64.819999999999993</v>
      </c>
      <c r="G8" s="62"/>
      <c r="H8" s="62"/>
      <c r="I8" s="72"/>
      <c r="J8" s="56">
        <f t="shared" ref="J7:K8" si="1">D8+G8</f>
        <v>64.819999999999993</v>
      </c>
      <c r="K8" s="56"/>
      <c r="L8" s="57">
        <f>F8+I8</f>
        <v>64.819999999999993</v>
      </c>
    </row>
    <row r="9" spans="1:16" ht="13.5" thickBot="1" x14ac:dyDescent="0.25">
      <c r="A9" s="81"/>
      <c r="B9" s="81" t="s">
        <v>9</v>
      </c>
      <c r="C9" s="63">
        <f>SUM(C10:C15)</f>
        <v>17</v>
      </c>
      <c r="D9" s="58">
        <f>SUM(D10:D15)</f>
        <v>20.05</v>
      </c>
      <c r="E9" s="58">
        <f>SUM(E10:E15)</f>
        <v>199.06000000000003</v>
      </c>
      <c r="F9" s="58">
        <f>SUM(F10:F15)</f>
        <v>219.11000000000004</v>
      </c>
      <c r="G9" s="75">
        <f>SUM(G10:G15)</f>
        <v>2</v>
      </c>
      <c r="H9" s="75">
        <f>SUM(H10:H15)</f>
        <v>37</v>
      </c>
      <c r="I9" s="75">
        <f>SUM(I10:I15)</f>
        <v>39</v>
      </c>
      <c r="J9" s="58">
        <f>D9+G9</f>
        <v>22.05</v>
      </c>
      <c r="K9" s="58">
        <f>E9+H9</f>
        <v>236.06000000000003</v>
      </c>
      <c r="L9" s="59">
        <f>F9+I9</f>
        <v>258.11</v>
      </c>
    </row>
    <row r="10" spans="1:16" x14ac:dyDescent="0.2">
      <c r="A10" s="82" t="s">
        <v>68</v>
      </c>
      <c r="B10" s="82" t="s">
        <v>69</v>
      </c>
      <c r="C10" s="71">
        <v>2</v>
      </c>
      <c r="D10" s="70"/>
      <c r="E10" s="70">
        <v>17.420000000000002</v>
      </c>
      <c r="F10" s="70">
        <f>SUM(D10:E10)</f>
        <v>17.420000000000002</v>
      </c>
      <c r="G10" s="72"/>
      <c r="H10" s="72">
        <v>4</v>
      </c>
      <c r="I10" s="72">
        <f t="shared" ref="I10:I15" si="2">SUM(G10:H10)</f>
        <v>4</v>
      </c>
      <c r="J10" s="70"/>
      <c r="K10" s="70">
        <f>E10+H10</f>
        <v>21.42</v>
      </c>
      <c r="L10" s="73">
        <f>F10+I10</f>
        <v>21.42</v>
      </c>
      <c r="N10" s="87"/>
    </row>
    <row r="11" spans="1:16" x14ac:dyDescent="0.2">
      <c r="A11" s="82" t="s">
        <v>70</v>
      </c>
      <c r="B11" s="82" t="s">
        <v>71</v>
      </c>
      <c r="C11" s="71">
        <v>1</v>
      </c>
      <c r="D11" s="70"/>
      <c r="E11" s="70"/>
      <c r="F11" s="70"/>
      <c r="G11" s="72"/>
      <c r="H11" s="72">
        <v>2</v>
      </c>
      <c r="I11" s="72">
        <f t="shared" si="2"/>
        <v>2</v>
      </c>
      <c r="J11" s="70"/>
      <c r="K11" s="70">
        <f t="shared" ref="J10:L15" si="3">E11+H11</f>
        <v>2</v>
      </c>
      <c r="L11" s="73">
        <f t="shared" si="3"/>
        <v>2</v>
      </c>
      <c r="N11" s="87"/>
    </row>
    <row r="12" spans="1:16" x14ac:dyDescent="0.2">
      <c r="A12" s="82" t="s">
        <v>72</v>
      </c>
      <c r="B12" s="82" t="s">
        <v>73</v>
      </c>
      <c r="C12" s="71">
        <v>1</v>
      </c>
      <c r="D12" s="70"/>
      <c r="E12" s="70">
        <v>8.7100000000000009</v>
      </c>
      <c r="F12" s="70">
        <f t="shared" ref="F11:F15" si="4">SUM(D12:E12)</f>
        <v>8.7100000000000009</v>
      </c>
      <c r="G12" s="72"/>
      <c r="H12" s="72">
        <v>2</v>
      </c>
      <c r="I12" s="72">
        <f t="shared" si="2"/>
        <v>2</v>
      </c>
      <c r="J12" s="70"/>
      <c r="K12" s="70">
        <f t="shared" si="3"/>
        <v>10.71</v>
      </c>
      <c r="L12" s="73">
        <f t="shared" si="3"/>
        <v>10.71</v>
      </c>
      <c r="N12" s="87"/>
    </row>
    <row r="13" spans="1:16" x14ac:dyDescent="0.2">
      <c r="A13" s="82" t="s">
        <v>36</v>
      </c>
      <c r="B13" s="82" t="s">
        <v>10</v>
      </c>
      <c r="C13" s="71">
        <v>8</v>
      </c>
      <c r="D13" s="70">
        <v>20.05</v>
      </c>
      <c r="E13" s="70">
        <v>162.22000000000003</v>
      </c>
      <c r="F13" s="70">
        <f t="shared" si="4"/>
        <v>182.27000000000004</v>
      </c>
      <c r="G13" s="72">
        <v>2</v>
      </c>
      <c r="H13" s="72">
        <v>22</v>
      </c>
      <c r="I13" s="72">
        <f t="shared" si="2"/>
        <v>24</v>
      </c>
      <c r="J13" s="70">
        <f t="shared" si="3"/>
        <v>22.05</v>
      </c>
      <c r="K13" s="70">
        <f t="shared" si="3"/>
        <v>184.22000000000003</v>
      </c>
      <c r="L13" s="73">
        <f t="shared" si="3"/>
        <v>206.27000000000004</v>
      </c>
      <c r="N13" s="87"/>
    </row>
    <row r="14" spans="1:16" x14ac:dyDescent="0.2">
      <c r="A14" s="82" t="s">
        <v>74</v>
      </c>
      <c r="B14" s="82" t="s">
        <v>75</v>
      </c>
      <c r="C14" s="71">
        <v>1</v>
      </c>
      <c r="D14" s="70"/>
      <c r="E14" s="70">
        <v>8.7100000000000009</v>
      </c>
      <c r="F14" s="70">
        <f t="shared" si="4"/>
        <v>8.7100000000000009</v>
      </c>
      <c r="G14" s="72"/>
      <c r="H14" s="72">
        <v>1</v>
      </c>
      <c r="I14" s="72">
        <f t="shared" si="2"/>
        <v>1</v>
      </c>
      <c r="J14" s="70"/>
      <c r="K14" s="70">
        <f t="shared" si="3"/>
        <v>9.7100000000000009</v>
      </c>
      <c r="L14" s="73">
        <f t="shared" si="3"/>
        <v>9.7100000000000009</v>
      </c>
      <c r="N14" s="87"/>
    </row>
    <row r="15" spans="1:16" ht="13.5" thickBot="1" x14ac:dyDescent="0.25">
      <c r="A15" s="82" t="s">
        <v>53</v>
      </c>
      <c r="B15" s="82" t="s">
        <v>8</v>
      </c>
      <c r="C15" s="71">
        <v>4</v>
      </c>
      <c r="D15" s="70"/>
      <c r="E15" s="70">
        <v>2</v>
      </c>
      <c r="F15" s="70">
        <f t="shared" si="4"/>
        <v>2</v>
      </c>
      <c r="G15" s="72"/>
      <c r="H15" s="72">
        <v>6</v>
      </c>
      <c r="I15" s="72">
        <f t="shared" si="2"/>
        <v>6</v>
      </c>
      <c r="J15" s="70"/>
      <c r="K15" s="70">
        <f t="shared" si="3"/>
        <v>8</v>
      </c>
      <c r="L15" s="73">
        <f t="shared" si="3"/>
        <v>8</v>
      </c>
      <c r="N15" s="87"/>
    </row>
    <row r="16" spans="1:16" ht="13.5" thickBot="1" x14ac:dyDescent="0.25">
      <c r="A16" s="81"/>
      <c r="B16" s="81" t="s">
        <v>11</v>
      </c>
      <c r="C16" s="86">
        <f>SUM(C17:C33)</f>
        <v>151</v>
      </c>
      <c r="D16" s="78">
        <f>SUM(D17:D33)</f>
        <v>236.62</v>
      </c>
      <c r="E16" s="78">
        <f>SUM(E17:E33)</f>
        <v>3451.6</v>
      </c>
      <c r="F16" s="78">
        <f>SUM(F17:F33)</f>
        <v>3688.22</v>
      </c>
      <c r="G16" s="79">
        <f>SUM(G17:G33)</f>
        <v>50</v>
      </c>
      <c r="H16" s="79">
        <f>SUM(H17:H33)</f>
        <v>447</v>
      </c>
      <c r="I16" s="79">
        <f>SUM(I17:I33)</f>
        <v>497</v>
      </c>
      <c r="J16" s="58">
        <f>D16+G16</f>
        <v>286.62</v>
      </c>
      <c r="K16" s="58">
        <f>E16+H16</f>
        <v>3898.6</v>
      </c>
      <c r="L16" s="59">
        <f>F16+I16</f>
        <v>4185.2199999999993</v>
      </c>
      <c r="P16" s="87"/>
    </row>
    <row r="17" spans="1:31" s="56" customFormat="1" x14ac:dyDescent="0.2">
      <c r="A17" s="82" t="s">
        <v>38</v>
      </c>
      <c r="B17" s="82" t="s">
        <v>21</v>
      </c>
      <c r="C17" s="84">
        <v>1</v>
      </c>
      <c r="D17" s="70"/>
      <c r="E17" s="70">
        <v>14.82</v>
      </c>
      <c r="F17" s="70">
        <f t="shared" ref="F17:F33" si="5">SUM(D17:E17)</f>
        <v>14.82</v>
      </c>
      <c r="G17" s="72"/>
      <c r="H17" s="72">
        <v>3</v>
      </c>
      <c r="I17" s="72">
        <f t="shared" ref="I17:I33" si="6">SUM(G17:H17)</f>
        <v>3</v>
      </c>
      <c r="J17" s="70"/>
      <c r="K17" s="70">
        <f t="shared" ref="J17:L33" si="7">E17+H17</f>
        <v>17.82</v>
      </c>
      <c r="L17" s="73">
        <f t="shared" si="7"/>
        <v>17.82</v>
      </c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</row>
    <row r="18" spans="1:31" s="56" customFormat="1" x14ac:dyDescent="0.2">
      <c r="A18" s="83" t="s">
        <v>42</v>
      </c>
      <c r="B18" s="83" t="s">
        <v>23</v>
      </c>
      <c r="C18" s="85">
        <v>11</v>
      </c>
      <c r="E18" s="56">
        <v>715.13000000000011</v>
      </c>
      <c r="F18" s="56">
        <f t="shared" si="5"/>
        <v>715.13000000000011</v>
      </c>
      <c r="G18" s="62"/>
      <c r="H18" s="62">
        <v>69</v>
      </c>
      <c r="I18" s="62">
        <f t="shared" si="6"/>
        <v>69</v>
      </c>
      <c r="K18" s="56">
        <f t="shared" si="7"/>
        <v>784.13000000000011</v>
      </c>
      <c r="L18" s="57">
        <f t="shared" si="7"/>
        <v>784.13000000000011</v>
      </c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</row>
    <row r="19" spans="1:31" s="56" customFormat="1" x14ac:dyDescent="0.2">
      <c r="A19" s="83" t="s">
        <v>43</v>
      </c>
      <c r="B19" s="83" t="s">
        <v>15</v>
      </c>
      <c r="C19" s="85">
        <v>4</v>
      </c>
      <c r="D19" s="56">
        <v>92.98</v>
      </c>
      <c r="F19" s="56">
        <f t="shared" si="5"/>
        <v>92.98</v>
      </c>
      <c r="G19" s="62">
        <v>12</v>
      </c>
      <c r="H19" s="62"/>
      <c r="I19" s="62">
        <f t="shared" si="6"/>
        <v>12</v>
      </c>
      <c r="J19" s="56">
        <f t="shared" si="7"/>
        <v>104.98</v>
      </c>
      <c r="L19" s="57">
        <f t="shared" si="7"/>
        <v>104.98</v>
      </c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</row>
    <row r="20" spans="1:31" s="56" customFormat="1" x14ac:dyDescent="0.2">
      <c r="A20" s="83" t="s">
        <v>44</v>
      </c>
      <c r="B20" s="83" t="s">
        <v>17</v>
      </c>
      <c r="C20" s="85">
        <v>17</v>
      </c>
      <c r="D20" s="56">
        <v>6.7</v>
      </c>
      <c r="E20" s="56">
        <v>246.32999999999998</v>
      </c>
      <c r="F20" s="56">
        <f t="shared" si="5"/>
        <v>253.02999999999997</v>
      </c>
      <c r="G20" s="62"/>
      <c r="H20" s="62"/>
      <c r="I20" s="62">
        <f t="shared" si="6"/>
        <v>0</v>
      </c>
      <c r="J20" s="56">
        <f t="shared" si="7"/>
        <v>6.7</v>
      </c>
      <c r="K20" s="56">
        <f t="shared" si="7"/>
        <v>246.32999999999998</v>
      </c>
      <c r="L20" s="57">
        <f t="shared" si="7"/>
        <v>253.02999999999997</v>
      </c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</row>
    <row r="21" spans="1:31" s="56" customFormat="1" x14ac:dyDescent="0.2">
      <c r="A21" s="83" t="s">
        <v>47</v>
      </c>
      <c r="B21" s="83" t="s">
        <v>18</v>
      </c>
      <c r="C21" s="85">
        <v>3</v>
      </c>
      <c r="E21" s="56">
        <v>11.959999999999999</v>
      </c>
      <c r="F21" s="56">
        <f t="shared" si="5"/>
        <v>11.959999999999999</v>
      </c>
      <c r="G21" s="62"/>
      <c r="H21" s="62"/>
      <c r="I21" s="62">
        <f t="shared" si="6"/>
        <v>0</v>
      </c>
      <c r="K21" s="56">
        <f t="shared" si="7"/>
        <v>11.959999999999999</v>
      </c>
      <c r="L21" s="57">
        <f t="shared" si="7"/>
        <v>11.959999999999999</v>
      </c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</row>
    <row r="22" spans="1:31" s="56" customFormat="1" x14ac:dyDescent="0.2">
      <c r="A22" s="83" t="s">
        <v>76</v>
      </c>
      <c r="B22" s="83" t="s">
        <v>77</v>
      </c>
      <c r="C22" s="85">
        <v>2</v>
      </c>
      <c r="D22" s="56">
        <v>49.78</v>
      </c>
      <c r="F22" s="56">
        <f t="shared" si="5"/>
        <v>49.78</v>
      </c>
      <c r="G22" s="62">
        <v>18</v>
      </c>
      <c r="H22" s="62"/>
      <c r="I22" s="62">
        <f t="shared" si="6"/>
        <v>18</v>
      </c>
      <c r="J22" s="56">
        <f t="shared" si="7"/>
        <v>67.78</v>
      </c>
      <c r="L22" s="57">
        <f t="shared" si="7"/>
        <v>67.78</v>
      </c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</row>
    <row r="23" spans="1:31" s="56" customFormat="1" x14ac:dyDescent="0.2">
      <c r="A23" s="83" t="s">
        <v>78</v>
      </c>
      <c r="B23" s="83" t="s">
        <v>79</v>
      </c>
      <c r="C23" s="85">
        <v>2</v>
      </c>
      <c r="E23" s="56">
        <v>71.569999999999993</v>
      </c>
      <c r="F23" s="56">
        <f t="shared" si="5"/>
        <v>71.569999999999993</v>
      </c>
      <c r="G23" s="62"/>
      <c r="H23" s="62">
        <v>8</v>
      </c>
      <c r="I23" s="62">
        <f t="shared" si="6"/>
        <v>8</v>
      </c>
      <c r="K23" s="56">
        <f t="shared" si="7"/>
        <v>79.569999999999993</v>
      </c>
      <c r="L23" s="57">
        <f t="shared" si="7"/>
        <v>79.569999999999993</v>
      </c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</row>
    <row r="24" spans="1:31" s="56" customFormat="1" x14ac:dyDescent="0.2">
      <c r="A24" s="83" t="s">
        <v>49</v>
      </c>
      <c r="B24" s="83" t="s">
        <v>50</v>
      </c>
      <c r="C24" s="85">
        <v>1</v>
      </c>
      <c r="E24" s="56">
        <v>28.82</v>
      </c>
      <c r="F24" s="56">
        <f t="shared" si="5"/>
        <v>28.82</v>
      </c>
      <c r="G24" s="62"/>
      <c r="H24" s="62">
        <v>4</v>
      </c>
      <c r="I24" s="62">
        <f t="shared" si="6"/>
        <v>4</v>
      </c>
      <c r="K24" s="56">
        <f t="shared" si="7"/>
        <v>32.82</v>
      </c>
      <c r="L24" s="57">
        <f t="shared" si="7"/>
        <v>32.82</v>
      </c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</row>
    <row r="25" spans="1:31" s="56" customFormat="1" x14ac:dyDescent="0.2">
      <c r="A25" s="83" t="s">
        <v>80</v>
      </c>
      <c r="B25" s="83" t="s">
        <v>81</v>
      </c>
      <c r="C25" s="85">
        <v>4</v>
      </c>
      <c r="E25" s="56">
        <v>69.959999999999994</v>
      </c>
      <c r="F25" s="56">
        <f t="shared" si="5"/>
        <v>69.959999999999994</v>
      </c>
      <c r="G25" s="62"/>
      <c r="H25" s="62">
        <v>16</v>
      </c>
      <c r="I25" s="62">
        <f t="shared" si="6"/>
        <v>16</v>
      </c>
      <c r="K25" s="56">
        <f t="shared" si="7"/>
        <v>85.96</v>
      </c>
      <c r="L25" s="57">
        <f t="shared" si="7"/>
        <v>85.96</v>
      </c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</row>
    <row r="26" spans="1:31" s="56" customFormat="1" x14ac:dyDescent="0.2">
      <c r="A26" s="83" t="s">
        <v>51</v>
      </c>
      <c r="B26" s="83" t="s">
        <v>14</v>
      </c>
      <c r="C26" s="85">
        <v>9</v>
      </c>
      <c r="E26" s="56">
        <v>215.49</v>
      </c>
      <c r="F26" s="56">
        <f t="shared" si="5"/>
        <v>215.49</v>
      </c>
      <c r="G26" s="62"/>
      <c r="H26" s="62">
        <v>16</v>
      </c>
      <c r="I26" s="62">
        <f t="shared" si="6"/>
        <v>16</v>
      </c>
      <c r="K26" s="56">
        <f t="shared" si="7"/>
        <v>231.49</v>
      </c>
      <c r="L26" s="57">
        <f t="shared" si="7"/>
        <v>231.49</v>
      </c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</row>
    <row r="27" spans="1:31" s="56" customFormat="1" x14ac:dyDescent="0.2">
      <c r="A27" s="83" t="s">
        <v>82</v>
      </c>
      <c r="B27" s="83" t="s">
        <v>83</v>
      </c>
      <c r="C27" s="85">
        <v>1</v>
      </c>
      <c r="E27" s="56">
        <v>40.07</v>
      </c>
      <c r="F27" s="56">
        <f t="shared" si="5"/>
        <v>40.07</v>
      </c>
      <c r="G27" s="62"/>
      <c r="H27" s="62">
        <v>4</v>
      </c>
      <c r="I27" s="62">
        <f t="shared" si="6"/>
        <v>4</v>
      </c>
      <c r="K27" s="56">
        <f t="shared" si="7"/>
        <v>44.07</v>
      </c>
      <c r="L27" s="57">
        <f t="shared" si="7"/>
        <v>44.07</v>
      </c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</row>
    <row r="28" spans="1:31" s="56" customFormat="1" x14ac:dyDescent="0.2">
      <c r="A28" s="83" t="s">
        <v>84</v>
      </c>
      <c r="B28" s="83" t="s">
        <v>85</v>
      </c>
      <c r="C28" s="85">
        <v>2</v>
      </c>
      <c r="E28" s="56">
        <v>282.38</v>
      </c>
      <c r="F28" s="56">
        <f t="shared" si="5"/>
        <v>282.38</v>
      </c>
      <c r="G28" s="62"/>
      <c r="H28" s="62">
        <v>11</v>
      </c>
      <c r="I28" s="62">
        <f t="shared" si="6"/>
        <v>11</v>
      </c>
      <c r="K28" s="56">
        <f t="shared" si="7"/>
        <v>293.38</v>
      </c>
      <c r="L28" s="57">
        <f t="shared" si="7"/>
        <v>293.38</v>
      </c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</row>
    <row r="29" spans="1:31" s="56" customFormat="1" x14ac:dyDescent="0.2">
      <c r="A29" s="83" t="s">
        <v>52</v>
      </c>
      <c r="B29" s="83" t="s">
        <v>12</v>
      </c>
      <c r="C29" s="85">
        <v>61</v>
      </c>
      <c r="D29" s="56">
        <v>87.16</v>
      </c>
      <c r="E29" s="56">
        <v>1042.6299999999999</v>
      </c>
      <c r="F29" s="56">
        <f t="shared" si="5"/>
        <v>1129.79</v>
      </c>
      <c r="G29" s="62">
        <v>20</v>
      </c>
      <c r="H29" s="62">
        <v>191</v>
      </c>
      <c r="I29" s="62">
        <f t="shared" si="6"/>
        <v>211</v>
      </c>
      <c r="J29" s="56">
        <f t="shared" si="7"/>
        <v>107.16</v>
      </c>
      <c r="K29" s="56">
        <f t="shared" si="7"/>
        <v>1233.6299999999999</v>
      </c>
      <c r="L29" s="57">
        <f t="shared" si="7"/>
        <v>1340.79</v>
      </c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</row>
    <row r="30" spans="1:31" s="56" customFormat="1" x14ac:dyDescent="0.2">
      <c r="A30" s="83" t="s">
        <v>57</v>
      </c>
      <c r="B30" s="83" t="s">
        <v>13</v>
      </c>
      <c r="C30" s="85">
        <v>6</v>
      </c>
      <c r="E30" s="56">
        <v>75.94</v>
      </c>
      <c r="F30" s="56">
        <f t="shared" si="5"/>
        <v>75.94</v>
      </c>
      <c r="G30" s="62"/>
      <c r="H30" s="62">
        <v>21</v>
      </c>
      <c r="I30" s="62">
        <f t="shared" si="6"/>
        <v>21</v>
      </c>
      <c r="K30" s="56">
        <f t="shared" si="7"/>
        <v>96.94</v>
      </c>
      <c r="L30" s="57">
        <f t="shared" si="7"/>
        <v>96.94</v>
      </c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</row>
    <row r="31" spans="1:31" s="56" customFormat="1" x14ac:dyDescent="0.2">
      <c r="A31" s="83" t="s">
        <v>58</v>
      </c>
      <c r="B31" s="83" t="s">
        <v>59</v>
      </c>
      <c r="C31" s="85">
        <v>1</v>
      </c>
      <c r="E31" s="56">
        <v>14.82</v>
      </c>
      <c r="F31" s="56">
        <f t="shared" si="5"/>
        <v>14.82</v>
      </c>
      <c r="G31" s="62"/>
      <c r="H31" s="62">
        <v>3</v>
      </c>
      <c r="I31" s="62">
        <f t="shared" si="6"/>
        <v>3</v>
      </c>
      <c r="K31" s="56">
        <f t="shared" si="7"/>
        <v>17.82</v>
      </c>
      <c r="L31" s="57">
        <f t="shared" si="7"/>
        <v>17.82</v>
      </c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</row>
    <row r="32" spans="1:31" s="56" customFormat="1" x14ac:dyDescent="0.2">
      <c r="A32" s="83" t="s">
        <v>53</v>
      </c>
      <c r="B32" s="83" t="s">
        <v>8</v>
      </c>
      <c r="C32" s="85">
        <v>22</v>
      </c>
      <c r="E32" s="56">
        <v>552.24999999999989</v>
      </c>
      <c r="F32" s="56">
        <f t="shared" si="5"/>
        <v>552.24999999999989</v>
      </c>
      <c r="G32" s="62"/>
      <c r="H32" s="62">
        <v>85</v>
      </c>
      <c r="I32" s="62">
        <f t="shared" si="6"/>
        <v>85</v>
      </c>
      <c r="K32" s="56">
        <f t="shared" si="7"/>
        <v>637.24999999999989</v>
      </c>
      <c r="L32" s="57">
        <f t="shared" si="7"/>
        <v>637.24999999999989</v>
      </c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</row>
    <row r="33" spans="1:31" s="56" customFormat="1" ht="13.5" thickBot="1" x14ac:dyDescent="0.25">
      <c r="A33" s="83" t="s">
        <v>60</v>
      </c>
      <c r="B33" s="83" t="s">
        <v>20</v>
      </c>
      <c r="C33" s="85">
        <v>4</v>
      </c>
      <c r="E33" s="56">
        <v>69.429999999999993</v>
      </c>
      <c r="F33" s="56">
        <f t="shared" si="5"/>
        <v>69.429999999999993</v>
      </c>
      <c r="G33" s="62"/>
      <c r="H33" s="62">
        <v>16</v>
      </c>
      <c r="I33" s="62">
        <f t="shared" si="6"/>
        <v>16</v>
      </c>
      <c r="K33" s="56">
        <f t="shared" si="7"/>
        <v>85.429999999999993</v>
      </c>
      <c r="L33" s="57">
        <f t="shared" si="7"/>
        <v>85.429999999999993</v>
      </c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</row>
    <row r="34" spans="1:31" ht="13.5" thickBot="1" x14ac:dyDescent="0.25">
      <c r="A34" s="81"/>
      <c r="B34" s="81" t="s">
        <v>24</v>
      </c>
      <c r="C34" s="63">
        <f>SUM(C35:C38)</f>
        <v>5</v>
      </c>
      <c r="D34" s="78">
        <f>SUM(D35:D38)</f>
        <v>407.31</v>
      </c>
      <c r="E34" s="78">
        <f>SUM(E35:E38)</f>
        <v>1724.7099999999998</v>
      </c>
      <c r="F34" s="78">
        <f>SUM(F35:F38)</f>
        <v>2132.02</v>
      </c>
      <c r="G34" s="79">
        <f>SUM(G35:G38)</f>
        <v>30</v>
      </c>
      <c r="H34" s="79">
        <f>SUM(H35:H38)</f>
        <v>108</v>
      </c>
      <c r="I34" s="79">
        <f>SUM(I35:I38)</f>
        <v>138</v>
      </c>
      <c r="J34" s="58">
        <f>D34+G34</f>
        <v>437.31</v>
      </c>
      <c r="K34" s="58">
        <f>E34+H34</f>
        <v>1832.7099999999998</v>
      </c>
      <c r="L34" s="59">
        <f>F34+I34</f>
        <v>2270.02</v>
      </c>
    </row>
    <row r="35" spans="1:31" s="56" customFormat="1" x14ac:dyDescent="0.2">
      <c r="A35" s="82" t="s">
        <v>52</v>
      </c>
      <c r="B35" s="82" t="s">
        <v>12</v>
      </c>
      <c r="C35" s="71">
        <v>2</v>
      </c>
      <c r="D35" s="70"/>
      <c r="E35" s="70">
        <v>578.03</v>
      </c>
      <c r="F35" s="70">
        <f t="shared" ref="F35:F38" si="8">SUM(D35:E35)</f>
        <v>578.03</v>
      </c>
      <c r="G35" s="72"/>
      <c r="H35" s="72">
        <v>68</v>
      </c>
      <c r="I35" s="72">
        <f t="shared" ref="I35:I38" si="9">SUM(G35:H35)</f>
        <v>68</v>
      </c>
      <c r="J35" s="70"/>
      <c r="K35" s="70">
        <f t="shared" ref="J35:L38" si="10">E35+H35</f>
        <v>646.03</v>
      </c>
      <c r="L35" s="73">
        <f t="shared" si="10"/>
        <v>646.03</v>
      </c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</row>
    <row r="36" spans="1:31" s="56" customFormat="1" x14ac:dyDescent="0.2">
      <c r="A36" s="83" t="s">
        <v>56</v>
      </c>
      <c r="B36" s="83" t="s">
        <v>16</v>
      </c>
      <c r="C36" s="68">
        <v>1</v>
      </c>
      <c r="E36" s="56">
        <v>692.11</v>
      </c>
      <c r="F36" s="56">
        <f t="shared" si="8"/>
        <v>692.11</v>
      </c>
      <c r="G36" s="62"/>
      <c r="H36" s="62">
        <v>30</v>
      </c>
      <c r="I36" s="62">
        <f t="shared" si="9"/>
        <v>30</v>
      </c>
      <c r="K36" s="56">
        <f t="shared" si="10"/>
        <v>722.11</v>
      </c>
      <c r="L36" s="57">
        <f t="shared" si="10"/>
        <v>722.11</v>
      </c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</row>
    <row r="37" spans="1:31" s="56" customFormat="1" x14ac:dyDescent="0.2">
      <c r="A37" s="83" t="s">
        <v>43</v>
      </c>
      <c r="B37" s="83" t="s">
        <v>15</v>
      </c>
      <c r="C37" s="68">
        <v>1</v>
      </c>
      <c r="D37" s="56">
        <v>407.31</v>
      </c>
      <c r="F37" s="56">
        <f t="shared" si="8"/>
        <v>407.31</v>
      </c>
      <c r="G37" s="62">
        <v>30</v>
      </c>
      <c r="H37" s="62"/>
      <c r="I37" s="62">
        <f t="shared" si="9"/>
        <v>30</v>
      </c>
      <c r="J37" s="56">
        <f t="shared" si="10"/>
        <v>437.31</v>
      </c>
      <c r="L37" s="57">
        <f t="shared" si="10"/>
        <v>437.31</v>
      </c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</row>
    <row r="38" spans="1:31" s="56" customFormat="1" ht="13.5" thickBot="1" x14ac:dyDescent="0.25">
      <c r="A38" s="83" t="s">
        <v>51</v>
      </c>
      <c r="B38" s="83" t="s">
        <v>14</v>
      </c>
      <c r="C38" s="68">
        <v>1</v>
      </c>
      <c r="E38" s="56">
        <v>454.57</v>
      </c>
      <c r="F38" s="56">
        <f t="shared" si="8"/>
        <v>454.57</v>
      </c>
      <c r="G38" s="62"/>
      <c r="H38" s="62">
        <v>10</v>
      </c>
      <c r="I38" s="62">
        <f t="shared" si="9"/>
        <v>10</v>
      </c>
      <c r="K38" s="56">
        <f t="shared" si="10"/>
        <v>464.57</v>
      </c>
      <c r="L38" s="57">
        <f t="shared" si="10"/>
        <v>464.57</v>
      </c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</row>
    <row r="39" spans="1:31" ht="13.5" thickBot="1" x14ac:dyDescent="0.25">
      <c r="A39" s="80"/>
      <c r="B39" s="80"/>
      <c r="C39" s="63">
        <f>SUM(C34+C16+C9+C6)</f>
        <v>175</v>
      </c>
      <c r="D39" s="78">
        <f>SUM(D34+D16+D9+D6)</f>
        <v>728.8</v>
      </c>
      <c r="E39" s="78">
        <f>SUM(E34+E16+E9+E6)</f>
        <v>5404.38</v>
      </c>
      <c r="F39" s="78">
        <f>SUM(F34+F16+F9+F6)</f>
        <v>6133.1799999999994</v>
      </c>
      <c r="G39" s="63">
        <f>SUM(G34+G16+G9+G6)</f>
        <v>82</v>
      </c>
      <c r="H39" s="63">
        <f>SUM(H34+H16+H9+H6)</f>
        <v>592</v>
      </c>
      <c r="I39" s="63">
        <f>SUM(I34+I16+I9+I6)</f>
        <v>674</v>
      </c>
      <c r="J39" s="58">
        <f>SUM(J34+J16+J9+J6)</f>
        <v>810.8</v>
      </c>
      <c r="K39" s="58">
        <f>SUM(K34+K16+K9+K6)</f>
        <v>5996.38</v>
      </c>
      <c r="L39" s="69">
        <f>ROUNDUP(SUM(L34+L16+L9+L6),0)</f>
        <v>6808</v>
      </c>
    </row>
    <row r="46" spans="1:31" x14ac:dyDescent="0.2">
      <c r="L46" s="87"/>
    </row>
  </sheetData>
  <mergeCells count="8">
    <mergeCell ref="I1:L1"/>
    <mergeCell ref="A3:A4"/>
    <mergeCell ref="B3:B4"/>
    <mergeCell ref="C3:C4"/>
    <mergeCell ref="D3:F3"/>
    <mergeCell ref="G3:I3"/>
    <mergeCell ref="J3:L3"/>
    <mergeCell ref="A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Pielikums Nr.1</vt:lpstr>
      <vt:lpstr>Pielikums Nr.2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Ratke</dc:creator>
  <cp:lastModifiedBy>Ivita Šņore</cp:lastModifiedBy>
  <cp:lastPrinted>2024-11-14T09:49:11Z</cp:lastPrinted>
  <dcterms:created xsi:type="dcterms:W3CDTF">2024-02-21T13:55:43Z</dcterms:created>
  <dcterms:modified xsi:type="dcterms:W3CDTF">2025-02-12T12:45:00Z</dcterms:modified>
</cp:coreProperties>
</file>