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SKĀBEKLIS\071122\"/>
    </mc:Choice>
  </mc:AlternateContent>
  <xr:revisionPtr revIDLastSave="0" documentId="8_{11A3B242-C370-4777-8A55-8CC322AF3144}" xr6:coauthVersionLast="47" xr6:coauthVersionMax="47" xr10:uidLastSave="{00000000-0000-0000-0000-000000000000}"/>
  <bookViews>
    <workbookView xWindow="-120" yWindow="-120" windowWidth="29040" windowHeight="15840" tabRatio="992" xr2:uid="{B0509B64-BB2E-4F54-A025-ACC4C60B9DA2}"/>
  </bookViews>
  <sheets>
    <sheet name="Kopsavilkums" sheetId="2" r:id="rId1"/>
    <sheet name="Jelgava" sheetId="3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_2_d_NMP_lim">#REF!</definedName>
    <definedName name="aa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>#REF!</definedName>
    <definedName name="dff">#NAME?</definedName>
    <definedName name="DRGNAMES">#REF!</definedName>
    <definedName name="e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ala">{0,1,2,3,4,5,6} + {0;1;2;3;4;5}*7</definedName>
    <definedName name="Gala_kopsavilkums">#REF!</definedName>
    <definedName name="gggg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>#REF!</definedName>
    <definedName name="izm.nos_1">[2]izm.posteni!$B$2:$B$216</definedName>
    <definedName name="jhg">#REF!</definedName>
    <definedName name="kk">#REF!</definedName>
    <definedName name="l">#REF!</definedName>
    <definedName name="Limeni_7_9group">#REF!</definedName>
    <definedName name="mmm" hidden="1">[1]ZQZBC_PLN__04_03_10!#REF!</definedName>
    <definedName name="n">#REF!</definedName>
    <definedName name="P_Dati_rikojums">#REF!</definedName>
    <definedName name="pp">#REF!</definedName>
    <definedName name="Recover">[3]Macro1!$A$135</definedName>
    <definedName name="Rikojums2222">[4]Macro1!$A$106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>#REF!</definedName>
    <definedName name="Struktūrvien.kods_1">[2]strukturkodi!$A$2:$A$232</definedName>
    <definedName name="T13l6">[5]ATSKAITE_2v!#REF!</definedName>
    <definedName name="TableName">"Dummy"</definedName>
    <definedName name="TWO_LINKS">'[6]8.1.'!$C$5</definedName>
    <definedName name="ty">#REF!</definedName>
    <definedName name="tyuj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>#REF!</definedName>
    <definedName name="yuh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2" l="1"/>
  <c r="H9" i="2" l="1"/>
  <c r="B13" i="37"/>
  <c r="G9" i="2" s="1"/>
  <c r="H7" i="37"/>
  <c r="B10" i="37" l="1"/>
  <c r="B12" i="37"/>
  <c r="I5" i="2" l="1"/>
  <c r="I15" i="2"/>
  <c r="H19" i="2"/>
  <c r="I19" i="2" s="1"/>
  <c r="H18" i="2"/>
  <c r="I18" i="2" s="1"/>
  <c r="H17" i="2"/>
  <c r="I17" i="2" s="1"/>
  <c r="H16" i="2"/>
  <c r="I16" i="2" s="1"/>
  <c r="H15" i="2"/>
  <c r="H14" i="2"/>
  <c r="I14" i="2" s="1"/>
  <c r="H13" i="2"/>
  <c r="I13" i="2" s="1"/>
  <c r="H12" i="2"/>
  <c r="I12" i="2" s="1"/>
  <c r="H11" i="2"/>
  <c r="I11" i="2" s="1"/>
  <c r="H10" i="2"/>
  <c r="I10" i="2" s="1"/>
  <c r="I9" i="2"/>
  <c r="H8" i="2"/>
  <c r="I8" i="2" s="1"/>
  <c r="H7" i="2"/>
  <c r="I7" i="2" s="1"/>
  <c r="H6" i="2"/>
  <c r="I6" i="2" s="1"/>
  <c r="H5" i="2"/>
  <c r="F25" i="2"/>
  <c r="I22" i="2"/>
  <c r="C20" i="2" l="1"/>
  <c r="C25" i="2" s="1"/>
  <c r="H20" i="2" l="1"/>
  <c r="H25" i="2" s="1"/>
  <c r="I20" i="2" l="1"/>
  <c r="G20" i="2"/>
</calcChain>
</file>

<file path=xl/sharedStrings.xml><?xml version="1.0" encoding="utf-8"?>
<sst xmlns="http://schemas.openxmlformats.org/spreadsheetml/2006/main" count="56" uniqueCount="55">
  <si>
    <t>Summa ar PVN</t>
  </si>
  <si>
    <t>Ārstniecības iestāde</t>
  </si>
  <si>
    <t>N.p.k.</t>
  </si>
  <si>
    <t>Liepājas reģionālā slimnīca</t>
  </si>
  <si>
    <t>Ziemeļkurzemes reģionālā slimnīca Talsu filiāle</t>
  </si>
  <si>
    <t>Jelgavas pilsētas slimnīca</t>
  </si>
  <si>
    <t>Jūrmalas slimnīca</t>
  </si>
  <si>
    <t>Dobeles un apkārtnes slimnīca</t>
  </si>
  <si>
    <t>Preiļu slimnīca</t>
  </si>
  <si>
    <t>Tukuma slimnīca</t>
  </si>
  <si>
    <t>Aizkraukles slimnīca</t>
  </si>
  <si>
    <t>Bauskas slimnīca</t>
  </si>
  <si>
    <t>Ludzas medicīnas centrs</t>
  </si>
  <si>
    <t>Saldus medicīnas centrs</t>
  </si>
  <si>
    <t>KOPĀ</t>
  </si>
  <si>
    <t xml:space="preserve">Gāzu tīkla izbūve skābekļa nodrošināšanai Covid-19 pacientiem  </t>
  </si>
  <si>
    <t>Rīgas 1. slimnīca</t>
  </si>
  <si>
    <t>1.pielikums</t>
  </si>
  <si>
    <t>1.1. pielikums</t>
  </si>
  <si>
    <t>Pavisam kopā nepieciešams, euro</t>
  </si>
  <si>
    <t>Pavisam kopā nepieciešams</t>
  </si>
  <si>
    <t>Informācija par finanšu līdzekļu izlietojumu</t>
  </si>
  <si>
    <t>Pavadzīmes Nr.</t>
  </si>
  <si>
    <t>Pavadzīmes datums</t>
  </si>
  <si>
    <t>Piegādātājs / Izpildītājs</t>
  </si>
  <si>
    <t>Maksājumu uzdevuma Nr.</t>
  </si>
  <si>
    <t>Maksājuma uzdevuma datums</t>
  </si>
  <si>
    <t>Summa EUR ar PVN</t>
  </si>
  <si>
    <t>Statuss, riski, piezīmes</t>
  </si>
  <si>
    <t>28.02.2022.</t>
  </si>
  <si>
    <t>Par finanšu līdzekļu piešķiršanu no valsts budžeta programmas “Līdzekļi neparedzētiem gadījumiem”</t>
  </si>
  <si>
    <t>2022.gadā faktiski veiktie pasākumi (summa, euro)</t>
  </si>
  <si>
    <t>Vidzemes slimnīca</t>
  </si>
  <si>
    <t>Daugavpils reģionālā slimnīca</t>
  </si>
  <si>
    <t>Papildus nepieciešamais finansējums (plāns), euro</t>
  </si>
  <si>
    <t>Rīgas 2. slimnīca</t>
  </si>
  <si>
    <t>Operatīvais datu panelis</t>
  </si>
  <si>
    <t>Atlikums</t>
  </si>
  <si>
    <t>Piešķirts finansējums ar FM rīkojumu Nr.259</t>
  </si>
  <si>
    <t>Iesniegts finansējuma pieprasījums MK</t>
  </si>
  <si>
    <t>Skābekļa apgādes sistēmas izbūve, kā arī papildus nomainīta skābekļa tvertne no 3 t uz 6 t, kā arī skābekļa iztvaikotājs no 50 m^3 uz 200m^3 caurplūdi</t>
  </si>
  <si>
    <t>Mediciniskā skābekļa automātiskas pārslēgšanas stacija. Darba jauda 180 m3/h</t>
  </si>
  <si>
    <t>Skābekļa koncentrācijas portatīvai mērītājs</t>
  </si>
  <si>
    <t>Skābekļa iekšējo maģistrāļu nomaiņa</t>
  </si>
  <si>
    <t>Sienas konsoļu papildināšana ar skābekļa ligzdām</t>
  </si>
  <si>
    <t>Plāns</t>
  </si>
  <si>
    <t>SIA LINDE GAS</t>
  </si>
  <si>
    <t>Kopā nepieciešamais finansējums</t>
  </si>
  <si>
    <t>08.03.2022.</t>
  </si>
  <si>
    <t>18/10/2022</t>
  </si>
  <si>
    <t>17.10.2022.</t>
  </si>
  <si>
    <t>SIA "BRGO"</t>
  </si>
  <si>
    <t>Piešķirts finansējums ar FM rīkojumu Nr.594</t>
  </si>
  <si>
    <t>2350</t>
  </si>
  <si>
    <t>28.10.2022.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</si>
</sst>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9"/>
      <color rgb="FF000000"/>
      <name val="Calibri"/>
      <family val="2"/>
      <charset val="186"/>
    </font>
    <font>
      <b/>
      <sz val="11"/>
      <name val="Calibri"/>
      <family val="2"/>
      <scheme val="minor"/>
    </font>
    <font>
      <b/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8" fillId="0" borderId="0" xfId="1" applyFont="1" applyAlignment="1">
      <alignment horizontal="right" vertical="center" wrapText="1"/>
    </xf>
    <xf numFmtId="0" fontId="4" fillId="0" borderId="0" xfId="0" applyFont="1"/>
    <xf numFmtId="0" fontId="0" fillId="0" borderId="0" xfId="0" applyFill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4" fontId="5" fillId="4" borderId="1" xfId="0" applyNumberFormat="1" applyFont="1" applyFill="1" applyBorder="1"/>
    <xf numFmtId="49" fontId="5" fillId="4" borderId="1" xfId="0" applyNumberFormat="1" applyFont="1" applyFill="1" applyBorder="1" applyAlignment="1">
      <alignment horizontal="right"/>
    </xf>
    <xf numFmtId="4" fontId="0" fillId="0" borderId="0" xfId="0" applyNumberFormat="1"/>
    <xf numFmtId="0" fontId="11" fillId="4" borderId="1" xfId="0" applyFont="1" applyFill="1" applyBorder="1" applyAlignment="1">
      <alignment vertical="top" wrapText="1"/>
    </xf>
    <xf numFmtId="0" fontId="11" fillId="4" borderId="1" xfId="0" applyFont="1" applyFill="1" applyBorder="1"/>
    <xf numFmtId="3" fontId="5" fillId="4" borderId="1" xfId="0" applyNumberFormat="1" applyFont="1" applyFill="1" applyBorder="1"/>
    <xf numFmtId="4" fontId="4" fillId="0" borderId="0" xfId="0" applyNumberFormat="1" applyFont="1"/>
    <xf numFmtId="4" fontId="5" fillId="3" borderId="1" xfId="0" applyNumberFormat="1" applyFont="1" applyFill="1" applyBorder="1"/>
    <xf numFmtId="4" fontId="0" fillId="0" borderId="0" xfId="0" applyNumberFormat="1" applyFill="1"/>
    <xf numFmtId="0" fontId="12" fillId="0" borderId="0" xfId="0" applyFont="1"/>
    <xf numFmtId="4" fontId="5" fillId="0" borderId="1" xfId="0" applyNumberFormat="1" applyFont="1" applyFill="1" applyBorder="1"/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/>
    <xf numFmtId="4" fontId="9" fillId="0" borderId="0" xfId="0" applyNumberFormat="1" applyFont="1" applyFill="1" applyBorder="1"/>
    <xf numFmtId="4" fontId="4" fillId="0" borderId="1" xfId="0" applyNumberFormat="1" applyFont="1" applyBorder="1" applyAlignment="1">
      <alignment wrapText="1"/>
    </xf>
    <xf numFmtId="4" fontId="0" fillId="0" borderId="1" xfId="0" applyNumberFormat="1" applyFont="1" applyBorder="1"/>
    <xf numFmtId="0" fontId="12" fillId="0" borderId="0" xfId="0" applyFont="1" applyAlignment="1">
      <alignment wrapText="1"/>
    </xf>
    <xf numFmtId="0" fontId="5" fillId="0" borderId="1" xfId="0" applyFont="1" applyFill="1" applyBorder="1"/>
    <xf numFmtId="0" fontId="6" fillId="0" borderId="1" xfId="0" applyFont="1" applyFill="1" applyBorder="1" applyAlignment="1">
      <alignment wrapText="1"/>
    </xf>
    <xf numFmtId="4" fontId="6" fillId="0" borderId="1" xfId="0" applyNumberFormat="1" applyFont="1" applyFill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4" fontId="13" fillId="0" borderId="0" xfId="0" applyNumberFormat="1" applyFont="1"/>
    <xf numFmtId="0" fontId="12" fillId="0" borderId="0" xfId="0" applyFont="1" applyAlignment="1">
      <alignment horizontal="left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4" fontId="0" fillId="0" borderId="0" xfId="0" applyNumberFormat="1"/>
    <xf numFmtId="3" fontId="5" fillId="4" borderId="1" xfId="0" applyNumberFormat="1" applyFont="1" applyFill="1" applyBorder="1" applyAlignment="1">
      <alignment wrapText="1"/>
    </xf>
    <xf numFmtId="0" fontId="15" fillId="0" borderId="0" xfId="1" applyFont="1" applyAlignment="1">
      <alignment wrapText="1"/>
    </xf>
    <xf numFmtId="2" fontId="5" fillId="4" borderId="1" xfId="0" applyNumberFormat="1" applyFont="1" applyFill="1" applyBorder="1"/>
    <xf numFmtId="44" fontId="13" fillId="0" borderId="0" xfId="0" applyNumberFormat="1" applyFont="1"/>
  </cellXfs>
  <cellStyles count="5">
    <cellStyle name="Currency 2" xfId="2" xr:uid="{478E0444-963C-4679-9C67-F2EAAF22E338}"/>
    <cellStyle name="Currency 3" xfId="3" xr:uid="{184D51CF-6491-4E92-90F3-5F968EF41553}"/>
    <cellStyle name="Normal" xfId="0" builtinId="0"/>
    <cellStyle name="Normal 2" xfId="1" xr:uid="{0DF45738-807C-4B96-93DC-8B4149B4A1C1}"/>
    <cellStyle name="Normal 3 4" xfId="4" xr:uid="{B84507C6-5815-450C-9F09-D506895F59AE}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4" formatCode="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4" formatCode="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4" formatCode="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mbulatoro_pakalpojumu_nodala\Planosana_2013\SAVA\P&#256;RPLANO&#352;ANA\parplanosana_9menesi\R0020%20-SAVA_izpilde_veiktais_darbs_09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mbulatoro_pakalpojumu_nodala\Planosana_2012\SAVA\!_Grozijumi%202012.gada%20laikaa\Egija_Grozijumi%20ar%2001.10.2012_NEPIENEMTIE\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B72AA7-9FB1-4F94-979C-E6D9FD0AB68C}" name="Table14" displayName="Table14" ref="G4:I20" totalsRowCount="1" headerRowDxfId="3" dataDxfId="7">
  <autoFilter ref="G4:I19" xr:uid="{C84B95A9-1642-43C2-B617-96DDBC846D94}"/>
  <tableColumns count="3">
    <tableColumn id="4" xr3:uid="{D6B821EE-88EB-437E-B775-89243982558D}" name="2022.gadā faktiski veiktie pasākumi (summa, euro)" totalsRowFunction="sum" dataDxfId="6" totalsRowDxfId="2">
      <calculatedColumnFormula>#REF!</calculatedColumnFormula>
    </tableColumn>
    <tableColumn id="3" xr3:uid="{234E64EB-B724-4818-99B0-1C5F81CC0C33}" name="Pavisam kopā nepieciešams, euro" totalsRowFunction="sum" dataDxfId="5" totalsRowDxfId="1">
      <calculatedColumnFormula>#REF!+Table14[[#This Row],[2022.gadā faktiski veiktie pasākumi (summa, euro)]]</calculatedColumnFormula>
    </tableColumn>
    <tableColumn id="1" xr3:uid="{0171D6D0-8593-4135-BB38-59172E42E618}" name="Atlikums" totalsRowFunction="sum" dataDxfId="4" totalsRowDxfId="0">
      <calculatedColumnFormula>C5-D5-E5-Table14[[#This Row],[Pavisam kopā nepieciešams, euro]]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E7DF-8F8E-4549-A615-BC0B60274128}">
  <dimension ref="A1:L29"/>
  <sheetViews>
    <sheetView tabSelected="1" view="pageBreakPreview" zoomScale="60" zoomScaleNormal="100" workbookViewId="0">
      <selection activeCell="B4" sqref="B4"/>
    </sheetView>
  </sheetViews>
  <sheetFormatPr defaultRowHeight="15" x14ac:dyDescent="0.25"/>
  <cols>
    <col min="2" max="2" width="28.42578125" customWidth="1"/>
    <col min="3" max="3" width="20.42578125" customWidth="1"/>
    <col min="4" max="4" width="20" customWidth="1"/>
    <col min="5" max="5" width="19.140625" customWidth="1"/>
    <col min="6" max="6" width="20" customWidth="1"/>
    <col min="7" max="7" width="17.42578125" customWidth="1"/>
    <col min="8" max="8" width="16.7109375" customWidth="1"/>
    <col min="9" max="9" width="12.5703125" hidden="1" customWidth="1"/>
  </cols>
  <sheetData>
    <row r="1" spans="1:12" x14ac:dyDescent="0.25">
      <c r="G1" s="18" t="s">
        <v>17</v>
      </c>
      <c r="H1" s="18"/>
    </row>
    <row r="2" spans="1:12" ht="28.5" customHeight="1" x14ac:dyDescent="0.25">
      <c r="G2" s="34" t="s">
        <v>30</v>
      </c>
      <c r="H2" s="34"/>
      <c r="I2" s="27"/>
    </row>
    <row r="3" spans="1:12" ht="15.75" customHeight="1" x14ac:dyDescent="0.25">
      <c r="G3" s="1"/>
    </row>
    <row r="4" spans="1:12" ht="61.5" customHeight="1" x14ac:dyDescent="0.25">
      <c r="A4" s="40" t="s">
        <v>2</v>
      </c>
      <c r="B4" s="40" t="s">
        <v>1</v>
      </c>
      <c r="C4" s="39" t="s">
        <v>34</v>
      </c>
      <c r="D4" s="39" t="s">
        <v>38</v>
      </c>
      <c r="E4" s="39" t="s">
        <v>52</v>
      </c>
      <c r="F4" s="39" t="s">
        <v>39</v>
      </c>
      <c r="G4" s="38" t="s">
        <v>31</v>
      </c>
      <c r="H4" s="38" t="s">
        <v>19</v>
      </c>
      <c r="I4" s="38" t="s">
        <v>37</v>
      </c>
    </row>
    <row r="5" spans="1:12" x14ac:dyDescent="0.25">
      <c r="A5" s="31">
        <v>1</v>
      </c>
      <c r="B5" s="32" t="s">
        <v>3</v>
      </c>
      <c r="C5" s="16">
        <v>807268</v>
      </c>
      <c r="D5" s="16">
        <v>778470</v>
      </c>
      <c r="E5" s="16">
        <v>19866</v>
      </c>
      <c r="F5" s="16"/>
      <c r="G5" s="16">
        <v>0</v>
      </c>
      <c r="H5" s="16">
        <f>Table14[[#This Row],[2022.gadā faktiski veiktie pasākumi (summa, euro)]]</f>
        <v>0</v>
      </c>
      <c r="I5" s="16">
        <f>C5-D5-E5-Table14[[#This Row],[Pavisam kopā nepieciešams, euro]]</f>
        <v>8932</v>
      </c>
    </row>
    <row r="6" spans="1:12" ht="30" x14ac:dyDescent="0.25">
      <c r="A6" s="22">
        <v>2</v>
      </c>
      <c r="B6" s="20" t="s">
        <v>4</v>
      </c>
      <c r="C6" s="19">
        <v>5638</v>
      </c>
      <c r="D6" s="19">
        <v>5638</v>
      </c>
      <c r="E6" s="19">
        <v>0</v>
      </c>
      <c r="F6" s="19"/>
      <c r="G6" s="19">
        <v>0</v>
      </c>
      <c r="H6" s="19">
        <f>Table14[[#This Row],[2022.gadā faktiski veiktie pasākumi (summa, euro)]]</f>
        <v>0</v>
      </c>
      <c r="I6" s="19">
        <f>C6-D6-E6-Table14[[#This Row],[Pavisam kopā nepieciešams, euro]]</f>
        <v>0</v>
      </c>
    </row>
    <row r="7" spans="1:12" x14ac:dyDescent="0.25">
      <c r="A7" s="31">
        <v>3</v>
      </c>
      <c r="B7" s="6" t="s">
        <v>32</v>
      </c>
      <c r="C7" s="16">
        <v>29436</v>
      </c>
      <c r="D7" s="16">
        <v>0</v>
      </c>
      <c r="E7" s="16">
        <v>0</v>
      </c>
      <c r="F7" s="16"/>
      <c r="G7" s="16">
        <v>0</v>
      </c>
      <c r="H7" s="16">
        <f>Table14[[#This Row],[2022.gadā faktiski veiktie pasākumi (summa, euro)]]</f>
        <v>0</v>
      </c>
      <c r="I7" s="16">
        <f>C7-D7-E7-Table14[[#This Row],[Pavisam kopā nepieciešams, euro]]</f>
        <v>29436</v>
      </c>
    </row>
    <row r="8" spans="1:12" x14ac:dyDescent="0.25">
      <c r="A8" s="21">
        <v>4</v>
      </c>
      <c r="B8" s="20" t="s">
        <v>33</v>
      </c>
      <c r="C8" s="19">
        <v>29685</v>
      </c>
      <c r="D8" s="19">
        <v>0</v>
      </c>
      <c r="E8" s="19">
        <v>29685</v>
      </c>
      <c r="F8" s="19"/>
      <c r="G8" s="19">
        <v>0</v>
      </c>
      <c r="H8" s="19">
        <f>Table14[[#This Row],[2022.gadā faktiski veiktie pasākumi (summa, euro)]]</f>
        <v>0</v>
      </c>
      <c r="I8" s="19">
        <f>C8-D8-E8-Table14[[#This Row],[Pavisam kopā nepieciešams, euro]]</f>
        <v>0</v>
      </c>
    </row>
    <row r="9" spans="1:12" x14ac:dyDescent="0.25">
      <c r="A9" s="5">
        <v>5</v>
      </c>
      <c r="B9" s="6" t="s">
        <v>5</v>
      </c>
      <c r="C9" s="16">
        <v>64585</v>
      </c>
      <c r="D9" s="16">
        <v>1477</v>
      </c>
      <c r="E9" s="16">
        <v>0</v>
      </c>
      <c r="F9" s="16"/>
      <c r="G9" s="16">
        <f>Jelgava!B13</f>
        <v>35736</v>
      </c>
      <c r="H9" s="16">
        <f>Table14[[#This Row],[2022.gadā faktiski veiktie pasākumi (summa, euro)]]</f>
        <v>35736</v>
      </c>
      <c r="I9" s="16">
        <f>C9-D9-E9-Table14[[#This Row],[Pavisam kopā nepieciešams, euro]]</f>
        <v>27372</v>
      </c>
    </row>
    <row r="10" spans="1:12" x14ac:dyDescent="0.25">
      <c r="A10" s="21">
        <v>6</v>
      </c>
      <c r="B10" s="20" t="s">
        <v>6</v>
      </c>
      <c r="C10" s="19">
        <v>11482</v>
      </c>
      <c r="D10" s="19">
        <v>11482</v>
      </c>
      <c r="E10" s="19">
        <v>0</v>
      </c>
      <c r="F10" s="19"/>
      <c r="G10" s="19">
        <v>0</v>
      </c>
      <c r="H10" s="19">
        <f>Table14[[#This Row],[2022.gadā faktiski veiktie pasākumi (summa, euro)]]</f>
        <v>0</v>
      </c>
      <c r="I10" s="19">
        <f>C10-D10-E10-Table14[[#This Row],[Pavisam kopā nepieciešams, euro]]</f>
        <v>0</v>
      </c>
    </row>
    <row r="11" spans="1:12" x14ac:dyDescent="0.25">
      <c r="A11" s="31">
        <v>7</v>
      </c>
      <c r="B11" s="6" t="s">
        <v>7</v>
      </c>
      <c r="C11" s="16">
        <v>11475</v>
      </c>
      <c r="D11" s="16">
        <v>11411</v>
      </c>
      <c r="E11" s="16">
        <v>0</v>
      </c>
      <c r="F11" s="16"/>
      <c r="G11" s="16">
        <v>0</v>
      </c>
      <c r="H11" s="16">
        <f>Table14[[#This Row],[2022.gadā faktiski veiktie pasākumi (summa, euro)]]</f>
        <v>0</v>
      </c>
      <c r="I11" s="16">
        <f>C11-D11-E11-Table14[[#This Row],[Pavisam kopā nepieciešams, euro]]</f>
        <v>64</v>
      </c>
    </row>
    <row r="12" spans="1:12" x14ac:dyDescent="0.25">
      <c r="A12" s="22">
        <v>8</v>
      </c>
      <c r="B12" s="20" t="s">
        <v>8</v>
      </c>
      <c r="C12" s="19">
        <v>1784</v>
      </c>
      <c r="D12" s="19">
        <v>1784</v>
      </c>
      <c r="E12" s="19">
        <v>0</v>
      </c>
      <c r="F12" s="19"/>
      <c r="G12" s="19">
        <v>0</v>
      </c>
      <c r="H12" s="19">
        <f>Table14[[#This Row],[2022.gadā faktiski veiktie pasākumi (summa, euro)]]</f>
        <v>0</v>
      </c>
      <c r="I12" s="19">
        <f>C12-D12-E12-Table14[[#This Row],[Pavisam kopā nepieciešams, euro]]</f>
        <v>0</v>
      </c>
      <c r="L12" s="4"/>
    </row>
    <row r="13" spans="1:12" x14ac:dyDescent="0.25">
      <c r="A13" s="31">
        <v>9</v>
      </c>
      <c r="B13" s="6" t="s">
        <v>9</v>
      </c>
      <c r="C13" s="16">
        <v>23378</v>
      </c>
      <c r="D13" s="16">
        <v>22501</v>
      </c>
      <c r="E13" s="16">
        <v>0</v>
      </c>
      <c r="F13" s="16"/>
      <c r="G13" s="16">
        <v>0</v>
      </c>
      <c r="H13" s="16">
        <f>Table14[[#This Row],[2022.gadā faktiski veiktie pasākumi (summa, euro)]]</f>
        <v>0</v>
      </c>
      <c r="I13" s="16">
        <f>C13-D13-E13-Table14[[#This Row],[Pavisam kopā nepieciešams, euro]]</f>
        <v>877</v>
      </c>
    </row>
    <row r="14" spans="1:12" x14ac:dyDescent="0.25">
      <c r="A14" s="21">
        <v>10</v>
      </c>
      <c r="B14" s="20" t="s">
        <v>10</v>
      </c>
      <c r="C14" s="19">
        <v>11827</v>
      </c>
      <c r="D14" s="19">
        <v>9240</v>
      </c>
      <c r="E14" s="19">
        <v>0</v>
      </c>
      <c r="F14" s="19"/>
      <c r="G14" s="19">
        <v>0</v>
      </c>
      <c r="H14" s="19">
        <f>Table14[[#This Row],[2022.gadā faktiski veiktie pasākumi (summa, euro)]]</f>
        <v>0</v>
      </c>
      <c r="I14" s="19">
        <f>C14-D14-E14-Table14[[#This Row],[Pavisam kopā nepieciešams, euro]]</f>
        <v>2587</v>
      </c>
    </row>
    <row r="15" spans="1:12" x14ac:dyDescent="0.25">
      <c r="A15" s="5">
        <v>11</v>
      </c>
      <c r="B15" s="6" t="s">
        <v>11</v>
      </c>
      <c r="C15" s="16">
        <v>5482</v>
      </c>
      <c r="D15" s="16">
        <v>5482</v>
      </c>
      <c r="E15" s="16">
        <v>0</v>
      </c>
      <c r="F15" s="16"/>
      <c r="G15" s="16">
        <v>0</v>
      </c>
      <c r="H15" s="16">
        <f>Table14[[#This Row],[2022.gadā faktiski veiktie pasākumi (summa, euro)]]</f>
        <v>0</v>
      </c>
      <c r="I15" s="16">
        <f>C15-D15-E15-Table14[[#This Row],[Pavisam kopā nepieciešams, euro]]</f>
        <v>0</v>
      </c>
    </row>
    <row r="16" spans="1:12" x14ac:dyDescent="0.25">
      <c r="A16" s="21">
        <v>12</v>
      </c>
      <c r="B16" s="20" t="s">
        <v>12</v>
      </c>
      <c r="C16" s="19">
        <v>11809</v>
      </c>
      <c r="D16" s="19">
        <v>2444</v>
      </c>
      <c r="E16" s="19">
        <v>0</v>
      </c>
      <c r="F16" s="19"/>
      <c r="G16" s="19">
        <v>0</v>
      </c>
      <c r="H16" s="19">
        <f>Table14[[#This Row],[2022.gadā faktiski veiktie pasākumi (summa, euro)]]</f>
        <v>0</v>
      </c>
      <c r="I16" s="19">
        <f>C16-D16-E16-Table14[[#This Row],[Pavisam kopā nepieciešams, euro]]</f>
        <v>9365</v>
      </c>
    </row>
    <row r="17" spans="1:9" x14ac:dyDescent="0.25">
      <c r="A17" s="31">
        <v>13</v>
      </c>
      <c r="B17" s="6" t="s">
        <v>13</v>
      </c>
      <c r="C17" s="16">
        <v>7370</v>
      </c>
      <c r="D17" s="16">
        <v>7370</v>
      </c>
      <c r="E17" s="16">
        <v>0</v>
      </c>
      <c r="F17" s="16"/>
      <c r="G17" s="16">
        <v>0</v>
      </c>
      <c r="H17" s="16">
        <f>Table14[[#This Row],[2022.gadā faktiski veiktie pasākumi (summa, euro)]]</f>
        <v>0</v>
      </c>
      <c r="I17" s="16">
        <f>C17-D17-E17-Table14[[#This Row],[Pavisam kopā nepieciešams, euro]]</f>
        <v>0</v>
      </c>
    </row>
    <row r="18" spans="1:9" x14ac:dyDescent="0.25">
      <c r="A18" s="21">
        <v>14</v>
      </c>
      <c r="B18" s="20" t="s">
        <v>35</v>
      </c>
      <c r="C18" s="19">
        <v>11612</v>
      </c>
      <c r="D18" s="19">
        <v>0</v>
      </c>
      <c r="E18" s="25">
        <v>0</v>
      </c>
      <c r="F18" s="25"/>
      <c r="G18" s="19">
        <v>0</v>
      </c>
      <c r="H18" s="19">
        <f>Table14[[#This Row],[2022.gadā faktiski veiktie pasākumi (summa, euro)]]</f>
        <v>0</v>
      </c>
      <c r="I18" s="19">
        <f>C18-D18-E18-Table14[[#This Row],[Pavisam kopā nepieciešams, euro]]</f>
        <v>11612</v>
      </c>
    </row>
    <row r="19" spans="1:9" x14ac:dyDescent="0.25">
      <c r="A19" s="31">
        <v>15</v>
      </c>
      <c r="B19" s="6" t="s">
        <v>16</v>
      </c>
      <c r="C19" s="16">
        <v>52395</v>
      </c>
      <c r="D19" s="16">
        <v>52395</v>
      </c>
      <c r="E19" s="16">
        <v>0</v>
      </c>
      <c r="F19" s="16"/>
      <c r="G19" s="16">
        <v>0</v>
      </c>
      <c r="H19" s="16">
        <f>Table14[[#This Row],[2022.gadā faktiski veiktie pasākumi (summa, euro)]]</f>
        <v>0</v>
      </c>
      <c r="I19" s="16">
        <f>C19-D19-E19-Table14[[#This Row],[Pavisam kopā nepieciešams, euro]]</f>
        <v>0</v>
      </c>
    </row>
    <row r="20" spans="1:9" x14ac:dyDescent="0.25">
      <c r="A20" s="28"/>
      <c r="B20" s="29" t="s">
        <v>14</v>
      </c>
      <c r="C20" s="30">
        <f>SUM(C5:C19)</f>
        <v>1085226</v>
      </c>
      <c r="D20" s="25">
        <f>SUM(D5:D19)</f>
        <v>909694</v>
      </c>
      <c r="E20" s="25">
        <v>49551</v>
      </c>
      <c r="F20" s="25"/>
      <c r="G20" s="26">
        <f>SUBTOTAL(109,Table14[2022.gadā faktiski veiktie pasākumi (summa, euro)])</f>
        <v>35736</v>
      </c>
      <c r="H20" s="26">
        <f>SUBTOTAL(109,Table14[Pavisam kopā nepieciešams, euro])</f>
        <v>35736</v>
      </c>
      <c r="I20" s="25">
        <f>SUBTOTAL(109,Table14[Atlikums])</f>
        <v>90245</v>
      </c>
    </row>
    <row r="21" spans="1:9" x14ac:dyDescent="0.25">
      <c r="B21" s="23"/>
      <c r="E21" s="11"/>
      <c r="F21" s="11"/>
      <c r="G21" s="11"/>
      <c r="H21" s="11"/>
    </row>
    <row r="22" spans="1:9" x14ac:dyDescent="0.25">
      <c r="B22" t="s">
        <v>36</v>
      </c>
      <c r="C22" s="24">
        <v>439276</v>
      </c>
      <c r="D22" s="24">
        <v>0</v>
      </c>
      <c r="E22" s="33">
        <v>112481</v>
      </c>
      <c r="F22" s="33">
        <v>61292</v>
      </c>
      <c r="G22" s="17"/>
      <c r="H22" s="11"/>
      <c r="I22" s="33">
        <f>C22-D22-E22-F22</f>
        <v>265503</v>
      </c>
    </row>
    <row r="23" spans="1:9" x14ac:dyDescent="0.25">
      <c r="E23" s="15"/>
      <c r="F23" s="15"/>
      <c r="G23" s="11"/>
      <c r="H23" s="11"/>
    </row>
    <row r="24" spans="1:9" x14ac:dyDescent="0.25">
      <c r="E24" s="11"/>
      <c r="F24" s="11"/>
      <c r="G24" s="11"/>
      <c r="H24" s="11"/>
    </row>
    <row r="25" spans="1:9" x14ac:dyDescent="0.25">
      <c r="B25" s="3" t="s">
        <v>20</v>
      </c>
      <c r="C25" s="15">
        <f>C20+C22</f>
        <v>1524502</v>
      </c>
      <c r="D25" s="3"/>
      <c r="E25" s="33">
        <v>162032</v>
      </c>
      <c r="F25" s="33">
        <f>F22</f>
        <v>61292</v>
      </c>
      <c r="G25" s="11"/>
      <c r="H25" s="33">
        <f>Table14[[#Totals],[Pavisam kopā nepieciešams, euro]]+H22</f>
        <v>35736</v>
      </c>
    </row>
    <row r="26" spans="1:9" x14ac:dyDescent="0.25">
      <c r="G26" s="11"/>
      <c r="H26" s="11"/>
    </row>
    <row r="29" spans="1:9" x14ac:dyDescent="0.25">
      <c r="E29" s="11"/>
    </row>
  </sheetData>
  <mergeCells count="1">
    <mergeCell ref="G2:H2"/>
  </mergeCells>
  <phoneticPr fontId="3" type="noConversion"/>
  <pageMargins left="0.7" right="0.7" top="0.75" bottom="0.75" header="0.3" footer="0.3"/>
  <pageSetup paperSize="9" scale="57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1B8B0-C1CA-41F3-86B7-AAF5B8D598A5}">
  <sheetPr>
    <tabColor rgb="FF92D050"/>
  </sheetPr>
  <dimension ref="A1:I13"/>
  <sheetViews>
    <sheetView view="pageBreakPreview" zoomScale="60" zoomScaleNormal="90" workbookViewId="0">
      <selection activeCell="B10" sqref="B10"/>
    </sheetView>
  </sheetViews>
  <sheetFormatPr defaultRowHeight="15" x14ac:dyDescent="0.25"/>
  <cols>
    <col min="1" max="1" width="37.42578125" customWidth="1"/>
    <col min="2" max="2" width="12.5703125" customWidth="1"/>
    <col min="3" max="3" width="19.28515625" customWidth="1"/>
    <col min="4" max="4" width="14.28515625" customWidth="1"/>
    <col min="5" max="5" width="15.140625" customWidth="1"/>
    <col min="6" max="6" width="10.42578125" customWidth="1"/>
    <col min="7" max="8" width="11.28515625" customWidth="1"/>
    <col min="9" max="9" width="19.140625" bestFit="1" customWidth="1"/>
  </cols>
  <sheetData>
    <row r="1" spans="1:9" x14ac:dyDescent="0.25">
      <c r="I1" s="2" t="s">
        <v>18</v>
      </c>
    </row>
    <row r="2" spans="1:9" x14ac:dyDescent="0.25">
      <c r="I2" s="2"/>
    </row>
    <row r="3" spans="1:9" ht="18.75" customHeight="1" x14ac:dyDescent="0.25">
      <c r="A3" s="35" t="s">
        <v>45</v>
      </c>
      <c r="B3" s="36"/>
      <c r="C3" s="35" t="s">
        <v>21</v>
      </c>
      <c r="D3" s="36"/>
      <c r="E3" s="36"/>
      <c r="F3" s="36"/>
      <c r="G3" s="36"/>
      <c r="H3" s="36"/>
      <c r="I3" s="37"/>
    </row>
    <row r="4" spans="1:9" ht="36" customHeight="1" x14ac:dyDescent="0.25">
      <c r="A4" s="7" t="s">
        <v>15</v>
      </c>
      <c r="B4" s="7" t="s">
        <v>0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26</v>
      </c>
      <c r="H4" s="7" t="s">
        <v>27</v>
      </c>
      <c r="I4" s="7" t="s">
        <v>28</v>
      </c>
    </row>
    <row r="5" spans="1:9" ht="60" x14ac:dyDescent="0.25">
      <c r="A5" s="42" t="s">
        <v>40</v>
      </c>
      <c r="B5" s="14">
        <v>2168.4499999999998</v>
      </c>
      <c r="C5" s="44"/>
      <c r="D5" s="8"/>
      <c r="E5" s="8"/>
      <c r="F5" s="8"/>
      <c r="G5" s="8"/>
      <c r="H5" s="8"/>
      <c r="I5" s="12"/>
    </row>
    <row r="6" spans="1:9" ht="45" x14ac:dyDescent="0.25">
      <c r="A6" s="42" t="s">
        <v>41</v>
      </c>
      <c r="B6" s="14">
        <v>23695.43</v>
      </c>
      <c r="C6" s="44"/>
      <c r="D6" s="8"/>
      <c r="E6" s="8"/>
      <c r="F6" s="8"/>
      <c r="G6" s="8"/>
      <c r="H6" s="8"/>
      <c r="I6" s="12"/>
    </row>
    <row r="7" spans="1:9" ht="30" x14ac:dyDescent="0.25">
      <c r="A7" s="42" t="s">
        <v>42</v>
      </c>
      <c r="B7" s="14">
        <v>7260</v>
      </c>
      <c r="C7" s="14">
        <v>6721938347</v>
      </c>
      <c r="D7" s="9" t="s">
        <v>29</v>
      </c>
      <c r="E7" s="9" t="s">
        <v>46</v>
      </c>
      <c r="F7" s="14">
        <v>507</v>
      </c>
      <c r="G7" s="9" t="s">
        <v>48</v>
      </c>
      <c r="H7" s="9">
        <f>ROUNDUP(1476.13,0)</f>
        <v>1477</v>
      </c>
      <c r="I7" s="12"/>
    </row>
    <row r="8" spans="1:9" x14ac:dyDescent="0.25">
      <c r="A8" s="42" t="s">
        <v>43</v>
      </c>
      <c r="B8" s="14">
        <v>21780</v>
      </c>
      <c r="C8" s="10" t="s">
        <v>49</v>
      </c>
      <c r="D8" s="8" t="s">
        <v>50</v>
      </c>
      <c r="E8" s="9" t="s">
        <v>51</v>
      </c>
      <c r="F8" s="10" t="s">
        <v>53</v>
      </c>
      <c r="G8" s="9" t="s">
        <v>54</v>
      </c>
      <c r="H8" s="9">
        <v>35735.839999999997</v>
      </c>
      <c r="I8" s="13"/>
    </row>
    <row r="9" spans="1:9" ht="30" x14ac:dyDescent="0.25">
      <c r="A9" s="42" t="s">
        <v>44</v>
      </c>
      <c r="B9" s="14">
        <v>9680</v>
      </c>
      <c r="C9" s="44"/>
      <c r="D9" s="9"/>
      <c r="E9" s="9"/>
      <c r="F9" s="9"/>
      <c r="G9" s="9"/>
      <c r="H9" s="9"/>
      <c r="I9" s="12"/>
    </row>
    <row r="10" spans="1:9" x14ac:dyDescent="0.25">
      <c r="B10" s="41">
        <f>SUM(B5:B9)</f>
        <v>64583.880000000005</v>
      </c>
    </row>
    <row r="12" spans="1:9" x14ac:dyDescent="0.25">
      <c r="A12" t="s">
        <v>52</v>
      </c>
      <c r="B12" s="41">
        <f>H7</f>
        <v>1477</v>
      </c>
    </row>
    <row r="13" spans="1:9" x14ac:dyDescent="0.25">
      <c r="A13" s="43" t="s">
        <v>47</v>
      </c>
      <c r="B13" s="45">
        <f>ROUNDUP(H8,0)</f>
        <v>35736</v>
      </c>
    </row>
  </sheetData>
  <mergeCells count="2">
    <mergeCell ref="A3:B3"/>
    <mergeCell ref="C3:I3"/>
  </mergeCells>
  <pageMargins left="0.7" right="0.7" top="0.75" bottom="0.75" header="0.3" footer="0.3"/>
  <pageSetup paperSize="9"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Kopsavilkums</vt:lpstr>
      <vt:lpstr>Jelgava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Bredriha</dc:creator>
  <cp:lastModifiedBy>Lāsma Zandberga</cp:lastModifiedBy>
  <dcterms:created xsi:type="dcterms:W3CDTF">2021-11-12T09:58:55Z</dcterms:created>
  <dcterms:modified xsi:type="dcterms:W3CDTF">2022-11-10T08:22:19Z</dcterms:modified>
</cp:coreProperties>
</file>