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file-itd-01.lm.local\LMHomeFolders\Sandra.Strele\Sandra\2025\0_MK_noteikumi\3_TPL_Vaivari\4_skaņojamies ar FM\"/>
    </mc:Choice>
  </mc:AlternateContent>
  <xr:revisionPtr revIDLastSave="0" documentId="13_ncr:1_{151F672D-8389-40BD-A3EA-D26BE2FE64DD}" xr6:coauthVersionLast="47" xr6:coauthVersionMax="47" xr10:uidLastSave="{00000000-0000-0000-0000-000000000000}"/>
  <bookViews>
    <workbookView xWindow="-110" yWindow="-110" windowWidth="25820" windowHeight="13900" xr2:uid="{2080CA98-6EC7-4AD2-8F77-5F3FFEA6D16A}"/>
  </bookViews>
  <sheets>
    <sheet name="Sheet1" sheetId="1" r:id="rId1"/>
  </sheets>
  <definedNames>
    <definedName name="_xlnm._FilterDatabase" localSheetId="0" hidden="1">Sheet1!$A$7:$L$114</definedName>
    <definedName name="_xlnm.Print_Area" localSheetId="0">Sheet1!$A$1:$L$172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167" i="1" l="1"/>
  <c r="E167" i="1"/>
  <c r="R142" i="1"/>
  <c r="R143" i="1"/>
  <c r="I143" i="1"/>
  <c r="I142" i="1"/>
  <c r="E141" i="1"/>
  <c r="F141" i="1" s="1"/>
  <c r="G141" i="1" s="1"/>
  <c r="E142" i="1"/>
  <c r="F142" i="1" s="1"/>
  <c r="E143" i="1"/>
  <c r="F143" i="1" s="1"/>
  <c r="E140" i="1"/>
  <c r="H160" i="1"/>
  <c r="G124" i="1"/>
  <c r="I120" i="1"/>
  <c r="H120" i="1" s="1"/>
  <c r="E131" i="1" s="1"/>
  <c r="E149" i="1" s="1"/>
  <c r="I118" i="1"/>
  <c r="H118" i="1" s="1"/>
  <c r="H114" i="1"/>
  <c r="E114" i="1"/>
  <c r="J113" i="1"/>
  <c r="K113" i="1" s="1"/>
  <c r="G152" i="1" l="1"/>
  <c r="G168" i="1" s="1"/>
  <c r="F140" i="1"/>
  <c r="J140" i="1" s="1"/>
  <c r="G143" i="1"/>
  <c r="J143" i="1"/>
  <c r="G142" i="1"/>
  <c r="J142" i="1"/>
  <c r="J141" i="1"/>
  <c r="S141" i="1" s="1"/>
  <c r="T141" i="1" s="1"/>
  <c r="H121" i="1"/>
  <c r="E132" i="1"/>
  <c r="F132" i="1" s="1"/>
  <c r="G132" i="1" s="1"/>
  <c r="I121" i="1"/>
  <c r="G12" i="1"/>
  <c r="J16" i="1"/>
  <c r="K16" i="1" s="1"/>
  <c r="J112" i="1"/>
  <c r="G11" i="1"/>
  <c r="K11" i="1" s="1"/>
  <c r="G10" i="1"/>
  <c r="K10" i="1" s="1"/>
  <c r="G9" i="1"/>
  <c r="K9" i="1" s="1"/>
  <c r="J17" i="1"/>
  <c r="K17" i="1" s="1"/>
  <c r="J15" i="1"/>
  <c r="K15" i="1" s="1"/>
  <c r="I14" i="1"/>
  <c r="J14" i="1" s="1"/>
  <c r="J8" i="1"/>
  <c r="G8" i="1"/>
  <c r="F153" i="1" l="1"/>
  <c r="G153" i="1"/>
  <c r="G169" i="1" s="1"/>
  <c r="E153" i="1"/>
  <c r="E169" i="1" s="1"/>
  <c r="K143" i="1"/>
  <c r="S143" i="1"/>
  <c r="T143" i="1" s="1"/>
  <c r="K142" i="1"/>
  <c r="S142" i="1"/>
  <c r="T142" i="1" s="1"/>
  <c r="K140" i="1"/>
  <c r="S140" i="1"/>
  <c r="U141" i="1"/>
  <c r="U142" i="1" s="1"/>
  <c r="U143" i="1" s="1"/>
  <c r="L140" i="1"/>
  <c r="G140" i="1"/>
  <c r="E134" i="1"/>
  <c r="F131" i="1"/>
  <c r="F149" i="1" s="1"/>
  <c r="E130" i="1"/>
  <c r="G114" i="1"/>
  <c r="I167" i="1"/>
  <c r="J120" i="1"/>
  <c r="K112" i="1"/>
  <c r="J118" i="1"/>
  <c r="J114" i="1"/>
  <c r="K14" i="1"/>
  <c r="K8" i="1"/>
  <c r="J117" i="1" s="1"/>
  <c r="F134" i="1" l="1"/>
  <c r="G134" i="1" s="1"/>
  <c r="G135" i="1" s="1"/>
  <c r="T140" i="1"/>
  <c r="E150" i="1" s="1"/>
  <c r="G131" i="1"/>
  <c r="F130" i="1"/>
  <c r="J119" i="1"/>
  <c r="J121" i="1" s="1"/>
  <c r="D140" i="1" s="1"/>
  <c r="K114" i="1"/>
  <c r="F135" i="1" l="1"/>
  <c r="U140" i="1"/>
  <c r="G130" i="1"/>
  <c r="G149" i="1"/>
  <c r="F150" i="1"/>
  <c r="E148" i="1"/>
  <c r="N140" i="1"/>
  <c r="I140" i="1"/>
  <c r="E135" i="1"/>
  <c r="D141" i="1"/>
  <c r="N141" i="1" s="1"/>
  <c r="E166" i="1" l="1"/>
  <c r="I166" i="1" s="1"/>
  <c r="I169" i="1"/>
  <c r="K141" i="1"/>
  <c r="R140" i="1"/>
  <c r="E152" i="1" s="1"/>
  <c r="E168" i="1" s="1"/>
  <c r="I168" i="1" s="1"/>
  <c r="G150" i="1"/>
  <c r="F148" i="1"/>
  <c r="G148" i="1"/>
  <c r="G166" i="1" s="1"/>
  <c r="K166" i="1" s="1"/>
  <c r="O141" i="1"/>
  <c r="Q141" i="1" s="1"/>
  <c r="D142" i="1"/>
  <c r="K169" i="1" l="1"/>
  <c r="K168" i="1"/>
  <c r="F160" i="1"/>
  <c r="F158" i="1" s="1"/>
  <c r="L141" i="1"/>
  <c r="L142" i="1" s="1"/>
  <c r="L143" i="1" s="1"/>
  <c r="R141" i="1"/>
  <c r="F152" i="1" s="1"/>
  <c r="F168" i="1" s="1"/>
  <c r="N142" i="1"/>
  <c r="D143" i="1"/>
  <c r="G159" i="1" l="1"/>
  <c r="G167" i="1" s="1"/>
  <c r="F161" i="1"/>
  <c r="F169" i="1" s="1"/>
  <c r="J168" i="1"/>
  <c r="N143" i="1"/>
  <c r="O142" i="1"/>
  <c r="F166" i="1" l="1"/>
  <c r="J166" i="1" s="1"/>
  <c r="J169" i="1"/>
  <c r="O143" i="1"/>
  <c r="K167" i="1" l="1"/>
  <c r="J16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Sandra Strēle</author>
  </authors>
  <commentList>
    <comment ref="I118" authorId="0" shapeId="0" xr:uid="{451CFFBD-DB85-4AAB-BDCC-003B053D07C0}">
      <text>
        <r>
          <rPr>
            <b/>
            <sz val="9"/>
            <color indexed="81"/>
            <rFont val="Tahoma"/>
            <family val="2"/>
            <charset val="186"/>
          </rPr>
          <t>Sandra Strēle:</t>
        </r>
        <r>
          <rPr>
            <sz val="9"/>
            <color indexed="81"/>
            <rFont val="Tahoma"/>
            <family val="2"/>
            <charset val="186"/>
          </rPr>
          <t xml:space="preserve">
TPL</t>
        </r>
      </text>
    </comment>
    <comment ref="H120" authorId="0" shapeId="0" xr:uid="{6DB71693-BE5B-4CCD-8DCE-5EFCBDF29770}">
      <text>
        <r>
          <rPr>
            <b/>
            <sz val="9"/>
            <color indexed="81"/>
            <rFont val="Tahoma"/>
            <family val="2"/>
            <charset val="186"/>
          </rPr>
          <t>Sandra Strēle:</t>
        </r>
        <r>
          <rPr>
            <sz val="9"/>
            <color indexed="81"/>
            <rFont val="Tahoma"/>
            <family val="2"/>
            <charset val="186"/>
          </rPr>
          <t xml:space="preserve">
2024. gadā 20 112 TPL tika izsniegti 16 856 personām, vidēji uz 1 personu 1.19 TPL vienības</t>
        </r>
      </text>
    </comment>
    <comment ref="I120" authorId="0" shapeId="0" xr:uid="{14367E5B-23E9-403A-B16A-541AC183CCBB}">
      <text>
        <r>
          <rPr>
            <b/>
            <sz val="9"/>
            <color indexed="81"/>
            <rFont val="Tahoma"/>
            <family val="2"/>
            <charset val="186"/>
          </rPr>
          <t>Sandra Strēle:</t>
        </r>
        <r>
          <rPr>
            <sz val="9"/>
            <color indexed="81"/>
            <rFont val="Tahoma"/>
            <family val="2"/>
            <charset val="186"/>
          </rPr>
          <t xml:space="preserve">
TPL</t>
        </r>
      </text>
    </comment>
    <comment ref="I121" authorId="0" shapeId="0" xr:uid="{40A5290D-CF31-41B4-8BE4-8C1510B3AE23}">
      <text>
        <r>
          <rPr>
            <b/>
            <sz val="9"/>
            <color indexed="81"/>
            <rFont val="Tahoma"/>
            <family val="2"/>
            <charset val="186"/>
          </rPr>
          <t>Sandra Strēle:</t>
        </r>
        <r>
          <rPr>
            <sz val="9"/>
            <color indexed="81"/>
            <rFont val="Tahoma"/>
            <family val="2"/>
            <charset val="186"/>
          </rPr>
          <t xml:space="preserve">
TPL</t>
        </r>
      </text>
    </comment>
    <comment ref="H140" authorId="0" shapeId="0" xr:uid="{4D20BD16-62A4-4F25-AFD5-CB1B250C1CA4}">
      <text>
        <r>
          <rPr>
            <b/>
            <sz val="9"/>
            <color indexed="81"/>
            <rFont val="Tahoma"/>
            <family val="2"/>
            <charset val="186"/>
          </rPr>
          <t>Sandra Strēle:</t>
        </r>
        <r>
          <rPr>
            <sz val="9"/>
            <color indexed="81"/>
            <rFont val="Tahoma"/>
            <family val="2"/>
            <charset val="186"/>
          </rPr>
          <t xml:space="preserve">
2026. gadā iepirks vairāk TPL, izsniegs 2027. gada janvārī</t>
        </r>
      </text>
    </comment>
    <comment ref="Q140" authorId="0" shapeId="0" xr:uid="{6B92A9AE-B6E7-4873-8D01-E392E5AA7622}">
      <text>
        <r>
          <rPr>
            <b/>
            <sz val="9"/>
            <color indexed="81"/>
            <rFont val="Tahoma"/>
            <family val="2"/>
            <charset val="186"/>
          </rPr>
          <t>Sandra Strēle:</t>
        </r>
        <r>
          <rPr>
            <sz val="9"/>
            <color indexed="81"/>
            <rFont val="Tahoma"/>
            <family val="2"/>
            <charset val="186"/>
          </rPr>
          <t xml:space="preserve">
2026. gadā iepirks vairāk TPL, izsniegs 2027. gada janvārī</t>
        </r>
      </text>
    </comment>
    <comment ref="O141" authorId="0" shapeId="0" xr:uid="{9AF25420-4CB1-4BC6-BC98-133CB1143156}">
      <text>
        <r>
          <rPr>
            <b/>
            <sz val="9"/>
            <color indexed="81"/>
            <rFont val="Tahoma"/>
            <family val="2"/>
            <charset val="186"/>
          </rPr>
          <t>Sandra Strēle:</t>
        </r>
        <r>
          <rPr>
            <sz val="9"/>
            <color indexed="81"/>
            <rFont val="Tahoma"/>
            <family val="2"/>
            <charset val="186"/>
          </rPr>
          <t xml:space="preserve">
Finansējums, kas tiks novirzīts no VAIVARU finansējuma, lai izsniegtu "jaunos" TPL atbilstoši pieprasījumam</t>
        </r>
      </text>
    </comment>
  </commentList>
</comments>
</file>

<file path=xl/sharedStrings.xml><?xml version="1.0" encoding="utf-8"?>
<sst xmlns="http://schemas.openxmlformats.org/spreadsheetml/2006/main" count="352" uniqueCount="216">
  <si>
    <t>MKN 2. pielikums</t>
  </si>
  <si>
    <t>Grozījumu projekts</t>
  </si>
  <si>
    <t xml:space="preserve">Atbilstoši spēkā esošiem MKN </t>
  </si>
  <si>
    <t>Grozījumi</t>
  </si>
  <si>
    <t>komentāri</t>
  </si>
  <si>
    <t xml:space="preserve">Nr. </t>
  </si>
  <si>
    <t>nosaukums</t>
  </si>
  <si>
    <t>Plānotais pieprasījums 2026, TPL skaits</t>
  </si>
  <si>
    <t>-</t>
  </si>
  <si>
    <t>TPL saraksts papildināts ar jaunu pozīciju</t>
  </si>
  <si>
    <t>Izslēgts no saraksta</t>
  </si>
  <si>
    <t>x</t>
  </si>
  <si>
    <t xml:space="preserve">	Pielāgots autosēdeklītis</t>
  </si>
  <si>
    <t>Palielināta maksimālā kompensējamā summa</t>
  </si>
  <si>
    <t>Manuālās satveršanas stangas</t>
  </si>
  <si>
    <t>Palīglīdzekļi zeķu uzvilkšanai</t>
  </si>
  <si>
    <t>Pielāgots virtuves nazis</t>
  </si>
  <si>
    <t>Komunikators ar apgaismojamiem izvēles logiem</t>
  </si>
  <si>
    <t>Trauksmes poga un telefons</t>
  </si>
  <si>
    <t>Runas ģenerēšanas ierīce ar skatienvadību</t>
  </si>
  <si>
    <t xml:space="preserve">Runas ģenerēšanas ierīce ar rokas vadību </t>
  </si>
  <si>
    <t>Runas ģenerēšanas ierīce ar skatienvadību ar papildaprīkojumu</t>
  </si>
  <si>
    <t>Papildaprīkojums neatņemama runas ģenerēšanas ierīces ar skatienvadību sastāvdaļa</t>
  </si>
  <si>
    <t>Divlīmeņu pozitīvā spiediena elpceļos nodrošināšanas iekārta (BiPAP) bez baterijas</t>
  </si>
  <si>
    <t>Rehabilitācijas/profilaktiskie gatavie ortopēdiskie apavi</t>
  </si>
  <si>
    <t>Terapeitiskie gatavie ortopēdiskie apavi</t>
  </si>
  <si>
    <t>Rehabilitācijas/profilaktiskie gatavie ortopēdiskie apavi vai terapeitiskie gatavie ortopēdiskie apavi</t>
  </si>
  <si>
    <t>Pārvietošanās krēsli bērniem (aktivitāšu)</t>
  </si>
  <si>
    <t>Sēdēšanas krēsli bērniem (aktivitāšu)</t>
  </si>
  <si>
    <t>Pārvietošanās krēsli ar fiksācijas jostām bērniem</t>
  </si>
  <si>
    <t>Pārvietošanās krēsli ar fiksācijas riņķi bērniem</t>
  </si>
  <si>
    <t>Pārvietošanās krēsli ar fiksācijas jostām vai riņķi bērniem</t>
  </si>
  <si>
    <t>Tehnisks precizējums</t>
  </si>
  <si>
    <t>Pozīcija Nr. 180. un 181. apvienota / Tehnisks precizējums</t>
  </si>
  <si>
    <t>TPL saraksts papildināts ar jaunu pozīciju atbilstoši MK not. 878 grozījumu 38.prim punkts</t>
  </si>
  <si>
    <t>Pozīcija Nr. 145. un 146. apvienota / Tehnisks precizējums</t>
  </si>
  <si>
    <t>Elkoņa–apakšdelma–plaukstas ortozes, plastikāts</t>
  </si>
  <si>
    <t>Elkoņa–plaukstas ortozes, plastikāts</t>
  </si>
  <si>
    <t>Pleca–elkoņa–plaukstas locītavas–plaukstas ortozes, plastikāts</t>
  </si>
  <si>
    <t>Pleca-elkoņa ortozes, plastikāts</t>
  </si>
  <si>
    <t>Plastikāta plaukstas locītava ar vienu asi, pāris</t>
  </si>
  <si>
    <t>Plaukstas locītava, plastikāts ar vienu asi, bilaterāla</t>
  </si>
  <si>
    <t>Plaukstas locītava, metāla ar vienu asi, bilaterāla</t>
  </si>
  <si>
    <t>Plaukstas locītava, metāla ar vienu asi, unilaterāla</t>
  </si>
  <si>
    <t>Elkoņa locītava ar vienu asi, pāris</t>
  </si>
  <si>
    <t>Elkoņa locītava ar vienu asi, bilaterāla</t>
  </si>
  <si>
    <t>Elkoņa locītava ar vienu asi, unilaterāla</t>
  </si>
  <si>
    <t>Plastikāta plaukstas locītava kontraktūras profilaksei, ar regulējamu leņķi, pāris</t>
  </si>
  <si>
    <t>Plaukstas locītava kontraktūras profilaksei, metāla ar regulējamu leņķi, bilaterāla</t>
  </si>
  <si>
    <t>Plaukstas locītava kontraktūras profilaksei, metāla ar regulējamu leņķi, unilaterāla</t>
  </si>
  <si>
    <t>Plaukstas locītava ar vērpes atsperi pasīvai korekcijai</t>
  </si>
  <si>
    <t>Izslēgts no saraksta, nav bijis pieprasījums</t>
  </si>
  <si>
    <t>Elkoņa locītava ar vairākām asīm, pāris</t>
  </si>
  <si>
    <t>Elkoņa locītava kontraktūras gadījumā, ar regulējamu leņķi, pāris</t>
  </si>
  <si>
    <t>Elkoņa locītava kontraktūras gadījumā, ar regulējamu leņķi, bilaterāla</t>
  </si>
  <si>
    <t>Elkoņa locītava kontraktūras gadījumā, ar regulējamu leņķi, unilaterāla</t>
  </si>
  <si>
    <t>Elkoņa locītava ar ierobežotu, regulējamu fleksijas–ekstenzijas lielumu, pāris</t>
  </si>
  <si>
    <t>Elkoņa locītava ar ierobežotu, regulējamu fleksijas–ekstenzijas lielumu, bilaterāla</t>
  </si>
  <si>
    <t>Elkoņa locītava ar ierobežotu, regulējamu fleksijas–ekstenzijas lielumu, unilaterāla</t>
  </si>
  <si>
    <t>Elkoņa locītava ar vērpes atsperi</t>
  </si>
  <si>
    <t>Potītes–pēdas ortozes, plastikāts</t>
  </si>
  <si>
    <t>Potītes–pēdas ortozes, dinamiskās, plastikāts</t>
  </si>
  <si>
    <t xml:space="preserve">Potītes–pēdas ortozes, plastikāts (miera ortoze) </t>
  </si>
  <si>
    <t>Potītes–pēdas ortozes staigāšanai, rigida vai fleksibla, plastikāts</t>
  </si>
  <si>
    <t>Potītes–pēdas ortozes staigāšanai ar priekšējo vāku, plastikāts</t>
  </si>
  <si>
    <t>Supramalleolārās ortozes (SMO)  staigāšanai, plastikāts</t>
  </si>
  <si>
    <t>Potītes–pēdas ortozes, laminētas</t>
  </si>
  <si>
    <t>Potītes - pēdas ortozes, no kombinēta laminēta, PRE-PREG materiāla</t>
  </si>
  <si>
    <t>Greizās pēdas abdukcijas ortozes (Denisa–Brauna tipa) izaugšanas korekcija (apavu nomaiņa)</t>
  </si>
  <si>
    <t>Greizās pēdas abdukcijas ortozes (Denisa–Brauna tipa) izaugšanas korekcija (sliedes nomaiņa)</t>
  </si>
  <si>
    <t>Ceļa ortozes, plastikāts</t>
  </si>
  <si>
    <t>Ceļa ortozes, laminētas</t>
  </si>
  <si>
    <t>Ceļa–potītes–pēdas ortozes, laminētas</t>
  </si>
  <si>
    <t>Ceļa - potītes - pēdas ortozes, no kombinēta laminēta, PRE-PREG materiāla</t>
  </si>
  <si>
    <t>Gūžas ortozes, ieskaitot abdukcijas ortozes, Swash tipa ortoze (bērniem)</t>
  </si>
  <si>
    <t>Gūžas ortoze abdukcijas prevencijai sēdēšanas, stāvēšanas un gaitas laikā</t>
  </si>
  <si>
    <t>Polimēra potītes locītava, pāris</t>
  </si>
  <si>
    <t>Plastikāta potītes locītava,  bilaterāla</t>
  </si>
  <si>
    <t>Vienasu metāla potītes locītava, pāris</t>
  </si>
  <si>
    <t>Potītes locītava, vienasu metāla, bilaterāla</t>
  </si>
  <si>
    <t>Metāla potītes locītava ar fleksijas–ekstenzijas ierobežojumu, pāris</t>
  </si>
  <si>
    <t>Potītes locītava, metāla ar fleksijas–ekstenzijas ierobežojumu, bilaterāla</t>
  </si>
  <si>
    <t>Potītes locītava ar fleksijas–ekstenzijas ierobežojumu, unilaterāla</t>
  </si>
  <si>
    <t>Potītes locītava ar asistenci fleksijā un ekstenzijā, ar dorsofleksijas funkciju, pāris</t>
  </si>
  <si>
    <t>Potītes - pēdas locītava metāla ar dosifleksijas funkciju, bilaterāla</t>
  </si>
  <si>
    <t>Potītes - pēdas locītava metāla ar dosifleksijas funkciju, unilaterāla</t>
  </si>
  <si>
    <t>Potītes locītava ar asistenci fleksijā un ekstenzijā, ar dorsifleksijas funkciju, bilaterāla</t>
  </si>
  <si>
    <t>Oglekļa atspere</t>
  </si>
  <si>
    <t>Potītes locītava kontraktūru profilaksei bilaterāla</t>
  </si>
  <si>
    <t>Potītes locītava kontraktūru profilaksei unilaterāla</t>
  </si>
  <si>
    <t>Metāla, brīva vienasu ceļa locītava, pāris</t>
  </si>
  <si>
    <t>Ceļa locītava metāla, brīva vienasu, bilaterāla</t>
  </si>
  <si>
    <t>Metāla, brīva divasu ceļa locītava, pāris</t>
  </si>
  <si>
    <t>Vienasu ceļa locītava ar atslēgu, "slēdzama", pāris</t>
  </si>
  <si>
    <t>Ceļa locītava metāla, brīva divasu ceļa locītava, bilaterāla</t>
  </si>
  <si>
    <t>Ceļa locītava vienasu ar atslēgu, "slēdzama", bilaterāla</t>
  </si>
  <si>
    <t>Ceļa kontraktūras locītava ar maināmu leņķi, pāris</t>
  </si>
  <si>
    <t>Ceļa locītava kontraktūras gadījumā ar maināmu leņķi, bilaterāla</t>
  </si>
  <si>
    <t xml:space="preserve">Ceļa locītava kontraktūras gadījumā ar maināmu leņķi, unilaterāla </t>
  </si>
  <si>
    <t>Brīvi kustīga vienasu gūžas locītava, unilaterāla</t>
  </si>
  <si>
    <t>Gūžas locītava, brīvi kustīga vienasu, unilaterāla</t>
  </si>
  <si>
    <t>Gūžas locītava ar fleksijas - ekstencijas ierobežojošu leņķi, unilaterāla</t>
  </si>
  <si>
    <t>Pleca–elkoņa–plaukstas locītavas–plaukstas ortozes</t>
  </si>
  <si>
    <t>Pleca–elkoņa–plaukstas locītavas–plaukstas ortozes (iekšējās rotācijas korekcijai)</t>
  </si>
  <si>
    <t>Gūžas–ceļa–potītes–pēdas ortozes</t>
  </si>
  <si>
    <t>Gūžas -ceļa-potītes-pēdas ortozes (iekšējās rotācijas korekcijai)</t>
  </si>
  <si>
    <t>Kakla–krūškurvja–jostas–krustu ortozes</t>
  </si>
  <si>
    <t>Krūškurvja-jostas-krustu ortozes</t>
  </si>
  <si>
    <t>Kakla–krūškurvja–jostas–krustu un pleca–elkoņa ortozes, kombinēti</t>
  </si>
  <si>
    <t>Krūškurvja-jostas-krustu ortoze un  pleca–elkoņa ortozes, kombinēti</t>
  </si>
  <si>
    <t>Kakla–krūškurvja–jostas–krustu un pleca–elkoņa–plaukstas locītavas–plaukstas ortozes, kombinēti</t>
  </si>
  <si>
    <t>Krūškurvja–jostas–krustu un pleca–elkoņa–plaukstas locītavas–plaukstas ortozes, kombinēti</t>
  </si>
  <si>
    <t>Elkoņa–apakšdelma–plaukstas locītavas–plaukstas ortozes</t>
  </si>
  <si>
    <t>Elkoņa ortozes</t>
  </si>
  <si>
    <t>Gūžas–ceļa ortozes kombinēti abām kājām kopā, veidojot nepārtrauktu spiedienu iegurņa daļā</t>
  </si>
  <si>
    <t>Gūžas-ceļa ortozes</t>
  </si>
  <si>
    <t>Gūžas–ceļa–potītes–pēdas ortozes kombinēti abām kājām kopā, veidojot nepārtrauktu spiedienu iegurņa daļā</t>
  </si>
  <si>
    <t>Gūžas-ceļa-potītes-pēdas ortozes</t>
  </si>
  <si>
    <t>Daļējas plaukstas protēzes, ieskaitot pirkstu protēzes</t>
  </si>
  <si>
    <t>Kosmētiskās augšējās ekstremitātes protēzes</t>
  </si>
  <si>
    <t>Pirksta protēzes kosmētiska (pasīva)</t>
  </si>
  <si>
    <t>Pirksta protēze ar ķermeņa spēku darbināma</t>
  </si>
  <si>
    <t>Daļējas plaukstas protēze, kosmētiska</t>
  </si>
  <si>
    <t>Daļējas plaukstas protēzes, ar ķermeņa spēku darbināma</t>
  </si>
  <si>
    <t>Plaukstas locītavas protēzes</t>
  </si>
  <si>
    <t>Plaukstas protēzes</t>
  </si>
  <si>
    <t>Plaukstas locītavas protēzes, kosmētiska</t>
  </si>
  <si>
    <t>Plaukstas locītavas protēzes, ar ķermeņa spēku darbināma</t>
  </si>
  <si>
    <t>Transradiālās (zemelkoņa) protēzes</t>
  </si>
  <si>
    <t>Transradiālas (zemelkoņa) protēzes, kosmētiska</t>
  </si>
  <si>
    <t>Transradiālas (zemelkoņa) protēzes, ar ķermeņa spēku darbināma</t>
  </si>
  <si>
    <t>Elkoņa locītavas protēzes</t>
  </si>
  <si>
    <t>Elkoņa locītavas protēzes, kosmētiska</t>
  </si>
  <si>
    <t>Elkoņa locītavas protēzes, ar ķermeņa spēku darbināma</t>
  </si>
  <si>
    <t>Transhumerālās (virselkoņa) protēzes</t>
  </si>
  <si>
    <t>Transhumerālās (virselkoņa) protēzes, kosmētiskā</t>
  </si>
  <si>
    <t>Transhumerālās (virselkoņa) protēzes, ar ķermeņa spēku darbināma</t>
  </si>
  <si>
    <t>Pleca locītavas protēzes</t>
  </si>
  <si>
    <t>Pleca locītavas protēzes, kosmētiskā</t>
  </si>
  <si>
    <t>Pleca locītavas protēzes, ar ķermeņa spēku darbināma</t>
  </si>
  <si>
    <t>Protēzes pēc pleca locītavas lāpstiņas un atslēgas kaula dezartikulācijas</t>
  </si>
  <si>
    <t>Protēzes pēc pleca locītavas lāpstiņas un atslēgas kaula dezartikulācijas, kosmētiskā</t>
  </si>
  <si>
    <t>Protēzes pēc pleca locītavas lāpstiņas un atslēgas kaula dezartikulācijas, ar ķermeņa spēku darbināma</t>
  </si>
  <si>
    <t>Pleca vienības</t>
  </si>
  <si>
    <t>Daļējas pēdas protēzes, ieskaitot kāju pirkstu protēzes</t>
  </si>
  <si>
    <t>Daļējas pēdas protēzes kosmētiskās, silikona vai līdzvērtīgi materiāli</t>
  </si>
  <si>
    <t>Transfemorālās (virsceļa) protēzes</t>
  </si>
  <si>
    <t>Apakšējo ekstremitāšu protēzes abpusējas virsceļa amputācijas gadījumā (saīsināta tipa bez ceļa vienības)</t>
  </si>
  <si>
    <t>Atipiska apakšējo ekstremitāšu protēze, virsceļa</t>
  </si>
  <si>
    <t>Transtibiālās (zemceļa) protēzes</t>
  </si>
  <si>
    <t xml:space="preserve">Atipiska apakšējo ekstremitāšu protēze, zemceļa </t>
  </si>
  <si>
    <t>Rotoplastikas apakšējo ekstremitāšu protēze</t>
  </si>
  <si>
    <t>kompensācijas summas palielinājums</t>
  </si>
  <si>
    <t>ietekme kopā</t>
  </si>
  <si>
    <r>
      <t xml:space="preserve">Grozījumu ietekme, </t>
    </r>
    <r>
      <rPr>
        <b/>
        <i/>
        <sz val="8"/>
        <color theme="1"/>
        <rFont val="Times New Roman"/>
        <family val="1"/>
        <charset val="186"/>
      </rPr>
      <t>euro</t>
    </r>
  </si>
  <si>
    <r>
      <t xml:space="preserve">Cena, ieskaitot PVN, </t>
    </r>
    <r>
      <rPr>
        <i/>
        <sz val="8"/>
        <color theme="1"/>
        <rFont val="Times New Roman"/>
        <family val="1"/>
        <charset val="186"/>
      </rPr>
      <t>euro</t>
    </r>
  </si>
  <si>
    <r>
      <t xml:space="preserve">Izmaksas gadā, ieskaitot PVN, </t>
    </r>
    <r>
      <rPr>
        <i/>
        <sz val="8"/>
        <color theme="1"/>
        <rFont val="Times New Roman"/>
        <family val="1"/>
        <charset val="186"/>
      </rPr>
      <t>euro</t>
    </r>
  </si>
  <si>
    <t>Pielikums</t>
  </si>
  <si>
    <t>Tiesību akta projekta "Grozījumi Ministru kabineta 2021. gada 21. decembra noteikumos Nr. 878 "Tehnisko palīglīdzekļu noteikumi"" sākotnējās ietekmes (ex-ante) novērtējuma ziņojumam (anotācijai)</t>
  </si>
  <si>
    <t>Tiesību akta projekta ietekme uz valsts budžetu</t>
  </si>
  <si>
    <t>Pārrobežu veselības aprūpes pakalpojumu saņemšanas laikā  iegādātie 2. pielikumā minētie ortožu vai ortopēdisko apavu grupas TPL atbilstoši MK not. 878 grozījumu 20.prim punktam</t>
  </si>
  <si>
    <t>2.pielikumā neiekļautie TPL atbilstoši MK not. 878 grozījumu 38.prim punktam</t>
  </si>
  <si>
    <t>ietekme no papildus iekļautajiem</t>
  </si>
  <si>
    <t>kompensējošais mehānisms/ izslēgtie</t>
  </si>
  <si>
    <t>2026. gads</t>
  </si>
  <si>
    <t>2027. gads</t>
  </si>
  <si>
    <t>2028. gads</t>
  </si>
  <si>
    <t>2029. gads</t>
  </si>
  <si>
    <t>Personas uz pārskata perioda beigām, kuras gaida rindā pēc tehniskajiem palīglīdzekļiem (skaits)</t>
  </si>
  <si>
    <t>2026. gada projekts</t>
  </si>
  <si>
    <t>2027. gada prognoze</t>
  </si>
  <si>
    <t>2028. gada prognoze</t>
  </si>
  <si>
    <t>Izsniegtie tehniskie palīglīdzekļi (skaits)</t>
  </si>
  <si>
    <t>Iepirktie tehniskie palīglīdzekļi (skaits)</t>
  </si>
  <si>
    <t>Personas, kuras saņēmušas tehniskos palīglīdzekļus (skaits)</t>
  </si>
  <si>
    <t>RR saskaņā ar plānu</t>
  </si>
  <si>
    <t>RR precizēts</t>
  </si>
  <si>
    <t>TPL</t>
  </si>
  <si>
    <t>pers.</t>
  </si>
  <si>
    <r>
      <rPr>
        <b/>
        <sz val="9"/>
        <rFont val="Times New Roman"/>
        <family val="1"/>
        <charset val="186"/>
      </rPr>
      <t>Personas</t>
    </r>
    <r>
      <rPr>
        <sz val="9"/>
        <rFont val="Times New Roman"/>
        <family val="1"/>
        <charset val="186"/>
      </rPr>
      <t>, kuras saņēmušas tehniskos palīglīdzekļus (skaits)</t>
    </r>
  </si>
  <si>
    <r>
      <rPr>
        <b/>
        <sz val="9"/>
        <rFont val="Times New Roman"/>
        <family val="1"/>
        <charset val="186"/>
      </rPr>
      <t xml:space="preserve">Personas </t>
    </r>
    <r>
      <rPr>
        <sz val="9"/>
        <rFont val="Times New Roman"/>
        <family val="1"/>
        <charset val="186"/>
      </rPr>
      <t>uz pārskata perioda beigām, kuras gaida rindā pēc tehniskajiem palīglīdzekļiem (skaits)</t>
    </r>
  </si>
  <si>
    <t>Faktiskā ietekme uz personu skaitu rindā būs 2027. gadā, kad indikatīvi netiks izsniegti TPL 641 179 euro vērtībā (2024. gadā VSIA NRC “Vaivari” iepirka 16 294 TPL vienības  par kopējo summu 8 994 894 euro, vidējās 1 TPL izmaksas 552.04 euro, vidēji uz 1 personu izsniegtas 1.19 TPL vienības (16 856 personām izsniegtas 20 112 TPL vienības). Aprēķins par ietekmi uz RR: 641 179 euro : 552.04 euro = 1 161 TPL. Personu skaits: 1 161 TPL : 1.19 = 973 personas).</t>
  </si>
  <si>
    <t>Ietekme KOPĀ</t>
  </si>
  <si>
    <t>Papildu finansējums saskaņā ar priekšlikumiem uz II lasījumu*</t>
  </si>
  <si>
    <t xml:space="preserve">*Atbalstīts MK 2025.gada 19.novembra sēdē  (Par priekšlikumiem likumprojekta "Par valsts budžetu 2026. gadam un budžeta ietvaru 2026., 2027. un 2028. gadam" izskatīšanai Saeimā otrajā lasījumā (priekšlikums Nr.39) </t>
  </si>
  <si>
    <t>Projekta ietekme uz valsts/ VSIA NRC “Vaivari”  budžetu</t>
  </si>
  <si>
    <t>Sandra Strēle
LM Finanšu vadības departaments
Tālr. 20688355
Sandra.Strele@lm.gov.lv</t>
  </si>
  <si>
    <t>RR izmaiņas saistībā ar Projektu (I)*</t>
  </si>
  <si>
    <t>rindu neietkemē, jo šīs personas nebija rindā (tās bija personas, kurām tika plānots un tiek plānots izsniegt TPL gada laikā)</t>
  </si>
  <si>
    <t>Iepirktie TPL</t>
  </si>
  <si>
    <t>Izsniegtie TPL</t>
  </si>
  <si>
    <t>Ietekme uz rindu</t>
  </si>
  <si>
    <t>Izsniegtie TPL/ TPL saņēmēju skaits/ pieprasījums gadā</t>
  </si>
  <si>
    <t xml:space="preserve"> TPL saņēmēju skaits/ pieprasījums gadā</t>
  </si>
  <si>
    <t>RR, ņemot vērā, piešķirtā finansējumu sadalījumu pa gadiem:</t>
  </si>
  <si>
    <r>
      <rPr>
        <b/>
        <sz val="9"/>
        <color theme="0" tint="-0.499984740745262"/>
        <rFont val="Times New Roman"/>
        <family val="1"/>
        <charset val="186"/>
      </rPr>
      <t>Personas</t>
    </r>
    <r>
      <rPr>
        <sz val="9"/>
        <color theme="0" tint="-0.499984740745262"/>
        <rFont val="Times New Roman"/>
        <family val="1"/>
        <charset val="186"/>
      </rPr>
      <t>, kuras saņēmušas tehniskos palīglīdzekļus (skaits)</t>
    </r>
  </si>
  <si>
    <r>
      <rPr>
        <b/>
        <sz val="9"/>
        <color theme="0" tint="-0.499984740745262"/>
        <rFont val="Times New Roman"/>
        <family val="1"/>
        <charset val="186"/>
      </rPr>
      <t xml:space="preserve">Personas </t>
    </r>
    <r>
      <rPr>
        <sz val="9"/>
        <color theme="0" tint="-0.499984740745262"/>
        <rFont val="Times New Roman"/>
        <family val="1"/>
        <charset val="186"/>
      </rPr>
      <t>uz pārskata perioda beigām, kuras gaida rindā pēc tehniskajiem palīglīdzekļiem (skaits)</t>
    </r>
  </si>
  <si>
    <r>
      <t xml:space="preserve">*ja visiem gadiem tiktu piešķirts papildu finansējums vienādi 840 550 </t>
    </r>
    <r>
      <rPr>
        <b/>
        <i/>
        <sz val="11"/>
        <color theme="0" tint="-0.499984740745262"/>
        <rFont val="Times New Roman"/>
        <family val="1"/>
        <charset val="186"/>
      </rPr>
      <t>euro</t>
    </r>
  </si>
  <si>
    <r>
      <t xml:space="preserve">RR, ja finansējums katru gadu 840 550 </t>
    </r>
    <r>
      <rPr>
        <b/>
        <i/>
        <sz val="11"/>
        <color theme="0" tint="-0.499984740745262"/>
        <rFont val="Times New Roman"/>
        <family val="1"/>
        <charset val="186"/>
      </rPr>
      <t>euro</t>
    </r>
  </si>
  <si>
    <r>
      <t>RR izmaiņas saistībā ar Projektu (II)</t>
    </r>
    <r>
      <rPr>
        <b/>
        <sz val="11"/>
        <color rgb="FFFF0000"/>
        <rFont val="Times New Roman"/>
        <family val="1"/>
        <charset val="186"/>
      </rPr>
      <t>**</t>
    </r>
  </si>
  <si>
    <r>
      <t xml:space="preserve">Personas uz pārskata perioda beigām, kuras gaida </t>
    </r>
    <r>
      <rPr>
        <b/>
        <sz val="9"/>
        <color theme="1"/>
        <rFont val="Times New Roman"/>
        <family val="1"/>
        <charset val="186"/>
      </rPr>
      <t xml:space="preserve">rindā </t>
    </r>
    <r>
      <rPr>
        <sz val="9"/>
        <color theme="1"/>
        <rFont val="Times New Roman"/>
        <family val="1"/>
        <charset val="186"/>
      </rPr>
      <t>pēc tehniskajiem palīglīdzekļiem (skaits)</t>
    </r>
  </si>
  <si>
    <r>
      <rPr>
        <b/>
        <sz val="9"/>
        <color theme="1"/>
        <rFont val="Times New Roman"/>
        <family val="1"/>
        <charset val="186"/>
      </rPr>
      <t>Personas</t>
    </r>
    <r>
      <rPr>
        <sz val="9"/>
        <color theme="1"/>
        <rFont val="Times New Roman"/>
        <family val="1"/>
        <charset val="186"/>
      </rPr>
      <t>, kuras saņēmušas tehniskos palīglīdzekļus (skaits)</t>
    </r>
  </si>
  <si>
    <t>RR izmaiņas saistībā ar Projektu (II)***</t>
  </si>
  <si>
    <r>
      <t xml:space="preserve">**ņemot vērā piešķirtā finansējuma sadalījumu </t>
    </r>
    <r>
      <rPr>
        <u/>
        <sz val="11"/>
        <rFont val="Times New Roman"/>
        <family val="1"/>
        <charset val="186"/>
      </rPr>
      <t>un Vaivari finansējumu 2027. gadā, kas tiks novirzīts Projekta īstenošanai</t>
    </r>
  </si>
  <si>
    <r>
      <t xml:space="preserve">***ietekme no 641 179 </t>
    </r>
    <r>
      <rPr>
        <i/>
        <sz val="11"/>
        <color theme="1"/>
        <rFont val="Times New Roman"/>
        <family val="1"/>
        <charset val="186"/>
      </rPr>
      <t>euro</t>
    </r>
    <r>
      <rPr>
        <sz val="11"/>
        <color theme="1"/>
        <rFont val="Times New Roman"/>
        <family val="1"/>
        <charset val="186"/>
      </rPr>
      <t xml:space="preserve"> novirzīšanas 2027. gadā Projekta īstenošanai</t>
    </r>
  </si>
  <si>
    <t>Personu skaits samazināsies, jo  Projekts paredz no TPL saraksta izslēgt vairākus TPL, kuru saņēmēju skaits gadā ir lielāks nekā tiem TPL, kas tiek iekļauti sarakstā, kā arī 2027. gadā samazinājums saistīts ar to, ka Projekts 2027. gadā daļēji tiek īstenots esošā budžeta ietvaros.</t>
  </si>
  <si>
    <t>2028. gada un turpmāk ik gaduprognoze</t>
  </si>
  <si>
    <r>
      <t xml:space="preserve">Personu skaits rindā no 2028. gada pieaugs, jo 2027. gadā no esošā budžeta 641 179 </t>
    </r>
    <r>
      <rPr>
        <i/>
        <sz val="11"/>
        <color theme="1"/>
        <rFont val="Times New Roman"/>
        <family val="1"/>
        <charset val="186"/>
      </rPr>
      <t>euro</t>
    </r>
    <r>
      <rPr>
        <sz val="11"/>
        <color theme="1"/>
        <rFont val="Times New Roman"/>
        <family val="1"/>
        <charset val="186"/>
      </rPr>
      <t xml:space="preserve"> tiks novirzīts Projekta īstenošanai (2027. gadā netiks izsniegti citi sarakstā esošie TPL 641 179 </t>
    </r>
    <r>
      <rPr>
        <i/>
        <sz val="11"/>
        <color theme="1"/>
        <rFont val="Times New Roman"/>
        <family val="1"/>
        <charset val="186"/>
      </rPr>
      <t xml:space="preserve">euro </t>
    </r>
    <r>
      <rPr>
        <sz val="11"/>
        <color theme="1"/>
        <rFont val="Times New Roman"/>
        <family val="1"/>
        <charset val="186"/>
      </rPr>
      <t>apmērā, kas indikatīvi aprēķināts ar ietekmi uz personu skaitu rindā pieaugumu par 973 personām no 2028. gada).</t>
    </r>
  </si>
  <si>
    <t>Iepirkto un izsniegto TPL skaits kopumā samazināsies, jo :
1. no saraksta tiek izslēgta virkne TPL ar lielāku saņēmēju skaitu nekā tiem TPL, kas tiek iekļauti sarakstā;
2. 2027. gadā Projekta īstenošanai tiek novirzīts arī finansējums no TPL bāzes finansējuma 641 179 euro apmērā, kas atstāj ietekmi uz kopējo iepirkto un izsniegto TPL skaitu 2027. gadā.</t>
  </si>
  <si>
    <t>Starpība**</t>
  </si>
  <si>
    <t>Iepirktie TPL**</t>
  </si>
  <si>
    <t>Finansējums Projekta īstenošanai***</t>
  </si>
  <si>
    <t>Koriģētā starpība, kas atstāj faktisko ietekmi uz RR***</t>
  </si>
  <si>
    <r>
      <rPr>
        <b/>
        <sz val="11"/>
        <color theme="1"/>
        <rFont val="Times New Roman"/>
        <family val="1"/>
        <charset val="186"/>
      </rPr>
      <t>Projekta īstenošanai nepieciešami papildu vidēji 840 550 euro gadā.</t>
    </r>
    <r>
      <rPr>
        <sz val="11"/>
        <color theme="1"/>
        <rFont val="Times New Roman"/>
        <family val="1"/>
        <charset val="186"/>
      </rPr>
      <t xml:space="preserve"> Projekts paredz izsniegt vidēji gadā izsniegt jaunus, modernus TPL 153 personām. 
2026. gadā, no papildus piešķirtajiem līdzekļiem 1 039 921 euro, plānots iegādāties 189 TPL vienības un izsniegt 153 TPL vienības 153 personām. 36 TPL vienības tiks iepirktas 2026. gada nogalē un izsniegtas 2027. gada sākumā. Lai nodrošinātu Projekta īstenošanu pilnā apjomā, trūkstošo finansējuma daļu 641 179 euro Projekta īstenošanai plānots segt no TPL pakalpojuma bāzes finansējuma, tādējādi tiks iegādātas ar Projektu iekļautās vēl 117 TPL vienības, lai nosegtu visu pieprasījumu 2027. gadā – 153 TPL/ personām. 
</t>
    </r>
    <r>
      <rPr>
        <b/>
        <sz val="11"/>
        <color theme="1"/>
        <rFont val="Times New Roman"/>
        <family val="1"/>
        <charset val="186"/>
      </rPr>
      <t>Papildus finansējums Projekta īstenošanai 2027. gadā nav piešķirts.</t>
    </r>
    <r>
      <rPr>
        <sz val="11"/>
        <color theme="1"/>
        <rFont val="Times New Roman"/>
        <family val="1"/>
        <charset val="186"/>
      </rPr>
      <t xml:space="preserve"> Izvērtējot jauniekļauto TPL nozīmīgumu cilvēka funkcionēšanas nodrošināšanai, lai segtu Projekta izmaksas 2027. gadā tiks samazināts citu sarakstā esošo TPL izsniegtais apjoms, kā rezultātā plānots, ka pieaugs rinda pēc TPL par 973 personām (jo 2027. gadā netiks izsniegti citi TPL sarakstā esošie TPL par kopējo summu 641 179 euro). 
</t>
    </r>
    <r>
      <rPr>
        <b/>
        <sz val="11"/>
        <color theme="1"/>
        <rFont val="Times New Roman"/>
        <family val="1"/>
        <charset val="186"/>
      </rPr>
      <t xml:space="preserve">Projekts 2028. gadā un turpmāk ik gadu tiks īstenot papildus piešķirtā finansējuma 840 550 euro ietvaros. </t>
    </r>
  </si>
  <si>
    <t>**2026. gadā par 199 371 euro tiks iepirkti papildus 36 TPL vienības, kas tiks izsniegtas 2027. gada sākumā;
***Projekts 2027. gadā 641 179 euro apmērā tiks īstenots tehnisko palīglīdzekļu pakalpojumam plānotā finansējuma VSIA NRC “Vaivari” 8 661 852 euro ietvaros (projekta īstenošanai vidēji gadā indikatīvi nepieciešami 840 550 euro; 840 550 - 199 371 euro = 641 179 euro ).</t>
  </si>
  <si>
    <r>
      <rPr>
        <b/>
        <sz val="11"/>
        <rFont val="Times New Roman"/>
        <family val="1"/>
        <charset val="186"/>
      </rPr>
      <t>Projekta RR</t>
    </r>
    <r>
      <rPr>
        <sz val="11"/>
        <rFont val="Times New Roman"/>
        <family val="1"/>
        <charset val="186"/>
      </rPr>
      <t xml:space="preserve">, ņemot vērā, piešķirtā finansējumu sadalījumu pa gadiem
 un 641 179 </t>
    </r>
    <r>
      <rPr>
        <i/>
        <sz val="11"/>
        <rFont val="Times New Roman"/>
        <family val="1"/>
        <charset val="186"/>
      </rPr>
      <t xml:space="preserve">euro </t>
    </r>
    <r>
      <rPr>
        <sz val="11"/>
        <rFont val="Times New Roman"/>
        <family val="1"/>
        <charset val="186"/>
      </rPr>
      <t>no VAIVARI budžeta: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</si>
</sst>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 _€_-;\-* #,##0.00\ _€_-;_-* &quot;-&quot;??\ _€_-;_-@_-"/>
    <numFmt numFmtId="165" formatCode="_-* #,##0\ _€_-;\-* #,##0\ _€_-;_-* &quot;-&quot;??\ _€_-;_-@_-"/>
  </numFmts>
  <fonts count="39" x14ac:knownFonts="1">
    <font>
      <sz val="11"/>
      <color theme="1"/>
      <name val="Calibri"/>
      <family val="2"/>
      <charset val="186"/>
      <scheme val="minor"/>
    </font>
    <font>
      <sz val="11"/>
      <color theme="1"/>
      <name val="Calibri"/>
      <family val="2"/>
      <charset val="186"/>
      <scheme val="minor"/>
    </font>
    <font>
      <sz val="10"/>
      <color theme="1"/>
      <name val="Times New Roman"/>
      <family val="1"/>
      <charset val="186"/>
    </font>
    <font>
      <sz val="9"/>
      <color theme="1"/>
      <name val="Times New Roman"/>
      <family val="1"/>
      <charset val="186"/>
    </font>
    <font>
      <b/>
      <sz val="9"/>
      <color theme="1"/>
      <name val="Times New Roman"/>
      <family val="1"/>
      <charset val="186"/>
    </font>
    <font>
      <sz val="9"/>
      <color rgb="FF000000"/>
      <name val="Times New Roman"/>
      <family val="1"/>
      <charset val="186"/>
    </font>
    <font>
      <sz val="7"/>
      <color theme="1"/>
      <name val="Times New Roman"/>
      <family val="1"/>
      <charset val="186"/>
    </font>
    <font>
      <b/>
      <sz val="7"/>
      <color theme="1"/>
      <name val="Times New Roman"/>
      <family val="1"/>
      <charset val="186"/>
    </font>
    <font>
      <sz val="8"/>
      <color theme="1"/>
      <name val="Times New Roman"/>
      <family val="1"/>
      <charset val="186"/>
    </font>
    <font>
      <b/>
      <sz val="8"/>
      <color theme="1"/>
      <name val="Times New Roman"/>
      <family val="1"/>
      <charset val="186"/>
    </font>
    <font>
      <b/>
      <i/>
      <sz val="8"/>
      <color theme="1"/>
      <name val="Times New Roman"/>
      <family val="1"/>
      <charset val="186"/>
    </font>
    <font>
      <i/>
      <sz val="8"/>
      <color theme="1"/>
      <name val="Times New Roman"/>
      <family val="1"/>
      <charset val="186"/>
    </font>
    <font>
      <sz val="11"/>
      <color theme="1"/>
      <name val="Times New Roman"/>
      <family val="1"/>
      <charset val="186"/>
    </font>
    <font>
      <b/>
      <sz val="11"/>
      <color theme="1"/>
      <name val="Times New Roman"/>
      <family val="1"/>
      <charset val="186"/>
    </font>
    <font>
      <sz val="8"/>
      <name val="Calibri"/>
      <family val="2"/>
      <charset val="186"/>
      <scheme val="minor"/>
    </font>
    <font>
      <sz val="9"/>
      <color rgb="FFFF0000"/>
      <name val="Times New Roman"/>
      <family val="1"/>
      <charset val="186"/>
    </font>
    <font>
      <sz val="11"/>
      <name val="Times New Roman"/>
      <family val="1"/>
      <charset val="186"/>
    </font>
    <font>
      <sz val="9"/>
      <name val="Times New Roman"/>
      <family val="1"/>
      <charset val="186"/>
    </font>
    <font>
      <i/>
      <sz val="9"/>
      <name val="Times New Roman"/>
      <family val="1"/>
      <charset val="186"/>
    </font>
    <font>
      <i/>
      <sz val="11"/>
      <name val="Times New Roman"/>
      <family val="1"/>
      <charset val="186"/>
    </font>
    <font>
      <sz val="9"/>
      <color indexed="81"/>
      <name val="Tahoma"/>
      <family val="2"/>
      <charset val="186"/>
    </font>
    <font>
      <b/>
      <sz val="9"/>
      <color indexed="81"/>
      <name val="Tahoma"/>
      <family val="2"/>
      <charset val="186"/>
    </font>
    <font>
      <b/>
      <sz val="9"/>
      <name val="Times New Roman"/>
      <family val="1"/>
      <charset val="186"/>
    </font>
    <font>
      <sz val="11"/>
      <color theme="0"/>
      <name val="Times New Roman"/>
      <family val="1"/>
      <charset val="186"/>
    </font>
    <font>
      <b/>
      <sz val="9"/>
      <color rgb="FFC00000"/>
      <name val="Times New Roman"/>
      <family val="1"/>
      <charset val="186"/>
    </font>
    <font>
      <sz val="11"/>
      <color rgb="FFC00000"/>
      <name val="Times New Roman"/>
      <family val="1"/>
      <charset val="186"/>
    </font>
    <font>
      <b/>
      <sz val="11"/>
      <color rgb="FFC00000"/>
      <name val="Times New Roman"/>
      <family val="1"/>
      <charset val="186"/>
    </font>
    <font>
      <i/>
      <sz val="11"/>
      <color theme="1"/>
      <name val="Times New Roman"/>
      <family val="1"/>
      <charset val="186"/>
    </font>
    <font>
      <i/>
      <sz val="11"/>
      <color rgb="FFFF0000"/>
      <name val="Times New Roman"/>
      <family val="1"/>
      <charset val="186"/>
    </font>
    <font>
      <b/>
      <sz val="11"/>
      <color rgb="FFFF0000"/>
      <name val="Times New Roman"/>
      <family val="1"/>
      <charset val="186"/>
    </font>
    <font>
      <b/>
      <sz val="11"/>
      <name val="Times New Roman"/>
      <family val="1"/>
      <charset val="186"/>
    </font>
    <font>
      <b/>
      <sz val="11"/>
      <color theme="0" tint="-0.499984740745262"/>
      <name val="Times New Roman"/>
      <family val="1"/>
      <charset val="186"/>
    </font>
    <font>
      <sz val="11"/>
      <color theme="0" tint="-0.499984740745262"/>
      <name val="Times New Roman"/>
      <family val="1"/>
      <charset val="186"/>
    </font>
    <font>
      <sz val="9"/>
      <color theme="0" tint="-0.499984740745262"/>
      <name val="Times New Roman"/>
      <family val="1"/>
      <charset val="186"/>
    </font>
    <font>
      <b/>
      <sz val="9"/>
      <color theme="0" tint="-0.499984740745262"/>
      <name val="Times New Roman"/>
      <family val="1"/>
      <charset val="186"/>
    </font>
    <font>
      <i/>
      <sz val="9"/>
      <color theme="0" tint="-0.499984740745262"/>
      <name val="Times New Roman"/>
      <family val="1"/>
      <charset val="186"/>
    </font>
    <font>
      <b/>
      <i/>
      <sz val="11"/>
      <color theme="0" tint="-0.499984740745262"/>
      <name val="Times New Roman"/>
      <family val="1"/>
      <charset val="186"/>
    </font>
    <font>
      <u/>
      <sz val="11"/>
      <name val="Times New Roman"/>
      <family val="1"/>
      <charset val="186"/>
    </font>
    <font>
      <sz val="10"/>
      <name val="Arial"/>
      <family val="2"/>
      <charset val="186"/>
    </font>
  </fonts>
  <fills count="10">
    <fill>
      <patternFill patternType="none"/>
    </fill>
    <fill>
      <patternFill patternType="gray125"/>
    </fill>
    <fill>
      <patternFill patternType="solid">
        <fgColor rgb="FFF2F2F2"/>
        <bgColor indexed="64"/>
      </patternFill>
    </fill>
    <fill>
      <patternFill patternType="solid">
        <fgColor rgb="FFC6E0B4"/>
        <bgColor indexed="64"/>
      </patternFill>
    </fill>
    <fill>
      <patternFill patternType="solid">
        <fgColor theme="0" tint="-4.9989318521683403E-2"/>
        <bgColor indexed="64"/>
      </patternFill>
    </fill>
    <fill>
      <patternFill patternType="solid">
        <fgColor theme="9" tint="0.39997558519241921"/>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4">
    <border>
      <left/>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top/>
      <bottom style="medium">
        <color indexed="64"/>
      </bottom>
      <diagonal/>
    </border>
    <border>
      <left style="medium">
        <color indexed="64"/>
      </left>
      <right/>
      <top style="medium">
        <color indexed="64"/>
      </top>
      <bottom/>
      <diagonal/>
    </border>
    <border>
      <left/>
      <right style="medium">
        <color rgb="FF000000"/>
      </right>
      <top style="medium">
        <color indexed="64"/>
      </top>
      <bottom/>
      <diagonal/>
    </border>
    <border>
      <left style="medium">
        <color indexed="64"/>
      </left>
      <right/>
      <top/>
      <bottom style="medium">
        <color rgb="FF000000"/>
      </bottom>
      <diagonal/>
    </border>
    <border>
      <left/>
      <right style="medium">
        <color rgb="FF000000"/>
      </right>
      <top/>
      <bottom style="medium">
        <color rgb="FF000000"/>
      </bottom>
      <diagonal/>
    </border>
    <border>
      <left/>
      <right/>
      <top style="medium">
        <color indexed="64"/>
      </top>
      <bottom/>
      <diagonal/>
    </border>
    <border>
      <left/>
      <right/>
      <top/>
      <bottom style="medium">
        <color rgb="FF000000"/>
      </bottom>
      <diagonal/>
    </border>
    <border>
      <left/>
      <right style="medium">
        <color indexed="64"/>
      </right>
      <top style="medium">
        <color indexed="64"/>
      </top>
      <bottom/>
      <diagonal/>
    </border>
    <border>
      <left style="medium">
        <color indexed="64"/>
      </left>
      <right style="medium">
        <color indexed="64"/>
      </right>
      <top/>
      <bottom/>
      <diagonal/>
    </border>
    <border>
      <left style="medium">
        <color rgb="FF000000"/>
      </left>
      <right/>
      <top style="medium">
        <color indexed="64"/>
      </top>
      <bottom/>
      <diagonal/>
    </border>
    <border>
      <left style="medium">
        <color rgb="FF000000"/>
      </left>
      <right/>
      <top/>
      <bottom style="medium">
        <color rgb="FF000000"/>
      </bottom>
      <diagonal/>
    </border>
    <border>
      <left style="medium">
        <color rgb="FF000000"/>
      </left>
      <right/>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medium">
        <color rgb="FF000000"/>
      </right>
      <top/>
      <bottom style="medium">
        <color rgb="FF000000"/>
      </bottom>
      <diagonal/>
    </border>
    <border>
      <left/>
      <right style="medium">
        <color indexed="64"/>
      </right>
      <top/>
      <bottom style="medium">
        <color rgb="FF000000"/>
      </bottom>
      <diagonal/>
    </border>
    <border>
      <left style="medium">
        <color indexed="64"/>
      </left>
      <right/>
      <top style="medium">
        <color indexed="64"/>
      </top>
      <bottom style="medium">
        <color indexed="64"/>
      </bottom>
      <diagonal/>
    </border>
    <border>
      <left style="medium">
        <color rgb="FF000000"/>
      </left>
      <right style="medium">
        <color rgb="FF000000"/>
      </right>
      <top style="medium">
        <color indexed="64"/>
      </top>
      <bottom style="medium">
        <color indexed="64"/>
      </bottom>
      <diagonal/>
    </border>
    <border>
      <left/>
      <right style="medium">
        <color rgb="FF000000"/>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0000"/>
      </left>
      <right/>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top/>
      <bottom/>
      <diagonal/>
    </border>
    <border>
      <left style="medium">
        <color indexed="64"/>
      </left>
      <right/>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diagonal/>
    </border>
  </borders>
  <cellStyleXfs count="3">
    <xf numFmtId="0" fontId="0" fillId="0" borderId="0"/>
    <xf numFmtId="43" fontId="1" fillId="0" borderId="0" applyFont="0" applyFill="0" applyBorder="0" applyAlignment="0" applyProtection="0"/>
    <xf numFmtId="0" fontId="38" fillId="0" borderId="0"/>
  </cellStyleXfs>
  <cellXfs count="325">
    <xf numFmtId="0" fontId="0" fillId="0" borderId="0" xfId="0"/>
    <xf numFmtId="0" fontId="2" fillId="0" borderId="0" xfId="0" applyFont="1"/>
    <xf numFmtId="0" fontId="2" fillId="0" borderId="0" xfId="0" applyFont="1" applyAlignment="1">
      <alignment vertical="center" wrapText="1"/>
    </xf>
    <xf numFmtId="0" fontId="5" fillId="3" borderId="1" xfId="0" applyFont="1" applyFill="1" applyBorder="1" applyAlignment="1">
      <alignment horizontal="center" vertical="center"/>
    </xf>
    <xf numFmtId="0" fontId="5" fillId="3" borderId="2" xfId="0" applyFont="1" applyFill="1" applyBorder="1" applyAlignment="1">
      <alignment horizontal="center" vertical="center"/>
    </xf>
    <xf numFmtId="0" fontId="5" fillId="3" borderId="2" xfId="0" applyFont="1" applyFill="1" applyBorder="1" applyAlignment="1">
      <alignment horizontal="left" vertical="center"/>
    </xf>
    <xf numFmtId="0" fontId="3" fillId="0" borderId="26" xfId="0" applyFont="1" applyFill="1" applyBorder="1" applyAlignment="1">
      <alignment horizontal="center" vertical="center"/>
    </xf>
    <xf numFmtId="0" fontId="3" fillId="0" borderId="27" xfId="0" applyFont="1" applyFill="1" applyBorder="1" applyAlignment="1">
      <alignment horizontal="left" vertical="center" wrapText="1"/>
    </xf>
    <xf numFmtId="0" fontId="5" fillId="2" borderId="27" xfId="0" applyFont="1" applyFill="1" applyBorder="1" applyAlignment="1">
      <alignment horizontal="center" vertical="center"/>
    </xf>
    <xf numFmtId="0" fontId="3" fillId="0" borderId="27" xfId="0" applyFont="1" applyBorder="1" applyAlignment="1">
      <alignment horizontal="center" vertical="center"/>
    </xf>
    <xf numFmtId="0" fontId="3" fillId="4" borderId="27" xfId="0" applyFont="1" applyFill="1" applyBorder="1" applyAlignment="1">
      <alignment horizontal="center" vertical="center"/>
    </xf>
    <xf numFmtId="0" fontId="5" fillId="4" borderId="27" xfId="0" applyFont="1" applyFill="1" applyBorder="1" applyAlignment="1">
      <alignment horizontal="center" vertical="center"/>
    </xf>
    <xf numFmtId="0" fontId="5" fillId="4" borderId="26" xfId="0" applyFont="1" applyFill="1" applyBorder="1" applyAlignment="1">
      <alignment horizontal="center" vertical="center"/>
    </xf>
    <xf numFmtId="0" fontId="5" fillId="4" borderId="27" xfId="0" applyFont="1" applyFill="1" applyBorder="1" applyAlignment="1">
      <alignment horizontal="left" vertical="center"/>
    </xf>
    <xf numFmtId="164" fontId="3" fillId="0" borderId="27" xfId="0" applyNumberFormat="1" applyFont="1" applyFill="1" applyBorder="1" applyAlignment="1">
      <alignment horizontal="right" vertical="center"/>
    </xf>
    <xf numFmtId="0" fontId="5" fillId="0" borderId="26" xfId="0" applyFont="1" applyFill="1" applyBorder="1" applyAlignment="1">
      <alignment horizontal="center" vertical="center"/>
    </xf>
    <xf numFmtId="0" fontId="3" fillId="0" borderId="27" xfId="0" applyFont="1" applyFill="1" applyBorder="1" applyAlignment="1">
      <alignment horizontal="center" vertical="center"/>
    </xf>
    <xf numFmtId="0" fontId="5" fillId="0" borderId="28" xfId="0" applyFont="1" applyFill="1" applyBorder="1" applyAlignment="1">
      <alignment horizontal="left" vertical="center" wrapText="1"/>
    </xf>
    <xf numFmtId="0" fontId="3" fillId="0" borderId="27" xfId="0" applyFont="1" applyFill="1" applyBorder="1" applyAlignment="1">
      <alignment horizontal="left" vertical="center"/>
    </xf>
    <xf numFmtId="0" fontId="5" fillId="0" borderId="27" xfId="0" applyFont="1" applyFill="1" applyBorder="1" applyAlignment="1">
      <alignment horizontal="left" vertical="center"/>
    </xf>
    <xf numFmtId="0" fontId="3" fillId="0" borderId="19" xfId="0" applyFont="1" applyBorder="1" applyAlignment="1">
      <alignment horizontal="center" vertical="center"/>
    </xf>
    <xf numFmtId="0" fontId="3" fillId="0" borderId="24" xfId="0" applyFont="1" applyBorder="1" applyAlignment="1">
      <alignment horizontal="center" vertical="center"/>
    </xf>
    <xf numFmtId="0" fontId="3" fillId="0" borderId="17" xfId="0" applyFont="1" applyBorder="1" applyAlignment="1">
      <alignment horizontal="center" vertical="center"/>
    </xf>
    <xf numFmtId="0" fontId="3" fillId="0" borderId="18" xfId="0" applyFont="1" applyFill="1" applyBorder="1" applyAlignment="1">
      <alignment horizontal="center" vertical="center"/>
    </xf>
    <xf numFmtId="0" fontId="3" fillId="0" borderId="2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19" xfId="0" applyFont="1" applyFill="1" applyBorder="1" applyAlignment="1">
      <alignment horizontal="left" vertical="center" wrapText="1"/>
    </xf>
    <xf numFmtId="0" fontId="3" fillId="0" borderId="17" xfId="0" applyFont="1" applyFill="1" applyBorder="1" applyAlignment="1">
      <alignment horizontal="left" vertical="center" wrapText="1"/>
    </xf>
    <xf numFmtId="0" fontId="3" fillId="0" borderId="24" xfId="0" applyFont="1" applyFill="1" applyBorder="1" applyAlignment="1">
      <alignment horizontal="left" vertical="center" wrapText="1"/>
    </xf>
    <xf numFmtId="0" fontId="3" fillId="0" borderId="17" xfId="0" applyFont="1" applyBorder="1" applyAlignment="1">
      <alignment horizontal="left" vertical="center" wrapText="1"/>
    </xf>
    <xf numFmtId="0" fontId="3" fillId="0" borderId="24" xfId="0" applyFont="1" applyBorder="1" applyAlignment="1">
      <alignment horizontal="left" vertical="center" wrapText="1"/>
    </xf>
    <xf numFmtId="0" fontId="8" fillId="0" borderId="1" xfId="0" applyFont="1" applyBorder="1" applyAlignment="1">
      <alignment horizontal="center"/>
    </xf>
    <xf numFmtId="0" fontId="8" fillId="0" borderId="2" xfId="0" applyFont="1" applyBorder="1" applyAlignment="1">
      <alignment horizontal="center"/>
    </xf>
    <xf numFmtId="0" fontId="8" fillId="0" borderId="2" xfId="0" applyFont="1" applyBorder="1" applyAlignment="1">
      <alignment horizontal="center" wrapText="1"/>
    </xf>
    <xf numFmtId="0" fontId="3" fillId="0" borderId="27" xfId="0" applyFont="1" applyBorder="1" applyAlignment="1">
      <alignment horizontal="left" vertical="center"/>
    </xf>
    <xf numFmtId="0" fontId="3" fillId="0" borderId="19" xfId="0" applyFont="1" applyBorder="1" applyAlignment="1">
      <alignment horizontal="left" vertical="center" wrapText="1"/>
    </xf>
    <xf numFmtId="0" fontId="3" fillId="0" borderId="19" xfId="0" applyFont="1" applyBorder="1" applyAlignment="1">
      <alignment horizontal="left" vertical="center"/>
    </xf>
    <xf numFmtId="0" fontId="3" fillId="0" borderId="17" xfId="0" applyFont="1" applyBorder="1" applyAlignment="1">
      <alignment horizontal="left" vertical="center"/>
    </xf>
    <xf numFmtId="0" fontId="3" fillId="0" borderId="24" xfId="0" applyFont="1" applyBorder="1" applyAlignment="1">
      <alignment horizontal="left" vertical="center"/>
    </xf>
    <xf numFmtId="0" fontId="5" fillId="2" borderId="27" xfId="0" applyFont="1" applyFill="1" applyBorder="1" applyAlignment="1">
      <alignment horizontal="left" vertical="center"/>
    </xf>
    <xf numFmtId="0" fontId="5" fillId="2" borderId="27" xfId="0" applyFont="1" applyFill="1" applyBorder="1" applyAlignment="1">
      <alignment horizontal="left" vertical="center" wrapText="1"/>
    </xf>
    <xf numFmtId="43" fontId="3" fillId="0" borderId="27" xfId="1" applyFont="1" applyFill="1" applyBorder="1" applyAlignment="1">
      <alignment horizontal="right" vertical="center"/>
    </xf>
    <xf numFmtId="0" fontId="5" fillId="4" borderId="27" xfId="0" applyFont="1" applyFill="1" applyBorder="1" applyAlignment="1">
      <alignment horizontal="right" vertical="center"/>
    </xf>
    <xf numFmtId="0" fontId="3" fillId="4" borderId="27" xfId="0" applyFont="1" applyFill="1" applyBorder="1" applyAlignment="1">
      <alignment horizontal="right" vertical="center"/>
    </xf>
    <xf numFmtId="0" fontId="3" fillId="0" borderId="27" xfId="0" applyFont="1" applyFill="1" applyBorder="1" applyAlignment="1">
      <alignment horizontal="right" vertical="center"/>
    </xf>
    <xf numFmtId="0" fontId="3" fillId="0" borderId="19" xfId="0" applyFont="1" applyBorder="1" applyAlignment="1">
      <alignment horizontal="right" vertical="center"/>
    </xf>
    <xf numFmtId="0" fontId="3" fillId="0" borderId="27" xfId="0" applyFont="1" applyBorder="1" applyAlignment="1">
      <alignment horizontal="right" vertical="center"/>
    </xf>
    <xf numFmtId="0" fontId="5" fillId="3" borderId="2" xfId="0" applyFont="1" applyFill="1" applyBorder="1" applyAlignment="1">
      <alignment horizontal="right" vertical="center"/>
    </xf>
    <xf numFmtId="43" fontId="5" fillId="4" borderId="27" xfId="1" applyFont="1" applyFill="1" applyBorder="1" applyAlignment="1">
      <alignment horizontal="right" vertical="center"/>
    </xf>
    <xf numFmtId="3" fontId="5" fillId="3" borderId="2" xfId="0" applyNumberFormat="1" applyFont="1" applyFill="1" applyBorder="1" applyAlignment="1">
      <alignment horizontal="right" vertical="center"/>
    </xf>
    <xf numFmtId="0" fontId="4" fillId="0" borderId="27" xfId="0" applyFont="1" applyBorder="1" applyAlignment="1">
      <alignment horizontal="right" vertical="center"/>
    </xf>
    <xf numFmtId="0" fontId="4" fillId="0" borderId="19" xfId="0" applyFont="1" applyBorder="1" applyAlignment="1">
      <alignment horizontal="right" vertical="center"/>
    </xf>
    <xf numFmtId="0" fontId="4" fillId="0" borderId="24" xfId="0" applyFont="1" applyBorder="1" applyAlignment="1">
      <alignment horizontal="right" vertical="center"/>
    </xf>
    <xf numFmtId="0" fontId="4" fillId="4" borderId="27" xfId="0" applyFont="1" applyFill="1" applyBorder="1" applyAlignment="1">
      <alignment horizontal="right" vertical="center"/>
    </xf>
    <xf numFmtId="0" fontId="6" fillId="0" borderId="1" xfId="0" applyFont="1" applyBorder="1" applyAlignment="1">
      <alignment horizontal="center"/>
    </xf>
    <xf numFmtId="0" fontId="6" fillId="0" borderId="2" xfId="0" applyFont="1" applyBorder="1" applyAlignment="1">
      <alignment horizontal="center"/>
    </xf>
    <xf numFmtId="0" fontId="7" fillId="0" borderId="2" xfId="0" applyFont="1" applyBorder="1" applyAlignment="1">
      <alignment horizontal="center"/>
    </xf>
    <xf numFmtId="0" fontId="12" fillId="0" borderId="0" xfId="0" applyFont="1"/>
    <xf numFmtId="0" fontId="12" fillId="0" borderId="0" xfId="0" applyFont="1" applyAlignment="1">
      <alignment horizontal="center"/>
    </xf>
    <xf numFmtId="0" fontId="12" fillId="0" borderId="0" xfId="0" applyFont="1" applyAlignment="1">
      <alignment horizontal="left"/>
    </xf>
    <xf numFmtId="0" fontId="12" fillId="0" borderId="0" xfId="0" applyFont="1" applyAlignment="1">
      <alignment horizontal="right"/>
    </xf>
    <xf numFmtId="0" fontId="12" fillId="0" borderId="0" xfId="0" applyFont="1" applyAlignment="1">
      <alignment vertical="center" wrapText="1"/>
    </xf>
    <xf numFmtId="3" fontId="12" fillId="0" borderId="0" xfId="0" applyNumberFormat="1" applyFont="1" applyAlignment="1">
      <alignment horizontal="right"/>
    </xf>
    <xf numFmtId="165" fontId="12" fillId="0" borderId="0" xfId="0" applyNumberFormat="1" applyFont="1" applyAlignment="1">
      <alignment horizontal="right"/>
    </xf>
    <xf numFmtId="165" fontId="13" fillId="0" borderId="0" xfId="0" applyNumberFormat="1" applyFont="1" applyAlignment="1">
      <alignment horizontal="right"/>
    </xf>
    <xf numFmtId="0" fontId="3" fillId="0" borderId="27" xfId="0" applyFont="1" applyBorder="1" applyAlignment="1">
      <alignment horizontal="left" vertical="center" wrapText="1"/>
    </xf>
    <xf numFmtId="164" fontId="12" fillId="0" borderId="0" xfId="0" applyNumberFormat="1" applyFont="1" applyAlignment="1">
      <alignment horizontal="left"/>
    </xf>
    <xf numFmtId="43" fontId="12" fillId="0" borderId="0" xfId="0" applyNumberFormat="1" applyFont="1" applyAlignment="1">
      <alignment horizontal="left"/>
    </xf>
    <xf numFmtId="43" fontId="13" fillId="0" borderId="0" xfId="0" applyNumberFormat="1" applyFont="1" applyAlignment="1">
      <alignment horizontal="left"/>
    </xf>
    <xf numFmtId="165" fontId="13" fillId="5" borderId="0" xfId="0" applyNumberFormat="1" applyFont="1" applyFill="1" applyAlignment="1">
      <alignment horizontal="right"/>
    </xf>
    <xf numFmtId="0" fontId="3" fillId="0" borderId="39" xfId="0" applyFont="1" applyBorder="1" applyAlignment="1">
      <alignment horizontal="center" vertical="center" wrapText="1"/>
    </xf>
    <xf numFmtId="0" fontId="3" fillId="0" borderId="40" xfId="0" applyFont="1" applyBorder="1" applyAlignment="1">
      <alignment horizontal="center" vertical="center" wrapText="1"/>
    </xf>
    <xf numFmtId="0" fontId="17" fillId="0" borderId="38" xfId="0" applyFont="1" applyBorder="1" applyAlignment="1">
      <alignment horizontal="center" vertical="center" wrapText="1"/>
    </xf>
    <xf numFmtId="0" fontId="17" fillId="0" borderId="39" xfId="0" applyFont="1" applyBorder="1" applyAlignment="1">
      <alignment horizontal="center" vertical="center" wrapText="1"/>
    </xf>
    <xf numFmtId="0" fontId="17" fillId="0" borderId="40" xfId="0" applyFont="1" applyBorder="1" applyAlignment="1">
      <alignment horizontal="center" vertical="center" wrapText="1"/>
    </xf>
    <xf numFmtId="0" fontId="17" fillId="0" borderId="8" xfId="0" applyFont="1" applyBorder="1" applyAlignment="1">
      <alignment horizontal="center" vertical="center" wrapText="1"/>
    </xf>
    <xf numFmtId="0" fontId="18" fillId="0" borderId="8" xfId="0" applyFont="1" applyBorder="1" applyAlignment="1">
      <alignment horizontal="center" vertical="center" wrapText="1"/>
    </xf>
    <xf numFmtId="0" fontId="18" fillId="5" borderId="8" xfId="0" applyFont="1" applyFill="1" applyBorder="1" applyAlignment="1">
      <alignment horizontal="center" vertical="center" wrapText="1"/>
    </xf>
    <xf numFmtId="3" fontId="3" fillId="0" borderId="8" xfId="0" applyNumberFormat="1" applyFont="1" applyBorder="1" applyAlignment="1">
      <alignment horizontal="center" vertical="center" wrapText="1"/>
    </xf>
    <xf numFmtId="3" fontId="3" fillId="0" borderId="36" xfId="0" applyNumberFormat="1" applyFont="1" applyBorder="1" applyAlignment="1">
      <alignment horizontal="center" vertical="center" wrapText="1"/>
    </xf>
    <xf numFmtId="0" fontId="16" fillId="0" borderId="0" xfId="0" applyFont="1" applyAlignment="1">
      <alignment horizontal="right"/>
    </xf>
    <xf numFmtId="3" fontId="15" fillId="0" borderId="8" xfId="0" applyNumberFormat="1" applyFont="1" applyBorder="1" applyAlignment="1">
      <alignment horizontal="center" vertical="center" wrapText="1"/>
    </xf>
    <xf numFmtId="0" fontId="13" fillId="7" borderId="0" xfId="0" applyFont="1" applyFill="1" applyAlignment="1">
      <alignment horizontal="left"/>
    </xf>
    <xf numFmtId="0" fontId="13" fillId="7" borderId="0" xfId="0" applyFont="1" applyFill="1" applyAlignment="1">
      <alignment horizontal="center"/>
    </xf>
    <xf numFmtId="0" fontId="13" fillId="7" borderId="0" xfId="0" applyFont="1" applyFill="1" applyAlignment="1">
      <alignment horizontal="right"/>
    </xf>
    <xf numFmtId="0" fontId="13" fillId="7" borderId="37" xfId="0" applyFont="1" applyFill="1" applyBorder="1" applyAlignment="1">
      <alignment horizontal="left"/>
    </xf>
    <xf numFmtId="0" fontId="4" fillId="7" borderId="38" xfId="0" applyFont="1" applyFill="1" applyBorder="1" applyAlignment="1">
      <alignment horizontal="center" vertical="center" wrapText="1"/>
    </xf>
    <xf numFmtId="0" fontId="4" fillId="7" borderId="39" xfId="0" applyFont="1" applyFill="1" applyBorder="1" applyAlignment="1">
      <alignment horizontal="center" vertical="center" wrapText="1"/>
    </xf>
    <xf numFmtId="0" fontId="4" fillId="7" borderId="40" xfId="0" applyFont="1" applyFill="1" applyBorder="1" applyAlignment="1">
      <alignment horizontal="center" vertical="center" wrapText="1"/>
    </xf>
    <xf numFmtId="0" fontId="4" fillId="7" borderId="35" xfId="0" applyFont="1" applyFill="1" applyBorder="1" applyAlignment="1">
      <alignment horizontal="justify" vertical="center" wrapText="1"/>
    </xf>
    <xf numFmtId="3" fontId="4" fillId="7" borderId="8" xfId="0" applyNumberFormat="1" applyFont="1" applyFill="1" applyBorder="1" applyAlignment="1">
      <alignment horizontal="center" vertical="center" wrapText="1"/>
    </xf>
    <xf numFmtId="0" fontId="12" fillId="0" borderId="17" xfId="0" applyFont="1" applyBorder="1" applyAlignment="1">
      <alignment horizontal="center"/>
    </xf>
    <xf numFmtId="0" fontId="12" fillId="0" borderId="17" xfId="0" applyFont="1" applyBorder="1" applyAlignment="1">
      <alignment horizontal="right"/>
    </xf>
    <xf numFmtId="0" fontId="13" fillId="0" borderId="17" xfId="0" applyFont="1" applyBorder="1" applyAlignment="1">
      <alignment horizontal="center"/>
    </xf>
    <xf numFmtId="0" fontId="22" fillId="0" borderId="8" xfId="0" applyFont="1" applyBorder="1" applyAlignment="1">
      <alignment horizontal="center" vertical="center" wrapText="1"/>
    </xf>
    <xf numFmtId="3" fontId="23" fillId="0" borderId="0" xfId="0" applyNumberFormat="1" applyFont="1" applyAlignment="1">
      <alignment horizontal="right"/>
    </xf>
    <xf numFmtId="4" fontId="23" fillId="0" borderId="0" xfId="0" applyNumberFormat="1" applyFont="1" applyAlignment="1">
      <alignment horizontal="right"/>
    </xf>
    <xf numFmtId="0" fontId="24" fillId="7" borderId="17" xfId="0" applyFont="1" applyFill="1" applyBorder="1" applyAlignment="1">
      <alignment horizontal="center" vertical="center" wrapText="1"/>
    </xf>
    <xf numFmtId="3" fontId="25" fillId="0" borderId="17" xfId="0" applyNumberFormat="1" applyFont="1" applyBorder="1" applyAlignment="1">
      <alignment horizontal="right"/>
    </xf>
    <xf numFmtId="0" fontId="26" fillId="0" borderId="0" xfId="0" applyFont="1" applyAlignment="1">
      <alignment horizontal="left"/>
    </xf>
    <xf numFmtId="0" fontId="12" fillId="0" borderId="0" xfId="0" applyFont="1" applyAlignment="1">
      <alignment horizontal="right"/>
    </xf>
    <xf numFmtId="0" fontId="3" fillId="0" borderId="20" xfId="0" applyFont="1" applyBorder="1" applyAlignment="1">
      <alignment horizontal="left" vertical="center" wrapText="1"/>
    </xf>
    <xf numFmtId="0" fontId="17" fillId="4" borderId="26" xfId="0" applyFont="1" applyFill="1" applyBorder="1" applyAlignment="1">
      <alignment horizontal="center" vertical="center"/>
    </xf>
    <xf numFmtId="0" fontId="17" fillId="4" borderId="27" xfId="0" applyFont="1" applyFill="1" applyBorder="1" applyAlignment="1">
      <alignment horizontal="left" vertical="center"/>
    </xf>
    <xf numFmtId="0" fontId="17" fillId="4" borderId="27" xfId="0" applyFont="1" applyFill="1" applyBorder="1" applyAlignment="1">
      <alignment horizontal="center" vertical="center"/>
    </xf>
    <xf numFmtId="0" fontId="17" fillId="4" borderId="27" xfId="0" applyFont="1" applyFill="1" applyBorder="1" applyAlignment="1">
      <alignment horizontal="right" vertical="center"/>
    </xf>
    <xf numFmtId="43" fontId="17" fillId="4" borderId="27" xfId="1" applyFont="1" applyFill="1" applyBorder="1" applyAlignment="1">
      <alignment horizontal="right" vertical="center"/>
    </xf>
    <xf numFmtId="0" fontId="17" fillId="4" borderId="27" xfId="0" applyFont="1" applyFill="1" applyBorder="1" applyAlignment="1">
      <alignment horizontal="left" vertical="center" wrapText="1"/>
    </xf>
    <xf numFmtId="0" fontId="17" fillId="0" borderId="26" xfId="0" applyFont="1" applyFill="1" applyBorder="1" applyAlignment="1">
      <alignment horizontal="center" vertical="center"/>
    </xf>
    <xf numFmtId="0" fontId="17" fillId="0" borderId="27" xfId="0" applyFont="1" applyFill="1" applyBorder="1" applyAlignment="1">
      <alignment horizontal="left" vertical="center"/>
    </xf>
    <xf numFmtId="0" fontId="17" fillId="0" borderId="27" xfId="0" applyFont="1" applyFill="1" applyBorder="1" applyAlignment="1">
      <alignment horizontal="center" vertical="center"/>
    </xf>
    <xf numFmtId="0" fontId="17" fillId="0" borderId="27" xfId="0" applyFont="1" applyFill="1" applyBorder="1" applyAlignment="1">
      <alignment horizontal="right" vertical="center"/>
    </xf>
    <xf numFmtId="43" fontId="17" fillId="0" borderId="27" xfId="1" applyFont="1" applyFill="1" applyBorder="1" applyAlignment="1">
      <alignment horizontal="right" vertical="center"/>
    </xf>
    <xf numFmtId="4" fontId="17" fillId="0" borderId="27" xfId="0" applyNumberFormat="1" applyFont="1" applyFill="1" applyBorder="1" applyAlignment="1">
      <alignment horizontal="right" vertical="center"/>
    </xf>
    <xf numFmtId="0" fontId="17" fillId="0" borderId="27" xfId="0" applyFont="1" applyFill="1" applyBorder="1" applyAlignment="1">
      <alignment horizontal="left" vertical="center" wrapText="1"/>
    </xf>
    <xf numFmtId="0" fontId="17" fillId="0" borderId="28" xfId="0" applyFont="1" applyFill="1" applyBorder="1" applyAlignment="1">
      <alignment horizontal="left" vertical="center" wrapText="1"/>
    </xf>
    <xf numFmtId="0" fontId="17" fillId="0" borderId="18" xfId="0" applyFont="1" applyFill="1" applyBorder="1" applyAlignment="1">
      <alignment horizontal="center" vertical="center"/>
    </xf>
    <xf numFmtId="0" fontId="17" fillId="0" borderId="19" xfId="0" applyFont="1" applyFill="1" applyBorder="1" applyAlignment="1">
      <alignment horizontal="left" vertical="center" wrapText="1"/>
    </xf>
    <xf numFmtId="0" fontId="22" fillId="0" borderId="19" xfId="0" applyFont="1" applyFill="1" applyBorder="1" applyAlignment="1">
      <alignment horizontal="right" vertical="center"/>
    </xf>
    <xf numFmtId="0" fontId="17" fillId="0" borderId="23" xfId="0" applyFont="1" applyFill="1" applyBorder="1" applyAlignment="1">
      <alignment horizontal="center" vertical="center"/>
    </xf>
    <xf numFmtId="0" fontId="17" fillId="0" borderId="24" xfId="0" applyFont="1" applyFill="1" applyBorder="1" applyAlignment="1">
      <alignment horizontal="left" vertical="center" wrapText="1"/>
    </xf>
    <xf numFmtId="0" fontId="22" fillId="0" borderId="24" xfId="0" applyFont="1" applyFill="1" applyBorder="1" applyAlignment="1">
      <alignment horizontal="right" vertical="center"/>
    </xf>
    <xf numFmtId="0" fontId="16" fillId="0" borderId="0" xfId="0" applyFont="1" applyAlignment="1">
      <alignment horizontal="center"/>
    </xf>
    <xf numFmtId="43" fontId="16" fillId="0" borderId="0" xfId="0" applyNumberFormat="1" applyFont="1" applyAlignment="1">
      <alignment horizontal="center"/>
    </xf>
    <xf numFmtId="0" fontId="19" fillId="0" borderId="0" xfId="0" applyFont="1" applyAlignment="1">
      <alignment vertical="top" wrapText="1"/>
    </xf>
    <xf numFmtId="0" fontId="13" fillId="0" borderId="0" xfId="0" applyFont="1" applyAlignment="1">
      <alignment horizontal="left"/>
    </xf>
    <xf numFmtId="0" fontId="28" fillId="0" borderId="0" xfId="0" applyFont="1" applyBorder="1" applyAlignment="1">
      <alignment vertical="top" wrapText="1"/>
    </xf>
    <xf numFmtId="3" fontId="17" fillId="0" borderId="8" xfId="0" applyNumberFormat="1" applyFont="1" applyBorder="1" applyAlignment="1">
      <alignment horizontal="center" vertical="center" wrapText="1"/>
    </xf>
    <xf numFmtId="0" fontId="16" fillId="0" borderId="0" xfId="0" applyFont="1" applyAlignment="1">
      <alignment horizontal="left"/>
    </xf>
    <xf numFmtId="0" fontId="16" fillId="0" borderId="19" xfId="0" applyFont="1" applyBorder="1" applyAlignment="1">
      <alignment horizontal="center" wrapText="1"/>
    </xf>
    <xf numFmtId="0" fontId="16" fillId="0" borderId="20" xfId="0" applyFont="1" applyBorder="1" applyAlignment="1">
      <alignment horizontal="center" wrapText="1"/>
    </xf>
    <xf numFmtId="3" fontId="16" fillId="0" borderId="17" xfId="0" applyNumberFormat="1" applyFont="1" applyBorder="1" applyAlignment="1">
      <alignment horizontal="center"/>
    </xf>
    <xf numFmtId="3" fontId="16" fillId="0" borderId="22" xfId="0" applyNumberFormat="1" applyFont="1" applyBorder="1" applyAlignment="1">
      <alignment horizontal="center"/>
    </xf>
    <xf numFmtId="3" fontId="16" fillId="6" borderId="17" xfId="0" applyNumberFormat="1" applyFont="1" applyFill="1" applyBorder="1" applyAlignment="1">
      <alignment horizontal="center"/>
    </xf>
    <xf numFmtId="3" fontId="16" fillId="6" borderId="22" xfId="0" applyNumberFormat="1" applyFont="1" applyFill="1" applyBorder="1" applyAlignment="1">
      <alignment horizontal="center"/>
    </xf>
    <xf numFmtId="3" fontId="16" fillId="0" borderId="24" xfId="0" applyNumberFormat="1" applyFont="1" applyBorder="1" applyAlignment="1">
      <alignment horizontal="center"/>
    </xf>
    <xf numFmtId="3" fontId="16" fillId="0" borderId="25" xfId="0" applyNumberFormat="1" applyFont="1" applyBorder="1" applyAlignment="1">
      <alignment horizontal="center"/>
    </xf>
    <xf numFmtId="0" fontId="30" fillId="0" borderId="18" xfId="0" applyFont="1" applyBorder="1" applyAlignment="1">
      <alignment horizontal="center" wrapText="1"/>
    </xf>
    <xf numFmtId="3" fontId="30" fillId="0" borderId="21" xfId="0" applyNumberFormat="1" applyFont="1" applyBorder="1" applyAlignment="1">
      <alignment horizontal="right"/>
    </xf>
    <xf numFmtId="3" fontId="30" fillId="6" borderId="21" xfId="0" applyNumberFormat="1" applyFont="1" applyFill="1" applyBorder="1" applyAlignment="1">
      <alignment horizontal="right"/>
    </xf>
    <xf numFmtId="3" fontId="30" fillId="0" borderId="23" xfId="0" applyNumberFormat="1" applyFont="1" applyBorder="1" applyAlignment="1">
      <alignment horizontal="right"/>
    </xf>
    <xf numFmtId="0" fontId="31" fillId="0" borderId="0" xfId="0" applyFont="1" applyAlignment="1">
      <alignment horizontal="left"/>
    </xf>
    <xf numFmtId="0" fontId="32" fillId="0" borderId="0" xfId="0" applyFont="1" applyAlignment="1">
      <alignment horizontal="center"/>
    </xf>
    <xf numFmtId="0" fontId="32" fillId="0" borderId="0" xfId="0" applyFont="1" applyAlignment="1">
      <alignment horizontal="left"/>
    </xf>
    <xf numFmtId="0" fontId="32" fillId="0" borderId="0" xfId="0" applyFont="1" applyAlignment="1">
      <alignment horizontal="right"/>
    </xf>
    <xf numFmtId="0" fontId="33" fillId="0" borderId="38" xfId="0" applyFont="1" applyBorder="1" applyAlignment="1">
      <alignment horizontal="center" vertical="center" wrapText="1"/>
    </xf>
    <xf numFmtId="0" fontId="33" fillId="0" borderId="39" xfId="0" applyFont="1" applyBorder="1" applyAlignment="1">
      <alignment horizontal="center" vertical="center" wrapText="1"/>
    </xf>
    <xf numFmtId="0" fontId="33" fillId="0" borderId="40" xfId="0" applyFont="1" applyBorder="1" applyAlignment="1">
      <alignment horizontal="center" vertical="center" wrapText="1"/>
    </xf>
    <xf numFmtId="0" fontId="34" fillId="0" borderId="8" xfId="0" applyFont="1" applyBorder="1" applyAlignment="1">
      <alignment horizontal="center" vertical="center" wrapText="1"/>
    </xf>
    <xf numFmtId="0" fontId="35" fillId="0" borderId="8" xfId="0" applyFont="1" applyBorder="1" applyAlignment="1">
      <alignment horizontal="center" vertical="center" wrapText="1"/>
    </xf>
    <xf numFmtId="0" fontId="35" fillId="5" borderId="8" xfId="0" applyFont="1" applyFill="1" applyBorder="1" applyAlignment="1">
      <alignment horizontal="center" vertical="center" wrapText="1"/>
    </xf>
    <xf numFmtId="0" fontId="33" fillId="0" borderId="8" xfId="0" applyFont="1" applyBorder="1" applyAlignment="1">
      <alignment horizontal="center" vertical="center" wrapText="1"/>
    </xf>
    <xf numFmtId="0" fontId="31" fillId="0" borderId="0" xfId="0" applyFont="1" applyAlignment="1">
      <alignment horizontal="left" vertical="top"/>
    </xf>
    <xf numFmtId="0" fontId="32" fillId="0" borderId="0" xfId="0" applyFont="1"/>
    <xf numFmtId="0" fontId="6" fillId="0" borderId="2" xfId="0" applyFont="1" applyBorder="1" applyAlignment="1">
      <alignment horizontal="center" wrapText="1"/>
    </xf>
    <xf numFmtId="0" fontId="3" fillId="0" borderId="28" xfId="0" applyFont="1" applyFill="1" applyBorder="1" applyAlignment="1">
      <alignment horizontal="left" vertical="center" wrapText="1"/>
    </xf>
    <xf numFmtId="0" fontId="5" fillId="4" borderId="28" xfId="0" applyFont="1" applyFill="1" applyBorder="1" applyAlignment="1">
      <alignment horizontal="left" vertical="center" wrapText="1"/>
    </xf>
    <xf numFmtId="0" fontId="17" fillId="4" borderId="28" xfId="0" applyFont="1" applyFill="1" applyBorder="1" applyAlignment="1">
      <alignment horizontal="left" vertical="center" wrapText="1"/>
    </xf>
    <xf numFmtId="0" fontId="3" fillId="0" borderId="28" xfId="0" applyFont="1" applyBorder="1" applyAlignment="1">
      <alignment horizontal="left" vertical="center" wrapText="1"/>
    </xf>
    <xf numFmtId="0" fontId="5" fillId="2" borderId="28" xfId="0" applyFont="1" applyFill="1" applyBorder="1" applyAlignment="1">
      <alignment horizontal="left" vertical="center" wrapText="1"/>
    </xf>
    <xf numFmtId="0" fontId="5" fillId="3" borderId="2" xfId="0" applyFont="1" applyFill="1" applyBorder="1" applyAlignment="1">
      <alignment horizontal="left" vertical="center" wrapText="1"/>
    </xf>
    <xf numFmtId="0" fontId="31" fillId="0" borderId="18" xfId="0" applyFont="1" applyBorder="1" applyAlignment="1">
      <alignment horizontal="center" wrapText="1"/>
    </xf>
    <xf numFmtId="0" fontId="32" fillId="0" borderId="19" xfId="0" applyFont="1" applyBorder="1" applyAlignment="1">
      <alignment horizontal="center" wrapText="1"/>
    </xf>
    <xf numFmtId="0" fontId="32" fillId="0" borderId="20" xfId="0" applyFont="1" applyBorder="1" applyAlignment="1">
      <alignment horizontal="center" wrapText="1"/>
    </xf>
    <xf numFmtId="3" fontId="31" fillId="0" borderId="21" xfId="0" applyNumberFormat="1" applyFont="1" applyBorder="1" applyAlignment="1">
      <alignment horizontal="right"/>
    </xf>
    <xf numFmtId="3" fontId="32" fillId="0" borderId="17" xfId="0" applyNumberFormat="1" applyFont="1" applyBorder="1" applyAlignment="1">
      <alignment horizontal="center"/>
    </xf>
    <xf numFmtId="3" fontId="32" fillId="0" borderId="22" xfId="0" applyNumberFormat="1" applyFont="1" applyBorder="1" applyAlignment="1">
      <alignment horizontal="center"/>
    </xf>
    <xf numFmtId="3" fontId="31" fillId="6" borderId="21" xfId="0" applyNumberFormat="1" applyFont="1" applyFill="1" applyBorder="1" applyAlignment="1">
      <alignment horizontal="right"/>
    </xf>
    <xf numFmtId="3" fontId="32" fillId="6" borderId="17" xfId="0" applyNumberFormat="1" applyFont="1" applyFill="1" applyBorder="1" applyAlignment="1">
      <alignment horizontal="center"/>
    </xf>
    <xf numFmtId="3" fontId="32" fillId="6" borderId="22" xfId="0" applyNumberFormat="1" applyFont="1" applyFill="1" applyBorder="1" applyAlignment="1">
      <alignment horizontal="center"/>
    </xf>
    <xf numFmtId="3" fontId="31" fillId="0" borderId="23" xfId="0" applyNumberFormat="1" applyFont="1" applyBorder="1" applyAlignment="1">
      <alignment horizontal="right"/>
    </xf>
    <xf numFmtId="3" fontId="32" fillId="0" borderId="24" xfId="0" applyNumberFormat="1" applyFont="1" applyBorder="1" applyAlignment="1">
      <alignment horizontal="center"/>
    </xf>
    <xf numFmtId="3" fontId="32" fillId="0" borderId="25" xfId="0" applyNumberFormat="1" applyFont="1" applyBorder="1" applyAlignment="1">
      <alignment horizontal="center"/>
    </xf>
    <xf numFmtId="0" fontId="19" fillId="0" borderId="47" xfId="0" applyFont="1" applyBorder="1" applyAlignment="1">
      <alignment horizontal="center" wrapText="1"/>
    </xf>
    <xf numFmtId="0" fontId="19" fillId="0" borderId="48" xfId="0" applyFont="1" applyBorder="1" applyAlignment="1">
      <alignment horizontal="right"/>
    </xf>
    <xf numFmtId="3" fontId="19" fillId="0" borderId="48" xfId="0" applyNumberFormat="1" applyFont="1" applyBorder="1" applyAlignment="1">
      <alignment horizontal="right"/>
    </xf>
    <xf numFmtId="3" fontId="19" fillId="0" borderId="49" xfId="0" applyNumberFormat="1" applyFont="1" applyBorder="1" applyAlignment="1">
      <alignment horizontal="right"/>
    </xf>
    <xf numFmtId="0" fontId="12" fillId="0" borderId="0" xfId="0" applyFont="1" applyAlignment="1">
      <alignment wrapText="1"/>
    </xf>
    <xf numFmtId="3" fontId="18" fillId="5" borderId="8" xfId="0" applyNumberFormat="1" applyFont="1" applyFill="1" applyBorder="1" applyAlignment="1">
      <alignment horizontal="center" vertical="center" wrapText="1"/>
    </xf>
    <xf numFmtId="0" fontId="16" fillId="0" borderId="50" xfId="0" applyFont="1" applyBorder="1" applyAlignment="1">
      <alignment horizontal="center" wrapText="1"/>
    </xf>
    <xf numFmtId="3" fontId="16" fillId="0" borderId="51" xfId="0" applyNumberFormat="1" applyFont="1" applyBorder="1" applyAlignment="1">
      <alignment horizontal="center"/>
    </xf>
    <xf numFmtId="3" fontId="16" fillId="6" borderId="51" xfId="0" applyNumberFormat="1" applyFont="1" applyFill="1" applyBorder="1" applyAlignment="1">
      <alignment horizontal="center"/>
    </xf>
    <xf numFmtId="3" fontId="16" fillId="0" borderId="52" xfId="0" applyNumberFormat="1" applyFont="1" applyBorder="1" applyAlignment="1">
      <alignment horizontal="center"/>
    </xf>
    <xf numFmtId="0" fontId="16" fillId="0" borderId="0" xfId="0" applyFont="1" applyAlignment="1">
      <alignment horizontal="left" vertical="top"/>
    </xf>
    <xf numFmtId="0" fontId="17" fillId="8" borderId="8" xfId="0" applyFont="1" applyFill="1" applyBorder="1" applyAlignment="1">
      <alignment horizontal="center" vertical="center" wrapText="1"/>
    </xf>
    <xf numFmtId="3" fontId="17" fillId="8" borderId="8" xfId="0" applyNumberFormat="1" applyFont="1" applyFill="1" applyBorder="1" applyAlignment="1">
      <alignment horizontal="center" vertical="center" wrapText="1"/>
    </xf>
    <xf numFmtId="0" fontId="3" fillId="0" borderId="0" xfId="0" applyFont="1" applyAlignment="1">
      <alignment horizontal="left" vertical="top" wrapText="1"/>
    </xf>
    <xf numFmtId="0" fontId="8" fillId="0" borderId="5" xfId="0" applyFont="1" applyBorder="1" applyAlignment="1">
      <alignment horizontal="center"/>
    </xf>
    <xf numFmtId="0" fontId="8" fillId="0" borderId="6" xfId="0" applyFont="1" applyBorder="1" applyAlignment="1">
      <alignment horizontal="center"/>
    </xf>
    <xf numFmtId="0" fontId="8" fillId="0" borderId="7" xfId="0" applyFont="1" applyBorder="1" applyAlignment="1">
      <alignment horizontal="center"/>
    </xf>
    <xf numFmtId="0" fontId="8" fillId="0" borderId="8" xfId="0" applyFont="1" applyBorder="1" applyAlignment="1">
      <alignment horizontal="center"/>
    </xf>
    <xf numFmtId="0" fontId="8" fillId="0" borderId="13" xfId="0" applyFont="1" applyBorder="1" applyAlignment="1">
      <alignment horizontal="center"/>
    </xf>
    <xf numFmtId="0" fontId="8" fillId="0" borderId="14" xfId="0" applyFont="1" applyBorder="1" applyAlignment="1">
      <alignment horizontal="center"/>
    </xf>
    <xf numFmtId="0" fontId="8" fillId="0" borderId="13" xfId="0" applyFont="1" applyBorder="1" applyAlignment="1">
      <alignment horizontal="center" wrapText="1"/>
    </xf>
    <xf numFmtId="0" fontId="8" fillId="0" borderId="9" xfId="0" applyFont="1" applyBorder="1" applyAlignment="1">
      <alignment horizontal="center" wrapText="1"/>
    </xf>
    <xf numFmtId="0" fontId="8" fillId="0" borderId="11" xfId="0" applyFont="1" applyBorder="1" applyAlignment="1">
      <alignment horizontal="center" wrapText="1"/>
    </xf>
    <xf numFmtId="0" fontId="8" fillId="0" borderId="15" xfId="0" applyFont="1" applyBorder="1" applyAlignment="1">
      <alignment horizontal="center" wrapText="1"/>
    </xf>
    <xf numFmtId="0" fontId="8" fillId="0" borderId="4" xfId="0" applyFont="1" applyBorder="1" applyAlignment="1">
      <alignment horizontal="center" wrapText="1"/>
    </xf>
    <xf numFmtId="0" fontId="8" fillId="0" borderId="2" xfId="0" applyFont="1" applyBorder="1" applyAlignment="1">
      <alignment horizontal="center" wrapText="1"/>
    </xf>
    <xf numFmtId="0" fontId="8" fillId="0" borderId="5" xfId="0" applyFont="1" applyBorder="1" applyAlignment="1">
      <alignment horizontal="center" wrapText="1"/>
    </xf>
    <xf numFmtId="0" fontId="8" fillId="0" borderId="6" xfId="0" applyFont="1" applyBorder="1" applyAlignment="1">
      <alignment horizontal="center" wrapText="1"/>
    </xf>
    <xf numFmtId="0" fontId="8" fillId="0" borderId="7" xfId="0" applyFont="1" applyBorder="1" applyAlignment="1">
      <alignment horizontal="center" wrapText="1"/>
    </xf>
    <xf numFmtId="0" fontId="8" fillId="0" borderId="10" xfId="0" applyFont="1" applyBorder="1" applyAlignment="1">
      <alignment horizontal="center" wrapText="1"/>
    </xf>
    <xf numFmtId="0" fontId="8" fillId="0" borderId="8" xfId="0" applyFont="1" applyBorder="1" applyAlignment="1">
      <alignment horizontal="center" wrapText="1"/>
    </xf>
    <xf numFmtId="0" fontId="9" fillId="0" borderId="11" xfId="0" applyFont="1" applyBorder="1" applyAlignment="1">
      <alignment horizontal="center" wrapText="1"/>
    </xf>
    <xf numFmtId="0" fontId="9" fillId="0" borderId="3" xfId="0" applyFont="1" applyBorder="1" applyAlignment="1">
      <alignment horizontal="center" wrapText="1"/>
    </xf>
    <xf numFmtId="0" fontId="9" fillId="0" borderId="2" xfId="0" applyFont="1" applyBorder="1" applyAlignment="1">
      <alignment horizontal="center" wrapText="1"/>
    </xf>
    <xf numFmtId="0" fontId="8" fillId="0" borderId="16" xfId="0" applyFont="1" applyBorder="1" applyAlignment="1">
      <alignment horizontal="center" wrapText="1"/>
    </xf>
    <xf numFmtId="0" fontId="8" fillId="0" borderId="12" xfId="0" applyFont="1" applyBorder="1" applyAlignment="1">
      <alignment horizontal="center" wrapText="1"/>
    </xf>
    <xf numFmtId="0" fontId="8" fillId="0" borderId="1" xfId="0" applyFont="1" applyBorder="1" applyAlignment="1">
      <alignment horizontal="center" wrapText="1"/>
    </xf>
    <xf numFmtId="0" fontId="17" fillId="0" borderId="19" xfId="0" applyFont="1" applyFill="1" applyBorder="1" applyAlignment="1">
      <alignment horizontal="center" vertical="center"/>
    </xf>
    <xf numFmtId="0" fontId="17" fillId="0" borderId="24" xfId="0" applyFont="1" applyFill="1" applyBorder="1" applyAlignment="1">
      <alignment horizontal="center" vertical="center"/>
    </xf>
    <xf numFmtId="0" fontId="17" fillId="0" borderId="19" xfId="0" applyFont="1" applyFill="1" applyBorder="1" applyAlignment="1">
      <alignment horizontal="left" vertical="center" wrapText="1"/>
    </xf>
    <xf numFmtId="0" fontId="17" fillId="0" borderId="24" xfId="0" applyFont="1" applyFill="1" applyBorder="1" applyAlignment="1">
      <alignment horizontal="left" vertical="center" wrapText="1"/>
    </xf>
    <xf numFmtId="0" fontId="3" fillId="0" borderId="19" xfId="0" applyFont="1" applyBorder="1" applyAlignment="1">
      <alignment horizontal="center" vertical="center"/>
    </xf>
    <xf numFmtId="0" fontId="3" fillId="0" borderId="24" xfId="0" applyFont="1" applyBorder="1" applyAlignment="1">
      <alignment horizontal="center" vertical="center"/>
    </xf>
    <xf numFmtId="0" fontId="3" fillId="0" borderId="19" xfId="0" applyFont="1" applyBorder="1" applyAlignment="1">
      <alignment horizontal="left" vertical="center" wrapText="1"/>
    </xf>
    <xf numFmtId="0" fontId="3" fillId="0" borderId="24" xfId="0" applyFont="1" applyBorder="1" applyAlignment="1">
      <alignment horizontal="left" vertical="center" wrapText="1"/>
    </xf>
    <xf numFmtId="0" fontId="3" fillId="0" borderId="20" xfId="0" applyFont="1" applyBorder="1" applyAlignment="1">
      <alignment horizontal="left" vertical="center" wrapText="1"/>
    </xf>
    <xf numFmtId="0" fontId="3" fillId="0" borderId="25" xfId="0" applyFont="1" applyBorder="1" applyAlignment="1">
      <alignment horizontal="left" vertical="center" wrapText="1"/>
    </xf>
    <xf numFmtId="0" fontId="17" fillId="0" borderId="20" xfId="0" applyFont="1" applyFill="1" applyBorder="1" applyAlignment="1">
      <alignment horizontal="left" vertical="center" wrapText="1"/>
    </xf>
    <xf numFmtId="0" fontId="17" fillId="0" borderId="25" xfId="0" applyFont="1" applyFill="1" applyBorder="1" applyAlignment="1">
      <alignment horizontal="left" vertical="center" wrapText="1"/>
    </xf>
    <xf numFmtId="0" fontId="3" fillId="0" borderId="18"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19" xfId="0" applyFont="1" applyFill="1" applyBorder="1" applyAlignment="1">
      <alignment horizontal="left" vertical="center" wrapText="1"/>
    </xf>
    <xf numFmtId="0" fontId="3" fillId="0" borderId="24" xfId="0" applyFont="1" applyFill="1" applyBorder="1" applyAlignment="1">
      <alignment horizontal="left" vertical="center" wrapText="1"/>
    </xf>
    <xf numFmtId="0" fontId="3" fillId="0" borderId="19" xfId="0" applyFont="1" applyBorder="1" applyAlignment="1">
      <alignment horizontal="right" vertical="center"/>
    </xf>
    <xf numFmtId="0" fontId="3" fillId="0" borderId="24" xfId="0" applyFont="1" applyBorder="1" applyAlignment="1">
      <alignment horizontal="right" vertical="center"/>
    </xf>
    <xf numFmtId="0" fontId="3" fillId="0" borderId="21" xfId="0" applyFont="1" applyFill="1" applyBorder="1" applyAlignment="1">
      <alignment horizontal="center" vertical="center"/>
    </xf>
    <xf numFmtId="0" fontId="3" fillId="0" borderId="17" xfId="0" applyFont="1" applyFill="1" applyBorder="1" applyAlignment="1">
      <alignment horizontal="left" vertical="center" wrapText="1"/>
    </xf>
    <xf numFmtId="0" fontId="3" fillId="0" borderId="22" xfId="0" applyFont="1" applyBorder="1" applyAlignment="1">
      <alignment horizontal="left" vertical="center" wrapText="1"/>
    </xf>
    <xf numFmtId="0" fontId="3" fillId="0" borderId="17" xfId="0" applyFont="1" applyBorder="1" applyAlignment="1">
      <alignment horizontal="center" vertical="center"/>
    </xf>
    <xf numFmtId="0" fontId="3" fillId="0" borderId="17" xfId="0" applyFont="1" applyBorder="1" applyAlignment="1">
      <alignment horizontal="right" vertical="center"/>
    </xf>
    <xf numFmtId="0" fontId="4" fillId="0" borderId="19" xfId="0" applyFont="1" applyBorder="1" applyAlignment="1">
      <alignment horizontal="right" vertical="center"/>
    </xf>
    <xf numFmtId="0" fontId="4" fillId="0" borderId="24" xfId="0" applyFont="1" applyBorder="1" applyAlignment="1">
      <alignment horizontal="right" vertical="center"/>
    </xf>
    <xf numFmtId="0" fontId="4" fillId="0" borderId="31" xfId="0" applyFont="1" applyBorder="1" applyAlignment="1">
      <alignment horizontal="right" vertical="center"/>
    </xf>
    <xf numFmtId="0" fontId="4" fillId="0" borderId="30" xfId="0" applyFont="1" applyBorder="1" applyAlignment="1">
      <alignment horizontal="right" vertical="center"/>
    </xf>
    <xf numFmtId="0" fontId="4" fillId="0" borderId="32" xfId="0" applyFont="1" applyBorder="1" applyAlignment="1">
      <alignment horizontal="right" vertical="center"/>
    </xf>
    <xf numFmtId="0" fontId="3" fillId="0" borderId="17" xfId="0" applyFont="1" applyBorder="1" applyAlignment="1">
      <alignment horizontal="left" vertical="center" wrapText="1"/>
    </xf>
    <xf numFmtId="0" fontId="4" fillId="0" borderId="17" xfId="0" applyFont="1" applyBorder="1" applyAlignment="1">
      <alignment horizontal="right" vertical="center"/>
    </xf>
    <xf numFmtId="0" fontId="3" fillId="0" borderId="33" xfId="0" applyFont="1" applyFill="1" applyBorder="1" applyAlignment="1">
      <alignment horizontal="center" vertical="center"/>
    </xf>
    <xf numFmtId="0" fontId="3" fillId="0" borderId="29" xfId="0" applyFont="1" applyFill="1" applyBorder="1" applyAlignment="1">
      <alignment horizontal="center" vertical="center"/>
    </xf>
    <xf numFmtId="0" fontId="3" fillId="0" borderId="34" xfId="0" applyFont="1" applyFill="1" applyBorder="1" applyAlignment="1">
      <alignment horizontal="center" vertical="center"/>
    </xf>
    <xf numFmtId="0" fontId="3" fillId="0" borderId="31" xfId="0" applyFont="1" applyFill="1" applyBorder="1" applyAlignment="1">
      <alignment horizontal="left" vertical="center" wrapText="1"/>
    </xf>
    <xf numFmtId="0" fontId="3" fillId="0" borderId="30" xfId="0" applyFont="1" applyFill="1" applyBorder="1" applyAlignment="1">
      <alignment horizontal="left" vertical="center" wrapText="1"/>
    </xf>
    <xf numFmtId="0" fontId="3" fillId="0" borderId="32" xfId="0" applyFont="1" applyFill="1" applyBorder="1" applyAlignment="1">
      <alignment horizontal="left" vertical="center" wrapText="1"/>
    </xf>
    <xf numFmtId="0" fontId="12" fillId="0" borderId="0" xfId="0" applyFont="1" applyAlignment="1">
      <alignment horizontal="right"/>
    </xf>
    <xf numFmtId="0" fontId="13" fillId="0" borderId="4" xfId="0" applyFont="1" applyBorder="1" applyAlignment="1">
      <alignment horizontal="center" vertical="center"/>
    </xf>
    <xf numFmtId="0" fontId="17" fillId="0" borderId="19" xfId="0" applyFont="1" applyBorder="1" applyAlignment="1">
      <alignment horizontal="center" vertical="center"/>
    </xf>
    <xf numFmtId="0" fontId="17" fillId="0" borderId="24" xfId="0" applyFont="1" applyBorder="1" applyAlignment="1">
      <alignment horizontal="center" vertical="center"/>
    </xf>
    <xf numFmtId="0" fontId="17" fillId="0" borderId="19" xfId="0" applyFont="1" applyBorder="1" applyAlignment="1">
      <alignment horizontal="right" vertical="center"/>
    </xf>
    <xf numFmtId="0" fontId="17" fillId="0" borderId="24" xfId="0" applyFont="1" applyBorder="1" applyAlignment="1">
      <alignment horizontal="right" vertical="center"/>
    </xf>
    <xf numFmtId="0" fontId="16" fillId="0" borderId="37" xfId="0" applyFont="1" applyBorder="1" applyAlignment="1">
      <alignment horizontal="center" wrapText="1"/>
    </xf>
    <xf numFmtId="0" fontId="16" fillId="0" borderId="46" xfId="0" applyFont="1" applyBorder="1" applyAlignment="1">
      <alignment horizontal="center" wrapText="1"/>
    </xf>
    <xf numFmtId="0" fontId="16" fillId="0" borderId="40" xfId="0" applyFont="1" applyBorder="1" applyAlignment="1">
      <alignment horizontal="center" wrapText="1"/>
    </xf>
    <xf numFmtId="0" fontId="12" fillId="0" borderId="37" xfId="0" applyFont="1" applyBorder="1" applyAlignment="1">
      <alignment horizontal="right"/>
    </xf>
    <xf numFmtId="0" fontId="12" fillId="0" borderId="46" xfId="0" applyFont="1" applyBorder="1" applyAlignment="1">
      <alignment horizontal="right"/>
    </xf>
    <xf numFmtId="0" fontId="12" fillId="0" borderId="40" xfId="0" applyFont="1" applyBorder="1" applyAlignment="1">
      <alignment horizontal="right"/>
    </xf>
    <xf numFmtId="0" fontId="3" fillId="0" borderId="37" xfId="0" applyFont="1" applyBorder="1" applyAlignment="1">
      <alignment horizontal="right" vertical="center" wrapText="1"/>
    </xf>
    <xf numFmtId="0" fontId="3" fillId="0" borderId="46" xfId="0" applyFont="1" applyBorder="1" applyAlignment="1">
      <alignment horizontal="right" vertical="center" wrapText="1"/>
    </xf>
    <xf numFmtId="0" fontId="3" fillId="0" borderId="40" xfId="0" applyFont="1" applyBorder="1" applyAlignment="1">
      <alignment horizontal="right" vertical="center" wrapText="1"/>
    </xf>
    <xf numFmtId="0" fontId="3" fillId="0" borderId="26" xfId="0" applyFont="1" applyBorder="1" applyAlignment="1">
      <alignment horizontal="right" vertical="center" wrapText="1"/>
    </xf>
    <xf numFmtId="0" fontId="3" fillId="0" borderId="27" xfId="0" applyFont="1" applyBorder="1" applyAlignment="1">
      <alignment horizontal="right" vertical="center" wrapText="1"/>
    </xf>
    <xf numFmtId="0" fontId="3" fillId="0" borderId="28" xfId="0" applyFont="1" applyBorder="1" applyAlignment="1">
      <alignment horizontal="right" vertical="center" wrapText="1"/>
    </xf>
    <xf numFmtId="0" fontId="3" fillId="0" borderId="34" xfId="0" applyFont="1" applyBorder="1" applyAlignment="1">
      <alignment horizontal="right" vertical="center" wrapText="1"/>
    </xf>
    <xf numFmtId="0" fontId="3" fillId="0" borderId="32" xfId="0" applyFont="1" applyBorder="1" applyAlignment="1">
      <alignment horizontal="right" vertical="center" wrapText="1"/>
    </xf>
    <xf numFmtId="0" fontId="3" fillId="0" borderId="43" xfId="0" applyFont="1" applyBorder="1" applyAlignment="1">
      <alignment horizontal="right" vertical="center" wrapText="1"/>
    </xf>
    <xf numFmtId="0" fontId="17" fillId="0" borderId="37" xfId="0" applyFont="1" applyBorder="1" applyAlignment="1">
      <alignment horizontal="right" vertical="center" wrapText="1"/>
    </xf>
    <xf numFmtId="0" fontId="17" fillId="0" borderId="46" xfId="0" applyFont="1" applyBorder="1" applyAlignment="1">
      <alignment horizontal="right" vertical="center" wrapText="1"/>
    </xf>
    <xf numFmtId="0" fontId="17" fillId="0" borderId="40" xfId="0" applyFont="1" applyBorder="1" applyAlignment="1">
      <alignment horizontal="right" vertical="center" wrapText="1"/>
    </xf>
    <xf numFmtId="0" fontId="12" fillId="0" borderId="0" xfId="0" applyFont="1" applyAlignment="1">
      <alignment horizontal="left" vertical="top" wrapText="1"/>
    </xf>
    <xf numFmtId="0" fontId="12" fillId="0" borderId="0" xfId="0" applyFont="1" applyAlignment="1">
      <alignment horizontal="left" vertical="top"/>
    </xf>
    <xf numFmtId="0" fontId="12" fillId="0" borderId="53" xfId="0" applyFont="1" applyBorder="1" applyAlignment="1">
      <alignment horizontal="left" wrapText="1"/>
    </xf>
    <xf numFmtId="0" fontId="12" fillId="0" borderId="0" xfId="0" applyFont="1" applyBorder="1" applyAlignment="1">
      <alignment horizontal="left" wrapText="1"/>
    </xf>
    <xf numFmtId="0" fontId="13" fillId="0" borderId="4" xfId="0" applyFont="1" applyBorder="1" applyAlignment="1">
      <alignment horizontal="left"/>
    </xf>
    <xf numFmtId="0" fontId="12" fillId="0" borderId="0" xfId="0" applyFont="1" applyAlignment="1">
      <alignment horizontal="left"/>
    </xf>
    <xf numFmtId="0" fontId="19" fillId="0" borderId="0" xfId="0" applyFont="1" applyAlignment="1">
      <alignment horizontal="left" vertical="top" wrapText="1"/>
    </xf>
    <xf numFmtId="0" fontId="12" fillId="0" borderId="33" xfId="0" applyFont="1" applyBorder="1" applyAlignment="1">
      <alignment horizontal="center"/>
    </xf>
    <xf numFmtId="0" fontId="12" fillId="0" borderId="31" xfId="0" applyFont="1" applyBorder="1" applyAlignment="1">
      <alignment horizontal="center"/>
    </xf>
    <xf numFmtId="0" fontId="12" fillId="0" borderId="42" xfId="0" applyFont="1" applyBorder="1" applyAlignment="1">
      <alignment horizontal="center"/>
    </xf>
    <xf numFmtId="0" fontId="33" fillId="0" borderId="5" xfId="0" applyFont="1" applyBorder="1" applyAlignment="1">
      <alignment horizontal="right" vertical="center" wrapText="1"/>
    </xf>
    <xf numFmtId="0" fontId="33" fillId="0" borderId="9" xfId="0" applyFont="1" applyBorder="1" applyAlignment="1">
      <alignment horizontal="right" vertical="center" wrapText="1"/>
    </xf>
    <xf numFmtId="0" fontId="33" fillId="0" borderId="11" xfId="0" applyFont="1" applyBorder="1" applyAlignment="1">
      <alignment horizontal="right" vertical="center" wrapText="1"/>
    </xf>
    <xf numFmtId="0" fontId="33" fillId="0" borderId="44" xfId="0" applyFont="1" applyBorder="1" applyAlignment="1">
      <alignment horizontal="right" vertical="center" wrapText="1"/>
    </xf>
    <xf numFmtId="0" fontId="33" fillId="0" borderId="0" xfId="0" applyFont="1" applyBorder="1" applyAlignment="1">
      <alignment horizontal="right" vertical="center" wrapText="1"/>
    </xf>
    <xf numFmtId="0" fontId="33" fillId="0" borderId="3" xfId="0" applyFont="1" applyBorder="1" applyAlignment="1">
      <alignment horizontal="right" vertical="center" wrapText="1"/>
    </xf>
    <xf numFmtId="0" fontId="33" fillId="0" borderId="45" xfId="0" applyFont="1" applyBorder="1" applyAlignment="1">
      <alignment horizontal="right" vertical="center" wrapText="1"/>
    </xf>
    <xf numFmtId="0" fontId="33" fillId="0" borderId="4" xfId="0" applyFont="1" applyBorder="1" applyAlignment="1">
      <alignment horizontal="right" vertical="center" wrapText="1"/>
    </xf>
    <xf numFmtId="0" fontId="33" fillId="0" borderId="2" xfId="0" applyFont="1" applyBorder="1" applyAlignment="1">
      <alignment horizontal="right" vertical="center" wrapText="1"/>
    </xf>
    <xf numFmtId="0" fontId="33" fillId="0" borderId="37" xfId="0" applyFont="1" applyBorder="1" applyAlignment="1">
      <alignment horizontal="right" vertical="center" wrapText="1"/>
    </xf>
    <xf numFmtId="0" fontId="33" fillId="0" borderId="46" xfId="0" applyFont="1" applyBorder="1" applyAlignment="1">
      <alignment horizontal="right" vertical="center" wrapText="1"/>
    </xf>
    <xf numFmtId="0" fontId="33" fillId="0" borderId="40" xfId="0" applyFont="1" applyBorder="1" applyAlignment="1">
      <alignment horizontal="right" vertical="center" wrapText="1"/>
    </xf>
    <xf numFmtId="0" fontId="32" fillId="0" borderId="33" xfId="0" applyFont="1" applyBorder="1" applyAlignment="1">
      <alignment horizontal="center"/>
    </xf>
    <xf numFmtId="0" fontId="32" fillId="0" borderId="31" xfId="0" applyFont="1" applyBorder="1" applyAlignment="1">
      <alignment horizontal="center"/>
    </xf>
    <xf numFmtId="0" fontId="32" fillId="0" borderId="42" xfId="0" applyFont="1" applyBorder="1" applyAlignment="1">
      <alignment horizontal="center"/>
    </xf>
    <xf numFmtId="0" fontId="19" fillId="0" borderId="41" xfId="0" applyFont="1" applyBorder="1" applyAlignment="1">
      <alignment horizontal="left" vertical="top" wrapText="1"/>
    </xf>
    <xf numFmtId="0" fontId="19" fillId="0" borderId="0" xfId="0" applyFont="1" applyBorder="1" applyAlignment="1">
      <alignment horizontal="left" vertical="top" wrapText="1"/>
    </xf>
    <xf numFmtId="0" fontId="17" fillId="0" borderId="5" xfId="0" applyFont="1" applyBorder="1" applyAlignment="1">
      <alignment horizontal="right" vertical="center" wrapText="1"/>
    </xf>
    <xf numFmtId="0" fontId="17" fillId="0" borderId="9" xfId="0" applyFont="1" applyBorder="1" applyAlignment="1">
      <alignment horizontal="right" vertical="center" wrapText="1"/>
    </xf>
    <xf numFmtId="0" fontId="17" fillId="0" borderId="11" xfId="0" applyFont="1" applyBorder="1" applyAlignment="1">
      <alignment horizontal="right" vertical="center" wrapText="1"/>
    </xf>
    <xf numFmtId="0" fontId="17" fillId="0" borderId="44" xfId="0" applyFont="1" applyBorder="1" applyAlignment="1">
      <alignment horizontal="right" vertical="center" wrapText="1"/>
    </xf>
    <xf numFmtId="0" fontId="17" fillId="0" borderId="0" xfId="0" applyFont="1" applyBorder="1" applyAlignment="1">
      <alignment horizontal="right" vertical="center" wrapText="1"/>
    </xf>
    <xf numFmtId="0" fontId="17" fillId="0" borderId="3" xfId="0" applyFont="1" applyBorder="1" applyAlignment="1">
      <alignment horizontal="right" vertical="center" wrapText="1"/>
    </xf>
    <xf numFmtId="0" fontId="17" fillId="0" borderId="45" xfId="0" applyFont="1" applyBorder="1" applyAlignment="1">
      <alignment horizontal="right" vertical="center" wrapText="1"/>
    </xf>
    <xf numFmtId="0" fontId="17" fillId="0" borderId="4" xfId="0" applyFont="1" applyBorder="1" applyAlignment="1">
      <alignment horizontal="right" vertical="center" wrapText="1"/>
    </xf>
    <xf numFmtId="0" fontId="17" fillId="0" borderId="2" xfId="0" applyFont="1" applyBorder="1" applyAlignment="1">
      <alignment horizontal="right" vertical="center" wrapText="1"/>
    </xf>
    <xf numFmtId="0" fontId="32" fillId="0" borderId="18" xfId="0" applyFont="1" applyBorder="1" applyAlignment="1">
      <alignment horizontal="right"/>
    </xf>
    <xf numFmtId="0" fontId="32" fillId="0" borderId="50" xfId="0" applyFont="1" applyBorder="1" applyAlignment="1">
      <alignment horizontal="right"/>
    </xf>
    <xf numFmtId="0" fontId="32" fillId="0" borderId="21" xfId="0" applyFont="1" applyBorder="1" applyAlignment="1">
      <alignment horizontal="right"/>
    </xf>
    <xf numFmtId="0" fontId="32" fillId="0" borderId="51" xfId="0" applyFont="1" applyBorder="1" applyAlignment="1">
      <alignment horizontal="right"/>
    </xf>
    <xf numFmtId="0" fontId="32" fillId="6" borderId="21" xfId="0" applyFont="1" applyFill="1" applyBorder="1" applyAlignment="1">
      <alignment horizontal="right"/>
    </xf>
    <xf numFmtId="0" fontId="32" fillId="6" borderId="51" xfId="0" applyFont="1" applyFill="1" applyBorder="1" applyAlignment="1">
      <alignment horizontal="right"/>
    </xf>
    <xf numFmtId="0" fontId="32" fillId="0" borderId="23" xfId="0" applyFont="1" applyBorder="1" applyAlignment="1">
      <alignment horizontal="right"/>
    </xf>
    <xf numFmtId="0" fontId="32" fillId="0" borderId="52" xfId="0" applyFont="1" applyBorder="1" applyAlignment="1">
      <alignment horizontal="right"/>
    </xf>
    <xf numFmtId="0" fontId="17" fillId="0" borderId="9" xfId="0" applyFont="1" applyBorder="1" applyAlignment="1">
      <alignment horizontal="left" vertical="top" wrapText="1"/>
    </xf>
    <xf numFmtId="0" fontId="31" fillId="0" borderId="37" xfId="0" applyFont="1" applyBorder="1" applyAlignment="1">
      <alignment horizontal="center" wrapText="1"/>
    </xf>
    <xf numFmtId="0" fontId="31" fillId="0" borderId="46" xfId="0" applyFont="1" applyBorder="1" applyAlignment="1">
      <alignment horizontal="center" wrapText="1"/>
    </xf>
    <xf numFmtId="0" fontId="31" fillId="0" borderId="40" xfId="0" applyFont="1" applyBorder="1" applyAlignment="1">
      <alignment horizontal="center" wrapText="1"/>
    </xf>
    <xf numFmtId="0" fontId="30" fillId="9" borderId="18" xfId="0" applyFont="1" applyFill="1" applyBorder="1" applyAlignment="1">
      <alignment horizontal="center" wrapText="1"/>
    </xf>
    <xf numFmtId="0" fontId="16" fillId="0" borderId="0" xfId="0" applyFont="1" applyAlignment="1">
      <alignment wrapText="1"/>
    </xf>
    <xf numFmtId="0" fontId="19" fillId="0" borderId="51" xfId="0" applyFont="1" applyBorder="1" applyAlignment="1">
      <alignment horizontal="center"/>
    </xf>
    <xf numFmtId="0" fontId="16" fillId="0" borderId="0" xfId="0" applyFont="1"/>
    <xf numFmtId="3" fontId="19" fillId="0" borderId="51" xfId="0" applyNumberFormat="1" applyFont="1" applyBorder="1" applyAlignment="1">
      <alignment horizontal="right"/>
    </xf>
    <xf numFmtId="3" fontId="19" fillId="6" borderId="51" xfId="0" applyNumberFormat="1" applyFont="1" applyFill="1" applyBorder="1" applyAlignment="1">
      <alignment horizontal="right"/>
    </xf>
    <xf numFmtId="3" fontId="19" fillId="6" borderId="48" xfId="0" applyNumberFormat="1" applyFont="1" applyFill="1" applyBorder="1" applyAlignment="1">
      <alignment horizontal="right"/>
    </xf>
  </cellXfs>
  <cellStyles count="3">
    <cellStyle name="Komats" xfId="1" builtinId="3"/>
    <cellStyle name="Normal 2 2" xfId="2" xr:uid="{B203329E-ECAA-414D-A4A0-B7AC2E04722C}"/>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FF989F-FCB4-423C-8280-CC3A6D6D94A6}">
  <dimension ref="A1:U172"/>
  <sheetViews>
    <sheetView tabSelected="1" zoomScale="70" zoomScaleNormal="70" workbookViewId="0">
      <pane ySplit="7" topLeftCell="A116" activePane="bottomLeft" state="frozen"/>
      <selection pane="bottomLeft" activeCell="L173" sqref="L173"/>
    </sheetView>
  </sheetViews>
  <sheetFormatPr defaultRowHeight="14" x14ac:dyDescent="0.3"/>
  <cols>
    <col min="1" max="1" width="8.7265625" style="58"/>
    <col min="2" max="2" width="26.7265625" style="59" customWidth="1"/>
    <col min="3" max="3" width="8.7265625" style="58"/>
    <col min="4" max="4" width="28.7265625" style="59" customWidth="1"/>
    <col min="5" max="5" width="13.453125" style="58" customWidth="1"/>
    <col min="6" max="7" width="13.453125" style="60" customWidth="1"/>
    <col min="8" max="8" width="19.1796875" style="58" customWidth="1"/>
    <col min="9" max="11" width="13.453125" style="60" customWidth="1"/>
    <col min="12" max="12" width="21.90625" style="59" customWidth="1"/>
    <col min="13" max="13" width="2.1796875" style="57" customWidth="1"/>
    <col min="14" max="15" width="12.36328125" style="57" customWidth="1"/>
    <col min="16" max="16" width="2.26953125" style="57" customWidth="1"/>
    <col min="17" max="20" width="12.36328125" style="57" customWidth="1"/>
    <col min="21" max="21" width="15" style="57" customWidth="1"/>
    <col min="22" max="16384" width="8.7265625" style="57"/>
  </cols>
  <sheetData>
    <row r="1" spans="1:21" x14ac:dyDescent="0.3">
      <c r="A1" s="246" t="s">
        <v>157</v>
      </c>
      <c r="B1" s="246"/>
      <c r="C1" s="246"/>
      <c r="D1" s="246"/>
      <c r="E1" s="246"/>
      <c r="F1" s="246"/>
      <c r="G1" s="246"/>
      <c r="H1" s="246"/>
      <c r="I1" s="246"/>
      <c r="J1" s="246"/>
      <c r="K1" s="246"/>
      <c r="L1" s="246"/>
      <c r="M1" s="246"/>
      <c r="N1" s="246"/>
      <c r="O1" s="246"/>
      <c r="P1" s="246"/>
      <c r="Q1" s="246"/>
      <c r="R1" s="246"/>
      <c r="S1" s="246"/>
      <c r="T1" s="246"/>
      <c r="U1" s="246"/>
    </row>
    <row r="2" spans="1:21" x14ac:dyDescent="0.3">
      <c r="A2" s="246" t="s">
        <v>158</v>
      </c>
      <c r="B2" s="246"/>
      <c r="C2" s="246"/>
      <c r="D2" s="246"/>
      <c r="E2" s="246"/>
      <c r="F2" s="246"/>
      <c r="G2" s="246"/>
      <c r="H2" s="246"/>
      <c r="I2" s="246"/>
      <c r="J2" s="246"/>
      <c r="K2" s="246"/>
      <c r="L2" s="246"/>
      <c r="M2" s="246"/>
      <c r="N2" s="246"/>
      <c r="O2" s="246"/>
      <c r="P2" s="246"/>
      <c r="Q2" s="246"/>
      <c r="R2" s="246"/>
      <c r="S2" s="246"/>
      <c r="T2" s="246"/>
      <c r="U2" s="246"/>
    </row>
    <row r="3" spans="1:21" ht="36.5" customHeight="1" thickBot="1" x14ac:dyDescent="0.35">
      <c r="A3" s="247" t="s">
        <v>159</v>
      </c>
      <c r="B3" s="247"/>
      <c r="C3" s="247"/>
      <c r="D3" s="247"/>
      <c r="E3" s="247"/>
      <c r="F3" s="247"/>
      <c r="G3" s="247"/>
      <c r="H3" s="247"/>
      <c r="I3" s="247"/>
      <c r="J3" s="247"/>
      <c r="K3" s="247"/>
      <c r="L3" s="247"/>
    </row>
    <row r="4" spans="1:21" x14ac:dyDescent="0.3">
      <c r="A4" s="187" t="s">
        <v>0</v>
      </c>
      <c r="B4" s="188"/>
      <c r="C4" s="191" t="s">
        <v>1</v>
      </c>
      <c r="D4" s="188"/>
      <c r="E4" s="193" t="s">
        <v>2</v>
      </c>
      <c r="F4" s="194"/>
      <c r="G4" s="195"/>
      <c r="H4" s="199" t="s">
        <v>3</v>
      </c>
      <c r="I4" s="194"/>
      <c r="J4" s="200"/>
      <c r="K4" s="204" t="s">
        <v>154</v>
      </c>
      <c r="L4" s="207" t="s">
        <v>4</v>
      </c>
      <c r="M4" s="61"/>
      <c r="N4" s="2"/>
      <c r="O4" s="2"/>
    </row>
    <row r="5" spans="1:21" ht="14.5" thickBot="1" x14ac:dyDescent="0.35">
      <c r="A5" s="189"/>
      <c r="B5" s="190"/>
      <c r="C5" s="192"/>
      <c r="D5" s="190"/>
      <c r="E5" s="196"/>
      <c r="F5" s="197"/>
      <c r="G5" s="198"/>
      <c r="H5" s="201"/>
      <c r="I5" s="202"/>
      <c r="J5" s="203"/>
      <c r="K5" s="205"/>
      <c r="L5" s="208"/>
      <c r="M5" s="1"/>
      <c r="N5" s="2"/>
      <c r="O5" s="2"/>
    </row>
    <row r="6" spans="1:21" ht="40" customHeight="1" thickBot="1" x14ac:dyDescent="0.35">
      <c r="A6" s="31" t="s">
        <v>5</v>
      </c>
      <c r="B6" s="32" t="s">
        <v>6</v>
      </c>
      <c r="C6" s="32" t="s">
        <v>5</v>
      </c>
      <c r="D6" s="32" t="s">
        <v>6</v>
      </c>
      <c r="E6" s="33" t="s">
        <v>7</v>
      </c>
      <c r="F6" s="33" t="s">
        <v>155</v>
      </c>
      <c r="G6" s="33" t="s">
        <v>156</v>
      </c>
      <c r="H6" s="33" t="s">
        <v>7</v>
      </c>
      <c r="I6" s="33" t="s">
        <v>155</v>
      </c>
      <c r="J6" s="33" t="s">
        <v>156</v>
      </c>
      <c r="K6" s="206"/>
      <c r="L6" s="209"/>
      <c r="M6" s="2"/>
      <c r="N6" s="2"/>
      <c r="O6" s="2"/>
    </row>
    <row r="7" spans="1:21" ht="14.5" thickBot="1" x14ac:dyDescent="0.35">
      <c r="A7" s="54">
        <v>1</v>
      </c>
      <c r="B7" s="55">
        <v>2</v>
      </c>
      <c r="C7" s="55">
        <v>3</v>
      </c>
      <c r="D7" s="55">
        <v>4</v>
      </c>
      <c r="E7" s="55">
        <v>5</v>
      </c>
      <c r="F7" s="55">
        <v>6</v>
      </c>
      <c r="G7" s="55">
        <v>7</v>
      </c>
      <c r="H7" s="55">
        <v>8</v>
      </c>
      <c r="I7" s="55">
        <v>9</v>
      </c>
      <c r="J7" s="55">
        <v>10</v>
      </c>
      <c r="K7" s="56">
        <v>11</v>
      </c>
      <c r="L7" s="154">
        <v>12</v>
      </c>
      <c r="M7" s="2"/>
      <c r="N7" s="2"/>
      <c r="O7" s="2"/>
    </row>
    <row r="8" spans="1:21" ht="23.5" thickBot="1" x14ac:dyDescent="0.35">
      <c r="A8" s="6">
        <v>185</v>
      </c>
      <c r="B8" s="18" t="s">
        <v>12</v>
      </c>
      <c r="C8" s="16">
        <v>218</v>
      </c>
      <c r="D8" s="18" t="s">
        <v>12</v>
      </c>
      <c r="E8" s="16">
        <v>50</v>
      </c>
      <c r="F8" s="41">
        <v>1500</v>
      </c>
      <c r="G8" s="41">
        <f>F8*E8</f>
        <v>75000</v>
      </c>
      <c r="H8" s="16">
        <v>50</v>
      </c>
      <c r="I8" s="41">
        <v>3000</v>
      </c>
      <c r="J8" s="41">
        <f>I8*H8</f>
        <v>150000</v>
      </c>
      <c r="K8" s="14">
        <f>J8-G8</f>
        <v>75000</v>
      </c>
      <c r="L8" s="155" t="s">
        <v>13</v>
      </c>
      <c r="M8" s="2"/>
      <c r="N8" s="2"/>
      <c r="O8" s="2"/>
    </row>
    <row r="9" spans="1:21" ht="14.5" thickBot="1" x14ac:dyDescent="0.35">
      <c r="A9" s="12">
        <v>225</v>
      </c>
      <c r="B9" s="13" t="s">
        <v>14</v>
      </c>
      <c r="C9" s="11" t="s">
        <v>8</v>
      </c>
      <c r="D9" s="13" t="s">
        <v>8</v>
      </c>
      <c r="E9" s="11">
        <v>265</v>
      </c>
      <c r="F9" s="42">
        <v>12.32</v>
      </c>
      <c r="G9" s="48">
        <f>F9*E9</f>
        <v>3264.8</v>
      </c>
      <c r="H9" s="11">
        <v>0</v>
      </c>
      <c r="I9" s="42">
        <v>0</v>
      </c>
      <c r="J9" s="42">
        <v>0</v>
      </c>
      <c r="K9" s="48">
        <f>J9-G9</f>
        <v>-3264.8</v>
      </c>
      <c r="L9" s="156" t="s">
        <v>10</v>
      </c>
      <c r="M9" s="2"/>
      <c r="N9" s="2"/>
      <c r="O9" s="2"/>
    </row>
    <row r="10" spans="1:21" ht="14.5" thickBot="1" x14ac:dyDescent="0.35">
      <c r="A10" s="102">
        <v>152</v>
      </c>
      <c r="B10" s="103" t="s">
        <v>15</v>
      </c>
      <c r="C10" s="104" t="s">
        <v>8</v>
      </c>
      <c r="D10" s="103" t="s">
        <v>8</v>
      </c>
      <c r="E10" s="104">
        <v>250</v>
      </c>
      <c r="F10" s="105">
        <v>59.9</v>
      </c>
      <c r="G10" s="106">
        <f>F10*E10</f>
        <v>14975</v>
      </c>
      <c r="H10" s="104">
        <v>0</v>
      </c>
      <c r="I10" s="105">
        <v>0</v>
      </c>
      <c r="J10" s="105">
        <v>0</v>
      </c>
      <c r="K10" s="106">
        <f>J10-G10</f>
        <v>-14975</v>
      </c>
      <c r="L10" s="157" t="s">
        <v>10</v>
      </c>
      <c r="M10" s="2"/>
      <c r="N10" s="2"/>
      <c r="O10" s="2"/>
    </row>
    <row r="11" spans="1:21" ht="14.5" thickBot="1" x14ac:dyDescent="0.35">
      <c r="A11" s="102">
        <v>211</v>
      </c>
      <c r="B11" s="103" t="s">
        <v>16</v>
      </c>
      <c r="C11" s="104" t="s">
        <v>8</v>
      </c>
      <c r="D11" s="103" t="s">
        <v>8</v>
      </c>
      <c r="E11" s="104">
        <v>200</v>
      </c>
      <c r="F11" s="105">
        <v>37.21</v>
      </c>
      <c r="G11" s="106">
        <f>F11*E11</f>
        <v>7442</v>
      </c>
      <c r="H11" s="104">
        <v>0</v>
      </c>
      <c r="I11" s="105">
        <v>0</v>
      </c>
      <c r="J11" s="105">
        <v>0</v>
      </c>
      <c r="K11" s="106">
        <f>J11-G11</f>
        <v>-7442</v>
      </c>
      <c r="L11" s="157" t="s">
        <v>10</v>
      </c>
      <c r="M11" s="2"/>
      <c r="N11" s="2"/>
      <c r="O11" s="2"/>
    </row>
    <row r="12" spans="1:21" ht="23.5" thickBot="1" x14ac:dyDescent="0.35">
      <c r="A12" s="102">
        <v>221</v>
      </c>
      <c r="B12" s="107" t="s">
        <v>17</v>
      </c>
      <c r="C12" s="104" t="s">
        <v>8</v>
      </c>
      <c r="D12" s="103" t="s">
        <v>8</v>
      </c>
      <c r="E12" s="104">
        <v>0</v>
      </c>
      <c r="F12" s="105">
        <v>0</v>
      </c>
      <c r="G12" s="105">
        <f>F12*E12</f>
        <v>0</v>
      </c>
      <c r="H12" s="104">
        <v>0</v>
      </c>
      <c r="I12" s="105">
        <v>0</v>
      </c>
      <c r="J12" s="105">
        <v>0</v>
      </c>
      <c r="K12" s="105">
        <v>0</v>
      </c>
      <c r="L12" s="157" t="s">
        <v>10</v>
      </c>
      <c r="M12" s="2"/>
      <c r="N12" s="2"/>
      <c r="O12" s="2"/>
    </row>
    <row r="13" spans="1:21" ht="14.5" thickBot="1" x14ac:dyDescent="0.35">
      <c r="A13" s="102">
        <v>223</v>
      </c>
      <c r="B13" s="103" t="s">
        <v>18</v>
      </c>
      <c r="C13" s="104" t="s">
        <v>8</v>
      </c>
      <c r="D13" s="103" t="s">
        <v>8</v>
      </c>
      <c r="E13" s="104">
        <v>0</v>
      </c>
      <c r="F13" s="105">
        <v>0</v>
      </c>
      <c r="G13" s="105">
        <v>0</v>
      </c>
      <c r="H13" s="104">
        <v>0</v>
      </c>
      <c r="I13" s="105">
        <v>0</v>
      </c>
      <c r="J13" s="105">
        <v>0</v>
      </c>
      <c r="K13" s="105">
        <v>0</v>
      </c>
      <c r="L13" s="157" t="s">
        <v>10</v>
      </c>
      <c r="M13" s="2"/>
      <c r="N13" s="2"/>
      <c r="O13" s="2"/>
    </row>
    <row r="14" spans="1:21" ht="23.5" thickBot="1" x14ac:dyDescent="0.35">
      <c r="A14" s="108" t="s">
        <v>8</v>
      </c>
      <c r="B14" s="109" t="s">
        <v>8</v>
      </c>
      <c r="C14" s="110">
        <v>253</v>
      </c>
      <c r="D14" s="109" t="s">
        <v>19</v>
      </c>
      <c r="E14" s="110">
        <v>0</v>
      </c>
      <c r="F14" s="111">
        <v>0</v>
      </c>
      <c r="G14" s="111">
        <v>0</v>
      </c>
      <c r="H14" s="110">
        <v>15</v>
      </c>
      <c r="I14" s="112">
        <f>((5*21390.38)+(10*22709.28))/15</f>
        <v>22269.646666666667</v>
      </c>
      <c r="J14" s="113">
        <f>I14*H14</f>
        <v>334044.7</v>
      </c>
      <c r="K14" s="112">
        <f t="shared" ref="K14:K17" si="0">J14-G14</f>
        <v>334044.7</v>
      </c>
      <c r="L14" s="115" t="s">
        <v>9</v>
      </c>
      <c r="M14" s="2"/>
      <c r="N14" s="2"/>
      <c r="O14" s="2"/>
    </row>
    <row r="15" spans="1:21" ht="23.5" thickBot="1" x14ac:dyDescent="0.35">
      <c r="A15" s="108" t="s">
        <v>8</v>
      </c>
      <c r="B15" s="109" t="s">
        <v>8</v>
      </c>
      <c r="C15" s="110">
        <v>254</v>
      </c>
      <c r="D15" s="109" t="s">
        <v>20</v>
      </c>
      <c r="E15" s="110">
        <v>0</v>
      </c>
      <c r="F15" s="111">
        <v>0</v>
      </c>
      <c r="G15" s="111">
        <v>0</v>
      </c>
      <c r="H15" s="110">
        <v>20</v>
      </c>
      <c r="I15" s="111">
        <v>6776</v>
      </c>
      <c r="J15" s="113">
        <f t="shared" ref="J15:J17" si="1">I15*H15</f>
        <v>135520</v>
      </c>
      <c r="K15" s="112">
        <f t="shared" si="0"/>
        <v>135520</v>
      </c>
      <c r="L15" s="115" t="s">
        <v>9</v>
      </c>
      <c r="M15" s="2"/>
      <c r="N15" s="2"/>
      <c r="O15" s="2"/>
    </row>
    <row r="16" spans="1:21" ht="35" thickBot="1" x14ac:dyDescent="0.35">
      <c r="A16" s="108" t="s">
        <v>8</v>
      </c>
      <c r="B16" s="109" t="s">
        <v>8</v>
      </c>
      <c r="C16" s="110">
        <v>255</v>
      </c>
      <c r="D16" s="114" t="s">
        <v>21</v>
      </c>
      <c r="E16" s="110">
        <v>0</v>
      </c>
      <c r="F16" s="111">
        <v>0</v>
      </c>
      <c r="G16" s="111">
        <v>0</v>
      </c>
      <c r="H16" s="110">
        <v>15</v>
      </c>
      <c r="I16" s="111">
        <v>1044.18</v>
      </c>
      <c r="J16" s="113">
        <f t="shared" si="1"/>
        <v>15662.7</v>
      </c>
      <c r="K16" s="112">
        <f t="shared" si="0"/>
        <v>15662.7</v>
      </c>
      <c r="L16" s="115" t="s">
        <v>22</v>
      </c>
      <c r="M16" s="2"/>
      <c r="N16" s="2"/>
      <c r="O16" s="2"/>
    </row>
    <row r="17" spans="1:15" ht="44.25" customHeight="1" thickBot="1" x14ac:dyDescent="0.35">
      <c r="A17" s="108" t="s">
        <v>8</v>
      </c>
      <c r="B17" s="109" t="s">
        <v>8</v>
      </c>
      <c r="C17" s="110">
        <v>3</v>
      </c>
      <c r="D17" s="114" t="s">
        <v>23</v>
      </c>
      <c r="E17" s="110">
        <v>0</v>
      </c>
      <c r="F17" s="111">
        <v>0</v>
      </c>
      <c r="G17" s="111">
        <v>0</v>
      </c>
      <c r="H17" s="110">
        <v>90</v>
      </c>
      <c r="I17" s="112">
        <v>2186.71</v>
      </c>
      <c r="J17" s="113">
        <f t="shared" si="1"/>
        <v>196803.9</v>
      </c>
      <c r="K17" s="112">
        <f t="shared" si="0"/>
        <v>196803.9</v>
      </c>
      <c r="L17" s="115" t="s">
        <v>9</v>
      </c>
      <c r="M17" s="2"/>
      <c r="N17" s="2"/>
      <c r="O17" s="2"/>
    </row>
    <row r="18" spans="1:15" ht="23" x14ac:dyDescent="0.3">
      <c r="A18" s="116">
        <v>145</v>
      </c>
      <c r="B18" s="117" t="s">
        <v>24</v>
      </c>
      <c r="C18" s="210">
        <v>182</v>
      </c>
      <c r="D18" s="212" t="s">
        <v>26</v>
      </c>
      <c r="E18" s="248">
        <v>0</v>
      </c>
      <c r="F18" s="250">
        <v>0</v>
      </c>
      <c r="G18" s="250">
        <v>0</v>
      </c>
      <c r="H18" s="248">
        <v>0</v>
      </c>
      <c r="I18" s="250">
        <v>0</v>
      </c>
      <c r="J18" s="250">
        <v>0</v>
      </c>
      <c r="K18" s="118"/>
      <c r="L18" s="220" t="s">
        <v>35</v>
      </c>
      <c r="M18" s="2"/>
      <c r="N18" s="2"/>
      <c r="O18" s="2"/>
    </row>
    <row r="19" spans="1:15" ht="23.5" thickBot="1" x14ac:dyDescent="0.35">
      <c r="A19" s="119">
        <v>146</v>
      </c>
      <c r="B19" s="120" t="s">
        <v>25</v>
      </c>
      <c r="C19" s="211"/>
      <c r="D19" s="213"/>
      <c r="E19" s="249"/>
      <c r="F19" s="251"/>
      <c r="G19" s="251"/>
      <c r="H19" s="249"/>
      <c r="I19" s="251"/>
      <c r="J19" s="251"/>
      <c r="K19" s="121"/>
      <c r="L19" s="221"/>
      <c r="M19" s="2"/>
      <c r="N19" s="2"/>
      <c r="O19" s="2"/>
    </row>
    <row r="20" spans="1:15" ht="33.75" customHeight="1" thickBot="1" x14ac:dyDescent="0.35">
      <c r="A20" s="6">
        <v>182</v>
      </c>
      <c r="B20" s="7" t="s">
        <v>27</v>
      </c>
      <c r="C20" s="9">
        <v>245</v>
      </c>
      <c r="D20" s="34" t="s">
        <v>28</v>
      </c>
      <c r="E20" s="20">
        <v>0</v>
      </c>
      <c r="F20" s="45">
        <v>0</v>
      </c>
      <c r="G20" s="45">
        <v>0</v>
      </c>
      <c r="H20" s="20">
        <v>0</v>
      </c>
      <c r="I20" s="45">
        <v>0</v>
      </c>
      <c r="J20" s="45">
        <v>0</v>
      </c>
      <c r="K20" s="50"/>
      <c r="L20" s="158" t="s">
        <v>32</v>
      </c>
      <c r="M20" s="2"/>
      <c r="N20" s="2"/>
      <c r="O20" s="2"/>
    </row>
    <row r="21" spans="1:15" ht="23" x14ac:dyDescent="0.3">
      <c r="A21" s="23">
        <v>180</v>
      </c>
      <c r="B21" s="26" t="s">
        <v>29</v>
      </c>
      <c r="C21" s="214">
        <v>215</v>
      </c>
      <c r="D21" s="216" t="s">
        <v>31</v>
      </c>
      <c r="E21" s="214">
        <v>0</v>
      </c>
      <c r="F21" s="226">
        <v>0</v>
      </c>
      <c r="G21" s="226">
        <v>0</v>
      </c>
      <c r="H21" s="214">
        <v>0</v>
      </c>
      <c r="I21" s="226">
        <v>0</v>
      </c>
      <c r="J21" s="226">
        <v>0</v>
      </c>
      <c r="K21" s="51"/>
      <c r="L21" s="218" t="s">
        <v>33</v>
      </c>
      <c r="M21" s="2"/>
      <c r="N21" s="2"/>
      <c r="O21" s="2"/>
    </row>
    <row r="22" spans="1:15" ht="23.5" thickBot="1" x14ac:dyDescent="0.35">
      <c r="A22" s="25">
        <v>181</v>
      </c>
      <c r="B22" s="28" t="s">
        <v>30</v>
      </c>
      <c r="C22" s="215"/>
      <c r="D22" s="217"/>
      <c r="E22" s="215"/>
      <c r="F22" s="227"/>
      <c r="G22" s="227"/>
      <c r="H22" s="215"/>
      <c r="I22" s="227"/>
      <c r="J22" s="227"/>
      <c r="K22" s="52"/>
      <c r="L22" s="219"/>
      <c r="M22" s="2"/>
      <c r="N22" s="2"/>
      <c r="O22" s="2"/>
    </row>
    <row r="23" spans="1:15" ht="23.5" thickBot="1" x14ac:dyDescent="0.35">
      <c r="A23" s="23">
        <v>36</v>
      </c>
      <c r="B23" s="26" t="s">
        <v>36</v>
      </c>
      <c r="C23" s="20">
        <v>37</v>
      </c>
      <c r="D23" s="35" t="s">
        <v>37</v>
      </c>
      <c r="E23" s="20">
        <v>0</v>
      </c>
      <c r="F23" s="45">
        <v>0</v>
      </c>
      <c r="G23" s="45">
        <v>0</v>
      </c>
      <c r="H23" s="20">
        <v>0</v>
      </c>
      <c r="I23" s="45">
        <v>0</v>
      </c>
      <c r="J23" s="45">
        <v>0</v>
      </c>
      <c r="K23" s="51"/>
      <c r="L23" s="101" t="s">
        <v>32</v>
      </c>
      <c r="M23" s="2"/>
      <c r="N23" s="2"/>
      <c r="O23" s="2"/>
    </row>
    <row r="24" spans="1:15" ht="15.75" customHeight="1" x14ac:dyDescent="0.3">
      <c r="A24" s="222">
        <v>37</v>
      </c>
      <c r="B24" s="224" t="s">
        <v>38</v>
      </c>
      <c r="C24" s="20">
        <v>38</v>
      </c>
      <c r="D24" s="35" t="s">
        <v>39</v>
      </c>
      <c r="E24" s="214">
        <v>0</v>
      </c>
      <c r="F24" s="226">
        <v>0</v>
      </c>
      <c r="G24" s="226">
        <v>0</v>
      </c>
      <c r="H24" s="214">
        <v>0</v>
      </c>
      <c r="I24" s="226">
        <v>0</v>
      </c>
      <c r="J24" s="226">
        <v>0</v>
      </c>
      <c r="K24" s="233"/>
      <c r="L24" s="218" t="s">
        <v>32</v>
      </c>
      <c r="M24" s="2"/>
      <c r="N24" s="2"/>
      <c r="O24" s="2"/>
    </row>
    <row r="25" spans="1:15" ht="23.5" thickBot="1" x14ac:dyDescent="0.35">
      <c r="A25" s="223"/>
      <c r="B25" s="225"/>
      <c r="C25" s="21">
        <v>39</v>
      </c>
      <c r="D25" s="30" t="s">
        <v>38</v>
      </c>
      <c r="E25" s="215"/>
      <c r="F25" s="227"/>
      <c r="G25" s="227"/>
      <c r="H25" s="215"/>
      <c r="I25" s="227"/>
      <c r="J25" s="227"/>
      <c r="K25" s="234"/>
      <c r="L25" s="219"/>
      <c r="M25" s="2"/>
      <c r="N25" s="2"/>
      <c r="O25" s="2"/>
    </row>
    <row r="26" spans="1:15" x14ac:dyDescent="0.3">
      <c r="A26" s="222">
        <v>38</v>
      </c>
      <c r="B26" s="224" t="s">
        <v>40</v>
      </c>
      <c r="C26" s="20">
        <v>40</v>
      </c>
      <c r="D26" s="36" t="s">
        <v>41</v>
      </c>
      <c r="E26" s="214">
        <v>0</v>
      </c>
      <c r="F26" s="226">
        <v>0</v>
      </c>
      <c r="G26" s="226">
        <v>0</v>
      </c>
      <c r="H26" s="214">
        <v>0</v>
      </c>
      <c r="I26" s="226">
        <v>0</v>
      </c>
      <c r="J26" s="226">
        <v>0</v>
      </c>
      <c r="K26" s="235"/>
      <c r="L26" s="218" t="s">
        <v>32</v>
      </c>
      <c r="M26" s="2"/>
      <c r="N26" s="2"/>
      <c r="O26" s="2"/>
    </row>
    <row r="27" spans="1:15" x14ac:dyDescent="0.3">
      <c r="A27" s="228"/>
      <c r="B27" s="229"/>
      <c r="C27" s="22">
        <v>41</v>
      </c>
      <c r="D27" s="37" t="s">
        <v>42</v>
      </c>
      <c r="E27" s="231"/>
      <c r="F27" s="232"/>
      <c r="G27" s="232"/>
      <c r="H27" s="231"/>
      <c r="I27" s="232"/>
      <c r="J27" s="232"/>
      <c r="K27" s="236"/>
      <c r="L27" s="230"/>
      <c r="M27" s="2"/>
      <c r="N27" s="2"/>
      <c r="O27" s="2"/>
    </row>
    <row r="28" spans="1:15" ht="14.5" thickBot="1" x14ac:dyDescent="0.35">
      <c r="A28" s="223"/>
      <c r="B28" s="225"/>
      <c r="C28" s="21">
        <v>42</v>
      </c>
      <c r="D28" s="38" t="s">
        <v>43</v>
      </c>
      <c r="E28" s="215"/>
      <c r="F28" s="227"/>
      <c r="G28" s="227"/>
      <c r="H28" s="215"/>
      <c r="I28" s="227"/>
      <c r="J28" s="227"/>
      <c r="K28" s="237"/>
      <c r="L28" s="219"/>
      <c r="M28" s="2"/>
      <c r="N28" s="2"/>
      <c r="O28" s="2"/>
    </row>
    <row r="29" spans="1:15" ht="34.5" x14ac:dyDescent="0.3">
      <c r="A29" s="222">
        <v>39</v>
      </c>
      <c r="B29" s="224" t="s">
        <v>47</v>
      </c>
      <c r="C29" s="20">
        <v>43</v>
      </c>
      <c r="D29" s="35" t="s">
        <v>48</v>
      </c>
      <c r="E29" s="214">
        <v>0</v>
      </c>
      <c r="F29" s="226">
        <v>0</v>
      </c>
      <c r="G29" s="226">
        <v>0</v>
      </c>
      <c r="H29" s="214">
        <v>0</v>
      </c>
      <c r="I29" s="226">
        <v>0</v>
      </c>
      <c r="J29" s="226">
        <v>0</v>
      </c>
      <c r="K29" s="233"/>
      <c r="L29" s="218" t="s">
        <v>32</v>
      </c>
      <c r="M29" s="2"/>
      <c r="N29" s="2"/>
      <c r="O29" s="2"/>
    </row>
    <row r="30" spans="1:15" ht="35" thickBot="1" x14ac:dyDescent="0.35">
      <c r="A30" s="223"/>
      <c r="B30" s="225"/>
      <c r="C30" s="21">
        <v>44</v>
      </c>
      <c r="D30" s="30" t="s">
        <v>49</v>
      </c>
      <c r="E30" s="215"/>
      <c r="F30" s="227"/>
      <c r="G30" s="227"/>
      <c r="H30" s="215"/>
      <c r="I30" s="227"/>
      <c r="J30" s="227"/>
      <c r="K30" s="234"/>
      <c r="L30" s="219"/>
      <c r="M30" s="2"/>
      <c r="N30" s="2"/>
      <c r="O30" s="2"/>
    </row>
    <row r="31" spans="1:15" ht="23.5" thickBot="1" x14ac:dyDescent="0.35">
      <c r="A31" s="6">
        <v>40</v>
      </c>
      <c r="B31" s="7" t="s">
        <v>50</v>
      </c>
      <c r="C31" s="8" t="s">
        <v>8</v>
      </c>
      <c r="D31" s="39" t="s">
        <v>8</v>
      </c>
      <c r="E31" s="10">
        <v>0</v>
      </c>
      <c r="F31" s="43">
        <v>0</v>
      </c>
      <c r="G31" s="43">
        <v>0</v>
      </c>
      <c r="H31" s="10">
        <v>0</v>
      </c>
      <c r="I31" s="43">
        <v>0</v>
      </c>
      <c r="J31" s="43">
        <v>0</v>
      </c>
      <c r="K31" s="53"/>
      <c r="L31" s="159" t="s">
        <v>51</v>
      </c>
      <c r="M31" s="2"/>
      <c r="N31" s="2"/>
      <c r="O31" s="2"/>
    </row>
    <row r="32" spans="1:15" x14ac:dyDescent="0.3">
      <c r="A32" s="222">
        <v>42</v>
      </c>
      <c r="B32" s="224" t="s">
        <v>44</v>
      </c>
      <c r="C32" s="20">
        <v>46</v>
      </c>
      <c r="D32" s="35" t="s">
        <v>45</v>
      </c>
      <c r="E32" s="214">
        <v>0</v>
      </c>
      <c r="F32" s="226">
        <v>0</v>
      </c>
      <c r="G32" s="226">
        <v>0</v>
      </c>
      <c r="H32" s="214">
        <v>0</v>
      </c>
      <c r="I32" s="226">
        <v>0</v>
      </c>
      <c r="J32" s="226">
        <v>0</v>
      </c>
      <c r="K32" s="233"/>
      <c r="L32" s="218" t="s">
        <v>32</v>
      </c>
      <c r="M32" s="2"/>
      <c r="N32" s="2"/>
      <c r="O32" s="2"/>
    </row>
    <row r="33" spans="1:15" ht="14.5" thickBot="1" x14ac:dyDescent="0.35">
      <c r="A33" s="223"/>
      <c r="B33" s="225"/>
      <c r="C33" s="21">
        <v>47</v>
      </c>
      <c r="D33" s="30" t="s">
        <v>46</v>
      </c>
      <c r="E33" s="215">
        <v>0</v>
      </c>
      <c r="F33" s="227">
        <v>0</v>
      </c>
      <c r="G33" s="227">
        <v>0</v>
      </c>
      <c r="H33" s="215">
        <v>0</v>
      </c>
      <c r="I33" s="227">
        <v>0</v>
      </c>
      <c r="J33" s="227">
        <v>0</v>
      </c>
      <c r="K33" s="234"/>
      <c r="L33" s="219"/>
      <c r="M33" s="2"/>
      <c r="N33" s="2"/>
      <c r="O33" s="2"/>
    </row>
    <row r="34" spans="1:15" ht="23.5" thickBot="1" x14ac:dyDescent="0.35">
      <c r="A34" s="23">
        <v>43</v>
      </c>
      <c r="B34" s="26" t="s">
        <v>52</v>
      </c>
      <c r="C34" s="20" t="s">
        <v>8</v>
      </c>
      <c r="D34" s="35" t="s">
        <v>8</v>
      </c>
      <c r="E34" s="20">
        <v>0</v>
      </c>
      <c r="F34" s="45">
        <v>0</v>
      </c>
      <c r="G34" s="45">
        <v>0</v>
      </c>
      <c r="H34" s="20">
        <v>0</v>
      </c>
      <c r="I34" s="45">
        <v>0</v>
      </c>
      <c r="J34" s="45">
        <v>0</v>
      </c>
      <c r="K34" s="51"/>
      <c r="L34" s="101" t="s">
        <v>51</v>
      </c>
      <c r="M34" s="2"/>
      <c r="N34" s="2"/>
      <c r="O34" s="2"/>
    </row>
    <row r="35" spans="1:15" ht="27" customHeight="1" x14ac:dyDescent="0.3">
      <c r="A35" s="222">
        <v>44</v>
      </c>
      <c r="B35" s="224" t="s">
        <v>53</v>
      </c>
      <c r="C35" s="20">
        <v>48</v>
      </c>
      <c r="D35" s="35" t="s">
        <v>54</v>
      </c>
      <c r="E35" s="214">
        <v>0</v>
      </c>
      <c r="F35" s="226">
        <v>0</v>
      </c>
      <c r="G35" s="226">
        <v>0</v>
      </c>
      <c r="H35" s="214">
        <v>0</v>
      </c>
      <c r="I35" s="226">
        <v>0</v>
      </c>
      <c r="J35" s="226">
        <v>0</v>
      </c>
      <c r="K35" s="233"/>
      <c r="L35" s="218" t="s">
        <v>32</v>
      </c>
      <c r="M35" s="2"/>
      <c r="N35" s="2"/>
      <c r="O35" s="2"/>
    </row>
    <row r="36" spans="1:15" ht="23.5" thickBot="1" x14ac:dyDescent="0.35">
      <c r="A36" s="223"/>
      <c r="B36" s="225"/>
      <c r="C36" s="21">
        <v>49</v>
      </c>
      <c r="D36" s="30" t="s">
        <v>55</v>
      </c>
      <c r="E36" s="215"/>
      <c r="F36" s="227"/>
      <c r="G36" s="227"/>
      <c r="H36" s="215"/>
      <c r="I36" s="227"/>
      <c r="J36" s="227"/>
      <c r="K36" s="234"/>
      <c r="L36" s="219"/>
      <c r="M36" s="2"/>
      <c r="N36" s="2"/>
      <c r="O36" s="2"/>
    </row>
    <row r="37" spans="1:15" ht="27" customHeight="1" x14ac:dyDescent="0.3">
      <c r="A37" s="222">
        <v>45</v>
      </c>
      <c r="B37" s="224" t="s">
        <v>56</v>
      </c>
      <c r="C37" s="20">
        <v>50</v>
      </c>
      <c r="D37" s="35" t="s">
        <v>57</v>
      </c>
      <c r="E37" s="214">
        <v>0</v>
      </c>
      <c r="F37" s="226">
        <v>0</v>
      </c>
      <c r="G37" s="226">
        <v>0</v>
      </c>
      <c r="H37" s="214">
        <v>0</v>
      </c>
      <c r="I37" s="226">
        <v>0</v>
      </c>
      <c r="J37" s="226">
        <v>0</v>
      </c>
      <c r="K37" s="233"/>
      <c r="L37" s="218" t="s">
        <v>32</v>
      </c>
      <c r="M37" s="2"/>
      <c r="N37" s="2"/>
      <c r="O37" s="2"/>
    </row>
    <row r="38" spans="1:15" ht="23.5" thickBot="1" x14ac:dyDescent="0.35">
      <c r="A38" s="223"/>
      <c r="B38" s="225"/>
      <c r="C38" s="21">
        <v>51</v>
      </c>
      <c r="D38" s="30" t="s">
        <v>58</v>
      </c>
      <c r="E38" s="215"/>
      <c r="F38" s="227"/>
      <c r="G38" s="227"/>
      <c r="H38" s="215"/>
      <c r="I38" s="227"/>
      <c r="J38" s="227"/>
      <c r="K38" s="234"/>
      <c r="L38" s="219"/>
      <c r="M38" s="2"/>
      <c r="N38" s="2"/>
      <c r="O38" s="2"/>
    </row>
    <row r="39" spans="1:15" ht="23.5" thickBot="1" x14ac:dyDescent="0.35">
      <c r="A39" s="6">
        <v>46</v>
      </c>
      <c r="B39" s="18" t="s">
        <v>59</v>
      </c>
      <c r="C39" s="8" t="s">
        <v>8</v>
      </c>
      <c r="D39" s="39" t="s">
        <v>8</v>
      </c>
      <c r="E39" s="9">
        <v>0</v>
      </c>
      <c r="F39" s="46">
        <v>0</v>
      </c>
      <c r="G39" s="46">
        <v>0</v>
      </c>
      <c r="H39" s="9">
        <v>0</v>
      </c>
      <c r="I39" s="46">
        <v>0</v>
      </c>
      <c r="J39" s="46">
        <v>0</v>
      </c>
      <c r="K39" s="50"/>
      <c r="L39" s="159" t="s">
        <v>51</v>
      </c>
      <c r="M39" s="2"/>
      <c r="N39" s="2"/>
      <c r="O39" s="2"/>
    </row>
    <row r="40" spans="1:15" ht="23" x14ac:dyDescent="0.3">
      <c r="A40" s="222">
        <v>47</v>
      </c>
      <c r="B40" s="224" t="s">
        <v>60</v>
      </c>
      <c r="C40" s="20">
        <v>52</v>
      </c>
      <c r="D40" s="35" t="s">
        <v>62</v>
      </c>
      <c r="E40" s="214">
        <v>0</v>
      </c>
      <c r="F40" s="226">
        <v>0</v>
      </c>
      <c r="G40" s="226">
        <v>0</v>
      </c>
      <c r="H40" s="214">
        <v>0</v>
      </c>
      <c r="I40" s="226">
        <v>0</v>
      </c>
      <c r="J40" s="226">
        <v>0</v>
      </c>
      <c r="K40" s="233"/>
      <c r="L40" s="218" t="s">
        <v>32</v>
      </c>
      <c r="M40" s="2"/>
      <c r="N40" s="2"/>
      <c r="O40" s="2"/>
    </row>
    <row r="41" spans="1:15" ht="23.5" thickBot="1" x14ac:dyDescent="0.35">
      <c r="A41" s="223"/>
      <c r="B41" s="225"/>
      <c r="C41" s="21">
        <v>53</v>
      </c>
      <c r="D41" s="30" t="s">
        <v>63</v>
      </c>
      <c r="E41" s="215"/>
      <c r="F41" s="227"/>
      <c r="G41" s="227"/>
      <c r="H41" s="215"/>
      <c r="I41" s="227"/>
      <c r="J41" s="227"/>
      <c r="K41" s="234"/>
      <c r="L41" s="219"/>
      <c r="M41" s="2"/>
      <c r="N41" s="2"/>
      <c r="O41" s="2"/>
    </row>
    <row r="42" spans="1:15" ht="15.75" customHeight="1" x14ac:dyDescent="0.3">
      <c r="A42" s="222">
        <v>48</v>
      </c>
      <c r="B42" s="224" t="s">
        <v>61</v>
      </c>
      <c r="C42" s="20">
        <v>54</v>
      </c>
      <c r="D42" s="35" t="s">
        <v>64</v>
      </c>
      <c r="E42" s="214">
        <v>0</v>
      </c>
      <c r="F42" s="226">
        <v>0</v>
      </c>
      <c r="G42" s="226">
        <v>0</v>
      </c>
      <c r="H42" s="214">
        <v>0</v>
      </c>
      <c r="I42" s="226">
        <v>0</v>
      </c>
      <c r="J42" s="226">
        <v>0</v>
      </c>
      <c r="K42" s="233"/>
      <c r="L42" s="218" t="s">
        <v>32</v>
      </c>
      <c r="M42" s="2"/>
      <c r="N42" s="2"/>
      <c r="O42" s="2"/>
    </row>
    <row r="43" spans="1:15" ht="23.5" thickBot="1" x14ac:dyDescent="0.35">
      <c r="A43" s="223"/>
      <c r="B43" s="225"/>
      <c r="C43" s="21">
        <v>55</v>
      </c>
      <c r="D43" s="30" t="s">
        <v>65</v>
      </c>
      <c r="E43" s="215"/>
      <c r="F43" s="227"/>
      <c r="G43" s="227"/>
      <c r="H43" s="215"/>
      <c r="I43" s="227"/>
      <c r="J43" s="227"/>
      <c r="K43" s="234"/>
      <c r="L43" s="219"/>
      <c r="M43" s="2"/>
      <c r="N43" s="2"/>
      <c r="O43" s="2"/>
    </row>
    <row r="44" spans="1:15" x14ac:dyDescent="0.3">
      <c r="A44" s="222">
        <v>50</v>
      </c>
      <c r="B44" s="224" t="s">
        <v>66</v>
      </c>
      <c r="C44" s="20">
        <v>57</v>
      </c>
      <c r="D44" s="35" t="s">
        <v>66</v>
      </c>
      <c r="E44" s="214">
        <v>0</v>
      </c>
      <c r="F44" s="226">
        <v>0</v>
      </c>
      <c r="G44" s="226">
        <v>0</v>
      </c>
      <c r="H44" s="214">
        <v>0</v>
      </c>
      <c r="I44" s="226">
        <v>0</v>
      </c>
      <c r="J44" s="226">
        <v>0</v>
      </c>
      <c r="K44" s="233"/>
      <c r="L44" s="218" t="s">
        <v>32</v>
      </c>
      <c r="M44" s="2"/>
      <c r="N44" s="2"/>
      <c r="O44" s="2"/>
    </row>
    <row r="45" spans="1:15" ht="23.5" thickBot="1" x14ac:dyDescent="0.35">
      <c r="A45" s="223"/>
      <c r="B45" s="225"/>
      <c r="C45" s="21">
        <v>58</v>
      </c>
      <c r="D45" s="30" t="s">
        <v>67</v>
      </c>
      <c r="E45" s="215"/>
      <c r="F45" s="227"/>
      <c r="G45" s="227"/>
      <c r="H45" s="215"/>
      <c r="I45" s="227"/>
      <c r="J45" s="227"/>
      <c r="K45" s="234"/>
      <c r="L45" s="219"/>
      <c r="M45" s="2"/>
      <c r="N45" s="2"/>
      <c r="O45" s="2"/>
    </row>
    <row r="46" spans="1:15" ht="38.25" customHeight="1" x14ac:dyDescent="0.3">
      <c r="A46" s="222">
        <v>53</v>
      </c>
      <c r="B46" s="224" t="s">
        <v>68</v>
      </c>
      <c r="C46" s="20">
        <v>61</v>
      </c>
      <c r="D46" s="35" t="s">
        <v>68</v>
      </c>
      <c r="E46" s="214">
        <v>0</v>
      </c>
      <c r="F46" s="226">
        <v>0</v>
      </c>
      <c r="G46" s="226">
        <v>0</v>
      </c>
      <c r="H46" s="214">
        <v>0</v>
      </c>
      <c r="I46" s="226">
        <v>0</v>
      </c>
      <c r="J46" s="226">
        <v>0</v>
      </c>
      <c r="K46" s="233"/>
      <c r="L46" s="218" t="s">
        <v>32</v>
      </c>
      <c r="M46" s="2"/>
      <c r="N46" s="2"/>
      <c r="O46" s="2"/>
    </row>
    <row r="47" spans="1:15" ht="35" thickBot="1" x14ac:dyDescent="0.35">
      <c r="A47" s="223"/>
      <c r="B47" s="225"/>
      <c r="C47" s="21">
        <v>62</v>
      </c>
      <c r="D47" s="30" t="s">
        <v>69</v>
      </c>
      <c r="E47" s="215"/>
      <c r="F47" s="227"/>
      <c r="G47" s="227"/>
      <c r="H47" s="215"/>
      <c r="I47" s="227"/>
      <c r="J47" s="227"/>
      <c r="K47" s="234"/>
      <c r="L47" s="219"/>
      <c r="M47" s="2"/>
      <c r="N47" s="2"/>
      <c r="O47" s="2"/>
    </row>
    <row r="48" spans="1:15" x14ac:dyDescent="0.3">
      <c r="A48" s="222">
        <v>54</v>
      </c>
      <c r="B48" s="224" t="s">
        <v>70</v>
      </c>
      <c r="C48" s="20">
        <v>63</v>
      </c>
      <c r="D48" s="35" t="s">
        <v>70</v>
      </c>
      <c r="E48" s="214">
        <v>0</v>
      </c>
      <c r="F48" s="226">
        <v>0</v>
      </c>
      <c r="G48" s="226">
        <v>0</v>
      </c>
      <c r="H48" s="214">
        <v>0</v>
      </c>
      <c r="I48" s="226">
        <v>0</v>
      </c>
      <c r="J48" s="226">
        <v>0</v>
      </c>
      <c r="K48" s="233"/>
      <c r="L48" s="218" t="s">
        <v>32</v>
      </c>
      <c r="M48" s="2"/>
      <c r="N48" s="2"/>
      <c r="O48" s="2"/>
    </row>
    <row r="49" spans="1:15" ht="14.5" thickBot="1" x14ac:dyDescent="0.35">
      <c r="A49" s="223"/>
      <c r="B49" s="225"/>
      <c r="C49" s="21">
        <v>64</v>
      </c>
      <c r="D49" s="30" t="s">
        <v>71</v>
      </c>
      <c r="E49" s="215"/>
      <c r="F49" s="227"/>
      <c r="G49" s="227"/>
      <c r="H49" s="215"/>
      <c r="I49" s="227"/>
      <c r="J49" s="227"/>
      <c r="K49" s="234"/>
      <c r="L49" s="219"/>
      <c r="M49" s="2"/>
      <c r="N49" s="2"/>
      <c r="O49" s="2"/>
    </row>
    <row r="50" spans="1:15" ht="15.75" customHeight="1" x14ac:dyDescent="0.3">
      <c r="A50" s="222">
        <v>57</v>
      </c>
      <c r="B50" s="224" t="s">
        <v>72</v>
      </c>
      <c r="C50" s="20">
        <v>67</v>
      </c>
      <c r="D50" s="35" t="s">
        <v>72</v>
      </c>
      <c r="E50" s="214">
        <v>0</v>
      </c>
      <c r="F50" s="226">
        <v>0</v>
      </c>
      <c r="G50" s="226">
        <v>0</v>
      </c>
      <c r="H50" s="214">
        <v>0</v>
      </c>
      <c r="I50" s="226">
        <v>0</v>
      </c>
      <c r="J50" s="226">
        <v>0</v>
      </c>
      <c r="K50" s="233"/>
      <c r="L50" s="218" t="s">
        <v>32</v>
      </c>
      <c r="M50" s="2"/>
      <c r="N50" s="2"/>
      <c r="O50" s="2"/>
    </row>
    <row r="51" spans="1:15" ht="35" thickBot="1" x14ac:dyDescent="0.35">
      <c r="A51" s="223"/>
      <c r="B51" s="225"/>
      <c r="C51" s="21">
        <v>68</v>
      </c>
      <c r="D51" s="30" t="s">
        <v>73</v>
      </c>
      <c r="E51" s="215"/>
      <c r="F51" s="227"/>
      <c r="G51" s="227"/>
      <c r="H51" s="215"/>
      <c r="I51" s="227"/>
      <c r="J51" s="227"/>
      <c r="K51" s="234"/>
      <c r="L51" s="219"/>
      <c r="M51" s="2"/>
      <c r="N51" s="2"/>
      <c r="O51" s="2"/>
    </row>
    <row r="52" spans="1:15" ht="23.5" thickBot="1" x14ac:dyDescent="0.35">
      <c r="A52" s="23">
        <v>59</v>
      </c>
      <c r="B52" s="26" t="s">
        <v>74</v>
      </c>
      <c r="C52" s="20">
        <v>70</v>
      </c>
      <c r="D52" s="35" t="s">
        <v>75</v>
      </c>
      <c r="E52" s="20">
        <v>0</v>
      </c>
      <c r="F52" s="45">
        <v>0</v>
      </c>
      <c r="G52" s="45">
        <v>0</v>
      </c>
      <c r="H52" s="20">
        <v>0</v>
      </c>
      <c r="I52" s="45">
        <v>0</v>
      </c>
      <c r="J52" s="45">
        <v>0</v>
      </c>
      <c r="K52" s="51"/>
      <c r="L52" s="101" t="s">
        <v>32</v>
      </c>
      <c r="M52" s="2"/>
      <c r="N52" s="2"/>
      <c r="O52" s="2"/>
    </row>
    <row r="53" spans="1:15" ht="14.5" thickBot="1" x14ac:dyDescent="0.35">
      <c r="A53" s="23">
        <v>66</v>
      </c>
      <c r="B53" s="26" t="s">
        <v>76</v>
      </c>
      <c r="C53" s="20">
        <v>77</v>
      </c>
      <c r="D53" s="35" t="s">
        <v>77</v>
      </c>
      <c r="E53" s="20">
        <v>0</v>
      </c>
      <c r="F53" s="45">
        <v>0</v>
      </c>
      <c r="G53" s="45">
        <v>0</v>
      </c>
      <c r="H53" s="20">
        <v>0</v>
      </c>
      <c r="I53" s="45">
        <v>0</v>
      </c>
      <c r="J53" s="45">
        <v>0</v>
      </c>
      <c r="K53" s="51"/>
      <c r="L53" s="101" t="s">
        <v>32</v>
      </c>
      <c r="M53" s="2"/>
      <c r="N53" s="2"/>
      <c r="O53" s="2"/>
    </row>
    <row r="54" spans="1:15" ht="14.5" thickBot="1" x14ac:dyDescent="0.35">
      <c r="A54" s="23">
        <v>67</v>
      </c>
      <c r="B54" s="26" t="s">
        <v>78</v>
      </c>
      <c r="C54" s="20">
        <v>78</v>
      </c>
      <c r="D54" s="35" t="s">
        <v>79</v>
      </c>
      <c r="E54" s="20">
        <v>0</v>
      </c>
      <c r="F54" s="45">
        <v>0</v>
      </c>
      <c r="G54" s="45">
        <v>0</v>
      </c>
      <c r="H54" s="20">
        <v>0</v>
      </c>
      <c r="I54" s="45">
        <v>0</v>
      </c>
      <c r="J54" s="45">
        <v>0</v>
      </c>
      <c r="K54" s="51"/>
      <c r="L54" s="101" t="s">
        <v>32</v>
      </c>
      <c r="M54" s="2"/>
      <c r="N54" s="2"/>
      <c r="O54" s="2"/>
    </row>
    <row r="55" spans="1:15" ht="34.5" x14ac:dyDescent="0.3">
      <c r="A55" s="222">
        <v>68</v>
      </c>
      <c r="B55" s="224" t="s">
        <v>80</v>
      </c>
      <c r="C55" s="20">
        <v>79</v>
      </c>
      <c r="D55" s="35" t="s">
        <v>81</v>
      </c>
      <c r="E55" s="214">
        <v>0</v>
      </c>
      <c r="F55" s="226">
        <v>0</v>
      </c>
      <c r="G55" s="226">
        <v>0</v>
      </c>
      <c r="H55" s="214">
        <v>0</v>
      </c>
      <c r="I55" s="226">
        <v>0</v>
      </c>
      <c r="J55" s="226">
        <v>0</v>
      </c>
      <c r="K55" s="233"/>
      <c r="L55" s="218" t="s">
        <v>32</v>
      </c>
      <c r="M55" s="2"/>
      <c r="N55" s="2"/>
      <c r="O55" s="2"/>
    </row>
    <row r="56" spans="1:15" ht="23.5" thickBot="1" x14ac:dyDescent="0.35">
      <c r="A56" s="223"/>
      <c r="B56" s="225"/>
      <c r="C56" s="21">
        <v>80</v>
      </c>
      <c r="D56" s="30" t="s">
        <v>82</v>
      </c>
      <c r="E56" s="215"/>
      <c r="F56" s="227"/>
      <c r="G56" s="227"/>
      <c r="H56" s="215"/>
      <c r="I56" s="227"/>
      <c r="J56" s="227"/>
      <c r="K56" s="234"/>
      <c r="L56" s="219"/>
      <c r="M56" s="2"/>
      <c r="N56" s="2"/>
      <c r="O56" s="2"/>
    </row>
    <row r="57" spans="1:15" ht="36.75" customHeight="1" x14ac:dyDescent="0.3">
      <c r="A57" s="222">
        <v>69</v>
      </c>
      <c r="B57" s="224" t="s">
        <v>83</v>
      </c>
      <c r="C57" s="20">
        <v>81</v>
      </c>
      <c r="D57" s="36" t="s">
        <v>84</v>
      </c>
      <c r="E57" s="214">
        <v>0</v>
      </c>
      <c r="F57" s="226">
        <v>0</v>
      </c>
      <c r="G57" s="226">
        <v>0</v>
      </c>
      <c r="H57" s="214">
        <v>0</v>
      </c>
      <c r="I57" s="226">
        <v>0</v>
      </c>
      <c r="J57" s="226">
        <v>0</v>
      </c>
      <c r="K57" s="235"/>
      <c r="L57" s="218" t="s">
        <v>32</v>
      </c>
      <c r="M57" s="2"/>
      <c r="N57" s="2"/>
      <c r="O57" s="2"/>
    </row>
    <row r="58" spans="1:15" x14ac:dyDescent="0.3">
      <c r="A58" s="228"/>
      <c r="B58" s="229"/>
      <c r="C58" s="22">
        <v>82</v>
      </c>
      <c r="D58" s="37" t="s">
        <v>85</v>
      </c>
      <c r="E58" s="231"/>
      <c r="F58" s="232"/>
      <c r="G58" s="232"/>
      <c r="H58" s="231"/>
      <c r="I58" s="232"/>
      <c r="J58" s="232"/>
      <c r="K58" s="236"/>
      <c r="L58" s="230"/>
      <c r="M58" s="2"/>
      <c r="N58" s="2"/>
      <c r="O58" s="2"/>
    </row>
    <row r="59" spans="1:15" ht="14.5" thickBot="1" x14ac:dyDescent="0.35">
      <c r="A59" s="223"/>
      <c r="B59" s="225"/>
      <c r="C59" s="21">
        <v>83</v>
      </c>
      <c r="D59" s="38" t="s">
        <v>86</v>
      </c>
      <c r="E59" s="215"/>
      <c r="F59" s="227"/>
      <c r="G59" s="227"/>
      <c r="H59" s="215"/>
      <c r="I59" s="227"/>
      <c r="J59" s="227"/>
      <c r="K59" s="237"/>
      <c r="L59" s="219"/>
      <c r="M59" s="2"/>
      <c r="N59" s="2"/>
      <c r="O59" s="2"/>
    </row>
    <row r="60" spans="1:15" x14ac:dyDescent="0.3">
      <c r="A60" s="222">
        <v>70</v>
      </c>
      <c r="B60" s="224" t="s">
        <v>87</v>
      </c>
      <c r="C60" s="20">
        <v>84</v>
      </c>
      <c r="D60" s="36" t="s">
        <v>87</v>
      </c>
      <c r="E60" s="214">
        <v>0</v>
      </c>
      <c r="F60" s="226">
        <v>0</v>
      </c>
      <c r="G60" s="226">
        <v>0</v>
      </c>
      <c r="H60" s="214">
        <v>0</v>
      </c>
      <c r="I60" s="226">
        <v>0</v>
      </c>
      <c r="J60" s="226">
        <v>0</v>
      </c>
      <c r="K60" s="235"/>
      <c r="L60" s="218" t="s">
        <v>32</v>
      </c>
      <c r="M60" s="2"/>
      <c r="N60" s="2"/>
      <c r="O60" s="2"/>
    </row>
    <row r="61" spans="1:15" x14ac:dyDescent="0.3">
      <c r="A61" s="228"/>
      <c r="B61" s="229"/>
      <c r="C61" s="22">
        <v>85</v>
      </c>
      <c r="D61" s="37" t="s">
        <v>88</v>
      </c>
      <c r="E61" s="231"/>
      <c r="F61" s="232"/>
      <c r="G61" s="232"/>
      <c r="H61" s="231"/>
      <c r="I61" s="232"/>
      <c r="J61" s="232"/>
      <c r="K61" s="236"/>
      <c r="L61" s="230"/>
      <c r="M61" s="2"/>
      <c r="N61" s="2"/>
      <c r="O61" s="2"/>
    </row>
    <row r="62" spans="1:15" ht="14.5" thickBot="1" x14ac:dyDescent="0.35">
      <c r="A62" s="223"/>
      <c r="B62" s="225"/>
      <c r="C62" s="21">
        <v>86</v>
      </c>
      <c r="D62" s="38" t="s">
        <v>89</v>
      </c>
      <c r="E62" s="215"/>
      <c r="F62" s="227"/>
      <c r="G62" s="227"/>
      <c r="H62" s="215"/>
      <c r="I62" s="227"/>
      <c r="J62" s="227"/>
      <c r="K62" s="237"/>
      <c r="L62" s="219"/>
      <c r="M62" s="2"/>
      <c r="N62" s="2"/>
      <c r="O62" s="2"/>
    </row>
    <row r="63" spans="1:15" ht="23.5" thickBot="1" x14ac:dyDescent="0.35">
      <c r="A63" s="23">
        <v>71</v>
      </c>
      <c r="B63" s="26" t="s">
        <v>90</v>
      </c>
      <c r="C63" s="20">
        <v>87</v>
      </c>
      <c r="D63" s="35" t="s">
        <v>91</v>
      </c>
      <c r="E63" s="20">
        <v>0</v>
      </c>
      <c r="F63" s="45">
        <v>0</v>
      </c>
      <c r="G63" s="45">
        <v>0</v>
      </c>
      <c r="H63" s="20">
        <v>0</v>
      </c>
      <c r="I63" s="45">
        <v>0</v>
      </c>
      <c r="J63" s="45">
        <v>0</v>
      </c>
      <c r="K63" s="51"/>
      <c r="L63" s="101" t="s">
        <v>32</v>
      </c>
      <c r="M63" s="2"/>
      <c r="N63" s="2"/>
      <c r="O63" s="2"/>
    </row>
    <row r="64" spans="1:15" ht="23.5" thickBot="1" x14ac:dyDescent="0.35">
      <c r="A64" s="23">
        <v>72</v>
      </c>
      <c r="B64" s="26" t="s">
        <v>92</v>
      </c>
      <c r="C64" s="20">
        <v>88</v>
      </c>
      <c r="D64" s="35" t="s">
        <v>94</v>
      </c>
      <c r="E64" s="20">
        <v>0</v>
      </c>
      <c r="F64" s="45">
        <v>0</v>
      </c>
      <c r="G64" s="45">
        <v>0</v>
      </c>
      <c r="H64" s="20">
        <v>0</v>
      </c>
      <c r="I64" s="45">
        <v>0</v>
      </c>
      <c r="J64" s="45">
        <v>0</v>
      </c>
      <c r="K64" s="51"/>
      <c r="L64" s="101" t="s">
        <v>32</v>
      </c>
      <c r="M64" s="2"/>
      <c r="N64" s="2"/>
      <c r="O64" s="2"/>
    </row>
    <row r="65" spans="1:15" ht="23.5" thickBot="1" x14ac:dyDescent="0.35">
      <c r="A65" s="23">
        <v>73</v>
      </c>
      <c r="B65" s="26" t="s">
        <v>93</v>
      </c>
      <c r="C65" s="20">
        <v>89</v>
      </c>
      <c r="D65" s="35" t="s">
        <v>95</v>
      </c>
      <c r="E65" s="20">
        <v>0</v>
      </c>
      <c r="F65" s="45">
        <v>0</v>
      </c>
      <c r="G65" s="45">
        <v>0</v>
      </c>
      <c r="H65" s="20">
        <v>0</v>
      </c>
      <c r="I65" s="45">
        <v>0</v>
      </c>
      <c r="J65" s="45">
        <v>0</v>
      </c>
      <c r="K65" s="51"/>
      <c r="L65" s="101" t="s">
        <v>32</v>
      </c>
      <c r="M65" s="2"/>
      <c r="N65" s="2"/>
      <c r="O65" s="2"/>
    </row>
    <row r="66" spans="1:15" ht="23" x14ac:dyDescent="0.3">
      <c r="A66" s="222">
        <v>74</v>
      </c>
      <c r="B66" s="224" t="s">
        <v>96</v>
      </c>
      <c r="C66" s="20">
        <v>90</v>
      </c>
      <c r="D66" s="35" t="s">
        <v>97</v>
      </c>
      <c r="E66" s="214">
        <v>0</v>
      </c>
      <c r="F66" s="226">
        <v>0</v>
      </c>
      <c r="G66" s="226">
        <v>0</v>
      </c>
      <c r="H66" s="214">
        <v>0</v>
      </c>
      <c r="I66" s="226">
        <v>0</v>
      </c>
      <c r="J66" s="226">
        <v>0</v>
      </c>
      <c r="K66" s="233"/>
      <c r="L66" s="218" t="s">
        <v>32</v>
      </c>
      <c r="M66" s="2"/>
      <c r="N66" s="2"/>
      <c r="O66" s="2"/>
    </row>
    <row r="67" spans="1:15" ht="23.5" thickBot="1" x14ac:dyDescent="0.35">
      <c r="A67" s="223"/>
      <c r="B67" s="225"/>
      <c r="C67" s="21">
        <v>91</v>
      </c>
      <c r="D67" s="30" t="s">
        <v>98</v>
      </c>
      <c r="E67" s="215"/>
      <c r="F67" s="227"/>
      <c r="G67" s="227"/>
      <c r="H67" s="215"/>
      <c r="I67" s="227"/>
      <c r="J67" s="227"/>
      <c r="K67" s="234"/>
      <c r="L67" s="219"/>
      <c r="M67" s="2"/>
      <c r="N67" s="2"/>
      <c r="O67" s="2"/>
    </row>
    <row r="68" spans="1:15" ht="23" x14ac:dyDescent="0.3">
      <c r="A68" s="222">
        <v>77</v>
      </c>
      <c r="B68" s="224" t="s">
        <v>99</v>
      </c>
      <c r="C68" s="20">
        <v>94</v>
      </c>
      <c r="D68" s="35" t="s">
        <v>100</v>
      </c>
      <c r="E68" s="214">
        <v>0</v>
      </c>
      <c r="F68" s="226">
        <v>0</v>
      </c>
      <c r="G68" s="226">
        <v>0</v>
      </c>
      <c r="H68" s="214">
        <v>0</v>
      </c>
      <c r="I68" s="226">
        <v>0</v>
      </c>
      <c r="J68" s="226">
        <v>0</v>
      </c>
      <c r="K68" s="233"/>
      <c r="L68" s="218" t="s">
        <v>32</v>
      </c>
      <c r="M68" s="2"/>
      <c r="N68" s="2"/>
      <c r="O68" s="2"/>
    </row>
    <row r="69" spans="1:15" ht="23.5" thickBot="1" x14ac:dyDescent="0.35">
      <c r="A69" s="223"/>
      <c r="B69" s="225"/>
      <c r="C69" s="21">
        <v>95</v>
      </c>
      <c r="D69" s="30" t="s">
        <v>101</v>
      </c>
      <c r="E69" s="215"/>
      <c r="F69" s="227"/>
      <c r="G69" s="227"/>
      <c r="H69" s="215"/>
      <c r="I69" s="227"/>
      <c r="J69" s="227"/>
      <c r="K69" s="234"/>
      <c r="L69" s="219"/>
      <c r="M69" s="2"/>
      <c r="N69" s="2"/>
      <c r="O69" s="2"/>
    </row>
    <row r="70" spans="1:15" ht="23" x14ac:dyDescent="0.3">
      <c r="A70" s="222">
        <v>94</v>
      </c>
      <c r="B70" s="224" t="s">
        <v>102</v>
      </c>
      <c r="C70" s="20">
        <v>112</v>
      </c>
      <c r="D70" s="35" t="s">
        <v>102</v>
      </c>
      <c r="E70" s="214">
        <v>0</v>
      </c>
      <c r="F70" s="226">
        <v>0</v>
      </c>
      <c r="G70" s="226">
        <v>0</v>
      </c>
      <c r="H70" s="214">
        <v>0</v>
      </c>
      <c r="I70" s="226">
        <v>0</v>
      </c>
      <c r="J70" s="226">
        <v>0</v>
      </c>
      <c r="K70" s="233"/>
      <c r="L70" s="218" t="s">
        <v>32</v>
      </c>
      <c r="M70" s="2"/>
      <c r="N70" s="2"/>
      <c r="O70" s="2"/>
    </row>
    <row r="71" spans="1:15" ht="35" thickBot="1" x14ac:dyDescent="0.35">
      <c r="A71" s="223"/>
      <c r="B71" s="225"/>
      <c r="C71" s="21">
        <v>113</v>
      </c>
      <c r="D71" s="30" t="s">
        <v>103</v>
      </c>
      <c r="E71" s="215"/>
      <c r="F71" s="227"/>
      <c r="G71" s="227"/>
      <c r="H71" s="215"/>
      <c r="I71" s="227"/>
      <c r="J71" s="227"/>
      <c r="K71" s="234"/>
      <c r="L71" s="219"/>
      <c r="M71" s="2"/>
      <c r="N71" s="2"/>
      <c r="O71" s="2"/>
    </row>
    <row r="72" spans="1:15" ht="21.75" customHeight="1" x14ac:dyDescent="0.3">
      <c r="A72" s="222">
        <v>102</v>
      </c>
      <c r="B72" s="224" t="s">
        <v>104</v>
      </c>
      <c r="C72" s="20">
        <v>121</v>
      </c>
      <c r="D72" s="35" t="s">
        <v>104</v>
      </c>
      <c r="E72" s="214">
        <v>0</v>
      </c>
      <c r="F72" s="226">
        <v>0</v>
      </c>
      <c r="G72" s="226">
        <v>0</v>
      </c>
      <c r="H72" s="214">
        <v>0</v>
      </c>
      <c r="I72" s="226">
        <v>0</v>
      </c>
      <c r="J72" s="226">
        <v>0</v>
      </c>
      <c r="K72" s="233"/>
      <c r="L72" s="218" t="s">
        <v>32</v>
      </c>
      <c r="M72" s="2"/>
      <c r="N72" s="2"/>
      <c r="O72" s="2"/>
    </row>
    <row r="73" spans="1:15" ht="23.5" thickBot="1" x14ac:dyDescent="0.35">
      <c r="A73" s="223"/>
      <c r="B73" s="225"/>
      <c r="C73" s="21">
        <v>122</v>
      </c>
      <c r="D73" s="30" t="s">
        <v>105</v>
      </c>
      <c r="E73" s="215"/>
      <c r="F73" s="227"/>
      <c r="G73" s="227"/>
      <c r="H73" s="215"/>
      <c r="I73" s="227"/>
      <c r="J73" s="227"/>
      <c r="K73" s="234"/>
      <c r="L73" s="219"/>
      <c r="M73" s="2"/>
      <c r="N73" s="2"/>
      <c r="O73" s="2"/>
    </row>
    <row r="74" spans="1:15" ht="24.75" customHeight="1" x14ac:dyDescent="0.3">
      <c r="A74" s="222">
        <v>103</v>
      </c>
      <c r="B74" s="224" t="s">
        <v>106</v>
      </c>
      <c r="C74" s="20">
        <v>123</v>
      </c>
      <c r="D74" s="35" t="s">
        <v>107</v>
      </c>
      <c r="E74" s="214">
        <v>0</v>
      </c>
      <c r="F74" s="226">
        <v>0</v>
      </c>
      <c r="G74" s="226">
        <v>0</v>
      </c>
      <c r="H74" s="214">
        <v>0</v>
      </c>
      <c r="I74" s="226">
        <v>0</v>
      </c>
      <c r="J74" s="226">
        <v>0</v>
      </c>
      <c r="K74" s="233"/>
      <c r="L74" s="218" t="s">
        <v>32</v>
      </c>
      <c r="M74" s="2"/>
      <c r="N74" s="2"/>
      <c r="O74" s="2"/>
    </row>
    <row r="75" spans="1:15" ht="14.5" thickBot="1" x14ac:dyDescent="0.35">
      <c r="A75" s="223"/>
      <c r="B75" s="225"/>
      <c r="C75" s="21">
        <v>126</v>
      </c>
      <c r="D75" s="30" t="s">
        <v>106</v>
      </c>
      <c r="E75" s="215"/>
      <c r="F75" s="227"/>
      <c r="G75" s="227"/>
      <c r="H75" s="215"/>
      <c r="I75" s="227"/>
      <c r="J75" s="227"/>
      <c r="K75" s="234"/>
      <c r="L75" s="219"/>
      <c r="M75" s="2"/>
      <c r="N75" s="2"/>
      <c r="O75" s="2"/>
    </row>
    <row r="76" spans="1:15" ht="23" x14ac:dyDescent="0.3">
      <c r="A76" s="222">
        <v>104</v>
      </c>
      <c r="B76" s="224" t="s">
        <v>108</v>
      </c>
      <c r="C76" s="20">
        <v>124</v>
      </c>
      <c r="D76" s="35" t="s">
        <v>109</v>
      </c>
      <c r="E76" s="214">
        <v>0</v>
      </c>
      <c r="F76" s="226">
        <v>0</v>
      </c>
      <c r="G76" s="226">
        <v>0</v>
      </c>
      <c r="H76" s="214">
        <v>0</v>
      </c>
      <c r="I76" s="226">
        <v>0</v>
      </c>
      <c r="J76" s="226">
        <v>0</v>
      </c>
      <c r="K76" s="233"/>
      <c r="L76" s="218" t="s">
        <v>32</v>
      </c>
      <c r="M76" s="2"/>
      <c r="N76" s="2"/>
      <c r="O76" s="2"/>
    </row>
    <row r="77" spans="1:15" ht="23.5" thickBot="1" x14ac:dyDescent="0.35">
      <c r="A77" s="223"/>
      <c r="B77" s="225"/>
      <c r="C77" s="21">
        <v>127</v>
      </c>
      <c r="D77" s="30" t="s">
        <v>108</v>
      </c>
      <c r="E77" s="215"/>
      <c r="F77" s="227"/>
      <c r="G77" s="227"/>
      <c r="H77" s="215"/>
      <c r="I77" s="227"/>
      <c r="J77" s="227"/>
      <c r="K77" s="234"/>
      <c r="L77" s="219"/>
      <c r="M77" s="2"/>
      <c r="N77" s="2"/>
      <c r="O77" s="2"/>
    </row>
    <row r="78" spans="1:15" ht="34.5" x14ac:dyDescent="0.3">
      <c r="A78" s="222">
        <v>105</v>
      </c>
      <c r="B78" s="224" t="s">
        <v>110</v>
      </c>
      <c r="C78" s="20">
        <v>125</v>
      </c>
      <c r="D78" s="35" t="s">
        <v>111</v>
      </c>
      <c r="E78" s="214">
        <v>0</v>
      </c>
      <c r="F78" s="226">
        <v>0</v>
      </c>
      <c r="G78" s="226">
        <v>0</v>
      </c>
      <c r="H78" s="214">
        <v>0</v>
      </c>
      <c r="I78" s="226">
        <v>0</v>
      </c>
      <c r="J78" s="226">
        <v>0</v>
      </c>
      <c r="K78" s="233"/>
      <c r="L78" s="218" t="s">
        <v>32</v>
      </c>
      <c r="M78" s="2"/>
      <c r="N78" s="2"/>
      <c r="O78" s="2"/>
    </row>
    <row r="79" spans="1:15" ht="35" thickBot="1" x14ac:dyDescent="0.35">
      <c r="A79" s="223"/>
      <c r="B79" s="225"/>
      <c r="C79" s="21">
        <v>128</v>
      </c>
      <c r="D79" s="30" t="s">
        <v>110</v>
      </c>
      <c r="E79" s="215"/>
      <c r="F79" s="227"/>
      <c r="G79" s="227"/>
      <c r="H79" s="215"/>
      <c r="I79" s="227"/>
      <c r="J79" s="227"/>
      <c r="K79" s="234"/>
      <c r="L79" s="219"/>
      <c r="M79" s="2"/>
      <c r="N79" s="2"/>
      <c r="O79" s="2"/>
    </row>
    <row r="80" spans="1:15" x14ac:dyDescent="0.3">
      <c r="A80" s="222">
        <v>109</v>
      </c>
      <c r="B80" s="224" t="s">
        <v>112</v>
      </c>
      <c r="C80" s="20">
        <v>132</v>
      </c>
      <c r="D80" s="35" t="s">
        <v>113</v>
      </c>
      <c r="E80" s="214">
        <v>0</v>
      </c>
      <c r="F80" s="226">
        <v>0</v>
      </c>
      <c r="G80" s="226">
        <v>0</v>
      </c>
      <c r="H80" s="214">
        <v>0</v>
      </c>
      <c r="I80" s="226">
        <v>0</v>
      </c>
      <c r="J80" s="226">
        <v>0</v>
      </c>
      <c r="K80" s="233"/>
      <c r="L80" s="218" t="s">
        <v>32</v>
      </c>
      <c r="M80" s="2"/>
      <c r="N80" s="2"/>
      <c r="O80" s="2"/>
    </row>
    <row r="81" spans="1:15" ht="23.5" thickBot="1" x14ac:dyDescent="0.35">
      <c r="A81" s="223"/>
      <c r="B81" s="225"/>
      <c r="C81" s="21">
        <v>133</v>
      </c>
      <c r="D81" s="30" t="s">
        <v>112</v>
      </c>
      <c r="E81" s="215"/>
      <c r="F81" s="227"/>
      <c r="G81" s="227"/>
      <c r="H81" s="215"/>
      <c r="I81" s="227"/>
      <c r="J81" s="227"/>
      <c r="K81" s="234"/>
      <c r="L81" s="219"/>
      <c r="M81" s="2"/>
      <c r="N81" s="2"/>
      <c r="O81" s="2"/>
    </row>
    <row r="82" spans="1:15" x14ac:dyDescent="0.3">
      <c r="A82" s="222">
        <v>117</v>
      </c>
      <c r="B82" s="224" t="s">
        <v>114</v>
      </c>
      <c r="C82" s="20">
        <v>141</v>
      </c>
      <c r="D82" s="35" t="s">
        <v>115</v>
      </c>
      <c r="E82" s="214">
        <v>0</v>
      </c>
      <c r="F82" s="226">
        <v>0</v>
      </c>
      <c r="G82" s="226">
        <v>0</v>
      </c>
      <c r="H82" s="214">
        <v>0</v>
      </c>
      <c r="I82" s="226">
        <v>0</v>
      </c>
      <c r="J82" s="226">
        <v>0</v>
      </c>
      <c r="K82" s="233"/>
      <c r="L82" s="218" t="s">
        <v>32</v>
      </c>
      <c r="M82" s="2"/>
      <c r="N82" s="2"/>
      <c r="O82" s="2"/>
    </row>
    <row r="83" spans="1:15" ht="35" thickBot="1" x14ac:dyDescent="0.35">
      <c r="A83" s="223"/>
      <c r="B83" s="225"/>
      <c r="C83" s="21">
        <v>142</v>
      </c>
      <c r="D83" s="30" t="s">
        <v>114</v>
      </c>
      <c r="E83" s="215"/>
      <c r="F83" s="227"/>
      <c r="G83" s="227"/>
      <c r="H83" s="215"/>
      <c r="I83" s="227"/>
      <c r="J83" s="227"/>
      <c r="K83" s="234"/>
      <c r="L83" s="219"/>
      <c r="M83" s="2"/>
      <c r="N83" s="2"/>
      <c r="O83" s="2"/>
    </row>
    <row r="84" spans="1:15" x14ac:dyDescent="0.3">
      <c r="A84" s="222">
        <v>119</v>
      </c>
      <c r="B84" s="224" t="s">
        <v>116</v>
      </c>
      <c r="C84" s="20">
        <v>144</v>
      </c>
      <c r="D84" s="35" t="s">
        <v>117</v>
      </c>
      <c r="E84" s="214">
        <v>0</v>
      </c>
      <c r="F84" s="226">
        <v>0</v>
      </c>
      <c r="G84" s="226">
        <v>0</v>
      </c>
      <c r="H84" s="214">
        <v>0</v>
      </c>
      <c r="I84" s="226">
        <v>0</v>
      </c>
      <c r="J84" s="226">
        <v>0</v>
      </c>
      <c r="K84" s="233"/>
      <c r="L84" s="218" t="s">
        <v>32</v>
      </c>
      <c r="M84" s="2"/>
      <c r="N84" s="2"/>
      <c r="O84" s="2"/>
    </row>
    <row r="85" spans="1:15" ht="35" thickBot="1" x14ac:dyDescent="0.35">
      <c r="A85" s="223"/>
      <c r="B85" s="225"/>
      <c r="C85" s="21">
        <v>145</v>
      </c>
      <c r="D85" s="30" t="s">
        <v>116</v>
      </c>
      <c r="E85" s="215"/>
      <c r="F85" s="227"/>
      <c r="G85" s="227"/>
      <c r="H85" s="215"/>
      <c r="I85" s="227"/>
      <c r="J85" s="227"/>
      <c r="K85" s="234"/>
      <c r="L85" s="219"/>
      <c r="M85" s="2"/>
      <c r="N85" s="2"/>
      <c r="O85" s="2"/>
    </row>
    <row r="86" spans="1:15" ht="15.75" customHeight="1" x14ac:dyDescent="0.3">
      <c r="A86" s="222">
        <v>120</v>
      </c>
      <c r="B86" s="224" t="s">
        <v>118</v>
      </c>
      <c r="C86" s="20">
        <v>146</v>
      </c>
      <c r="D86" s="35" t="s">
        <v>120</v>
      </c>
      <c r="E86" s="214">
        <v>0</v>
      </c>
      <c r="F86" s="226">
        <v>0</v>
      </c>
      <c r="G86" s="226">
        <v>0</v>
      </c>
      <c r="H86" s="214">
        <v>0</v>
      </c>
      <c r="I86" s="226">
        <v>0</v>
      </c>
      <c r="J86" s="226">
        <v>0</v>
      </c>
      <c r="K86" s="226">
        <v>0</v>
      </c>
      <c r="L86" s="218" t="s">
        <v>32</v>
      </c>
      <c r="M86" s="2"/>
      <c r="N86" s="2"/>
      <c r="O86" s="2"/>
    </row>
    <row r="87" spans="1:15" ht="23" x14ac:dyDescent="0.3">
      <c r="A87" s="228"/>
      <c r="B87" s="229"/>
      <c r="C87" s="22">
        <v>147</v>
      </c>
      <c r="D87" s="29" t="s">
        <v>121</v>
      </c>
      <c r="E87" s="231"/>
      <c r="F87" s="232"/>
      <c r="G87" s="232"/>
      <c r="H87" s="231"/>
      <c r="I87" s="232"/>
      <c r="J87" s="232"/>
      <c r="K87" s="232"/>
      <c r="L87" s="230"/>
      <c r="M87" s="2"/>
      <c r="N87" s="2"/>
      <c r="O87" s="2"/>
    </row>
    <row r="88" spans="1:15" x14ac:dyDescent="0.3">
      <c r="A88" s="228">
        <v>132</v>
      </c>
      <c r="B88" s="229" t="s">
        <v>119</v>
      </c>
      <c r="C88" s="22">
        <v>148</v>
      </c>
      <c r="D88" s="29" t="s">
        <v>122</v>
      </c>
      <c r="E88" s="231"/>
      <c r="F88" s="232"/>
      <c r="G88" s="232"/>
      <c r="H88" s="231"/>
      <c r="I88" s="232"/>
      <c r="J88" s="232"/>
      <c r="K88" s="232"/>
      <c r="L88" s="230"/>
      <c r="M88" s="2"/>
      <c r="N88" s="2"/>
      <c r="O88" s="2"/>
    </row>
    <row r="89" spans="1:15" ht="23.5" thickBot="1" x14ac:dyDescent="0.35">
      <c r="A89" s="223"/>
      <c r="B89" s="225"/>
      <c r="C89" s="21">
        <v>149</v>
      </c>
      <c r="D89" s="30" t="s">
        <v>123</v>
      </c>
      <c r="E89" s="215"/>
      <c r="F89" s="227"/>
      <c r="G89" s="227"/>
      <c r="H89" s="215"/>
      <c r="I89" s="227"/>
      <c r="J89" s="227"/>
      <c r="K89" s="227"/>
      <c r="L89" s="219"/>
      <c r="M89" s="2"/>
      <c r="N89" s="2"/>
      <c r="O89" s="2"/>
    </row>
    <row r="90" spans="1:15" x14ac:dyDescent="0.3">
      <c r="A90" s="23">
        <v>121</v>
      </c>
      <c r="B90" s="26" t="s">
        <v>124</v>
      </c>
      <c r="C90" s="20">
        <v>150</v>
      </c>
      <c r="D90" s="35" t="s">
        <v>126</v>
      </c>
      <c r="E90" s="214">
        <v>0</v>
      </c>
      <c r="F90" s="226">
        <v>0</v>
      </c>
      <c r="G90" s="226">
        <v>0</v>
      </c>
      <c r="H90" s="214">
        <v>0</v>
      </c>
      <c r="I90" s="226">
        <v>0</v>
      </c>
      <c r="J90" s="226">
        <v>0</v>
      </c>
      <c r="K90" s="233"/>
      <c r="L90" s="218" t="s">
        <v>32</v>
      </c>
      <c r="M90" s="2"/>
      <c r="N90" s="2"/>
      <c r="O90" s="2"/>
    </row>
    <row r="91" spans="1:15" x14ac:dyDescent="0.3">
      <c r="A91" s="24">
        <v>127</v>
      </c>
      <c r="B91" s="27" t="s">
        <v>125</v>
      </c>
      <c r="C91" s="231">
        <v>151</v>
      </c>
      <c r="D91" s="238" t="s">
        <v>127</v>
      </c>
      <c r="E91" s="231"/>
      <c r="F91" s="232"/>
      <c r="G91" s="232"/>
      <c r="H91" s="231"/>
      <c r="I91" s="232"/>
      <c r="J91" s="232"/>
      <c r="K91" s="239"/>
      <c r="L91" s="230"/>
      <c r="M91" s="2"/>
      <c r="N91" s="2"/>
      <c r="O91" s="2"/>
    </row>
    <row r="92" spans="1:15" ht="23.5" thickBot="1" x14ac:dyDescent="0.35">
      <c r="A92" s="25">
        <v>132</v>
      </c>
      <c r="B92" s="28" t="s">
        <v>119</v>
      </c>
      <c r="C92" s="215"/>
      <c r="D92" s="217"/>
      <c r="E92" s="215"/>
      <c r="F92" s="227"/>
      <c r="G92" s="227"/>
      <c r="H92" s="215"/>
      <c r="I92" s="227"/>
      <c r="J92" s="227"/>
      <c r="K92" s="234"/>
      <c r="L92" s="219"/>
      <c r="M92" s="2"/>
      <c r="N92" s="2"/>
      <c r="O92" s="2"/>
    </row>
    <row r="93" spans="1:15" ht="23" x14ac:dyDescent="0.3">
      <c r="A93" s="222">
        <v>122</v>
      </c>
      <c r="B93" s="224" t="s">
        <v>128</v>
      </c>
      <c r="C93" s="20">
        <v>152</v>
      </c>
      <c r="D93" s="35" t="s">
        <v>129</v>
      </c>
      <c r="E93" s="214">
        <v>0</v>
      </c>
      <c r="F93" s="226">
        <v>0</v>
      </c>
      <c r="G93" s="226">
        <v>0</v>
      </c>
      <c r="H93" s="214">
        <v>0</v>
      </c>
      <c r="I93" s="226">
        <v>0</v>
      </c>
      <c r="J93" s="226">
        <v>0</v>
      </c>
      <c r="K93" s="233"/>
      <c r="L93" s="218" t="s">
        <v>32</v>
      </c>
      <c r="M93" s="2"/>
      <c r="N93" s="2"/>
      <c r="O93" s="2"/>
    </row>
    <row r="94" spans="1:15" ht="23.5" thickBot="1" x14ac:dyDescent="0.35">
      <c r="A94" s="223"/>
      <c r="B94" s="225"/>
      <c r="C94" s="21">
        <v>153</v>
      </c>
      <c r="D94" s="30" t="s">
        <v>130</v>
      </c>
      <c r="E94" s="215"/>
      <c r="F94" s="227"/>
      <c r="G94" s="227"/>
      <c r="H94" s="215"/>
      <c r="I94" s="227"/>
      <c r="J94" s="227"/>
      <c r="K94" s="234"/>
      <c r="L94" s="219"/>
      <c r="M94" s="2"/>
      <c r="N94" s="2"/>
      <c r="O94" s="2"/>
    </row>
    <row r="95" spans="1:15" x14ac:dyDescent="0.3">
      <c r="A95" s="222">
        <v>123</v>
      </c>
      <c r="B95" s="224" t="s">
        <v>131</v>
      </c>
      <c r="C95" s="20">
        <v>154</v>
      </c>
      <c r="D95" s="35" t="s">
        <v>132</v>
      </c>
      <c r="E95" s="214">
        <v>0</v>
      </c>
      <c r="F95" s="226">
        <v>0</v>
      </c>
      <c r="G95" s="226">
        <v>0</v>
      </c>
      <c r="H95" s="214">
        <v>0</v>
      </c>
      <c r="I95" s="226">
        <v>0</v>
      </c>
      <c r="J95" s="226">
        <v>0</v>
      </c>
      <c r="K95" s="233"/>
      <c r="L95" s="218" t="s">
        <v>32</v>
      </c>
      <c r="M95" s="2"/>
      <c r="N95" s="2"/>
      <c r="O95" s="2"/>
    </row>
    <row r="96" spans="1:15" ht="23.5" thickBot="1" x14ac:dyDescent="0.35">
      <c r="A96" s="223"/>
      <c r="B96" s="225"/>
      <c r="C96" s="21">
        <v>155</v>
      </c>
      <c r="D96" s="30" t="s">
        <v>133</v>
      </c>
      <c r="E96" s="215"/>
      <c r="F96" s="227"/>
      <c r="G96" s="227"/>
      <c r="H96" s="215"/>
      <c r="I96" s="227"/>
      <c r="J96" s="227"/>
      <c r="K96" s="234"/>
      <c r="L96" s="219"/>
      <c r="M96" s="2"/>
      <c r="N96" s="2"/>
      <c r="O96" s="2"/>
    </row>
    <row r="97" spans="1:15" ht="24.75" customHeight="1" x14ac:dyDescent="0.3">
      <c r="A97" s="222">
        <v>124</v>
      </c>
      <c r="B97" s="224" t="s">
        <v>134</v>
      </c>
      <c r="C97" s="20">
        <v>156</v>
      </c>
      <c r="D97" s="35" t="s">
        <v>135</v>
      </c>
      <c r="E97" s="214">
        <v>0</v>
      </c>
      <c r="F97" s="226">
        <v>0</v>
      </c>
      <c r="G97" s="226">
        <v>0</v>
      </c>
      <c r="H97" s="214">
        <v>0</v>
      </c>
      <c r="I97" s="226">
        <v>0</v>
      </c>
      <c r="J97" s="226">
        <v>0</v>
      </c>
      <c r="K97" s="233"/>
      <c r="L97" s="218" t="s">
        <v>32</v>
      </c>
      <c r="M97" s="2"/>
      <c r="N97" s="2"/>
      <c r="O97" s="2"/>
    </row>
    <row r="98" spans="1:15" ht="23.5" thickBot="1" x14ac:dyDescent="0.35">
      <c r="A98" s="223"/>
      <c r="B98" s="225"/>
      <c r="C98" s="21">
        <v>157</v>
      </c>
      <c r="D98" s="30" t="s">
        <v>136</v>
      </c>
      <c r="E98" s="215"/>
      <c r="F98" s="227"/>
      <c r="G98" s="227"/>
      <c r="H98" s="215"/>
      <c r="I98" s="227"/>
      <c r="J98" s="227"/>
      <c r="K98" s="234"/>
      <c r="L98" s="219"/>
      <c r="M98" s="2"/>
      <c r="N98" s="2"/>
      <c r="O98" s="2"/>
    </row>
    <row r="99" spans="1:15" x14ac:dyDescent="0.3">
      <c r="A99" s="222">
        <v>125</v>
      </c>
      <c r="B99" s="224" t="s">
        <v>137</v>
      </c>
      <c r="C99" s="20">
        <v>158</v>
      </c>
      <c r="D99" s="35" t="s">
        <v>138</v>
      </c>
      <c r="E99" s="214">
        <v>0</v>
      </c>
      <c r="F99" s="226">
        <v>0</v>
      </c>
      <c r="G99" s="226">
        <v>0</v>
      </c>
      <c r="H99" s="214">
        <v>0</v>
      </c>
      <c r="I99" s="226">
        <v>0</v>
      </c>
      <c r="J99" s="226">
        <v>0</v>
      </c>
      <c r="K99" s="233"/>
      <c r="L99" s="218" t="s">
        <v>32</v>
      </c>
      <c r="M99" s="2"/>
      <c r="N99" s="2"/>
      <c r="O99" s="2"/>
    </row>
    <row r="100" spans="1:15" ht="23.5" thickBot="1" x14ac:dyDescent="0.35">
      <c r="A100" s="223"/>
      <c r="B100" s="225"/>
      <c r="C100" s="21">
        <v>159</v>
      </c>
      <c r="D100" s="30" t="s">
        <v>139</v>
      </c>
      <c r="E100" s="215"/>
      <c r="F100" s="227"/>
      <c r="G100" s="227"/>
      <c r="H100" s="215"/>
      <c r="I100" s="227"/>
      <c r="J100" s="227"/>
      <c r="K100" s="234"/>
      <c r="L100" s="219"/>
      <c r="M100" s="2"/>
      <c r="N100" s="2"/>
      <c r="O100" s="2"/>
    </row>
    <row r="101" spans="1:15" ht="23" x14ac:dyDescent="0.3">
      <c r="A101" s="222">
        <v>126</v>
      </c>
      <c r="B101" s="224" t="s">
        <v>140</v>
      </c>
      <c r="C101" s="20">
        <v>160</v>
      </c>
      <c r="D101" s="35" t="s">
        <v>141</v>
      </c>
      <c r="E101" s="214">
        <v>0</v>
      </c>
      <c r="F101" s="226">
        <v>0</v>
      </c>
      <c r="G101" s="226">
        <v>0</v>
      </c>
      <c r="H101" s="214">
        <v>0</v>
      </c>
      <c r="I101" s="226">
        <v>0</v>
      </c>
      <c r="J101" s="226">
        <v>0</v>
      </c>
      <c r="K101" s="233"/>
      <c r="L101" s="218" t="s">
        <v>32</v>
      </c>
      <c r="M101" s="2"/>
      <c r="N101" s="2"/>
      <c r="O101" s="2"/>
    </row>
    <row r="102" spans="1:15" ht="35" thickBot="1" x14ac:dyDescent="0.35">
      <c r="A102" s="223"/>
      <c r="B102" s="225"/>
      <c r="C102" s="21">
        <v>161</v>
      </c>
      <c r="D102" s="30" t="s">
        <v>142</v>
      </c>
      <c r="E102" s="215"/>
      <c r="F102" s="227"/>
      <c r="G102" s="227"/>
      <c r="H102" s="215"/>
      <c r="I102" s="227"/>
      <c r="J102" s="227"/>
      <c r="K102" s="234"/>
      <c r="L102" s="219"/>
      <c r="M102" s="2"/>
      <c r="N102" s="2"/>
      <c r="O102" s="2"/>
    </row>
    <row r="103" spans="1:15" ht="23.5" thickBot="1" x14ac:dyDescent="0.35">
      <c r="A103" s="6">
        <v>130</v>
      </c>
      <c r="B103" s="7" t="s">
        <v>143</v>
      </c>
      <c r="C103" s="8" t="s">
        <v>8</v>
      </c>
      <c r="D103" s="40" t="s">
        <v>8</v>
      </c>
      <c r="E103" s="10">
        <v>0</v>
      </c>
      <c r="F103" s="43">
        <v>0</v>
      </c>
      <c r="G103" s="43">
        <v>0</v>
      </c>
      <c r="H103" s="10">
        <v>0</v>
      </c>
      <c r="I103" s="43">
        <v>0</v>
      </c>
      <c r="J103" s="43">
        <v>0</v>
      </c>
      <c r="K103" s="53"/>
      <c r="L103" s="159" t="s">
        <v>51</v>
      </c>
      <c r="M103" s="2"/>
      <c r="N103" s="2"/>
      <c r="O103" s="2"/>
    </row>
    <row r="104" spans="1:15" ht="24.75" customHeight="1" x14ac:dyDescent="0.3">
      <c r="A104" s="222">
        <v>134</v>
      </c>
      <c r="B104" s="224" t="s">
        <v>144</v>
      </c>
      <c r="C104" s="20">
        <v>166</v>
      </c>
      <c r="D104" s="35" t="s">
        <v>144</v>
      </c>
      <c r="E104" s="214">
        <v>0</v>
      </c>
      <c r="F104" s="226">
        <v>0</v>
      </c>
      <c r="G104" s="226">
        <v>0</v>
      </c>
      <c r="H104" s="214">
        <v>0</v>
      </c>
      <c r="I104" s="226">
        <v>0</v>
      </c>
      <c r="J104" s="226">
        <v>0</v>
      </c>
      <c r="K104" s="233"/>
      <c r="L104" s="218" t="s">
        <v>32</v>
      </c>
      <c r="M104" s="2"/>
      <c r="N104" s="2"/>
      <c r="O104" s="2"/>
    </row>
    <row r="105" spans="1:15" ht="23.5" thickBot="1" x14ac:dyDescent="0.35">
      <c r="A105" s="223"/>
      <c r="B105" s="225"/>
      <c r="C105" s="21">
        <v>167</v>
      </c>
      <c r="D105" s="30" t="s">
        <v>145</v>
      </c>
      <c r="E105" s="215"/>
      <c r="F105" s="227"/>
      <c r="G105" s="227"/>
      <c r="H105" s="215"/>
      <c r="I105" s="227"/>
      <c r="J105" s="227"/>
      <c r="K105" s="234"/>
      <c r="L105" s="219"/>
      <c r="M105" s="2"/>
      <c r="N105" s="2"/>
      <c r="O105" s="2"/>
    </row>
    <row r="106" spans="1:15" x14ac:dyDescent="0.3">
      <c r="A106" s="240">
        <v>136</v>
      </c>
      <c r="B106" s="243" t="s">
        <v>149</v>
      </c>
      <c r="C106" s="20">
        <v>169</v>
      </c>
      <c r="D106" s="35" t="s">
        <v>149</v>
      </c>
      <c r="E106" s="214">
        <v>0</v>
      </c>
      <c r="F106" s="226">
        <v>0</v>
      </c>
      <c r="G106" s="226">
        <v>0</v>
      </c>
      <c r="H106" s="214">
        <v>0</v>
      </c>
      <c r="I106" s="226">
        <v>0</v>
      </c>
      <c r="J106" s="226">
        <v>0</v>
      </c>
      <c r="K106" s="233"/>
      <c r="L106" s="218" t="s">
        <v>32</v>
      </c>
      <c r="M106" s="2"/>
      <c r="N106" s="2"/>
      <c r="O106" s="2"/>
    </row>
    <row r="107" spans="1:15" ht="23" x14ac:dyDescent="0.3">
      <c r="A107" s="241"/>
      <c r="B107" s="244"/>
      <c r="C107" s="22">
        <v>178</v>
      </c>
      <c r="D107" s="29" t="s">
        <v>150</v>
      </c>
      <c r="E107" s="231"/>
      <c r="F107" s="232"/>
      <c r="G107" s="232"/>
      <c r="H107" s="231"/>
      <c r="I107" s="232"/>
      <c r="J107" s="232"/>
      <c r="K107" s="239"/>
      <c r="L107" s="230"/>
      <c r="M107" s="2"/>
      <c r="N107" s="2"/>
      <c r="O107" s="2"/>
    </row>
    <row r="108" spans="1:15" ht="23.5" thickBot="1" x14ac:dyDescent="0.35">
      <c r="A108" s="242"/>
      <c r="B108" s="245"/>
      <c r="C108" s="21">
        <v>179</v>
      </c>
      <c r="D108" s="30" t="s">
        <v>151</v>
      </c>
      <c r="E108" s="215"/>
      <c r="F108" s="227"/>
      <c r="G108" s="227"/>
      <c r="H108" s="215"/>
      <c r="I108" s="227"/>
      <c r="J108" s="227"/>
      <c r="K108" s="234"/>
      <c r="L108" s="219"/>
      <c r="M108" s="2"/>
      <c r="N108" s="2"/>
      <c r="O108" s="2"/>
    </row>
    <row r="109" spans="1:15" x14ac:dyDescent="0.3">
      <c r="A109" s="222">
        <v>138</v>
      </c>
      <c r="B109" s="224" t="s">
        <v>146</v>
      </c>
      <c r="C109" s="20">
        <v>171</v>
      </c>
      <c r="D109" s="35" t="s">
        <v>146</v>
      </c>
      <c r="E109" s="214">
        <v>0</v>
      </c>
      <c r="F109" s="226">
        <v>0</v>
      </c>
      <c r="G109" s="226">
        <v>0</v>
      </c>
      <c r="H109" s="214">
        <v>0</v>
      </c>
      <c r="I109" s="226">
        <v>0</v>
      </c>
      <c r="J109" s="226">
        <v>0</v>
      </c>
      <c r="K109" s="233"/>
      <c r="L109" s="218" t="s">
        <v>32</v>
      </c>
      <c r="M109" s="2"/>
      <c r="N109" s="2"/>
      <c r="O109" s="2"/>
    </row>
    <row r="110" spans="1:15" ht="34.5" x14ac:dyDescent="0.3">
      <c r="A110" s="228"/>
      <c r="B110" s="229"/>
      <c r="C110" s="22">
        <v>172</v>
      </c>
      <c r="D110" s="29" t="s">
        <v>147</v>
      </c>
      <c r="E110" s="231"/>
      <c r="F110" s="232"/>
      <c r="G110" s="232"/>
      <c r="H110" s="231"/>
      <c r="I110" s="232"/>
      <c r="J110" s="232"/>
      <c r="K110" s="239"/>
      <c r="L110" s="230"/>
      <c r="M110" s="2"/>
      <c r="N110" s="2"/>
      <c r="O110" s="2"/>
    </row>
    <row r="111" spans="1:15" ht="23.5" thickBot="1" x14ac:dyDescent="0.35">
      <c r="A111" s="228"/>
      <c r="B111" s="229"/>
      <c r="C111" s="22">
        <v>177</v>
      </c>
      <c r="D111" s="29" t="s">
        <v>148</v>
      </c>
      <c r="E111" s="231"/>
      <c r="F111" s="232"/>
      <c r="G111" s="232"/>
      <c r="H111" s="231"/>
      <c r="I111" s="232"/>
      <c r="J111" s="232"/>
      <c r="K111" s="239"/>
      <c r="L111" s="230"/>
      <c r="M111" s="2"/>
      <c r="N111" s="2"/>
      <c r="O111" s="2"/>
    </row>
    <row r="112" spans="1:15" ht="36.5" customHeight="1" thickBot="1" x14ac:dyDescent="0.35">
      <c r="A112" s="15" t="s">
        <v>8</v>
      </c>
      <c r="B112" s="19" t="s">
        <v>8</v>
      </c>
      <c r="C112" s="16" t="s">
        <v>8</v>
      </c>
      <c r="D112" s="7" t="s">
        <v>161</v>
      </c>
      <c r="E112" s="16">
        <v>0</v>
      </c>
      <c r="F112" s="44">
        <v>0</v>
      </c>
      <c r="G112" s="44">
        <v>0</v>
      </c>
      <c r="H112" s="16">
        <v>10</v>
      </c>
      <c r="I112" s="41">
        <v>10620</v>
      </c>
      <c r="J112" s="41">
        <f>I112*H112</f>
        <v>106200</v>
      </c>
      <c r="K112" s="14">
        <f>J112-G112</f>
        <v>106200</v>
      </c>
      <c r="L112" s="17" t="s">
        <v>34</v>
      </c>
      <c r="M112" s="2"/>
      <c r="N112" s="2"/>
      <c r="O112" s="2"/>
    </row>
    <row r="113" spans="1:15" ht="62.5" customHeight="1" thickBot="1" x14ac:dyDescent="0.35">
      <c r="A113" s="15" t="s">
        <v>8</v>
      </c>
      <c r="B113" s="19" t="s">
        <v>8</v>
      </c>
      <c r="C113" s="16" t="s">
        <v>8</v>
      </c>
      <c r="D113" s="65" t="s">
        <v>160</v>
      </c>
      <c r="E113" s="16">
        <v>0</v>
      </c>
      <c r="F113" s="44">
        <v>0</v>
      </c>
      <c r="G113" s="44">
        <v>0</v>
      </c>
      <c r="H113" s="9">
        <v>3</v>
      </c>
      <c r="I113" s="41">
        <v>1000</v>
      </c>
      <c r="J113" s="41">
        <f>I113*H113</f>
        <v>3000</v>
      </c>
      <c r="K113" s="14">
        <f>J113-G113</f>
        <v>3000</v>
      </c>
      <c r="L113" s="158"/>
      <c r="M113" s="2"/>
      <c r="N113" s="2"/>
      <c r="O113" s="2"/>
    </row>
    <row r="114" spans="1:15" ht="14.5" thickBot="1" x14ac:dyDescent="0.35">
      <c r="A114" s="3"/>
      <c r="B114" s="5"/>
      <c r="C114" s="4"/>
      <c r="D114" s="5"/>
      <c r="E114" s="4">
        <f>SUM(E8:E113)</f>
        <v>765</v>
      </c>
      <c r="F114" s="47" t="s">
        <v>11</v>
      </c>
      <c r="G114" s="49">
        <f>SUM(G8:G113)</f>
        <v>100681.8</v>
      </c>
      <c r="H114" s="4">
        <f>SUM(H8:H113)</f>
        <v>203</v>
      </c>
      <c r="I114" s="47" t="s">
        <v>11</v>
      </c>
      <c r="J114" s="49">
        <f>SUM(J8:J113)</f>
        <v>941231.29999999993</v>
      </c>
      <c r="K114" s="49">
        <f>SUM(K8:K113)</f>
        <v>840549.5</v>
      </c>
      <c r="L114" s="160"/>
      <c r="M114" s="2"/>
      <c r="N114" s="2"/>
      <c r="O114" s="2"/>
    </row>
    <row r="115" spans="1:15" hidden="1" x14ac:dyDescent="0.3">
      <c r="K115" s="62"/>
      <c r="M115" s="2"/>
      <c r="N115" s="2"/>
      <c r="O115" s="2"/>
    </row>
    <row r="116" spans="1:15" x14ac:dyDescent="0.3">
      <c r="H116" s="91" t="s">
        <v>178</v>
      </c>
      <c r="I116" s="91" t="s">
        <v>177</v>
      </c>
      <c r="K116" s="62"/>
      <c r="M116" s="2"/>
      <c r="N116" s="2"/>
      <c r="O116" s="2"/>
    </row>
    <row r="117" spans="1:15" x14ac:dyDescent="0.3">
      <c r="H117" s="91">
        <v>0</v>
      </c>
      <c r="I117" s="91">
        <v>0</v>
      </c>
      <c r="J117" s="63">
        <f>K8</f>
        <v>75000</v>
      </c>
      <c r="K117" s="66" t="s">
        <v>152</v>
      </c>
    </row>
    <row r="118" spans="1:15" x14ac:dyDescent="0.3">
      <c r="H118" s="91">
        <f>I118</f>
        <v>153</v>
      </c>
      <c r="I118" s="91">
        <f>H14+H15+H16+H17+H112+H113</f>
        <v>153</v>
      </c>
      <c r="J118" s="63">
        <f>J14+J15+J16+J17+J112+J113</f>
        <v>791231.3</v>
      </c>
      <c r="K118" s="67" t="s">
        <v>162</v>
      </c>
    </row>
    <row r="119" spans="1:15" x14ac:dyDescent="0.3">
      <c r="H119" s="91"/>
      <c r="I119" s="92"/>
      <c r="J119" s="64">
        <f>J117+J118</f>
        <v>866231.3</v>
      </c>
      <c r="K119" s="68" t="s">
        <v>153</v>
      </c>
    </row>
    <row r="120" spans="1:15" x14ac:dyDescent="0.3">
      <c r="H120" s="91">
        <f>ROUND(I120/(20112/16856),0)</f>
        <v>-599</v>
      </c>
      <c r="I120" s="91">
        <f>-(E9+E10+E11)</f>
        <v>-715</v>
      </c>
      <c r="J120" s="63">
        <f>K9+K10+K11</f>
        <v>-25681.8</v>
      </c>
      <c r="K120" s="59" t="s">
        <v>163</v>
      </c>
    </row>
    <row r="121" spans="1:15" x14ac:dyDescent="0.3">
      <c r="H121" s="93">
        <f>H118+H120</f>
        <v>-446</v>
      </c>
      <c r="I121" s="93">
        <f>I118+I120</f>
        <v>-562</v>
      </c>
      <c r="J121" s="69">
        <f>ROUND(J119+J120,0)</f>
        <v>840550</v>
      </c>
    </row>
    <row r="122" spans="1:15" ht="14.5" thickBot="1" x14ac:dyDescent="0.35">
      <c r="B122" s="125" t="s">
        <v>175</v>
      </c>
    </row>
    <row r="123" spans="1:15" ht="32" customHeight="1" thickBot="1" x14ac:dyDescent="0.35">
      <c r="B123" s="277"/>
      <c r="C123" s="278"/>
      <c r="D123" s="279"/>
      <c r="E123" s="70" t="s">
        <v>169</v>
      </c>
      <c r="F123" s="70" t="s">
        <v>170</v>
      </c>
      <c r="G123" s="71" t="s">
        <v>171</v>
      </c>
    </row>
    <row r="124" spans="1:15" ht="15" customHeight="1" thickBot="1" x14ac:dyDescent="0.35">
      <c r="B124" s="261" t="s">
        <v>174</v>
      </c>
      <c r="C124" s="262"/>
      <c r="D124" s="263"/>
      <c r="E124" s="78">
        <v>23000</v>
      </c>
      <c r="F124" s="78">
        <v>21000</v>
      </c>
      <c r="G124" s="79">
        <f>F124</f>
        <v>21000</v>
      </c>
      <c r="H124" s="57"/>
      <c r="I124" s="57"/>
      <c r="J124" s="57"/>
      <c r="K124" s="57"/>
    </row>
    <row r="125" spans="1:15" ht="16.5" customHeight="1" thickBot="1" x14ac:dyDescent="0.35">
      <c r="B125" s="261" t="s">
        <v>168</v>
      </c>
      <c r="C125" s="262"/>
      <c r="D125" s="263"/>
      <c r="E125" s="78">
        <v>10000</v>
      </c>
      <c r="F125" s="78">
        <v>12000</v>
      </c>
      <c r="G125" s="79">
        <v>14000</v>
      </c>
      <c r="H125" s="57"/>
      <c r="I125" s="57"/>
      <c r="J125" s="57"/>
      <c r="K125" s="57"/>
    </row>
    <row r="126" spans="1:15" ht="15" customHeight="1" thickBot="1" x14ac:dyDescent="0.35">
      <c r="B126" s="261" t="s">
        <v>173</v>
      </c>
      <c r="C126" s="262"/>
      <c r="D126" s="263"/>
      <c r="E126" s="78">
        <v>27000</v>
      </c>
      <c r="F126" s="78">
        <v>26000</v>
      </c>
      <c r="G126" s="79">
        <v>26000</v>
      </c>
      <c r="H126" s="57"/>
      <c r="I126" s="57"/>
    </row>
    <row r="127" spans="1:15" ht="15" customHeight="1" thickBot="1" x14ac:dyDescent="0.35">
      <c r="B127" s="264" t="s">
        <v>172</v>
      </c>
      <c r="C127" s="265"/>
      <c r="D127" s="266"/>
      <c r="E127" s="78">
        <v>27000</v>
      </c>
      <c r="F127" s="78">
        <v>26000</v>
      </c>
      <c r="G127" s="79">
        <v>26000</v>
      </c>
      <c r="H127" s="57"/>
      <c r="I127" s="57"/>
    </row>
    <row r="128" spans="1:15" ht="28" customHeight="1" thickBot="1" x14ac:dyDescent="0.35">
      <c r="B128" s="141" t="s">
        <v>187</v>
      </c>
      <c r="C128" s="142"/>
      <c r="D128" s="143"/>
      <c r="E128" s="142"/>
      <c r="F128" s="144"/>
      <c r="G128" s="144"/>
      <c r="H128" s="122"/>
      <c r="I128" s="80"/>
      <c r="J128" s="80"/>
      <c r="K128" s="80"/>
    </row>
    <row r="129" spans="2:21" ht="30.5" customHeight="1" thickBot="1" x14ac:dyDescent="0.35">
      <c r="B129" s="292"/>
      <c r="C129" s="293"/>
      <c r="D129" s="294"/>
      <c r="E129" s="145" t="s">
        <v>169</v>
      </c>
      <c r="F129" s="146" t="s">
        <v>170</v>
      </c>
      <c r="G129" s="147" t="s">
        <v>171</v>
      </c>
      <c r="H129" s="122"/>
      <c r="I129" s="80"/>
      <c r="J129" s="80"/>
      <c r="K129" s="80"/>
    </row>
    <row r="130" spans="2:21" ht="16" customHeight="1" thickBot="1" x14ac:dyDescent="0.35">
      <c r="B130" s="280" t="s">
        <v>195</v>
      </c>
      <c r="C130" s="281"/>
      <c r="D130" s="282"/>
      <c r="E130" s="148">
        <f>E131+E132</f>
        <v>-446</v>
      </c>
      <c r="F130" s="148">
        <f t="shared" ref="F130:G130" si="2">F131+F132</f>
        <v>-446</v>
      </c>
      <c r="G130" s="148">
        <f t="shared" si="2"/>
        <v>-446</v>
      </c>
      <c r="H130" s="122"/>
      <c r="I130" s="80"/>
      <c r="J130" s="80"/>
      <c r="K130" s="80"/>
    </row>
    <row r="131" spans="2:21" ht="16" customHeight="1" thickBot="1" x14ac:dyDescent="0.35">
      <c r="B131" s="283"/>
      <c r="C131" s="284"/>
      <c r="D131" s="285"/>
      <c r="E131" s="149">
        <f>H120</f>
        <v>-599</v>
      </c>
      <c r="F131" s="149">
        <f>E131</f>
        <v>-599</v>
      </c>
      <c r="G131" s="149">
        <f>F131</f>
        <v>-599</v>
      </c>
      <c r="H131" s="122"/>
      <c r="I131" s="80"/>
      <c r="J131" s="80"/>
      <c r="K131" s="80"/>
    </row>
    <row r="132" spans="2:21" ht="16" customHeight="1" thickBot="1" x14ac:dyDescent="0.35">
      <c r="B132" s="286"/>
      <c r="C132" s="287"/>
      <c r="D132" s="288"/>
      <c r="E132" s="150">
        <f>H118</f>
        <v>153</v>
      </c>
      <c r="F132" s="150">
        <f>E132</f>
        <v>153</v>
      </c>
      <c r="G132" s="150">
        <f>F132</f>
        <v>153</v>
      </c>
      <c r="H132" s="123"/>
      <c r="I132" s="80"/>
      <c r="J132" s="80"/>
      <c r="K132" s="80"/>
    </row>
    <row r="133" spans="2:21" ht="16" customHeight="1" thickBot="1" x14ac:dyDescent="0.35">
      <c r="B133" s="289" t="s">
        <v>196</v>
      </c>
      <c r="C133" s="290"/>
      <c r="D133" s="291"/>
      <c r="E133" s="151">
        <v>0</v>
      </c>
      <c r="F133" s="151">
        <v>0</v>
      </c>
      <c r="G133" s="151">
        <v>0</v>
      </c>
      <c r="H133" s="295" t="s">
        <v>188</v>
      </c>
      <c r="I133" s="296"/>
      <c r="J133" s="296"/>
      <c r="K133" s="296"/>
      <c r="L133" s="126"/>
    </row>
    <row r="134" spans="2:21" ht="16" customHeight="1" thickBot="1" x14ac:dyDescent="0.35">
      <c r="B134" s="289" t="s">
        <v>173</v>
      </c>
      <c r="C134" s="290"/>
      <c r="D134" s="291"/>
      <c r="E134" s="151">
        <f>I121</f>
        <v>-562</v>
      </c>
      <c r="F134" s="151">
        <f>E134</f>
        <v>-562</v>
      </c>
      <c r="G134" s="151">
        <f>F134</f>
        <v>-562</v>
      </c>
      <c r="H134" s="295"/>
      <c r="I134" s="296"/>
      <c r="J134" s="296"/>
      <c r="K134" s="296"/>
    </row>
    <row r="135" spans="2:21" ht="16" customHeight="1" thickBot="1" x14ac:dyDescent="0.35">
      <c r="B135" s="289" t="s">
        <v>172</v>
      </c>
      <c r="C135" s="290"/>
      <c r="D135" s="291"/>
      <c r="E135" s="151">
        <f>E134</f>
        <v>-562</v>
      </c>
      <c r="F135" s="151">
        <f>F134</f>
        <v>-562</v>
      </c>
      <c r="G135" s="151">
        <f>G134</f>
        <v>-562</v>
      </c>
      <c r="H135" s="122"/>
      <c r="I135" s="80"/>
      <c r="J135" s="80"/>
      <c r="K135" s="80"/>
    </row>
    <row r="136" spans="2:21" x14ac:dyDescent="0.3">
      <c r="B136" s="152" t="s">
        <v>197</v>
      </c>
      <c r="C136" s="142"/>
      <c r="D136" s="153"/>
      <c r="E136" s="142"/>
      <c r="F136" s="144"/>
      <c r="G136" s="144"/>
      <c r="H136" s="122"/>
      <c r="I136" s="80"/>
      <c r="J136" s="80"/>
      <c r="K136" s="80"/>
    </row>
    <row r="137" spans="2:21" ht="14.5" thickBot="1" x14ac:dyDescent="0.35">
      <c r="B137" s="128"/>
      <c r="C137" s="122"/>
      <c r="D137" s="128"/>
      <c r="E137" s="122"/>
      <c r="F137" s="80"/>
      <c r="G137" s="80"/>
      <c r="H137" s="122"/>
      <c r="I137" s="80"/>
      <c r="J137" s="80"/>
      <c r="K137" s="80"/>
    </row>
    <row r="138" spans="2:21" ht="48" customHeight="1" thickBot="1" x14ac:dyDescent="0.35">
      <c r="B138" s="143"/>
      <c r="C138" s="142"/>
      <c r="D138" s="315" t="s">
        <v>198</v>
      </c>
      <c r="E138" s="316"/>
      <c r="F138" s="316"/>
      <c r="G138" s="317"/>
      <c r="H138" s="252" t="s">
        <v>194</v>
      </c>
      <c r="I138" s="253"/>
      <c r="J138" s="253"/>
      <c r="K138" s="253"/>
      <c r="L138" s="254"/>
      <c r="M138" s="177"/>
      <c r="N138" s="319"/>
      <c r="O138" s="319"/>
      <c r="P138" s="319"/>
      <c r="Q138" s="252" t="s">
        <v>215</v>
      </c>
      <c r="R138" s="253"/>
      <c r="S138" s="253"/>
      <c r="T138" s="253"/>
      <c r="U138" s="254"/>
    </row>
    <row r="139" spans="2:21" ht="94.5" customHeight="1" x14ac:dyDescent="0.3">
      <c r="B139" s="306"/>
      <c r="C139" s="307"/>
      <c r="D139" s="161" t="s">
        <v>185</v>
      </c>
      <c r="E139" s="162" t="s">
        <v>189</v>
      </c>
      <c r="F139" s="162" t="s">
        <v>192</v>
      </c>
      <c r="G139" s="163" t="s">
        <v>191</v>
      </c>
      <c r="H139" s="137" t="s">
        <v>183</v>
      </c>
      <c r="I139" s="129" t="s">
        <v>210</v>
      </c>
      <c r="J139" s="129" t="s">
        <v>193</v>
      </c>
      <c r="K139" s="179" t="s">
        <v>190</v>
      </c>
      <c r="L139" s="130" t="s">
        <v>191</v>
      </c>
      <c r="N139" s="320" t="s">
        <v>209</v>
      </c>
      <c r="O139" s="173" t="s">
        <v>212</v>
      </c>
      <c r="P139" s="321"/>
      <c r="Q139" s="318" t="s">
        <v>211</v>
      </c>
      <c r="R139" s="129" t="s">
        <v>189</v>
      </c>
      <c r="S139" s="129" t="s">
        <v>193</v>
      </c>
      <c r="T139" s="179" t="s">
        <v>190</v>
      </c>
      <c r="U139" s="130" t="s">
        <v>191</v>
      </c>
    </row>
    <row r="140" spans="2:21" ht="14" customHeight="1" x14ac:dyDescent="0.3">
      <c r="B140" s="308" t="s">
        <v>164</v>
      </c>
      <c r="C140" s="309"/>
      <c r="D140" s="164">
        <f>J121</f>
        <v>840550</v>
      </c>
      <c r="E140" s="165">
        <f>153</f>
        <v>153</v>
      </c>
      <c r="F140" s="165">
        <f>E140</f>
        <v>153</v>
      </c>
      <c r="G140" s="166">
        <f>E140-F140</f>
        <v>0</v>
      </c>
      <c r="H140" s="138">
        <v>1039921</v>
      </c>
      <c r="I140" s="131">
        <f>H140/(D140/E140)</f>
        <v>189.29024210338468</v>
      </c>
      <c r="J140" s="131">
        <f>F140</f>
        <v>153</v>
      </c>
      <c r="K140" s="180">
        <f>J140</f>
        <v>153</v>
      </c>
      <c r="L140" s="132">
        <f>J140-K140</f>
        <v>0</v>
      </c>
      <c r="N140" s="322">
        <f>H140-D140</f>
        <v>199371</v>
      </c>
      <c r="O140" s="174">
        <v>0</v>
      </c>
      <c r="P140" s="321"/>
      <c r="Q140" s="138">
        <v>1039921</v>
      </c>
      <c r="R140" s="131">
        <f>I140</f>
        <v>189.29024210338468</v>
      </c>
      <c r="S140" s="131">
        <f>J140</f>
        <v>153</v>
      </c>
      <c r="T140" s="180">
        <f>S140</f>
        <v>153</v>
      </c>
      <c r="U140" s="132">
        <f>S140-T140</f>
        <v>0</v>
      </c>
    </row>
    <row r="141" spans="2:21" ht="14.5" customHeight="1" x14ac:dyDescent="0.3">
      <c r="B141" s="310" t="s">
        <v>165</v>
      </c>
      <c r="C141" s="311"/>
      <c r="D141" s="167">
        <f>D140</f>
        <v>840550</v>
      </c>
      <c r="E141" s="168">
        <f>153</f>
        <v>153</v>
      </c>
      <c r="F141" s="168">
        <f t="shared" ref="F141:F143" si="3">E141</f>
        <v>153</v>
      </c>
      <c r="G141" s="169">
        <f t="shared" ref="G141:G143" si="4">E141-F141</f>
        <v>0</v>
      </c>
      <c r="H141" s="139">
        <v>0</v>
      </c>
      <c r="I141" s="133">
        <v>0</v>
      </c>
      <c r="J141" s="133">
        <f t="shared" ref="J141:J143" si="5">F141</f>
        <v>153</v>
      </c>
      <c r="K141" s="181">
        <f>I140-J141</f>
        <v>36.290242103384685</v>
      </c>
      <c r="L141" s="134">
        <f t="shared" ref="L141" si="6">J141-K141</f>
        <v>116.70975789661532</v>
      </c>
      <c r="N141" s="323">
        <f>H141-D141</f>
        <v>-840550</v>
      </c>
      <c r="O141" s="324">
        <f>N140+N141</f>
        <v>-641179</v>
      </c>
      <c r="P141" s="321"/>
      <c r="Q141" s="139">
        <f>ABS(O141)</f>
        <v>641179</v>
      </c>
      <c r="R141" s="133">
        <f>153-K141</f>
        <v>116.70975789661532</v>
      </c>
      <c r="S141" s="133">
        <f>J141</f>
        <v>153</v>
      </c>
      <c r="T141" s="181">
        <f>S141</f>
        <v>153</v>
      </c>
      <c r="U141" s="134">
        <f t="shared" ref="U141" si="7">S141-T141</f>
        <v>0</v>
      </c>
    </row>
    <row r="142" spans="2:21" ht="14.5" customHeight="1" x14ac:dyDescent="0.3">
      <c r="B142" s="308" t="s">
        <v>166</v>
      </c>
      <c r="C142" s="309"/>
      <c r="D142" s="164">
        <f>D141</f>
        <v>840550</v>
      </c>
      <c r="E142" s="165">
        <f>153</f>
        <v>153</v>
      </c>
      <c r="F142" s="165">
        <f t="shared" si="3"/>
        <v>153</v>
      </c>
      <c r="G142" s="166">
        <f t="shared" si="4"/>
        <v>0</v>
      </c>
      <c r="H142" s="138">
        <v>840550</v>
      </c>
      <c r="I142" s="131">
        <f>153</f>
        <v>153</v>
      </c>
      <c r="J142" s="131">
        <f t="shared" si="5"/>
        <v>153</v>
      </c>
      <c r="K142" s="180">
        <f>J142</f>
        <v>153</v>
      </c>
      <c r="L142" s="132">
        <f>L141</f>
        <v>116.70975789661532</v>
      </c>
      <c r="N142" s="322">
        <f>H142-D142</f>
        <v>0</v>
      </c>
      <c r="O142" s="175">
        <f>N142</f>
        <v>0</v>
      </c>
      <c r="P142" s="321"/>
      <c r="Q142" s="138">
        <v>840550</v>
      </c>
      <c r="R142" s="131">
        <f>153</f>
        <v>153</v>
      </c>
      <c r="S142" s="131">
        <f>J142</f>
        <v>153</v>
      </c>
      <c r="T142" s="180">
        <f>S142</f>
        <v>153</v>
      </c>
      <c r="U142" s="132">
        <f>U141</f>
        <v>0</v>
      </c>
    </row>
    <row r="143" spans="2:21" ht="15" customHeight="1" thickBot="1" x14ac:dyDescent="0.35">
      <c r="B143" s="312" t="s">
        <v>167</v>
      </c>
      <c r="C143" s="313"/>
      <c r="D143" s="170">
        <f>D142</f>
        <v>840550</v>
      </c>
      <c r="E143" s="171">
        <f>153</f>
        <v>153</v>
      </c>
      <c r="F143" s="171">
        <f t="shared" si="3"/>
        <v>153</v>
      </c>
      <c r="G143" s="172">
        <f t="shared" si="4"/>
        <v>0</v>
      </c>
      <c r="H143" s="140">
        <v>840550</v>
      </c>
      <c r="I143" s="135">
        <f>153</f>
        <v>153</v>
      </c>
      <c r="J143" s="135">
        <f t="shared" si="5"/>
        <v>153</v>
      </c>
      <c r="K143" s="182">
        <f>J143</f>
        <v>153</v>
      </c>
      <c r="L143" s="136">
        <f>L142</f>
        <v>116.70975789661532</v>
      </c>
      <c r="N143" s="322">
        <f>H143-D143</f>
        <v>0</v>
      </c>
      <c r="O143" s="176">
        <f>N143</f>
        <v>0</v>
      </c>
      <c r="P143" s="321"/>
      <c r="Q143" s="140">
        <v>840550</v>
      </c>
      <c r="R143" s="135">
        <f>153</f>
        <v>153</v>
      </c>
      <c r="S143" s="135">
        <f>J143</f>
        <v>153</v>
      </c>
      <c r="T143" s="182">
        <f>S143</f>
        <v>153</v>
      </c>
      <c r="U143" s="136">
        <f>U142</f>
        <v>0</v>
      </c>
    </row>
    <row r="144" spans="2:21" ht="51.5" customHeight="1" x14ac:dyDescent="0.3">
      <c r="B144" s="314" t="s">
        <v>184</v>
      </c>
      <c r="C144" s="314"/>
      <c r="D144" s="314"/>
      <c r="E144" s="314"/>
      <c r="F144" s="314"/>
      <c r="G144" s="314"/>
      <c r="H144" s="124"/>
      <c r="I144" s="124"/>
      <c r="J144" s="270" t="s">
        <v>214</v>
      </c>
      <c r="K144" s="271"/>
      <c r="L144" s="271"/>
      <c r="M144" s="271"/>
      <c r="N144" s="271"/>
      <c r="O144" s="271"/>
      <c r="P144" s="271"/>
      <c r="Q144" s="271"/>
      <c r="R144" s="271"/>
      <c r="S144" s="271"/>
      <c r="T144" s="271"/>
      <c r="U144" s="271"/>
    </row>
    <row r="145" spans="2:14" x14ac:dyDescent="0.3">
      <c r="I145" s="124"/>
      <c r="J145" s="124"/>
      <c r="K145" s="124"/>
      <c r="L145" s="124"/>
    </row>
    <row r="146" spans="2:14" ht="14.5" thickBot="1" x14ac:dyDescent="0.35">
      <c r="B146" s="125" t="s">
        <v>199</v>
      </c>
      <c r="F146" s="100"/>
      <c r="G146" s="100"/>
      <c r="I146" s="124"/>
      <c r="J146" s="124"/>
      <c r="K146" s="124"/>
      <c r="L146" s="124"/>
    </row>
    <row r="147" spans="2:14" ht="45" customHeight="1" thickBot="1" x14ac:dyDescent="0.35">
      <c r="B147" s="277"/>
      <c r="C147" s="278"/>
      <c r="D147" s="279"/>
      <c r="E147" s="72" t="s">
        <v>169</v>
      </c>
      <c r="F147" s="73" t="s">
        <v>170</v>
      </c>
      <c r="G147" s="74" t="s">
        <v>171</v>
      </c>
      <c r="I147" s="124"/>
    </row>
    <row r="148" spans="2:14" ht="14.5" thickBot="1" x14ac:dyDescent="0.35">
      <c r="B148" s="297" t="s">
        <v>179</v>
      </c>
      <c r="C148" s="298"/>
      <c r="D148" s="299"/>
      <c r="E148" s="94">
        <f>E149+E150</f>
        <v>-446</v>
      </c>
      <c r="F148" s="94">
        <f t="shared" ref="F148:G148" si="8">F149+F150</f>
        <v>-446</v>
      </c>
      <c r="G148" s="94">
        <f t="shared" si="8"/>
        <v>-446</v>
      </c>
      <c r="I148" s="124"/>
    </row>
    <row r="149" spans="2:14" ht="14.5" thickBot="1" x14ac:dyDescent="0.35">
      <c r="B149" s="300"/>
      <c r="C149" s="301"/>
      <c r="D149" s="302"/>
      <c r="E149" s="76">
        <f>E131</f>
        <v>-599</v>
      </c>
      <c r="F149" s="76">
        <f t="shared" ref="F149:G149" si="9">F131</f>
        <v>-599</v>
      </c>
      <c r="G149" s="76">
        <f t="shared" si="9"/>
        <v>-599</v>
      </c>
      <c r="I149" s="124"/>
    </row>
    <row r="150" spans="2:14" ht="14.5" thickBot="1" x14ac:dyDescent="0.35">
      <c r="B150" s="303"/>
      <c r="C150" s="304"/>
      <c r="D150" s="305"/>
      <c r="E150" s="178">
        <f>T140</f>
        <v>153</v>
      </c>
      <c r="F150" s="77">
        <f>E150</f>
        <v>153</v>
      </c>
      <c r="G150" s="77">
        <f>F150</f>
        <v>153</v>
      </c>
      <c r="I150" s="124"/>
    </row>
    <row r="151" spans="2:14" ht="23.5" customHeight="1" thickBot="1" x14ac:dyDescent="0.35">
      <c r="B151" s="267" t="s">
        <v>180</v>
      </c>
      <c r="C151" s="268"/>
      <c r="D151" s="269"/>
      <c r="E151" s="75">
        <v>0</v>
      </c>
      <c r="F151" s="75">
        <v>0</v>
      </c>
      <c r="G151" s="75">
        <v>0</v>
      </c>
      <c r="I151" s="124"/>
    </row>
    <row r="152" spans="2:14" ht="14.5" thickBot="1" x14ac:dyDescent="0.35">
      <c r="B152" s="267" t="s">
        <v>173</v>
      </c>
      <c r="C152" s="268"/>
      <c r="D152" s="269"/>
      <c r="E152" s="185">
        <f>I120+R140</f>
        <v>-525.70975789661532</v>
      </c>
      <c r="F152" s="185">
        <f>I120+R141</f>
        <v>-598.29024210338468</v>
      </c>
      <c r="G152" s="185">
        <f>I120+R142</f>
        <v>-562</v>
      </c>
      <c r="I152" s="124"/>
    </row>
    <row r="153" spans="2:14" ht="14.5" thickBot="1" x14ac:dyDescent="0.35">
      <c r="B153" s="267" t="s">
        <v>172</v>
      </c>
      <c r="C153" s="268"/>
      <c r="D153" s="269"/>
      <c r="E153" s="184">
        <f>I121</f>
        <v>-562</v>
      </c>
      <c r="F153" s="184">
        <f>I121</f>
        <v>-562</v>
      </c>
      <c r="G153" s="184">
        <f>I121</f>
        <v>-562</v>
      </c>
      <c r="I153" s="124"/>
    </row>
    <row r="154" spans="2:14" ht="24" customHeight="1" x14ac:dyDescent="0.3">
      <c r="B154" s="183" t="s">
        <v>203</v>
      </c>
      <c r="D154" s="57"/>
      <c r="F154" s="100"/>
      <c r="G154" s="100"/>
      <c r="I154" s="124"/>
      <c r="J154" s="124"/>
      <c r="K154" s="124"/>
      <c r="L154" s="124"/>
    </row>
    <row r="155" spans="2:14" x14ac:dyDescent="0.3">
      <c r="F155" s="100"/>
      <c r="G155" s="100"/>
      <c r="I155" s="124"/>
      <c r="J155" s="124"/>
      <c r="K155" s="124"/>
      <c r="L155" s="124"/>
    </row>
    <row r="156" spans="2:14" ht="15" customHeight="1" thickBot="1" x14ac:dyDescent="0.35">
      <c r="B156" s="274" t="s">
        <v>202</v>
      </c>
      <c r="C156" s="274"/>
      <c r="D156" s="274"/>
      <c r="E156" s="274"/>
      <c r="F156" s="274"/>
      <c r="G156" s="274"/>
      <c r="I156" s="124"/>
      <c r="J156" s="124"/>
      <c r="K156" s="124"/>
      <c r="L156" s="124"/>
    </row>
    <row r="157" spans="2:14" ht="31" customHeight="1" thickBot="1" x14ac:dyDescent="0.35">
      <c r="B157" s="255"/>
      <c r="C157" s="256"/>
      <c r="D157" s="257"/>
      <c r="E157" s="70" t="s">
        <v>169</v>
      </c>
      <c r="F157" s="70" t="s">
        <v>170</v>
      </c>
      <c r="G157" s="71" t="s">
        <v>171</v>
      </c>
      <c r="H157" s="122"/>
      <c r="I157" s="276" t="s">
        <v>181</v>
      </c>
      <c r="J157" s="276"/>
      <c r="K157" s="276"/>
      <c r="L157" s="276"/>
      <c r="M157" s="276"/>
      <c r="N157" s="276"/>
    </row>
    <row r="158" spans="2:14" ht="15" customHeight="1" thickBot="1" x14ac:dyDescent="0.35">
      <c r="B158" s="258" t="s">
        <v>201</v>
      </c>
      <c r="C158" s="259"/>
      <c r="D158" s="260"/>
      <c r="E158" s="78">
        <v>0</v>
      </c>
      <c r="F158" s="81">
        <f>ROUND(F160/H160,0)</f>
        <v>-973</v>
      </c>
      <c r="G158" s="79">
        <v>0</v>
      </c>
      <c r="H158" s="95">
        <v>20112</v>
      </c>
      <c r="I158" s="276"/>
      <c r="J158" s="276"/>
      <c r="K158" s="276"/>
      <c r="L158" s="276"/>
      <c r="M158" s="276"/>
      <c r="N158" s="276"/>
    </row>
    <row r="159" spans="2:14" ht="25.5" customHeight="1" thickBot="1" x14ac:dyDescent="0.35">
      <c r="B159" s="258" t="s">
        <v>200</v>
      </c>
      <c r="C159" s="259"/>
      <c r="D159" s="260"/>
      <c r="E159" s="78">
        <v>0</v>
      </c>
      <c r="F159" s="127">
        <v>0</v>
      </c>
      <c r="G159" s="81">
        <f>ABS(F158)</f>
        <v>973</v>
      </c>
      <c r="H159" s="95">
        <v>16856</v>
      </c>
      <c r="I159" s="276"/>
      <c r="J159" s="276"/>
      <c r="K159" s="276"/>
      <c r="L159" s="276"/>
      <c r="M159" s="276"/>
      <c r="N159" s="276"/>
    </row>
    <row r="160" spans="2:14" ht="15" customHeight="1" thickBot="1" x14ac:dyDescent="0.35">
      <c r="B160" s="258" t="s">
        <v>173</v>
      </c>
      <c r="C160" s="259"/>
      <c r="D160" s="260"/>
      <c r="E160" s="78">
        <v>0</v>
      </c>
      <c r="F160" s="81">
        <f>ROUND(O141/552.04,0)</f>
        <v>-1161</v>
      </c>
      <c r="G160" s="78">
        <v>0</v>
      </c>
      <c r="H160" s="96">
        <f>H158/H159</f>
        <v>1.1931656383483626</v>
      </c>
      <c r="I160" s="276"/>
      <c r="J160" s="276"/>
      <c r="K160" s="276"/>
      <c r="L160" s="276"/>
      <c r="M160" s="276"/>
      <c r="N160" s="276"/>
    </row>
    <row r="161" spans="1:21" ht="15" customHeight="1" thickBot="1" x14ac:dyDescent="0.35">
      <c r="B161" s="258" t="s">
        <v>172</v>
      </c>
      <c r="C161" s="259"/>
      <c r="D161" s="260"/>
      <c r="E161" s="78">
        <v>0</v>
      </c>
      <c r="F161" s="81">
        <f>F160</f>
        <v>-1161</v>
      </c>
      <c r="G161" s="78">
        <v>0</v>
      </c>
      <c r="H161" s="122"/>
      <c r="I161" s="276"/>
      <c r="J161" s="276"/>
      <c r="K161" s="276"/>
      <c r="L161" s="276"/>
      <c r="M161" s="276"/>
      <c r="N161" s="276"/>
    </row>
    <row r="162" spans="1:21" ht="16.5" customHeight="1" x14ac:dyDescent="0.3">
      <c r="B162" s="275" t="s">
        <v>204</v>
      </c>
      <c r="C162" s="275"/>
      <c r="D162" s="275"/>
      <c r="E162" s="275"/>
      <c r="F162" s="275"/>
      <c r="G162" s="275"/>
      <c r="H162" s="122"/>
      <c r="I162" s="124"/>
      <c r="J162" s="124"/>
      <c r="K162" s="124"/>
      <c r="L162" s="124"/>
    </row>
    <row r="163" spans="1:21" ht="24.5" customHeight="1" x14ac:dyDescent="0.3">
      <c r="I163" s="124"/>
      <c r="J163" s="124"/>
      <c r="K163" s="124"/>
      <c r="L163" s="124"/>
    </row>
    <row r="164" spans="1:21" ht="14.5" thickBot="1" x14ac:dyDescent="0.35">
      <c r="D164" s="82" t="s">
        <v>176</v>
      </c>
      <c r="E164" s="83"/>
      <c r="F164" s="84"/>
      <c r="G164" s="84"/>
      <c r="I164" s="99" t="s">
        <v>182</v>
      </c>
    </row>
    <row r="165" spans="1:21" ht="41" customHeight="1" thickBot="1" x14ac:dyDescent="0.35">
      <c r="D165" s="85"/>
      <c r="E165" s="86" t="s">
        <v>169</v>
      </c>
      <c r="F165" s="87" t="s">
        <v>170</v>
      </c>
      <c r="G165" s="88" t="s">
        <v>171</v>
      </c>
      <c r="H165" s="57"/>
      <c r="I165" s="97" t="s">
        <v>169</v>
      </c>
      <c r="J165" s="97" t="s">
        <v>170</v>
      </c>
      <c r="K165" s="97" t="s">
        <v>206</v>
      </c>
    </row>
    <row r="166" spans="1:21" ht="36" customHeight="1" thickBot="1" x14ac:dyDescent="0.35">
      <c r="D166" s="89" t="s">
        <v>174</v>
      </c>
      <c r="E166" s="90">
        <f>E124+E148+E158</f>
        <v>22554</v>
      </c>
      <c r="F166" s="90">
        <f>F124+F148+F158</f>
        <v>19581</v>
      </c>
      <c r="G166" s="90">
        <f>G124+G148+G158</f>
        <v>20554</v>
      </c>
      <c r="H166" s="57"/>
      <c r="I166" s="98">
        <f t="shared" ref="I166:K169" si="10">E166-E124</f>
        <v>-446</v>
      </c>
      <c r="J166" s="98">
        <f t="shared" si="10"/>
        <v>-1419</v>
      </c>
      <c r="K166" s="98">
        <f t="shared" si="10"/>
        <v>-446</v>
      </c>
      <c r="L166" s="272" t="s">
        <v>205</v>
      </c>
      <c r="M166" s="273"/>
      <c r="N166" s="273"/>
      <c r="O166" s="273"/>
      <c r="P166" s="273"/>
      <c r="Q166" s="273"/>
      <c r="R166" s="273"/>
      <c r="S166" s="273"/>
      <c r="T166" s="273"/>
      <c r="U166" s="273"/>
    </row>
    <row r="167" spans="1:21" ht="47.5" customHeight="1" thickBot="1" x14ac:dyDescent="0.35">
      <c r="D167" s="89" t="s">
        <v>168</v>
      </c>
      <c r="E167" s="90">
        <f t="shared" ref="E167:G169" si="11">E125+E151+E159</f>
        <v>10000</v>
      </c>
      <c r="F167" s="90">
        <f t="shared" si="11"/>
        <v>12000</v>
      </c>
      <c r="G167" s="90">
        <f t="shared" si="11"/>
        <v>14973</v>
      </c>
      <c r="I167" s="98">
        <f t="shared" si="10"/>
        <v>0</v>
      </c>
      <c r="J167" s="98">
        <f t="shared" si="10"/>
        <v>0</v>
      </c>
      <c r="K167" s="98">
        <f t="shared" si="10"/>
        <v>973</v>
      </c>
      <c r="L167" s="272" t="s">
        <v>207</v>
      </c>
      <c r="M167" s="273"/>
      <c r="N167" s="273"/>
      <c r="O167" s="273"/>
      <c r="P167" s="273"/>
      <c r="Q167" s="273"/>
      <c r="R167" s="273"/>
      <c r="S167" s="273"/>
      <c r="T167" s="273"/>
      <c r="U167" s="273"/>
    </row>
    <row r="168" spans="1:21" ht="35.5" customHeight="1" thickBot="1" x14ac:dyDescent="0.35">
      <c r="D168" s="89" t="s">
        <v>173</v>
      </c>
      <c r="E168" s="90">
        <f t="shared" si="11"/>
        <v>26474.290242103383</v>
      </c>
      <c r="F168" s="90">
        <f t="shared" si="11"/>
        <v>24240.709757896617</v>
      </c>
      <c r="G168" s="90">
        <f t="shared" si="11"/>
        <v>25438</v>
      </c>
      <c r="I168" s="98">
        <f t="shared" si="10"/>
        <v>-525.70975789661679</v>
      </c>
      <c r="J168" s="98">
        <f t="shared" si="10"/>
        <v>-1759.2902421033832</v>
      </c>
      <c r="K168" s="98">
        <f t="shared" si="10"/>
        <v>-562</v>
      </c>
      <c r="L168" s="272" t="s">
        <v>208</v>
      </c>
      <c r="M168" s="273"/>
      <c r="N168" s="273"/>
      <c r="O168" s="273"/>
      <c r="P168" s="273"/>
      <c r="Q168" s="273"/>
      <c r="R168" s="273"/>
      <c r="S168" s="273"/>
      <c r="T168" s="273"/>
      <c r="U168" s="273"/>
    </row>
    <row r="169" spans="1:21" ht="35.5" customHeight="1" thickBot="1" x14ac:dyDescent="0.35">
      <c r="D169" s="89" t="s">
        <v>172</v>
      </c>
      <c r="E169" s="90">
        <f t="shared" si="11"/>
        <v>26438</v>
      </c>
      <c r="F169" s="90">
        <f t="shared" si="11"/>
        <v>24277</v>
      </c>
      <c r="G169" s="90">
        <f t="shared" si="11"/>
        <v>25438</v>
      </c>
      <c r="I169" s="98">
        <f t="shared" si="10"/>
        <v>-562</v>
      </c>
      <c r="J169" s="98">
        <f t="shared" si="10"/>
        <v>-1723</v>
      </c>
      <c r="K169" s="98">
        <f t="shared" si="10"/>
        <v>-562</v>
      </c>
      <c r="L169" s="272"/>
      <c r="M169" s="273"/>
      <c r="N169" s="273"/>
      <c r="O169" s="273"/>
      <c r="P169" s="273"/>
      <c r="Q169" s="273"/>
      <c r="R169" s="273"/>
      <c r="S169" s="273"/>
      <c r="T169" s="273"/>
      <c r="U169" s="273"/>
    </row>
    <row r="171" spans="1:21" ht="114" customHeight="1" x14ac:dyDescent="0.3">
      <c r="A171" s="270" t="s">
        <v>213</v>
      </c>
      <c r="B171" s="270"/>
      <c r="C171" s="270"/>
      <c r="D171" s="270"/>
      <c r="E171" s="270"/>
      <c r="F171" s="270"/>
      <c r="G171" s="270"/>
      <c r="H171" s="270"/>
      <c r="I171" s="270"/>
      <c r="J171" s="270"/>
      <c r="K171" s="270"/>
      <c r="L171" s="270"/>
      <c r="M171" s="270"/>
      <c r="N171" s="270"/>
      <c r="O171" s="270"/>
      <c r="P171" s="270"/>
      <c r="Q171" s="270"/>
      <c r="R171" s="270"/>
      <c r="S171" s="270"/>
      <c r="T171" s="270"/>
      <c r="U171" s="270"/>
    </row>
    <row r="172" spans="1:21" ht="55" customHeight="1" x14ac:dyDescent="0.3">
      <c r="A172" s="186" t="s">
        <v>186</v>
      </c>
      <c r="B172" s="186"/>
    </row>
  </sheetData>
  <autoFilter ref="A7:L114" xr:uid="{55FF989F-FCB4-423C-8280-CC3A6D6D94A6}"/>
  <mergeCells count="418">
    <mergeCell ref="A1:U1"/>
    <mergeCell ref="A2:U2"/>
    <mergeCell ref="A171:U171"/>
    <mergeCell ref="L168:U169"/>
    <mergeCell ref="B161:D161"/>
    <mergeCell ref="B156:G156"/>
    <mergeCell ref="B162:G162"/>
    <mergeCell ref="I157:N161"/>
    <mergeCell ref="L166:U166"/>
    <mergeCell ref="L167:U167"/>
    <mergeCell ref="B123:D123"/>
    <mergeCell ref="B130:D132"/>
    <mergeCell ref="B133:D133"/>
    <mergeCell ref="B134:D134"/>
    <mergeCell ref="B135:D135"/>
    <mergeCell ref="B129:D129"/>
    <mergeCell ref="H133:K134"/>
    <mergeCell ref="B147:D147"/>
    <mergeCell ref="B148:D150"/>
    <mergeCell ref="B139:C139"/>
    <mergeCell ref="B140:C140"/>
    <mergeCell ref="B141:C141"/>
    <mergeCell ref="B142:C142"/>
    <mergeCell ref="B143:C143"/>
    <mergeCell ref="B144:G144"/>
    <mergeCell ref="D138:G138"/>
    <mergeCell ref="H138:L138"/>
    <mergeCell ref="B157:D157"/>
    <mergeCell ref="B158:D158"/>
    <mergeCell ref="B159:D159"/>
    <mergeCell ref="B160:D160"/>
    <mergeCell ref="B124:D124"/>
    <mergeCell ref="B125:D125"/>
    <mergeCell ref="B126:D126"/>
    <mergeCell ref="B127:D127"/>
    <mergeCell ref="B151:D151"/>
    <mergeCell ref="B152:D152"/>
    <mergeCell ref="B153:D153"/>
    <mergeCell ref="J144:U144"/>
    <mergeCell ref="Q138:U138"/>
    <mergeCell ref="K32:K33"/>
    <mergeCell ref="J24:J25"/>
    <mergeCell ref="F26:F28"/>
    <mergeCell ref="A3:L3"/>
    <mergeCell ref="K26:K28"/>
    <mergeCell ref="E18:E19"/>
    <mergeCell ref="F18:F19"/>
    <mergeCell ref="G18:G19"/>
    <mergeCell ref="H18:H19"/>
    <mergeCell ref="I18:I19"/>
    <mergeCell ref="J18:J19"/>
    <mergeCell ref="K29:K30"/>
    <mergeCell ref="K24:K25"/>
    <mergeCell ref="E21:E22"/>
    <mergeCell ref="F21:F22"/>
    <mergeCell ref="G21:G22"/>
    <mergeCell ref="H21:H22"/>
    <mergeCell ref="I21:I22"/>
    <mergeCell ref="J21:J22"/>
    <mergeCell ref="K35:K36"/>
    <mergeCell ref="K101:K102"/>
    <mergeCell ref="L70:L71"/>
    <mergeCell ref="J66:J67"/>
    <mergeCell ref="L66:L67"/>
    <mergeCell ref="K48:K49"/>
    <mergeCell ref="K46:K47"/>
    <mergeCell ref="K44:K45"/>
    <mergeCell ref="K42:K43"/>
    <mergeCell ref="K72:K73"/>
    <mergeCell ref="L101:L102"/>
    <mergeCell ref="J99:J100"/>
    <mergeCell ref="K99:K100"/>
    <mergeCell ref="L99:L100"/>
    <mergeCell ref="L97:L98"/>
    <mergeCell ref="J95:J96"/>
    <mergeCell ref="K95:K96"/>
    <mergeCell ref="L95:L96"/>
    <mergeCell ref="J86:J89"/>
    <mergeCell ref="K86:K89"/>
    <mergeCell ref="L86:L89"/>
    <mergeCell ref="K37:K38"/>
    <mergeCell ref="L109:L111"/>
    <mergeCell ref="E106:E108"/>
    <mergeCell ref="F106:F108"/>
    <mergeCell ref="G106:G108"/>
    <mergeCell ref="H106:H108"/>
    <mergeCell ref="I106:I108"/>
    <mergeCell ref="J106:J108"/>
    <mergeCell ref="L106:L108"/>
    <mergeCell ref="L104:L105"/>
    <mergeCell ref="F90:F92"/>
    <mergeCell ref="G90:G92"/>
    <mergeCell ref="H90:H92"/>
    <mergeCell ref="I90:I92"/>
    <mergeCell ref="J90:J92"/>
    <mergeCell ref="L90:L92"/>
    <mergeCell ref="K90:K92"/>
    <mergeCell ref="K84:K85"/>
    <mergeCell ref="L84:L85"/>
    <mergeCell ref="K82:K83"/>
    <mergeCell ref="L74:L75"/>
    <mergeCell ref="K78:K79"/>
    <mergeCell ref="L78:L79"/>
    <mergeCell ref="L82:L83"/>
    <mergeCell ref="A109:A111"/>
    <mergeCell ref="B109:B111"/>
    <mergeCell ref="E109:E111"/>
    <mergeCell ref="F109:F111"/>
    <mergeCell ref="G109:G111"/>
    <mergeCell ref="H109:H111"/>
    <mergeCell ref="I109:I111"/>
    <mergeCell ref="J104:J105"/>
    <mergeCell ref="K104:K105"/>
    <mergeCell ref="A104:A105"/>
    <mergeCell ref="B104:B105"/>
    <mergeCell ref="E104:E105"/>
    <mergeCell ref="F104:F105"/>
    <mergeCell ref="G104:G105"/>
    <mergeCell ref="H104:H105"/>
    <mergeCell ref="I104:I105"/>
    <mergeCell ref="K106:K108"/>
    <mergeCell ref="J109:J111"/>
    <mergeCell ref="K109:K111"/>
    <mergeCell ref="A106:A108"/>
    <mergeCell ref="B106:B108"/>
    <mergeCell ref="A101:A102"/>
    <mergeCell ref="B101:B102"/>
    <mergeCell ref="E101:E102"/>
    <mergeCell ref="F101:F102"/>
    <mergeCell ref="G101:G102"/>
    <mergeCell ref="H101:H102"/>
    <mergeCell ref="I101:I102"/>
    <mergeCell ref="J97:J98"/>
    <mergeCell ref="K97:K98"/>
    <mergeCell ref="A99:A100"/>
    <mergeCell ref="B99:B100"/>
    <mergeCell ref="E99:E100"/>
    <mergeCell ref="F99:F100"/>
    <mergeCell ref="G99:G100"/>
    <mergeCell ref="H99:H100"/>
    <mergeCell ref="I99:I100"/>
    <mergeCell ref="A97:A98"/>
    <mergeCell ref="B97:B98"/>
    <mergeCell ref="E97:E98"/>
    <mergeCell ref="F97:F98"/>
    <mergeCell ref="G97:G98"/>
    <mergeCell ref="H97:H98"/>
    <mergeCell ref="I97:I98"/>
    <mergeCell ref="J101:J102"/>
    <mergeCell ref="A95:A96"/>
    <mergeCell ref="B95:B96"/>
    <mergeCell ref="E95:E96"/>
    <mergeCell ref="F95:F96"/>
    <mergeCell ref="G95:G96"/>
    <mergeCell ref="H95:H96"/>
    <mergeCell ref="I95:I96"/>
    <mergeCell ref="A93:A94"/>
    <mergeCell ref="E93:E94"/>
    <mergeCell ref="F93:F94"/>
    <mergeCell ref="G93:G94"/>
    <mergeCell ref="H93:H94"/>
    <mergeCell ref="I93:I94"/>
    <mergeCell ref="B93:B94"/>
    <mergeCell ref="C91:C92"/>
    <mergeCell ref="E90:E92"/>
    <mergeCell ref="D91:D92"/>
    <mergeCell ref="K93:K94"/>
    <mergeCell ref="L93:L94"/>
    <mergeCell ref="J93:J94"/>
    <mergeCell ref="A86:A87"/>
    <mergeCell ref="B86:B87"/>
    <mergeCell ref="A88:A89"/>
    <mergeCell ref="B88:B89"/>
    <mergeCell ref="E86:E89"/>
    <mergeCell ref="F86:F89"/>
    <mergeCell ref="G86:G89"/>
    <mergeCell ref="H86:H89"/>
    <mergeCell ref="I86:I89"/>
    <mergeCell ref="A84:A85"/>
    <mergeCell ref="B84:B85"/>
    <mergeCell ref="E84:E85"/>
    <mergeCell ref="F84:F85"/>
    <mergeCell ref="G84:G85"/>
    <mergeCell ref="H84:H85"/>
    <mergeCell ref="I84:I85"/>
    <mergeCell ref="J84:J85"/>
    <mergeCell ref="A82:A83"/>
    <mergeCell ref="B82:B83"/>
    <mergeCell ref="E82:E83"/>
    <mergeCell ref="F82:F83"/>
    <mergeCell ref="G82:G83"/>
    <mergeCell ref="H82:H83"/>
    <mergeCell ref="I82:I83"/>
    <mergeCell ref="J82:J83"/>
    <mergeCell ref="B80:B81"/>
    <mergeCell ref="L72:L73"/>
    <mergeCell ref="K76:K77"/>
    <mergeCell ref="L76:L77"/>
    <mergeCell ref="A80:A81"/>
    <mergeCell ref="E80:E81"/>
    <mergeCell ref="F80:F81"/>
    <mergeCell ref="G80:G81"/>
    <mergeCell ref="H80:H81"/>
    <mergeCell ref="I80:I81"/>
    <mergeCell ref="J80:J81"/>
    <mergeCell ref="K80:K81"/>
    <mergeCell ref="L80:L81"/>
    <mergeCell ref="A78:A79"/>
    <mergeCell ref="B78:B79"/>
    <mergeCell ref="E78:E79"/>
    <mergeCell ref="F78:F79"/>
    <mergeCell ref="G78:G79"/>
    <mergeCell ref="H78:H79"/>
    <mergeCell ref="I78:I79"/>
    <mergeCell ref="J78:J79"/>
    <mergeCell ref="I76:I77"/>
    <mergeCell ref="J76:J77"/>
    <mergeCell ref="A76:A77"/>
    <mergeCell ref="B76:B77"/>
    <mergeCell ref="E76:E77"/>
    <mergeCell ref="F76:F77"/>
    <mergeCell ref="G76:G77"/>
    <mergeCell ref="H76:H77"/>
    <mergeCell ref="A72:A73"/>
    <mergeCell ref="B72:B73"/>
    <mergeCell ref="A74:A75"/>
    <mergeCell ref="B74:B75"/>
    <mergeCell ref="E74:E75"/>
    <mergeCell ref="F74:F75"/>
    <mergeCell ref="G74:G75"/>
    <mergeCell ref="H74:H75"/>
    <mergeCell ref="E72:E73"/>
    <mergeCell ref="F72:F73"/>
    <mergeCell ref="G72:G73"/>
    <mergeCell ref="H72:H73"/>
    <mergeCell ref="I72:I73"/>
    <mergeCell ref="J72:J73"/>
    <mergeCell ref="I74:I75"/>
    <mergeCell ref="J74:J75"/>
    <mergeCell ref="K74:K75"/>
    <mergeCell ref="A70:A71"/>
    <mergeCell ref="B70:B71"/>
    <mergeCell ref="K68:K69"/>
    <mergeCell ref="E70:E71"/>
    <mergeCell ref="F70:F71"/>
    <mergeCell ref="G70:G71"/>
    <mergeCell ref="H70:H71"/>
    <mergeCell ref="I70:I71"/>
    <mergeCell ref="J70:J71"/>
    <mergeCell ref="A68:A69"/>
    <mergeCell ref="B68:B69"/>
    <mergeCell ref="E68:E69"/>
    <mergeCell ref="F68:F69"/>
    <mergeCell ref="G68:G69"/>
    <mergeCell ref="H68:H69"/>
    <mergeCell ref="I68:I69"/>
    <mergeCell ref="J68:J69"/>
    <mergeCell ref="K70:K71"/>
    <mergeCell ref="A66:A67"/>
    <mergeCell ref="B66:B67"/>
    <mergeCell ref="E66:E67"/>
    <mergeCell ref="F66:F67"/>
    <mergeCell ref="G66:G67"/>
    <mergeCell ref="H66:H67"/>
    <mergeCell ref="I66:I67"/>
    <mergeCell ref="L68:L69"/>
    <mergeCell ref="K66:K67"/>
    <mergeCell ref="A60:A62"/>
    <mergeCell ref="B60:B62"/>
    <mergeCell ref="J57:J59"/>
    <mergeCell ref="L57:L59"/>
    <mergeCell ref="E60:E62"/>
    <mergeCell ref="F60:F62"/>
    <mergeCell ref="G60:G62"/>
    <mergeCell ref="H60:H62"/>
    <mergeCell ref="I60:I62"/>
    <mergeCell ref="J60:J62"/>
    <mergeCell ref="L60:L62"/>
    <mergeCell ref="K60:K62"/>
    <mergeCell ref="K57:K59"/>
    <mergeCell ref="I55:I56"/>
    <mergeCell ref="J55:J56"/>
    <mergeCell ref="L55:L56"/>
    <mergeCell ref="A57:A59"/>
    <mergeCell ref="B57:B59"/>
    <mergeCell ref="E57:E59"/>
    <mergeCell ref="F57:F59"/>
    <mergeCell ref="G57:G59"/>
    <mergeCell ref="H57:H59"/>
    <mergeCell ref="I57:I59"/>
    <mergeCell ref="A55:A56"/>
    <mergeCell ref="B55:B56"/>
    <mergeCell ref="E55:E56"/>
    <mergeCell ref="F55:F56"/>
    <mergeCell ref="G55:G56"/>
    <mergeCell ref="H55:H56"/>
    <mergeCell ref="K55:K56"/>
    <mergeCell ref="A50:A51"/>
    <mergeCell ref="B50:B51"/>
    <mergeCell ref="E50:E51"/>
    <mergeCell ref="F50:F51"/>
    <mergeCell ref="G50:G51"/>
    <mergeCell ref="H50:H51"/>
    <mergeCell ref="I50:I51"/>
    <mergeCell ref="J50:J51"/>
    <mergeCell ref="L50:L51"/>
    <mergeCell ref="K50:K51"/>
    <mergeCell ref="A48:A49"/>
    <mergeCell ref="B48:B49"/>
    <mergeCell ref="E48:E49"/>
    <mergeCell ref="F48:F49"/>
    <mergeCell ref="G48:G49"/>
    <mergeCell ref="H48:H49"/>
    <mergeCell ref="I48:I49"/>
    <mergeCell ref="J48:J49"/>
    <mergeCell ref="L48:L49"/>
    <mergeCell ref="I44:I45"/>
    <mergeCell ref="J44:J45"/>
    <mergeCell ref="L44:L45"/>
    <mergeCell ref="A46:A47"/>
    <mergeCell ref="B46:B47"/>
    <mergeCell ref="E46:E47"/>
    <mergeCell ref="F46:F47"/>
    <mergeCell ref="G46:G47"/>
    <mergeCell ref="H46:H47"/>
    <mergeCell ref="I46:I47"/>
    <mergeCell ref="A44:A45"/>
    <mergeCell ref="B44:B45"/>
    <mergeCell ref="E44:E45"/>
    <mergeCell ref="F44:F45"/>
    <mergeCell ref="G44:G45"/>
    <mergeCell ref="H44:H45"/>
    <mergeCell ref="J46:J47"/>
    <mergeCell ref="L46:L47"/>
    <mergeCell ref="A40:A41"/>
    <mergeCell ref="B40:B41"/>
    <mergeCell ref="A42:A43"/>
    <mergeCell ref="B42:B43"/>
    <mergeCell ref="G42:G43"/>
    <mergeCell ref="H42:H43"/>
    <mergeCell ref="I42:I43"/>
    <mergeCell ref="J42:J43"/>
    <mergeCell ref="L40:L41"/>
    <mergeCell ref="L42:L43"/>
    <mergeCell ref="E40:E41"/>
    <mergeCell ref="F40:F41"/>
    <mergeCell ref="G40:G41"/>
    <mergeCell ref="H40:H41"/>
    <mergeCell ref="I40:I41"/>
    <mergeCell ref="J40:J41"/>
    <mergeCell ref="E42:E43"/>
    <mergeCell ref="F42:F43"/>
    <mergeCell ref="K40:K41"/>
    <mergeCell ref="B35:B36"/>
    <mergeCell ref="A35:A36"/>
    <mergeCell ref="A37:A38"/>
    <mergeCell ref="B37:B38"/>
    <mergeCell ref="J29:J30"/>
    <mergeCell ref="E35:E36"/>
    <mergeCell ref="F35:F36"/>
    <mergeCell ref="G35:G36"/>
    <mergeCell ref="H35:H36"/>
    <mergeCell ref="I35:I36"/>
    <mergeCell ref="J35:J36"/>
    <mergeCell ref="I37:I38"/>
    <mergeCell ref="J37:J38"/>
    <mergeCell ref="E32:E33"/>
    <mergeCell ref="F32:F33"/>
    <mergeCell ref="G32:G33"/>
    <mergeCell ref="H32:H33"/>
    <mergeCell ref="I32:I33"/>
    <mergeCell ref="J32:J33"/>
    <mergeCell ref="E24:E25"/>
    <mergeCell ref="F24:F25"/>
    <mergeCell ref="G24:G25"/>
    <mergeCell ref="H24:H25"/>
    <mergeCell ref="I24:I25"/>
    <mergeCell ref="G26:G28"/>
    <mergeCell ref="H26:H28"/>
    <mergeCell ref="I26:I28"/>
    <mergeCell ref="J26:J28"/>
    <mergeCell ref="L26:L28"/>
    <mergeCell ref="A32:A33"/>
    <mergeCell ref="B32:B33"/>
    <mergeCell ref="L32:L33"/>
    <mergeCell ref="A29:A30"/>
    <mergeCell ref="B29:B30"/>
    <mergeCell ref="L29:L30"/>
    <mergeCell ref="E26:E28"/>
    <mergeCell ref="E29:E30"/>
    <mergeCell ref="F29:F30"/>
    <mergeCell ref="G29:G30"/>
    <mergeCell ref="H29:H30"/>
    <mergeCell ref="I29:I30"/>
    <mergeCell ref="A172:B172"/>
    <mergeCell ref="A4:B5"/>
    <mergeCell ref="C4:D5"/>
    <mergeCell ref="E4:G5"/>
    <mergeCell ref="H4:J5"/>
    <mergeCell ref="K4:K6"/>
    <mergeCell ref="L4:L6"/>
    <mergeCell ref="C18:C19"/>
    <mergeCell ref="D18:D19"/>
    <mergeCell ref="C21:C22"/>
    <mergeCell ref="D21:D22"/>
    <mergeCell ref="L21:L22"/>
    <mergeCell ref="L18:L19"/>
    <mergeCell ref="A24:A25"/>
    <mergeCell ref="B24:B25"/>
    <mergeCell ref="L24:L25"/>
    <mergeCell ref="L35:L36"/>
    <mergeCell ref="L37:L38"/>
    <mergeCell ref="E37:E38"/>
    <mergeCell ref="F37:F38"/>
    <mergeCell ref="G37:G38"/>
    <mergeCell ref="H37:H38"/>
    <mergeCell ref="A26:A28"/>
    <mergeCell ref="B26:B28"/>
  </mergeCells>
  <phoneticPr fontId="14" type="noConversion"/>
  <pageMargins left="0.51181102362204722" right="0.51181102362204722" top="0.74803149606299213" bottom="0.74803149606299213" header="0.31496062992125984" footer="0.31496062992125984"/>
  <pageSetup paperSize="9" scale="65"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1</vt:i4>
      </vt:variant>
      <vt:variant>
        <vt:lpstr>Diapazoni ar nosaukumiem</vt:lpstr>
      </vt:variant>
      <vt:variant>
        <vt:i4>1</vt:i4>
      </vt:variant>
    </vt:vector>
  </HeadingPairs>
  <TitlesOfParts>
    <vt:vector size="2" baseType="lpstr">
      <vt:lpstr>Sheet1</vt:lpstr>
      <vt:lpstr>Sheet1!Drukas_apgabals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Madara Vītola</dc:creator>
  <cp:lastModifiedBy>Sandra Strēle</cp:lastModifiedBy>
  <cp:lastPrinted>2025-11-20T19:18:10Z</cp:lastPrinted>
  <dcterms:created xsi:type="dcterms:W3CDTF">2025-10-22T08:35:56Z</dcterms:created>
  <dcterms:modified xsi:type="dcterms:W3CDTF">2025-12-16T08:03:20Z</dcterms:modified>
</cp:coreProperties>
</file>