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T:\FAD\FVD\Bāze_2026\PP aprēķini\Demogrāfijas paka\Par soc.apdrošināšanu\"/>
    </mc:Choice>
  </mc:AlternateContent>
  <xr:revisionPtr revIDLastSave="0" documentId="13_ncr:1_{0C64E10A-C210-4321-9BC8-837AA370A3FA}" xr6:coauthVersionLast="36" xr6:coauthVersionMax="36" xr10:uidLastSave="{00000000-0000-0000-0000-000000000000}"/>
  <bookViews>
    <workbookView xWindow="0" yWindow="0" windowWidth="19200" windowHeight="6640" xr2:uid="{00000000-000D-0000-FFFF-FFFF00000000}"/>
  </bookViews>
  <sheets>
    <sheet name="Sheet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3" i="1" l="1"/>
  <c r="N25" i="1" l="1"/>
  <c r="N24" i="1"/>
  <c r="N23" i="1"/>
  <c r="K24" i="1"/>
  <c r="K25" i="1"/>
  <c r="K23" i="1"/>
  <c r="H25" i="1"/>
  <c r="H24" i="1"/>
  <c r="H23" i="1"/>
  <c r="E25" i="1"/>
  <c r="E24" i="1"/>
  <c r="E23" i="1"/>
  <c r="B35" i="1" l="1"/>
  <c r="O24" i="1"/>
  <c r="O25" i="1"/>
  <c r="O23" i="1"/>
  <c r="L24" i="1"/>
  <c r="L25" i="1"/>
  <c r="M25" i="1" s="1"/>
  <c r="L23" i="1"/>
  <c r="I24" i="1"/>
  <c r="I25" i="1"/>
  <c r="J25" i="1" s="1"/>
  <c r="I23" i="1"/>
  <c r="F24" i="1"/>
  <c r="F25" i="1"/>
  <c r="F23" i="1"/>
  <c r="D24" i="1"/>
  <c r="D25" i="1"/>
  <c r="M23" i="1" l="1"/>
  <c r="P23" i="1"/>
  <c r="J24" i="1"/>
  <c r="M24" i="1"/>
  <c r="P25" i="1"/>
  <c r="J23" i="1"/>
  <c r="P24" i="1"/>
  <c r="G25" i="1"/>
  <c r="G24" i="1"/>
  <c r="G23" i="1"/>
  <c r="P26" i="1" l="1"/>
  <c r="G26" i="1"/>
  <c r="J26" i="1"/>
  <c r="M26" i="1"/>
  <c r="J9" i="1"/>
  <c r="K9" i="1" s="1"/>
  <c r="J10" i="1"/>
  <c r="K10" i="1" s="1"/>
  <c r="J11" i="1"/>
  <c r="K11" i="1" s="1"/>
  <c r="M11" i="1"/>
  <c r="N11" i="1" s="1"/>
  <c r="M10" i="1"/>
  <c r="N10" i="1" s="1"/>
  <c r="M9" i="1"/>
  <c r="N9" i="1" s="1"/>
  <c r="G11" i="1"/>
  <c r="H11" i="1" s="1"/>
  <c r="G10" i="1"/>
  <c r="H10" i="1" s="1"/>
  <c r="G9" i="1"/>
  <c r="H9" i="1" s="1"/>
  <c r="D11" i="1"/>
  <c r="E11" i="1" s="1"/>
  <c r="D10" i="1"/>
  <c r="E10" i="1" s="1"/>
  <c r="D9" i="1"/>
  <c r="E9" i="1" s="1"/>
  <c r="N12" i="1" l="1"/>
  <c r="E34" i="1" s="1"/>
  <c r="E33" i="1" s="1"/>
  <c r="K12" i="1"/>
  <c r="D34" i="1" s="1"/>
  <c r="D33" i="1" s="1"/>
  <c r="H12" i="1"/>
  <c r="C34" i="1" s="1"/>
  <c r="C33" i="1" s="1"/>
  <c r="E12" i="1"/>
  <c r="B34" i="1" s="1"/>
  <c r="B33" i="1" s="1"/>
</calcChain>
</file>

<file path=xl/sharedStrings.xml><?xml version="1.0" encoding="utf-8"?>
<sst xmlns="http://schemas.openxmlformats.org/spreadsheetml/2006/main" count="53" uniqueCount="27">
  <si>
    <t>Kopā</t>
  </si>
  <si>
    <t>Nosaukums</t>
  </si>
  <si>
    <t>likumprojektam "Grozījumi likumā "Par valsts sociālo apdrošināšanu""</t>
  </si>
  <si>
    <t>VSAOI pensiju apdrošināšanai</t>
  </si>
  <si>
    <t>VSAOI apdrošināšanai bezdarba gadījumam</t>
  </si>
  <si>
    <t>VSAOI invaliditātes apdrošināšanai</t>
  </si>
  <si>
    <t>VSAOI likme</t>
  </si>
  <si>
    <t>Papildus nepieciešamais finansējums kopā, t.sk.</t>
  </si>
  <si>
    <t>LM pamatbudžeta apakšprogrammā 04.00.00 "Valsts atbalsts sociālajai apdrošināšanai"</t>
  </si>
  <si>
    <t>Speciālā budžeta apakšprogrammā 04.05.00 "Valsts sociālās apdrošināšanas aģentūras speciālais budžets"</t>
  </si>
  <si>
    <t>4. KOPSAVILKUMS</t>
  </si>
  <si>
    <t>euro</t>
  </si>
  <si>
    <r>
      <t xml:space="preserve">VSAOI iemaksas vid.mēnesī, </t>
    </r>
    <r>
      <rPr>
        <i/>
        <sz val="11"/>
        <rFont val="Times New Roman"/>
        <family val="1"/>
        <charset val="186"/>
      </rPr>
      <t>euro</t>
    </r>
    <r>
      <rPr>
        <sz val="11"/>
        <rFont val="Times New Roman"/>
        <family val="1"/>
        <charset val="186"/>
      </rPr>
      <t>**</t>
    </r>
  </si>
  <si>
    <r>
      <t xml:space="preserve">nepiecieša-mais finansējums gadā, </t>
    </r>
    <r>
      <rPr>
        <i/>
        <sz val="11"/>
        <rFont val="Times New Roman"/>
        <family val="1"/>
        <charset val="186"/>
      </rPr>
      <t>euro</t>
    </r>
  </si>
  <si>
    <r>
      <t xml:space="preserve">Esošais VSOAI iemaksu objekts, </t>
    </r>
    <r>
      <rPr>
        <i/>
        <sz val="11"/>
        <rFont val="Times New Roman"/>
        <family val="1"/>
        <charset val="186"/>
      </rPr>
      <t>euro</t>
    </r>
  </si>
  <si>
    <t>Personu skaits, vid.
mēnesī*</t>
  </si>
  <si>
    <r>
      <t>2. Papildus nepieciešamais finansējums speciālā budžeta apakšprogrammā 04.05.00 "Valsts sociālās apdrošināšanas aģentūras speciālais budžets" VSAA SAIS sistēmas pielāgošanai lai nodrošinātu aizbildņu sociālo garantiju ieviešanu 19 481</t>
    </r>
    <r>
      <rPr>
        <b/>
        <i/>
        <sz val="11"/>
        <rFont val="Times New Roman"/>
        <family val="1"/>
        <charset val="186"/>
      </rPr>
      <t xml:space="preserve"> euro</t>
    </r>
    <r>
      <rPr>
        <b/>
        <sz val="11"/>
        <rFont val="Times New Roman"/>
        <family val="1"/>
        <charset val="186"/>
      </rPr>
      <t xml:space="preserve"> (35 c/d * 556,60 </t>
    </r>
    <r>
      <rPr>
        <b/>
        <i/>
        <sz val="11"/>
        <rFont val="Times New Roman"/>
        <family val="1"/>
        <charset val="186"/>
      </rPr>
      <t>euro</t>
    </r>
    <r>
      <rPr>
        <b/>
        <sz val="11"/>
        <rFont val="Times New Roman"/>
        <family val="1"/>
        <charset val="186"/>
      </rPr>
      <t xml:space="preserve"> ar PVN).</t>
    </r>
  </si>
  <si>
    <r>
      <t xml:space="preserve">1. Izdevumu palielinājums LM pamatbudžeta programmā 04.00.00 "Valsts atbalsts sociālajai apdrošināšanai", lai nodrošinātu aizbildņiem valsts sociālās apdrošināšanas iemaksas (VSAOI) pensiju apdrošināšanai, invaliditātes apdrošināšanai un apdrošināšanai bezdarba gadījumam 
</t>
    </r>
    <r>
      <rPr>
        <b/>
        <i/>
        <sz val="11"/>
        <rFont val="Times New Roman"/>
        <family val="1"/>
        <charset val="186"/>
      </rPr>
      <t>(LM 18_02_P Materiālā atbalsta pilnveidošana ārpusģimenes aprūpē esošiem bērniem)</t>
    </r>
  </si>
  <si>
    <t>**VSAOI iemaksu objekts 35% apmērā no ienākumu mediānas, kuru pārskara reizi 2 gados. No 2026.g. 1.janvāra - faktiskais ienākumu mediānas apmērs ir 850,02 euro , 2028.gadā prognozētais apmērs attiecīgi  1 002.41 euro.</t>
  </si>
  <si>
    <t>Pielikums anotācijai</t>
  </si>
  <si>
    <t>Ilze Štrausa
Labklājības ministrija 
Finanšu vadības departaments 
Tālr. 20688364
Ilze.Strausa@lm.gov.lv</t>
  </si>
  <si>
    <t>*atbilstoši Valsts sociālās apdrošināšanas aģentūras statistikas datiem 2024.gadā par nestrādājošo aizbildņu atlīdzību saņēmēju skaitu</t>
  </si>
  <si>
    <t>**VSAOI objekts 171 euro</t>
  </si>
  <si>
    <r>
      <t xml:space="preserve">VSAOI iemaksu objekta vid.mēnesī palielinājums, </t>
    </r>
    <r>
      <rPr>
        <i/>
        <sz val="11"/>
        <rFont val="Times New Roman"/>
        <family val="1"/>
        <charset val="186"/>
      </rPr>
      <t>euro</t>
    </r>
  </si>
  <si>
    <t>*atbilstoši VSAA 2023.gada statistikas datiem par bērna kopšanas pabalsta saņēmējiem pabalstu līdz bērna pusotra gada vecumam saņēma 70%.</t>
  </si>
  <si>
    <r>
      <t xml:space="preserve">3. Izdevumu palielinājums LM pamatbudžeta programmā 04.00.00 "Valsts atbalsts sociālajai apdrošināšanai", lai nodrošinātu VSAOI pensiju apdrošināšanai, invaliditātes apdrošināšanai un apdrošināšanai bezdarba gadījumam personām, kuras kopj bērnu, kas nav sasniedzis pusotra gada vecumu, un saņem bērna kopšanas pabalstu (no paaugstinātā bērna kopšanas pabalsta apmēra - 35% apmērā no ienākumu mediānas, pabalsta apmēru pārskatot reizi divos gados) 
</t>
    </r>
    <r>
      <rPr>
        <b/>
        <i/>
        <sz val="11"/>
        <rFont val="Times New Roman"/>
        <family val="1"/>
        <charset val="186"/>
      </rPr>
      <t>(LM 18_01_P Materiālā atbalsta (pabalstu) pilnveidošana ģimenēm ar bērniem )</t>
    </r>
  </si>
  <si>
    <r>
      <t xml:space="preserve">VSAOI iemaksu objekts 35% apmērā no ienākumu mediānas, </t>
    </r>
    <r>
      <rPr>
        <i/>
        <sz val="11"/>
        <rFont val="Times New Roman"/>
        <family val="1"/>
        <charset val="186"/>
      </rPr>
      <t>euro</t>
    </r>
    <r>
      <rPr>
        <sz val="11"/>
        <rFont val="Times New Roman"/>
        <family val="1"/>
        <charset val="186"/>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</si>
</sst>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186"/>
      <scheme val="minor"/>
    </font>
    <font>
      <sz val="11"/>
      <color theme="1"/>
      <name val="Calibri"/>
      <family val="2"/>
      <charset val="186"/>
      <scheme val="minor"/>
    </font>
    <font>
      <sz val="11"/>
      <name val="Times New Roman"/>
      <family val="1"/>
      <charset val="186"/>
    </font>
    <font>
      <i/>
      <sz val="11"/>
      <name val="Times New Roman"/>
      <family val="1"/>
      <charset val="186"/>
    </font>
    <font>
      <b/>
      <sz val="11"/>
      <name val="Times New Roman"/>
      <family val="1"/>
      <charset val="186"/>
    </font>
    <font>
      <i/>
      <sz val="9"/>
      <name val="Times New Roman"/>
      <family val="1"/>
      <charset val="186"/>
    </font>
    <font>
      <sz val="11"/>
      <name val="Calibri"/>
      <family val="2"/>
      <charset val="186"/>
      <scheme val="minor"/>
    </font>
    <font>
      <b/>
      <i/>
      <sz val="11"/>
      <name val="Times New Roman"/>
      <family val="1"/>
      <charset val="186"/>
    </font>
    <font>
      <sz val="8"/>
      <name val="Times New Roman"/>
      <family val="1"/>
      <charset val="186"/>
    </font>
  </fonts>
  <fills count="3">
    <fill>
      <patternFill patternType="none"/>
    </fill>
    <fill>
      <patternFill patternType="gray125"/>
    </fill>
    <fill>
      <patternFill patternType="solid">
        <fgColor theme="0" tint="-0.14999847407452621"/>
        <bgColor indexed="64"/>
      </patternFill>
    </fill>
  </fills>
  <borders count="17">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indexed="64"/>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auto="1"/>
      </left>
      <right style="medium">
        <color indexed="64"/>
      </right>
      <top style="thin">
        <color auto="1"/>
      </top>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s>
  <cellStyleXfs count="2">
    <xf numFmtId="0" fontId="0" fillId="0" borderId="0"/>
    <xf numFmtId="9" fontId="1" fillId="0" borderId="0" applyFont="0" applyFill="0" applyBorder="0" applyAlignment="0" applyProtection="0"/>
  </cellStyleXfs>
  <cellXfs count="49">
    <xf numFmtId="0" fontId="0" fillId="0" borderId="0" xfId="0"/>
    <xf numFmtId="0" fontId="2" fillId="0" borderId="0" xfId="0" applyFont="1"/>
    <xf numFmtId="0" fontId="3" fillId="0" borderId="0" xfId="0" applyFont="1" applyAlignment="1">
      <alignment horizontal="right"/>
    </xf>
    <xf numFmtId="0" fontId="3" fillId="0" borderId="0" xfId="0" applyFont="1"/>
    <xf numFmtId="0" fontId="2" fillId="0" borderId="2" xfId="0" applyFont="1" applyBorder="1" applyAlignment="1">
      <alignment horizontal="center" vertical="center" wrapText="1"/>
    </xf>
    <xf numFmtId="0" fontId="2" fillId="2" borderId="2" xfId="0" applyFont="1" applyFill="1" applyBorder="1" applyAlignment="1">
      <alignment horizontal="center" vertical="center" wrapText="1"/>
    </xf>
    <xf numFmtId="0" fontId="2" fillId="0" borderId="2" xfId="0" applyFont="1" applyBorder="1" applyAlignment="1">
      <alignment horizontal="left" vertical="center" wrapText="1"/>
    </xf>
    <xf numFmtId="10" fontId="2" fillId="0" borderId="2" xfId="1" applyNumberFormat="1" applyFont="1" applyBorder="1" applyAlignment="1">
      <alignment horizontal="right" vertical="center" wrapText="1"/>
    </xf>
    <xf numFmtId="3" fontId="2" fillId="0" borderId="2" xfId="0" applyNumberFormat="1" applyFont="1" applyBorder="1"/>
    <xf numFmtId="4" fontId="2" fillId="0" borderId="2" xfId="0" applyNumberFormat="1" applyFont="1" applyBorder="1"/>
    <xf numFmtId="3" fontId="2" fillId="2" borderId="2" xfId="0" applyNumberFormat="1" applyFont="1" applyFill="1" applyBorder="1"/>
    <xf numFmtId="0" fontId="4" fillId="0" borderId="2" xfId="0" applyFont="1" applyBorder="1"/>
    <xf numFmtId="3" fontId="4" fillId="2" borderId="2" xfId="0" applyNumberFormat="1" applyFont="1" applyFill="1" applyBorder="1"/>
    <xf numFmtId="0" fontId="5" fillId="0" borderId="0" xfId="0" applyFont="1"/>
    <xf numFmtId="0" fontId="6" fillId="0" borderId="0" xfId="0" applyFont="1"/>
    <xf numFmtId="0" fontId="2" fillId="0" borderId="2" xfId="0" applyFont="1" applyBorder="1"/>
    <xf numFmtId="1" fontId="2" fillId="0" borderId="2" xfId="0" applyNumberFormat="1" applyFont="1" applyBorder="1"/>
    <xf numFmtId="3" fontId="2" fillId="0" borderId="0" xfId="0" applyNumberFormat="1" applyFont="1"/>
    <xf numFmtId="0" fontId="4" fillId="0" borderId="0" xfId="0" applyFont="1"/>
    <xf numFmtId="0" fontId="2" fillId="0" borderId="7" xfId="0" applyFont="1" applyBorder="1"/>
    <xf numFmtId="0" fontId="4" fillId="0" borderId="8" xfId="0" applyFont="1" applyBorder="1" applyAlignment="1">
      <alignment horizontal="center"/>
    </xf>
    <xf numFmtId="0" fontId="4" fillId="0" borderId="9" xfId="0" applyFont="1" applyBorder="1" applyAlignment="1">
      <alignment horizontal="center"/>
    </xf>
    <xf numFmtId="0" fontId="4" fillId="2" borderId="13" xfId="0" applyFont="1" applyFill="1" applyBorder="1" applyAlignment="1">
      <alignment wrapText="1"/>
    </xf>
    <xf numFmtId="3" fontId="4" fillId="2" borderId="1" xfId="0" applyNumberFormat="1" applyFont="1" applyFill="1" applyBorder="1"/>
    <xf numFmtId="3" fontId="4" fillId="2" borderId="14" xfId="0" applyNumberFormat="1" applyFont="1" applyFill="1" applyBorder="1"/>
    <xf numFmtId="0" fontId="2" fillId="0" borderId="15" xfId="0" applyFont="1" applyBorder="1" applyAlignment="1">
      <alignment wrapText="1"/>
    </xf>
    <xf numFmtId="3" fontId="2" fillId="0" borderId="16" xfId="0" applyNumberFormat="1" applyFont="1" applyBorder="1"/>
    <xf numFmtId="0" fontId="2" fillId="0" borderId="10" xfId="0" applyFont="1" applyBorder="1" applyAlignment="1">
      <alignment wrapText="1"/>
    </xf>
    <xf numFmtId="3" fontId="2" fillId="0" borderId="11" xfId="0" applyNumberFormat="1" applyFont="1" applyBorder="1"/>
    <xf numFmtId="0" fontId="2" fillId="0" borderId="11" xfId="0" applyFont="1" applyBorder="1"/>
    <xf numFmtId="0" fontId="2" fillId="0" borderId="12" xfId="0" applyFont="1" applyBorder="1"/>
    <xf numFmtId="0" fontId="2" fillId="0" borderId="1"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center" vertical="center" wrapText="1"/>
    </xf>
    <xf numFmtId="0" fontId="2" fillId="0" borderId="1" xfId="0" applyFont="1" applyBorder="1" applyAlignment="1">
      <alignment horizontal="center" vertical="center"/>
    </xf>
    <xf numFmtId="0" fontId="2" fillId="0" borderId="3" xfId="0" applyFont="1" applyBorder="1" applyAlignment="1">
      <alignment horizontal="center" vertical="center"/>
    </xf>
    <xf numFmtId="0" fontId="4" fillId="0" borderId="0" xfId="0" applyFont="1" applyAlignment="1">
      <alignment horizontal="left" vertical="center" wrapText="1"/>
    </xf>
    <xf numFmtId="0" fontId="2" fillId="0" borderId="1" xfId="0" applyFont="1" applyBorder="1" applyAlignment="1">
      <alignment horizontal="center" vertical="center" wrapText="1"/>
    </xf>
    <xf numFmtId="0" fontId="2" fillId="0" borderId="3" xfId="0" applyFont="1" applyBorder="1" applyAlignment="1">
      <alignment horizontal="center" vertical="center" wrapText="1"/>
    </xf>
    <xf numFmtId="0" fontId="5" fillId="0" borderId="0" xfId="0" applyFont="1" applyFill="1"/>
    <xf numFmtId="0" fontId="2" fillId="0" borderId="0" xfId="0" applyFont="1" applyFill="1"/>
    <xf numFmtId="3" fontId="2" fillId="0" borderId="0" xfId="0" applyNumberFormat="1" applyFont="1" applyFill="1"/>
    <xf numFmtId="0" fontId="8" fillId="0" borderId="0" xfId="0" applyFont="1" applyAlignment="1">
      <alignment wrapText="1"/>
    </xf>
    <xf numFmtId="0" fontId="8" fillId="0" borderId="0" xfId="0" applyFont="1" applyAlignment="1">
      <alignment horizontal="center" wrapText="1"/>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38"/>
  <sheetViews>
    <sheetView tabSelected="1" zoomScale="85" zoomScaleNormal="85" workbookViewId="0">
      <selection activeCell="J30" sqref="J30"/>
    </sheetView>
  </sheetViews>
  <sheetFormatPr defaultColWidth="8.81640625" defaultRowHeight="14" x14ac:dyDescent="0.3"/>
  <cols>
    <col min="1" max="1" width="38" style="1" customWidth="1"/>
    <col min="2" max="2" width="10.08984375" style="1" customWidth="1"/>
    <col min="3" max="3" width="10.90625" style="1" customWidth="1"/>
    <col min="4" max="4" width="10.54296875" style="1" bestFit="1" customWidth="1"/>
    <col min="5" max="5" width="10.54296875" style="1" customWidth="1"/>
    <col min="6" max="6" width="11.36328125" style="1" customWidth="1"/>
    <col min="7" max="7" width="10.54296875" style="1" customWidth="1"/>
    <col min="8" max="10" width="11.453125" style="1" customWidth="1"/>
    <col min="11" max="11" width="10.81640625" style="1" customWidth="1"/>
    <col min="12" max="13" width="11.453125" style="1" customWidth="1"/>
    <col min="14" max="14" width="10.81640625" style="1" customWidth="1"/>
    <col min="15" max="15" width="11.6328125" style="1" customWidth="1"/>
    <col min="16" max="16" width="11.08984375" style="1" customWidth="1"/>
    <col min="17" max="16384" width="8.81640625" style="1"/>
  </cols>
  <sheetData>
    <row r="1" spans="1:16" x14ac:dyDescent="0.3">
      <c r="K1" s="2"/>
      <c r="P1" s="2" t="s">
        <v>19</v>
      </c>
    </row>
    <row r="2" spans="1:16" x14ac:dyDescent="0.3">
      <c r="H2" s="3"/>
      <c r="I2" s="3"/>
      <c r="J2" s="3"/>
      <c r="K2" s="2"/>
      <c r="L2" s="3"/>
      <c r="M2" s="3"/>
      <c r="P2" s="2" t="s">
        <v>2</v>
      </c>
    </row>
    <row r="5" spans="1:16" ht="49.5" customHeight="1" x14ac:dyDescent="0.3">
      <c r="A5" s="38" t="s">
        <v>17</v>
      </c>
      <c r="B5" s="38"/>
      <c r="C5" s="38"/>
      <c r="D5" s="38"/>
      <c r="E5" s="38"/>
      <c r="F5" s="38"/>
      <c r="G5" s="38"/>
      <c r="H5" s="38"/>
      <c r="I5" s="38"/>
      <c r="J5" s="38"/>
      <c r="K5" s="38"/>
      <c r="L5" s="38"/>
      <c r="M5" s="38"/>
      <c r="N5" s="38"/>
    </row>
    <row r="7" spans="1:16" ht="14.5" customHeight="1" x14ac:dyDescent="0.3">
      <c r="A7" s="39" t="s">
        <v>1</v>
      </c>
      <c r="B7" s="42" t="s">
        <v>6</v>
      </c>
      <c r="C7" s="35">
        <v>2026</v>
      </c>
      <c r="D7" s="36"/>
      <c r="E7" s="37"/>
      <c r="F7" s="35">
        <v>2027</v>
      </c>
      <c r="G7" s="36"/>
      <c r="H7" s="37"/>
      <c r="I7" s="35">
        <v>2028</v>
      </c>
      <c r="J7" s="36"/>
      <c r="K7" s="37"/>
      <c r="L7" s="35">
        <v>2029</v>
      </c>
      <c r="M7" s="36"/>
      <c r="N7" s="37"/>
    </row>
    <row r="8" spans="1:16" ht="56" x14ac:dyDescent="0.3">
      <c r="A8" s="40"/>
      <c r="B8" s="43"/>
      <c r="C8" s="4" t="s">
        <v>15</v>
      </c>
      <c r="D8" s="4" t="s">
        <v>12</v>
      </c>
      <c r="E8" s="5" t="s">
        <v>13</v>
      </c>
      <c r="F8" s="4" t="s">
        <v>15</v>
      </c>
      <c r="G8" s="4" t="s">
        <v>12</v>
      </c>
      <c r="H8" s="5" t="s">
        <v>13</v>
      </c>
      <c r="I8" s="4" t="s">
        <v>15</v>
      </c>
      <c r="J8" s="4" t="s">
        <v>12</v>
      </c>
      <c r="K8" s="5" t="s">
        <v>13</v>
      </c>
      <c r="L8" s="4" t="s">
        <v>15</v>
      </c>
      <c r="M8" s="4" t="s">
        <v>12</v>
      </c>
      <c r="N8" s="5" t="s">
        <v>13</v>
      </c>
    </row>
    <row r="9" spans="1:16" x14ac:dyDescent="0.3">
      <c r="A9" s="6" t="s">
        <v>3</v>
      </c>
      <c r="B9" s="7">
        <v>0.2</v>
      </c>
      <c r="C9" s="8">
        <v>754</v>
      </c>
      <c r="D9" s="9">
        <f>$B$9*171</f>
        <v>34.200000000000003</v>
      </c>
      <c r="E9" s="10">
        <f>ROUND(C9*D9*12,)</f>
        <v>309442</v>
      </c>
      <c r="F9" s="8">
        <v>754</v>
      </c>
      <c r="G9" s="9">
        <f>$B$9*171</f>
        <v>34.200000000000003</v>
      </c>
      <c r="H9" s="10">
        <f>ROUND(F9*G9*12,)</f>
        <v>309442</v>
      </c>
      <c r="I9" s="8">
        <v>754</v>
      </c>
      <c r="J9" s="9">
        <f>$B$9*171</f>
        <v>34.200000000000003</v>
      </c>
      <c r="K9" s="10">
        <f>ROUND(I9*J9*12,)</f>
        <v>309442</v>
      </c>
      <c r="L9" s="8">
        <v>754</v>
      </c>
      <c r="M9" s="9">
        <f>$B$9*171</f>
        <v>34.200000000000003</v>
      </c>
      <c r="N9" s="10">
        <f>ROUND(L9*M9*12,)</f>
        <v>309442</v>
      </c>
    </row>
    <row r="10" spans="1:16" x14ac:dyDescent="0.3">
      <c r="A10" s="6" t="s">
        <v>4</v>
      </c>
      <c r="B10" s="7">
        <v>1.6E-2</v>
      </c>
      <c r="C10" s="8">
        <v>754</v>
      </c>
      <c r="D10" s="9">
        <f>$B$10*171</f>
        <v>2.7360000000000002</v>
      </c>
      <c r="E10" s="10">
        <f t="shared" ref="E10:E11" si="0">ROUND(C10*D10*12,)</f>
        <v>24755</v>
      </c>
      <c r="F10" s="8">
        <v>754</v>
      </c>
      <c r="G10" s="9">
        <f>$B$10*171</f>
        <v>2.7360000000000002</v>
      </c>
      <c r="H10" s="10">
        <f t="shared" ref="H10:H11" si="1">ROUND(F10*G10*12,)</f>
        <v>24755</v>
      </c>
      <c r="I10" s="8">
        <v>754</v>
      </c>
      <c r="J10" s="9">
        <f>$B$10*171</f>
        <v>2.7360000000000002</v>
      </c>
      <c r="K10" s="10">
        <f t="shared" ref="K10:K11" si="2">ROUND(I10*J10*12,)</f>
        <v>24755</v>
      </c>
      <c r="L10" s="8">
        <v>754</v>
      </c>
      <c r="M10" s="9">
        <f>$B$10*171</f>
        <v>2.7360000000000002</v>
      </c>
      <c r="N10" s="10">
        <f t="shared" ref="N10:N11" si="3">ROUND(L10*M10*12,)</f>
        <v>24755</v>
      </c>
    </row>
    <row r="11" spans="1:16" x14ac:dyDescent="0.3">
      <c r="A11" s="6" t="s">
        <v>5</v>
      </c>
      <c r="B11" s="7">
        <v>2.29E-2</v>
      </c>
      <c r="C11" s="8">
        <v>754</v>
      </c>
      <c r="D11" s="9">
        <f>$B$11*171</f>
        <v>3.9159000000000002</v>
      </c>
      <c r="E11" s="10">
        <f t="shared" si="0"/>
        <v>35431</v>
      </c>
      <c r="F11" s="8">
        <v>754</v>
      </c>
      <c r="G11" s="9">
        <f>$B$11*171</f>
        <v>3.9159000000000002</v>
      </c>
      <c r="H11" s="10">
        <f t="shared" si="1"/>
        <v>35431</v>
      </c>
      <c r="I11" s="8">
        <v>754</v>
      </c>
      <c r="J11" s="9">
        <f>$B$11*171</f>
        <v>3.9159000000000002</v>
      </c>
      <c r="K11" s="10">
        <f t="shared" si="2"/>
        <v>35431</v>
      </c>
      <c r="L11" s="8">
        <v>754</v>
      </c>
      <c r="M11" s="9">
        <f>$B$11*171</f>
        <v>3.9159000000000002</v>
      </c>
      <c r="N11" s="10">
        <f t="shared" si="3"/>
        <v>35431</v>
      </c>
    </row>
    <row r="12" spans="1:16" ht="14.5" customHeight="1" x14ac:dyDescent="0.3">
      <c r="A12" s="11" t="s">
        <v>0</v>
      </c>
      <c r="B12" s="11"/>
      <c r="C12" s="11"/>
      <c r="D12" s="11"/>
      <c r="E12" s="12">
        <f>E9+E10+E11</f>
        <v>369628</v>
      </c>
      <c r="F12" s="11"/>
      <c r="G12" s="11"/>
      <c r="H12" s="12">
        <f>H9+H10+H11</f>
        <v>369628</v>
      </c>
      <c r="I12" s="11"/>
      <c r="J12" s="11"/>
      <c r="K12" s="12">
        <f>K9+K10+K11</f>
        <v>369628</v>
      </c>
      <c r="L12" s="11"/>
      <c r="M12" s="11"/>
      <c r="N12" s="12">
        <f>N9+N10+N11</f>
        <v>369628</v>
      </c>
    </row>
    <row r="13" spans="1:16" x14ac:dyDescent="0.3">
      <c r="A13" s="13" t="s">
        <v>21</v>
      </c>
      <c r="B13" s="13"/>
    </row>
    <row r="14" spans="1:16" x14ac:dyDescent="0.3">
      <c r="A14" s="13" t="s">
        <v>22</v>
      </c>
      <c r="B14" s="13"/>
    </row>
    <row r="15" spans="1:16" ht="14.5" x14ac:dyDescent="0.35">
      <c r="A15" s="13"/>
      <c r="B15" s="13"/>
      <c r="C15" s="14"/>
    </row>
    <row r="16" spans="1:16" ht="32" customHeight="1" x14ac:dyDescent="0.3">
      <c r="A16" s="41" t="s">
        <v>16</v>
      </c>
      <c r="B16" s="41"/>
      <c r="C16" s="41"/>
      <c r="D16" s="41"/>
      <c r="E16" s="41"/>
      <c r="F16" s="41"/>
      <c r="G16" s="41"/>
      <c r="H16" s="41"/>
      <c r="I16" s="41"/>
      <c r="J16" s="41"/>
      <c r="K16" s="41"/>
      <c r="L16" s="41"/>
      <c r="M16" s="41"/>
      <c r="N16" s="41"/>
      <c r="O16" s="41"/>
      <c r="P16" s="41"/>
    </row>
    <row r="17" spans="1:16" ht="14.5" x14ac:dyDescent="0.35">
      <c r="A17" s="13"/>
      <c r="B17" s="13"/>
      <c r="C17" s="14"/>
    </row>
    <row r="18" spans="1:16" ht="14.5" x14ac:dyDescent="0.35">
      <c r="A18" s="13"/>
      <c r="B18" s="13"/>
      <c r="C18" s="14"/>
    </row>
    <row r="19" spans="1:16" ht="42" customHeight="1" x14ac:dyDescent="0.3">
      <c r="A19" s="38" t="s">
        <v>25</v>
      </c>
      <c r="B19" s="38"/>
      <c r="C19" s="38"/>
      <c r="D19" s="38"/>
      <c r="E19" s="38"/>
      <c r="F19" s="38"/>
      <c r="G19" s="38"/>
      <c r="H19" s="38"/>
      <c r="I19" s="38"/>
      <c r="J19" s="38"/>
      <c r="K19" s="38"/>
      <c r="L19" s="38"/>
      <c r="M19" s="38"/>
      <c r="N19" s="38"/>
      <c r="O19" s="38"/>
      <c r="P19" s="38"/>
    </row>
    <row r="21" spans="1:16" ht="14.5" customHeight="1" x14ac:dyDescent="0.3">
      <c r="A21" s="39" t="s">
        <v>1</v>
      </c>
      <c r="B21" s="42" t="s">
        <v>6</v>
      </c>
      <c r="C21" s="42" t="s">
        <v>14</v>
      </c>
      <c r="D21" s="42" t="s">
        <v>15</v>
      </c>
      <c r="E21" s="32">
        <v>2026</v>
      </c>
      <c r="F21" s="33"/>
      <c r="G21" s="34"/>
      <c r="H21" s="35">
        <v>2027</v>
      </c>
      <c r="I21" s="36"/>
      <c r="J21" s="37"/>
      <c r="K21" s="35">
        <v>2028</v>
      </c>
      <c r="L21" s="36"/>
      <c r="M21" s="37"/>
      <c r="N21" s="35">
        <v>2029</v>
      </c>
      <c r="O21" s="36"/>
      <c r="P21" s="37"/>
    </row>
    <row r="22" spans="1:16" ht="112" x14ac:dyDescent="0.3">
      <c r="A22" s="40"/>
      <c r="B22" s="43"/>
      <c r="C22" s="43"/>
      <c r="D22" s="43"/>
      <c r="E22" s="31" t="s">
        <v>26</v>
      </c>
      <c r="F22" s="4" t="s">
        <v>23</v>
      </c>
      <c r="G22" s="5" t="s">
        <v>13</v>
      </c>
      <c r="H22" s="31" t="s">
        <v>26</v>
      </c>
      <c r="I22" s="4" t="s">
        <v>23</v>
      </c>
      <c r="J22" s="5" t="s">
        <v>13</v>
      </c>
      <c r="K22" s="31" t="s">
        <v>26</v>
      </c>
      <c r="L22" s="4" t="s">
        <v>23</v>
      </c>
      <c r="M22" s="5" t="s">
        <v>13</v>
      </c>
      <c r="N22" s="31" t="s">
        <v>26</v>
      </c>
      <c r="O22" s="4" t="s">
        <v>23</v>
      </c>
      <c r="P22" s="5" t="s">
        <v>13</v>
      </c>
    </row>
    <row r="23" spans="1:16" x14ac:dyDescent="0.3">
      <c r="A23" s="6" t="s">
        <v>3</v>
      </c>
      <c r="B23" s="7">
        <v>0.2</v>
      </c>
      <c r="C23" s="15">
        <v>171</v>
      </c>
      <c r="D23" s="8">
        <f>27321*70%</f>
        <v>19124.699999999997</v>
      </c>
      <c r="E23" s="16">
        <f>ROUND(850.02*35%,)</f>
        <v>298</v>
      </c>
      <c r="F23" s="8">
        <f>E23-C23</f>
        <v>127</v>
      </c>
      <c r="G23" s="10">
        <f>ROUND(F23*D23*B23*12,)</f>
        <v>5829209</v>
      </c>
      <c r="H23" s="16">
        <f>ROUND(850.02*35%,)</f>
        <v>298</v>
      </c>
      <c r="I23" s="8">
        <f>H23-C23</f>
        <v>127</v>
      </c>
      <c r="J23" s="10">
        <f>ROUND(I23*B23*D23*12,)</f>
        <v>5829209</v>
      </c>
      <c r="K23" s="16">
        <f>ROUND(1002.41*35%,)</f>
        <v>351</v>
      </c>
      <c r="L23" s="8">
        <f>K23-C23</f>
        <v>180</v>
      </c>
      <c r="M23" s="10">
        <f>ROUND(L23*D23*B23*12,)</f>
        <v>8261870</v>
      </c>
      <c r="N23" s="16">
        <f>ROUND(1002.41*35%,)</f>
        <v>351</v>
      </c>
      <c r="O23" s="8">
        <f>N23-C23</f>
        <v>180</v>
      </c>
      <c r="P23" s="10">
        <f>ROUND(O23*D23*B23*12,)</f>
        <v>8261870</v>
      </c>
    </row>
    <row r="24" spans="1:16" x14ac:dyDescent="0.3">
      <c r="A24" s="6" t="s">
        <v>4</v>
      </c>
      <c r="B24" s="7">
        <v>1.6E-2</v>
      </c>
      <c r="C24" s="15">
        <v>171</v>
      </c>
      <c r="D24" s="8">
        <f t="shared" ref="D24:D25" si="4">27321*70%</f>
        <v>19124.699999999997</v>
      </c>
      <c r="E24" s="16">
        <f>ROUND(850.02*35%,)</f>
        <v>298</v>
      </c>
      <c r="F24" s="8">
        <f t="shared" ref="F24:F25" si="5">E24-C24</f>
        <v>127</v>
      </c>
      <c r="G24" s="10">
        <f t="shared" ref="G24:G25" si="6">ROUND(F24*D24*B24*12,)</f>
        <v>466337</v>
      </c>
      <c r="H24" s="16">
        <f>ROUND(850.02*35%,)</f>
        <v>298</v>
      </c>
      <c r="I24" s="8">
        <f t="shared" ref="I24:I25" si="7">H24-C24</f>
        <v>127</v>
      </c>
      <c r="J24" s="10">
        <f t="shared" ref="J24:J25" si="8">ROUND(I24*B24*D24*12,)</f>
        <v>466337</v>
      </c>
      <c r="K24" s="16">
        <f t="shared" ref="K24:K25" si="9">ROUND(1002.41*35%,)</f>
        <v>351</v>
      </c>
      <c r="L24" s="8">
        <f t="shared" ref="L24:L25" si="10">K24-C24</f>
        <v>180</v>
      </c>
      <c r="M24" s="10">
        <f t="shared" ref="M24:M25" si="11">ROUND(L24*D24*B24*12,)</f>
        <v>660950</v>
      </c>
      <c r="N24" s="16">
        <f t="shared" ref="N24:N25" si="12">ROUND(1002.41*35%,)</f>
        <v>351</v>
      </c>
      <c r="O24" s="8">
        <f t="shared" ref="O24:O25" si="13">N24-C24</f>
        <v>180</v>
      </c>
      <c r="P24" s="10">
        <f t="shared" ref="P24:P25" si="14">ROUND(O24*D24*B24*12,)</f>
        <v>660950</v>
      </c>
    </row>
    <row r="25" spans="1:16" x14ac:dyDescent="0.3">
      <c r="A25" s="6" t="s">
        <v>5</v>
      </c>
      <c r="B25" s="7">
        <v>2.29E-2</v>
      </c>
      <c r="C25" s="15">
        <v>171</v>
      </c>
      <c r="D25" s="8">
        <f t="shared" si="4"/>
        <v>19124.699999999997</v>
      </c>
      <c r="E25" s="16">
        <f>ROUND(850.02*35%,)</f>
        <v>298</v>
      </c>
      <c r="F25" s="8">
        <f t="shared" si="5"/>
        <v>127</v>
      </c>
      <c r="G25" s="10">
        <f t="shared" si="6"/>
        <v>667444</v>
      </c>
      <c r="H25" s="16">
        <f>ROUND(850.02*35%,)</f>
        <v>298</v>
      </c>
      <c r="I25" s="8">
        <f t="shared" si="7"/>
        <v>127</v>
      </c>
      <c r="J25" s="10">
        <f t="shared" si="8"/>
        <v>667444</v>
      </c>
      <c r="K25" s="16">
        <f t="shared" si="9"/>
        <v>351</v>
      </c>
      <c r="L25" s="8">
        <f t="shared" si="10"/>
        <v>180</v>
      </c>
      <c r="M25" s="10">
        <f t="shared" si="11"/>
        <v>945984</v>
      </c>
      <c r="N25" s="16">
        <f t="shared" si="12"/>
        <v>351</v>
      </c>
      <c r="O25" s="8">
        <f t="shared" si="13"/>
        <v>180</v>
      </c>
      <c r="P25" s="10">
        <f t="shared" si="14"/>
        <v>945984</v>
      </c>
    </row>
    <row r="26" spans="1:16" ht="14.5" customHeight="1" x14ac:dyDescent="0.3">
      <c r="A26" s="11" t="s">
        <v>0</v>
      </c>
      <c r="B26" s="11"/>
      <c r="C26" s="11"/>
      <c r="D26" s="11"/>
      <c r="E26" s="15"/>
      <c r="F26" s="11"/>
      <c r="G26" s="12">
        <f>G23+G24+G25</f>
        <v>6962990</v>
      </c>
      <c r="H26" s="11"/>
      <c r="I26" s="11"/>
      <c r="J26" s="12">
        <f>J23+J24+J25</f>
        <v>6962990</v>
      </c>
      <c r="K26" s="11"/>
      <c r="L26" s="11"/>
      <c r="M26" s="12">
        <f>M23+M24+M25</f>
        <v>9868804</v>
      </c>
      <c r="N26" s="11"/>
      <c r="O26" s="11"/>
      <c r="P26" s="12">
        <f>P23+P24+P25</f>
        <v>9868804</v>
      </c>
    </row>
    <row r="27" spans="1:16" s="45" customFormat="1" x14ac:dyDescent="0.3">
      <c r="A27" s="44" t="s">
        <v>24</v>
      </c>
      <c r="B27" s="44"/>
      <c r="J27" s="46"/>
      <c r="M27" s="46"/>
      <c r="P27" s="46"/>
    </row>
    <row r="28" spans="1:16" x14ac:dyDescent="0.3">
      <c r="A28" s="13" t="s">
        <v>18</v>
      </c>
      <c r="B28" s="13"/>
    </row>
    <row r="29" spans="1:16" ht="14.5" x14ac:dyDescent="0.35">
      <c r="A29" s="13"/>
      <c r="B29" s="13"/>
      <c r="C29" s="14"/>
    </row>
    <row r="30" spans="1:16" ht="14.5" x14ac:dyDescent="0.35">
      <c r="A30" s="13"/>
      <c r="B30" s="13"/>
      <c r="C30" s="14"/>
    </row>
    <row r="31" spans="1:16" ht="15" thickBot="1" x14ac:dyDescent="0.4">
      <c r="A31" s="18" t="s">
        <v>10</v>
      </c>
      <c r="B31" s="13"/>
      <c r="C31" s="14"/>
      <c r="E31" s="2" t="s">
        <v>11</v>
      </c>
      <c r="H31" s="17"/>
      <c r="I31" s="17"/>
      <c r="J31" s="17"/>
    </row>
    <row r="32" spans="1:16" ht="14.5" x14ac:dyDescent="0.35">
      <c r="A32" s="19"/>
      <c r="B32" s="20">
        <v>2026</v>
      </c>
      <c r="C32" s="20">
        <v>2027</v>
      </c>
      <c r="D32" s="21">
        <v>2028</v>
      </c>
      <c r="E32" s="21">
        <v>2029</v>
      </c>
      <c r="H32" s="17"/>
      <c r="I32" s="17"/>
      <c r="J32" s="17"/>
      <c r="K32" s="14"/>
      <c r="L32" s="14"/>
      <c r="M32" s="14"/>
      <c r="N32" s="14"/>
    </row>
    <row r="33" spans="1:14" ht="28.5" x14ac:dyDescent="0.35">
      <c r="A33" s="22" t="s">
        <v>7</v>
      </c>
      <c r="B33" s="23">
        <f>B34+B35</f>
        <v>7352099</v>
      </c>
      <c r="C33" s="23">
        <f t="shared" ref="C33:E33" si="15">C34+C35</f>
        <v>7332618</v>
      </c>
      <c r="D33" s="23">
        <f t="shared" si="15"/>
        <v>10238432</v>
      </c>
      <c r="E33" s="24">
        <f t="shared" si="15"/>
        <v>10238432</v>
      </c>
      <c r="H33" s="17"/>
      <c r="I33" s="17"/>
      <c r="J33" s="17"/>
      <c r="K33" s="14"/>
      <c r="L33" s="14"/>
      <c r="M33" s="14"/>
      <c r="N33" s="14"/>
    </row>
    <row r="34" spans="1:14" ht="28" x14ac:dyDescent="0.3">
      <c r="A34" s="25" t="s">
        <v>8</v>
      </c>
      <c r="B34" s="8">
        <f>E12+G26</f>
        <v>7332618</v>
      </c>
      <c r="C34" s="8">
        <f>H12+J26</f>
        <v>7332618</v>
      </c>
      <c r="D34" s="8">
        <f>K12+M26</f>
        <v>10238432</v>
      </c>
      <c r="E34" s="26">
        <f>N12+P26</f>
        <v>10238432</v>
      </c>
      <c r="H34" s="17"/>
      <c r="I34" s="17"/>
      <c r="J34" s="17"/>
    </row>
    <row r="35" spans="1:14" ht="42.5" thickBot="1" x14ac:dyDescent="0.35">
      <c r="A35" s="27" t="s">
        <v>9</v>
      </c>
      <c r="B35" s="28">
        <f>35*556.6</f>
        <v>19481</v>
      </c>
      <c r="C35" s="29">
        <v>0</v>
      </c>
      <c r="D35" s="29">
        <v>0</v>
      </c>
      <c r="E35" s="30">
        <v>0</v>
      </c>
    </row>
    <row r="38" spans="1:14" ht="55.5" customHeight="1" x14ac:dyDescent="0.3">
      <c r="A38" s="47" t="s">
        <v>20</v>
      </c>
      <c r="B38" s="47"/>
      <c r="C38" s="48"/>
      <c r="D38" s="48"/>
      <c r="E38" s="48"/>
    </row>
  </sheetData>
  <mergeCells count="18">
    <mergeCell ref="C21:C22"/>
    <mergeCell ref="D21:D22"/>
    <mergeCell ref="E21:G21"/>
    <mergeCell ref="H21:J21"/>
    <mergeCell ref="C38:E38"/>
    <mergeCell ref="A5:N5"/>
    <mergeCell ref="A7:A8"/>
    <mergeCell ref="C7:E7"/>
    <mergeCell ref="F7:H7"/>
    <mergeCell ref="I7:K7"/>
    <mergeCell ref="K21:M21"/>
    <mergeCell ref="N21:P21"/>
    <mergeCell ref="A16:P16"/>
    <mergeCell ref="A19:P19"/>
    <mergeCell ref="B7:B8"/>
    <mergeCell ref="L7:N7"/>
    <mergeCell ref="A21:A22"/>
    <mergeCell ref="B21:B22"/>
  </mergeCells>
  <pageMargins left="0.7" right="0.7" top="0.75" bottom="0.75" header="0.3" footer="0.3"/>
  <pageSetup scale="5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Štrausa</dc:creator>
  <cp:lastModifiedBy>Ilze Štrausa</cp:lastModifiedBy>
  <cp:lastPrinted>2025-09-22T17:59:30Z</cp:lastPrinted>
  <dcterms:created xsi:type="dcterms:W3CDTF">2022-06-28T18:54:37Z</dcterms:created>
  <dcterms:modified xsi:type="dcterms:W3CDTF">2025-09-23T11:32:18Z</dcterms:modified>
</cp:coreProperties>
</file>