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MK_rīkojuma_projekti/2026/NMPD/Degvielas_izdev_LNG_240826/"/>
    </mc:Choice>
  </mc:AlternateContent>
  <xr:revisionPtr revIDLastSave="0" documentId="8_{5384019E-1185-4479-BCC0-5B50386734CB}" xr6:coauthVersionLast="47" xr6:coauthVersionMax="47" xr10:uidLastSave="{00000000-0000-0000-0000-000000000000}"/>
  <bookViews>
    <workbookView xWindow="-120" yWindow="-120" windowWidth="29040" windowHeight="17520" xr2:uid="{F8DF5F2F-943C-477B-A94B-E590248445D2}"/>
  </bookViews>
  <sheets>
    <sheet name="Defic_degviel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xlnm.Print_Titles_1">#REF!</definedName>
    <definedName name="___xlnm.Print_Titles_2">#REF!</definedName>
    <definedName name="__xlnm.Print_Titles_1">#REF!</definedName>
    <definedName name="__xlnm.Print_Titles_2">#REF!</definedName>
    <definedName name="_1_2_d_NMP_lim">#REF!</definedName>
    <definedName name="_33_02_00_LIC">#REF!</definedName>
    <definedName name="_33_02_00_SMVA">#REF!</definedName>
    <definedName name="_33_02_00_TPSVA">#REF!</definedName>
    <definedName name="aa">#REF!</definedName>
    <definedName name="_xlnm.Auto_Open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>#REF!</definedName>
    <definedName name="BX">#REF!</definedName>
    <definedName name="CalendarYear">#REF!</definedName>
    <definedName name="ccc">#REF!</definedName>
    <definedName name="d">#REF!</definedName>
    <definedName name="D_Evija3">#REF!</definedName>
    <definedName name="DaysAndWeeks">{0,1,2,3,4,5,6} + {0;1;2;3;4;5}*7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xcel_BuiltIn__FilterDatabase_1">#REF!</definedName>
    <definedName name="Excel_BuiltIn__FilterDatabase_2">#REF!</definedName>
    <definedName name="Excel_BuiltIn__FilterDatabase_3">#REF!</definedName>
    <definedName name="Excel_BuiltIn_Print_Titles_1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ala">{0,1,2,3,4,5,6} + {0;1;2;3;4;5}*7</definedName>
    <definedName name="Gala_kopsavilkums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>[2]izm.posteni!$A$2:$A$216</definedName>
    <definedName name="izm.nos">#REF!</definedName>
    <definedName name="izm.nos_1">[2]izm.posteni!$B$2:$B$216</definedName>
    <definedName name="jhg">#REF!</definedName>
    <definedName name="kk">#REF!</definedName>
    <definedName name="l">#REF!</definedName>
    <definedName name="Limeni_7_9group">#REF!</definedName>
    <definedName name="Macro1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mm" hidden="1">[1]ZQZBC_PLN__04_03_10!#REF!</definedName>
    <definedName name="n">#REF!</definedName>
    <definedName name="P_Dati_rikojums">#REF!</definedName>
    <definedName name="pp">#REF!</definedName>
    <definedName name="Recover">#N/A</definedName>
    <definedName name="Rikojums2222">[3]Macro1!$A$106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[2]strukturkodi!$B$2:$B$232</definedName>
    <definedName name="Struktūrvien.kods">#REF!</definedName>
    <definedName name="Struktūrvien.kods_1">[2]strukturkodi!$A$2:$A$232</definedName>
    <definedName name="T13l6">[4]ATSKAITE_2v!#REF!</definedName>
    <definedName name="TableName">"Dummy"</definedName>
    <definedName name="Tarifs_28">#REF!</definedName>
    <definedName name="TWO_LINKS">'[5]8.1.'!$C$5</definedName>
    <definedName name="ty">#REF!</definedName>
    <definedName name="tyuj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[6]Dati!$B$6</definedName>
    <definedName name="XDD">[6]Dati!$B$4</definedName>
    <definedName name="XDS">[6]Dati!$B$5</definedName>
    <definedName name="XSVD">[6]Dati!$B$7</definedName>
    <definedName name="xxxx">#REF!</definedName>
    <definedName name="yuh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4" i="1" l="1"/>
  <c r="C14" i="1"/>
  <c r="D14" i="1" s="1"/>
  <c r="D5" i="1" l="1"/>
  <c r="F5" i="1"/>
  <c r="G20" i="1"/>
  <c r="F20" i="1"/>
  <c r="F21" i="1" s="1"/>
  <c r="D12" i="1"/>
  <c r="D11" i="1"/>
  <c r="D10" i="1"/>
  <c r="D9" i="1"/>
  <c r="G5" i="1" l="1"/>
  <c r="H5" i="1" l="1"/>
  <c r="H20" i="1"/>
  <c r="J20" i="1" s="1"/>
</calcChain>
</file>

<file path=xl/sharedStrings.xml><?xml version="1.0" encoding="utf-8"?>
<sst xmlns="http://schemas.openxmlformats.org/spreadsheetml/2006/main" count="32" uniqueCount="31">
  <si>
    <t>Degvielas patēriņa prognoze 2026.gadā</t>
  </si>
  <si>
    <t>Nosaukums</t>
  </si>
  <si>
    <t>2026.gada plāns, EUR</t>
  </si>
  <si>
    <t>Prognozējamais deficīts 2026.gadā, EUR</t>
  </si>
  <si>
    <t>Degvielas izdevumi</t>
  </si>
  <si>
    <t>2026.gada mēnesis*</t>
  </si>
  <si>
    <t>EUR</t>
  </si>
  <si>
    <t>Vidējā cena par 1litru, EUR</t>
  </si>
  <si>
    <t>Izlietotie litri</t>
  </si>
  <si>
    <t>Marts</t>
  </si>
  <si>
    <t>Aprīlis</t>
  </si>
  <si>
    <t>Maijs</t>
  </si>
  <si>
    <t>Jūnijs</t>
  </si>
  <si>
    <t>Vidēji mēnesī</t>
  </si>
  <si>
    <t>Kods</t>
  </si>
  <si>
    <t>Aktuālā tāme (13.08.2026)</t>
  </si>
  <si>
    <t>atlikums š.g 4 mēnešiem</t>
  </si>
  <si>
    <t>Izpilde pret aktuālo tāmi ar izmaiņām, %</t>
  </si>
  <si>
    <t>nepieciešams 4 mēnešiem,EUR</t>
  </si>
  <si>
    <t>degviela mēnesī par jūliju samaksa augustā</t>
  </si>
  <si>
    <t>prognoze deficītam, EUR</t>
  </si>
  <si>
    <t>Degviela</t>
  </si>
  <si>
    <t>Vidējās izmaksas mēnesī (marts -jūlijs)*, EUR</t>
  </si>
  <si>
    <t xml:space="preserve">* vidējās izmaksas rēķinātas no marta līdz jūlija mēnešiem, ņemot vērā š.g. 28.februārī sākušā konflikta tuvajos Austrumos radīto ietekmi uz degvielas cenu strauju pieaugumu no marta mēneša. </t>
  </si>
  <si>
    <t>Prognozējamie izdevumi 4 mēnešiem, EUR</t>
  </si>
  <si>
    <t>2026.gada plāns 8 mēnešos, EUR</t>
  </si>
  <si>
    <t>Norādīts saņemtās degvielas (DD un E95) daudzums un vidējā cena 07.2026.</t>
  </si>
  <si>
    <t>Jūlijs</t>
  </si>
  <si>
    <t>mēnešu skaits</t>
  </si>
  <si>
    <t>Izpilde (VK) uz 21.08.2026 09:25:38</t>
  </si>
  <si>
    <t>Faktiskā izpilde 8 mēnešos (uz 21.08.2026. ),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</si>
</sst>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"/>
  </numFmts>
  <fonts count="12" x14ac:knownFonts="1">
    <font>
      <sz val="11"/>
      <color theme="1"/>
      <name val="Calibri"/>
      <family val="2"/>
      <charset val="186"/>
      <scheme val="minor"/>
    </font>
    <font>
      <sz val="10"/>
      <color rgb="FF000000"/>
      <name val="Arial"/>
      <family val="2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name val="Arial"/>
      <family val="2"/>
      <charset val="186"/>
    </font>
    <font>
      <b/>
      <sz val="11"/>
      <color theme="1"/>
      <name val="Times New Roman"/>
      <family val="1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1DE"/>
        <bgColor rgb="FF000000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7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1" xfId="1" applyFont="1" applyBorder="1" applyAlignment="1">
      <alignment horizontal="center" vertical="center" wrapText="1" readingOrder="1"/>
    </xf>
    <xf numFmtId="0" fontId="2" fillId="2" borderId="1" xfId="1" applyFont="1" applyFill="1" applyBorder="1" applyAlignment="1">
      <alignment horizontal="center" vertical="center" wrapText="1" readingOrder="1"/>
    </xf>
    <xf numFmtId="0" fontId="3" fillId="0" borderId="2" xfId="1" applyFont="1" applyBorder="1" applyAlignment="1">
      <alignment horizontal="center" vertical="center" wrapText="1" readingOrder="1"/>
    </xf>
    <xf numFmtId="3" fontId="3" fillId="0" borderId="2" xfId="1" applyNumberFormat="1" applyFont="1" applyBorder="1" applyAlignment="1">
      <alignment horizontal="center" vertical="center" wrapText="1" readingOrder="1"/>
    </xf>
    <xf numFmtId="3" fontId="2" fillId="2" borderId="2" xfId="1" applyNumberFormat="1" applyFont="1" applyFill="1" applyBorder="1" applyAlignment="1">
      <alignment horizontal="center" vertical="center" wrapText="1" readingOrder="1"/>
    </xf>
    <xf numFmtId="3" fontId="3" fillId="0" borderId="0" xfId="1" applyNumberFormat="1" applyFont="1"/>
    <xf numFmtId="0" fontId="5" fillId="3" borderId="2" xfId="2" applyFont="1" applyFill="1" applyBorder="1" applyAlignment="1">
      <alignment horizontal="left" vertical="top" wrapText="1"/>
    </xf>
    <xf numFmtId="0" fontId="5" fillId="3" borderId="2" xfId="2" applyFont="1" applyFill="1" applyBorder="1" applyAlignment="1">
      <alignment horizontal="center" vertical="top"/>
    </xf>
    <xf numFmtId="4" fontId="5" fillId="3" borderId="2" xfId="2" applyNumberFormat="1" applyFont="1" applyFill="1" applyBorder="1" applyAlignment="1">
      <alignment horizontal="center" vertical="top" wrapText="1"/>
    </xf>
    <xf numFmtId="10" fontId="5" fillId="3" borderId="2" xfId="2" applyNumberFormat="1" applyFont="1" applyFill="1" applyBorder="1" applyAlignment="1">
      <alignment horizontal="center" vertical="top" wrapText="1"/>
    </xf>
    <xf numFmtId="0" fontId="6" fillId="0" borderId="3" xfId="2" applyFont="1" applyBorder="1" applyAlignment="1">
      <alignment vertical="top"/>
    </xf>
    <xf numFmtId="3" fontId="6" fillId="0" borderId="2" xfId="2" applyNumberFormat="1" applyFont="1" applyBorder="1" applyAlignment="1">
      <alignment horizontal="center" vertical="top"/>
    </xf>
    <xf numFmtId="164" fontId="6" fillId="0" borderId="2" xfId="2" applyNumberFormat="1" applyFont="1" applyBorder="1" applyAlignment="1">
      <alignment horizontal="center" vertical="top"/>
    </xf>
    <xf numFmtId="0" fontId="7" fillId="2" borderId="3" xfId="2" applyFont="1" applyFill="1" applyBorder="1" applyAlignment="1">
      <alignment vertical="top"/>
    </xf>
    <xf numFmtId="3" fontId="7" fillId="2" borderId="2" xfId="2" applyNumberFormat="1" applyFont="1" applyFill="1" applyBorder="1" applyAlignment="1">
      <alignment horizontal="center" vertical="top"/>
    </xf>
    <xf numFmtId="164" fontId="7" fillId="2" borderId="2" xfId="2" applyNumberFormat="1" applyFont="1" applyFill="1" applyBorder="1" applyAlignment="1">
      <alignment horizontal="center" vertical="top"/>
    </xf>
    <xf numFmtId="0" fontId="3" fillId="5" borderId="0" xfId="1" applyFont="1" applyFill="1"/>
    <xf numFmtId="0" fontId="9" fillId="5" borderId="0" xfId="1" applyFont="1" applyFill="1"/>
    <xf numFmtId="3" fontId="10" fillId="0" borderId="2" xfId="2" applyNumberFormat="1" applyFont="1" applyBorder="1" applyAlignment="1">
      <alignment horizontal="center" vertical="top"/>
    </xf>
    <xf numFmtId="164" fontId="10" fillId="0" borderId="2" xfId="2" applyNumberFormat="1" applyFont="1" applyBorder="1" applyAlignment="1">
      <alignment horizontal="center" vertical="top"/>
    </xf>
    <xf numFmtId="0" fontId="11" fillId="4" borderId="4" xfId="0" applyFont="1" applyFill="1" applyBorder="1" applyAlignment="1">
      <alignment horizontal="center" vertical="top" wrapText="1"/>
    </xf>
    <xf numFmtId="0" fontId="11" fillId="4" borderId="5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3" fontId="6" fillId="0" borderId="4" xfId="0" applyNumberFormat="1" applyFont="1" applyBorder="1" applyAlignment="1">
      <alignment horizontal="right" vertical="top" wrapText="1"/>
    </xf>
    <xf numFmtId="0" fontId="6" fillId="0" borderId="4" xfId="0" applyFont="1" applyBorder="1" applyAlignment="1">
      <alignment vertical="top" wrapText="1"/>
    </xf>
    <xf numFmtId="4" fontId="6" fillId="0" borderId="7" xfId="0" applyNumberFormat="1" applyFont="1" applyBorder="1" applyAlignment="1">
      <alignment horizontal="right" vertical="top" wrapText="1"/>
    </xf>
    <xf numFmtId="10" fontId="6" fillId="0" borderId="5" xfId="0" applyNumberFormat="1" applyFont="1" applyBorder="1" applyAlignment="1">
      <alignment horizontal="right" vertical="top" wrapText="1"/>
    </xf>
    <xf numFmtId="4" fontId="6" fillId="0" borderId="4" xfId="0" applyNumberFormat="1" applyFont="1" applyBorder="1" applyAlignment="1">
      <alignment horizontal="right" vertical="top" wrapText="1"/>
    </xf>
    <xf numFmtId="4" fontId="8" fillId="0" borderId="4" xfId="0" applyNumberFormat="1" applyFont="1" applyBorder="1" applyAlignment="1">
      <alignment horizontal="right" vertical="top" wrapText="1"/>
    </xf>
    <xf numFmtId="0" fontId="11" fillId="2" borderId="6" xfId="0" applyFont="1" applyFill="1" applyBorder="1" applyAlignment="1">
      <alignment horizontal="center" vertical="top" wrapText="1"/>
    </xf>
    <xf numFmtId="4" fontId="10" fillId="2" borderId="4" xfId="0" applyNumberFormat="1" applyFont="1" applyFill="1" applyBorder="1" applyAlignment="1">
      <alignment horizontal="right" vertical="top" wrapText="1"/>
    </xf>
    <xf numFmtId="0" fontId="3" fillId="2" borderId="2" xfId="1" applyFont="1" applyFill="1" applyBorder="1"/>
    <xf numFmtId="165" fontId="3" fillId="2" borderId="2" xfId="1" applyNumberFormat="1" applyFont="1" applyFill="1" applyBorder="1"/>
    <xf numFmtId="0" fontId="6" fillId="0" borderId="4" xfId="0" applyNumberFormat="1" applyFont="1" applyBorder="1" applyAlignment="1">
      <alignment horizontal="right" vertical="top" wrapText="1"/>
    </xf>
  </cellXfs>
  <cellStyles count="3">
    <cellStyle name="Normal" xfId="0" builtinId="0"/>
    <cellStyle name="Normal 2 2 2" xfId="2" xr:uid="{9E465858-A397-4CC7-85B9-A056C9895904}"/>
    <cellStyle name="Normal 5" xfId="1" xr:uid="{EFA8BE0C-C617-4140-8FA7-9C0D7B032688}"/>
  </cellStyles>
  <dxfs count="2">
    <dxf>
      <fill>
        <patternFill patternType="solid">
          <bgColor rgb="FFFFC7C8"/>
        </patternFill>
      </fill>
    </dxf>
    <dxf>
      <fill>
        <patternFill patternType="solid">
          <bgColor rgb="FFFFC7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microsoft.com/office/2017/10/relationships/person" Target="persons/perso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rofile_redirect$/Documents%20and%20Settings/bd-adija/Local%20Settings/Temporary%20Internet%20Files/Content.Outlook/U63RD855/MK_izdev_samaz_2las_2009_31%2010%2008_arESIA.xlsx" TargetMode="External"/><Relationship Id="rId1" Type="http://schemas.openxmlformats.org/officeDocument/2006/relationships/externalLinkPath" Target="/profile_redirect$/Documents%20and%20Settings/bd-adija/Local%20Settings/Temporary%20Internet%20Files/Content.Outlook/U63RD855/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ocuments%20and%20Settings/SilvijaJ/Local%20Settings/Temporary%20Internet%20Files/Content.IE5/F51GHD5U/KristineS/My%20Documents/Bud&#382;ets%202012/Budzeta%20forma%2014_05%2001%202012%20(2).xls" TargetMode="External"/><Relationship Id="rId1" Type="http://schemas.openxmlformats.org/officeDocument/2006/relationships/externalLinkPath" Target="/Documents%20and%20Settings/SilvijaJ/Local%20Settings/Temporary%20Internet%20Files/Content.IE5/F51GHD5U/KristineS/My%20Documents/Bud&#382;ets%202012/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bulatoro_pakalpojumu_nodala/Planosana_2012/SAVA/!_Grozijumi%202012.gada%20laikaa/Egija_Grozijumi%20ar%2001.10.2012_NEPIENEMTIE/Apaksas%20SAVA%20rikojumam.xls" TargetMode="External"/><Relationship Id="rId1" Type="http://schemas.openxmlformats.org/officeDocument/2006/relationships/externalLinkPath" Target="/Ambulatoro_pakalpojumu_nodala/Planosana_2012/SAVA/!_Grozijumi%202012.gada%20laikaa/Egija_Grozijumi%20ar%2001.10.2012_NEPIENEMTIE/Apaksas%20SAVA%20rikojumam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Finansu_planosanas_nodala/BUD&#381;ETS/2019/33_finansejums_2018_2021g.xlsx" TargetMode="External"/><Relationship Id="rId1" Type="http://schemas.openxmlformats.org/officeDocument/2006/relationships/externalLinkPath" Target="/Finansu_planosanas_nodala/BUD&#381;ETS/2019/33_finansejums_2018_2021g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Users/andris.skrastins/Desktop/Ivita/8_centralizeto_medikamentu_aprekini.xlsx" TargetMode="External"/><Relationship Id="rId1" Type="http://schemas.openxmlformats.org/officeDocument/2006/relationships/externalLinkPath" Target="/Users/andris.skrastins/Desktop/Ivita/8_centralizeto_medikamentu_aprekini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Users/liga.citskovska/Documents/2016/Aknu_transp_04.2016/Aknu_transp_kops.xlsx" TargetMode="External"/><Relationship Id="rId1" Type="http://schemas.openxmlformats.org/officeDocument/2006/relationships/externalLinkPath" Target="/Users/liga.citskovska/Documents/2016/Aknu_transp_04.2016/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 refreshError="1"/>
      <sheetData sheetId="1" refreshError="1"/>
      <sheetData sheetId="2" refreshError="1"/>
      <sheetData sheetId="3">
        <row r="106">
          <cell r="A106" t="str">
            <v>Recover</v>
          </cell>
        </row>
      </sheetData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>
        <row r="16">
          <cell r="C16">
            <v>3050494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E2270-79AD-4F37-946A-9046217C815F}">
  <sheetPr>
    <outlinePr summaryBelow="0"/>
  </sheetPr>
  <dimension ref="B2:J21"/>
  <sheetViews>
    <sheetView showGridLines="0" tabSelected="1" view="pageBreakPreview" zoomScaleNormal="90" zoomScaleSheetLayoutView="100" workbookViewId="0">
      <selection activeCell="A14" sqref="A14:XFD14"/>
    </sheetView>
  </sheetViews>
  <sheetFormatPr defaultColWidth="8.85546875" defaultRowHeight="12.75" x14ac:dyDescent="0.2"/>
  <cols>
    <col min="1" max="1" width="4.85546875" style="2" customWidth="1"/>
    <col min="2" max="2" width="21" style="2" customWidth="1"/>
    <col min="3" max="13" width="15.28515625" style="2" customWidth="1"/>
    <col min="14" max="14" width="13.5703125" style="2" customWidth="1"/>
    <col min="15" max="15" width="10.7109375" style="2" customWidth="1"/>
    <col min="16" max="16" width="12.140625" style="2" customWidth="1"/>
    <col min="17" max="17" width="58.7109375" style="2" customWidth="1"/>
    <col min="18" max="16384" width="8.85546875" style="2"/>
  </cols>
  <sheetData>
    <row r="2" spans="2:8" x14ac:dyDescent="0.2">
      <c r="B2" s="1" t="s">
        <v>0</v>
      </c>
    </row>
    <row r="4" spans="2:8" ht="51" x14ac:dyDescent="0.2">
      <c r="B4" s="3" t="s">
        <v>1</v>
      </c>
      <c r="C4" s="3" t="s">
        <v>2</v>
      </c>
      <c r="D4" s="3" t="s">
        <v>25</v>
      </c>
      <c r="E4" s="3" t="s">
        <v>30</v>
      </c>
      <c r="F4" s="3" t="s">
        <v>22</v>
      </c>
      <c r="G4" s="3" t="s">
        <v>24</v>
      </c>
      <c r="H4" s="4" t="s">
        <v>3</v>
      </c>
    </row>
    <row r="5" spans="2:8" x14ac:dyDescent="0.2">
      <c r="B5" s="5" t="s">
        <v>4</v>
      </c>
      <c r="C5" s="6">
        <v>2237366</v>
      </c>
      <c r="D5" s="6">
        <f>C5/12*8</f>
        <v>1491577.3333333333</v>
      </c>
      <c r="E5" s="6">
        <v>1816822.97</v>
      </c>
      <c r="F5" s="6">
        <f>C14</f>
        <v>249712.62199999997</v>
      </c>
      <c r="G5" s="6">
        <f>F5*4</f>
        <v>998850.4879999999</v>
      </c>
      <c r="H5" s="7">
        <f>C5-E5-G5</f>
        <v>-578307.45799999987</v>
      </c>
    </row>
    <row r="6" spans="2:8" x14ac:dyDescent="0.2">
      <c r="B6" s="2" t="s">
        <v>23</v>
      </c>
      <c r="E6" s="8"/>
    </row>
    <row r="8" spans="2:8" ht="42.75" x14ac:dyDescent="0.2">
      <c r="B8" s="9" t="s">
        <v>5</v>
      </c>
      <c r="C8" s="10" t="s">
        <v>6</v>
      </c>
      <c r="D8" s="11" t="s">
        <v>7</v>
      </c>
      <c r="E8" s="12" t="s">
        <v>8</v>
      </c>
      <c r="H8" s="8"/>
    </row>
    <row r="9" spans="2:8" ht="15" x14ac:dyDescent="0.2">
      <c r="B9" s="13" t="s">
        <v>9</v>
      </c>
      <c r="C9" s="14">
        <v>258782.94</v>
      </c>
      <c r="D9" s="15">
        <f t="shared" ref="D9:D12" si="0">C9/E9</f>
        <v>1.788202104758652</v>
      </c>
      <c r="E9" s="14">
        <v>144716.82999999999</v>
      </c>
    </row>
    <row r="10" spans="2:8" ht="15" x14ac:dyDescent="0.2">
      <c r="B10" s="13" t="s">
        <v>10</v>
      </c>
      <c r="C10" s="14">
        <v>264426.90000000002</v>
      </c>
      <c r="D10" s="15">
        <f t="shared" si="0"/>
        <v>1.9000758084740224</v>
      </c>
      <c r="E10" s="14">
        <v>139166.5</v>
      </c>
    </row>
    <row r="11" spans="2:8" ht="15" x14ac:dyDescent="0.2">
      <c r="B11" s="13" t="s">
        <v>11</v>
      </c>
      <c r="C11" s="14">
        <v>253670.65</v>
      </c>
      <c r="D11" s="15">
        <f t="shared" si="0"/>
        <v>1.7828733967042332</v>
      </c>
      <c r="E11" s="14">
        <v>142281.92000000001</v>
      </c>
    </row>
    <row r="12" spans="2:8" ht="15" x14ac:dyDescent="0.2">
      <c r="B12" s="13" t="s">
        <v>12</v>
      </c>
      <c r="C12" s="14">
        <v>227159.62</v>
      </c>
      <c r="D12" s="15">
        <f t="shared" si="0"/>
        <v>1.6136602722299724</v>
      </c>
      <c r="E12" s="14">
        <v>140772.89000000001</v>
      </c>
    </row>
    <row r="13" spans="2:8" ht="15" x14ac:dyDescent="0.2">
      <c r="B13" s="13" t="s">
        <v>27</v>
      </c>
      <c r="C13" s="21">
        <v>244523</v>
      </c>
      <c r="D13" s="22">
        <v>1.6739999999999999</v>
      </c>
      <c r="E13" s="21">
        <v>147600</v>
      </c>
    </row>
    <row r="14" spans="2:8" ht="14.25" x14ac:dyDescent="0.2">
      <c r="B14" s="16" t="s">
        <v>13</v>
      </c>
      <c r="C14" s="17">
        <f>AVERAGE(C9:C13)</f>
        <v>249712.62199999997</v>
      </c>
      <c r="D14" s="18">
        <f>C14/E14</f>
        <v>1.7473708401345796</v>
      </c>
      <c r="E14" s="17">
        <f>AVERAGE(E9:E13)</f>
        <v>142907.628</v>
      </c>
    </row>
    <row r="16" spans="2:8" x14ac:dyDescent="0.2">
      <c r="B16" s="20" t="s">
        <v>26</v>
      </c>
      <c r="C16" s="19"/>
      <c r="D16" s="19"/>
      <c r="E16" s="19"/>
    </row>
    <row r="19" spans="2:10" ht="57" x14ac:dyDescent="0.2">
      <c r="B19" s="23" t="s">
        <v>14</v>
      </c>
      <c r="C19" s="23" t="s">
        <v>1</v>
      </c>
      <c r="D19" s="23" t="s">
        <v>15</v>
      </c>
      <c r="E19" s="23" t="s">
        <v>29</v>
      </c>
      <c r="F19" s="23" t="s">
        <v>16</v>
      </c>
      <c r="G19" s="24" t="s">
        <v>17</v>
      </c>
      <c r="H19" s="24" t="s">
        <v>18</v>
      </c>
      <c r="I19" s="25" t="s">
        <v>19</v>
      </c>
      <c r="J19" s="32" t="s">
        <v>20</v>
      </c>
    </row>
    <row r="20" spans="2:10" ht="15" x14ac:dyDescent="0.2">
      <c r="B20" s="36">
        <v>2322</v>
      </c>
      <c r="C20" s="27" t="s">
        <v>21</v>
      </c>
      <c r="D20" s="26">
        <v>2237366</v>
      </c>
      <c r="E20" s="28">
        <v>1816822.97</v>
      </c>
      <c r="F20" s="28">
        <f>D20-E20</f>
        <v>420543.03</v>
      </c>
      <c r="G20" s="29">
        <f>IFERROR(E20/D20,0)</f>
        <v>0.81203655101579264</v>
      </c>
      <c r="H20" s="30">
        <f>G5</f>
        <v>998850.4879999999</v>
      </c>
      <c r="I20" s="31">
        <v>244523</v>
      </c>
      <c r="J20" s="33">
        <f>H20-F20</f>
        <v>578307.45799999987</v>
      </c>
    </row>
    <row r="21" spans="2:10" x14ac:dyDescent="0.2">
      <c r="E21" s="34" t="s">
        <v>28</v>
      </c>
      <c r="F21" s="35">
        <f>F20/C14</f>
        <v>1.6841080223810236</v>
      </c>
    </row>
  </sheetData>
  <conditionalFormatting sqref="F20">
    <cfRule type="cellIs" dxfId="1" priority="2" operator="lessThan">
      <formula>0</formula>
    </cfRule>
  </conditionalFormatting>
  <conditionalFormatting sqref="H20:J2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Defic_degviela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Gatis Avotiņš</dc:creator>
  <cp:lastModifiedBy>Igors Belovs</cp:lastModifiedBy>
  <dcterms:created xsi:type="dcterms:W3CDTF">2026-08-03T12:10:29Z</dcterms:created>
  <dcterms:modified xsi:type="dcterms:W3CDTF">2026-09-10T13:48:35Z</dcterms:modified>
</cp:coreProperties>
</file>