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C:\Users\igors.silantjevs\Desktop\1\"/>
    </mc:Choice>
  </mc:AlternateContent>
  <xr:revisionPtr revIDLastSave="0" documentId="8_{A4031EB2-801F-4112-AC2F-8D8171E89BD6}" xr6:coauthVersionLast="36" xr6:coauthVersionMax="36" xr10:uidLastSave="{00000000-0000-0000-0000-000000000000}"/>
  <bookViews>
    <workbookView xWindow="0" yWindow="0" windowWidth="23040" windowHeight="8652" xr2:uid="{00000000-000D-0000-FFFF-FFFF00000000}"/>
  </bookViews>
  <sheets>
    <sheet name="M.Stange" sheetId="1" r:id="rId1"/>
  </sheets>
  <definedNames>
    <definedName name="PPP">#REF!</definedName>
    <definedName name="q" localSheetId="0">#REF!</definedName>
    <definedName name="q">#REF!</definedName>
    <definedName name="s">#REF!</definedName>
    <definedName name="ssss" localSheetId="0">#REF!</definedName>
    <definedName name="ssss">#REF!</definedName>
    <definedName name="Valsts_policijas_amatpersonas_ar_speciālo_dienesta_pakāpi_dalība_Eiropas_Savienības_policijas_misijā_Gruzijā__EUMM_GEORGIA_________M.Štange__līdz_2019.gada_28.februārim" localSheetId="0">#REF!</definedName>
    <definedName name="Valsts_policijas_amatpersonas_ar_speciālo_dienesta_pakāpi_dalība_Eiropas_Savienības_policijas_misijā_Gruzijā__EUMM_GEORGIA_________M.Štange__līdz_2019.gada_28.februārim">#REF!</definedName>
    <definedName name="z" localSheetId="0">#REF!</definedName>
    <definedName name="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1" l="1"/>
  <c r="C22" i="1" l="1"/>
  <c r="C23" i="1" l="1"/>
  <c r="C8" i="1"/>
  <c r="C9" i="1" s="1"/>
  <c r="C13" i="1"/>
  <c r="B40" i="1" l="1"/>
  <c r="B41" i="1" s="1"/>
  <c r="B35" i="1"/>
  <c r="C35" i="1" s="1"/>
  <c r="C34" i="1"/>
  <c r="C32" i="1"/>
  <c r="B36" i="1" l="1"/>
  <c r="C37" i="1" s="1"/>
  <c r="C7" i="1"/>
  <c r="C21" i="1"/>
  <c r="C11" i="1"/>
  <c r="C24" i="1"/>
  <c r="C20" i="1" l="1"/>
  <c r="C6" i="1"/>
</calcChain>
</file>

<file path=xl/sharedStrings.xml><?xml version="1.0" encoding="utf-8"?>
<sst xmlns="http://schemas.openxmlformats.org/spreadsheetml/2006/main" count="37" uniqueCount="28">
  <si>
    <t>euro</t>
  </si>
  <si>
    <t>2025.gads</t>
  </si>
  <si>
    <t>Izdevumi kopā</t>
  </si>
  <si>
    <t>1000</t>
  </si>
  <si>
    <t>Atlīdzība</t>
  </si>
  <si>
    <r>
      <t xml:space="preserve">Dienesta pienākumu izpildei nepieciešamā apģērba iegādes kompensācija
Kompensācijas apmērs gadā -  120,94 </t>
    </r>
    <r>
      <rPr>
        <i/>
        <sz val="10"/>
        <color theme="1"/>
        <rFont val="Times New Roman"/>
        <family val="1"/>
        <charset val="186"/>
      </rPr>
      <t>euro</t>
    </r>
  </si>
  <si>
    <t>2000</t>
  </si>
  <si>
    <t>Preces un pakalpojumi</t>
  </si>
  <si>
    <r>
      <t xml:space="preserve">Inventārs
Personīgās pirmās palīdzības komplekts, kurā ietilpst pamatmedikamenti, pārsēji, ķirurģiskās līmlentes ruļļi utt. - 60,00 </t>
    </r>
    <r>
      <rPr>
        <i/>
        <sz val="10"/>
        <color theme="1"/>
        <rFont val="Times New Roman"/>
        <family val="1"/>
        <charset val="186"/>
      </rPr>
      <t xml:space="preserve">euro;
</t>
    </r>
    <r>
      <rPr>
        <sz val="10"/>
        <color theme="1"/>
        <rFont val="Times New Roman"/>
        <family val="1"/>
        <charset val="186"/>
      </rPr>
      <t xml:space="preserve">patruļas soma - 50,00 </t>
    </r>
    <r>
      <rPr>
        <i/>
        <sz val="10"/>
        <color theme="1"/>
        <rFont val="Times New Roman"/>
        <family val="1"/>
        <charset val="186"/>
      </rPr>
      <t>euro.</t>
    </r>
  </si>
  <si>
    <r>
      <t xml:space="preserve">Pārējie specifiskas lietošanas materiāli un inventārs
kombinētais kabatas nazis - 76,00 </t>
    </r>
    <r>
      <rPr>
        <i/>
        <sz val="10"/>
        <color theme="1"/>
        <rFont val="Times New Roman"/>
        <family val="1"/>
        <charset val="186"/>
      </rPr>
      <t>euro.</t>
    </r>
  </si>
  <si>
    <t>2026.gads</t>
  </si>
  <si>
    <r>
      <t>*Izdevumi atlīdzībai Valsts policijas amatpersonas ar speciālo dienesta pakāpi dalības nodrošināšanai Eiropas Savienības misijā Gruzijā (</t>
    </r>
    <r>
      <rPr>
        <i/>
        <sz val="9"/>
        <color theme="1"/>
        <rFont val="Times New Roman"/>
        <family val="1"/>
        <charset val="186"/>
      </rPr>
      <t>EUMM Georgia</t>
    </r>
    <r>
      <rPr>
        <sz val="9"/>
        <color theme="1"/>
        <rFont val="Times New Roman"/>
        <family val="1"/>
        <charset val="186"/>
      </rPr>
      <t xml:space="preserve">) tiek attiecināti atbilstoši faktiskajam atlīdzības izmaksas periodam, proti, atlīdzības izdevumi par kalendāra gada decembra mēnesi tiek iekļauti nākamā gada izdevumos. </t>
    </r>
  </si>
  <si>
    <t>Taktiskais amata līmenis</t>
  </si>
  <si>
    <t>gadā</t>
  </si>
  <si>
    <t>mēnesī</t>
  </si>
  <si>
    <t>vecais</t>
  </si>
  <si>
    <t>palielinājums</t>
  </si>
  <si>
    <t>pārrēķins</t>
  </si>
  <si>
    <t>EUMM GEORGIA   (03.03.2025. - 31.12.2025.)</t>
  </si>
  <si>
    <t xml:space="preserve">IZDEVUMU APRĒĶINS </t>
  </si>
  <si>
    <t>EUMM GEORGIA   (01.01.2026. - 02.03.2026.)</t>
  </si>
  <si>
    <r>
      <t xml:space="preserve">Darba devēja valsts sociālās apdrošināšanas obligātās iemaksas
23,59% no EKK 1149 summas (3 560,01 </t>
    </r>
    <r>
      <rPr>
        <i/>
        <sz val="10"/>
        <color theme="1"/>
        <rFont val="Times New Roman"/>
        <family val="1"/>
        <charset val="186"/>
      </rPr>
      <t xml:space="preserve">euro </t>
    </r>
    <r>
      <rPr>
        <sz val="10"/>
        <color theme="1"/>
        <rFont val="Times New Roman"/>
        <family val="1"/>
        <charset val="186"/>
      </rPr>
      <t xml:space="preserve">× 23,59 %) = 839,81 </t>
    </r>
    <r>
      <rPr>
        <i/>
        <sz val="10"/>
        <color theme="1"/>
        <rFont val="Times New Roman"/>
        <family val="1"/>
        <charset val="186"/>
      </rPr>
      <t>euro</t>
    </r>
  </si>
  <si>
    <r>
      <t xml:space="preserve">Citas normatīvajos aktos noteiktās piemaksas, kas nav iepriekš klasificētas 
Ministru kabineta 2021.gada 07.decembra noteikumos Nr.793 amatpersonai atbilstoši amata līmenim noteiktais piemaksas apmērs:
Taktiskais amata līmenis 19 778 </t>
    </r>
    <r>
      <rPr>
        <i/>
        <sz val="10"/>
        <rFont val="Times New Roman"/>
        <family val="1"/>
        <charset val="186"/>
      </rPr>
      <t>euro</t>
    </r>
    <r>
      <rPr>
        <sz val="10"/>
        <rFont val="Times New Roman"/>
        <family val="1"/>
        <charset val="186"/>
      </rPr>
      <t xml:space="preserve"> (mēnesī 1 648,17 </t>
    </r>
    <r>
      <rPr>
        <i/>
        <sz val="10"/>
        <rFont val="Times New Roman"/>
        <family val="1"/>
        <charset val="186"/>
      </rPr>
      <t>euro</t>
    </r>
    <r>
      <rPr>
        <sz val="10"/>
        <rFont val="Times New Roman"/>
        <family val="1"/>
        <charset val="186"/>
      </rPr>
      <t xml:space="preserve">)
Operacionālais amata līmenis 23 193 </t>
    </r>
    <r>
      <rPr>
        <i/>
        <sz val="10"/>
        <rFont val="Times New Roman"/>
        <family val="1"/>
        <charset val="186"/>
      </rPr>
      <t>euro</t>
    </r>
    <r>
      <rPr>
        <sz val="10"/>
        <rFont val="Times New Roman"/>
        <family val="1"/>
        <charset val="186"/>
      </rPr>
      <t xml:space="preserve"> gadā (mēnesī 1 932,75 </t>
    </r>
    <r>
      <rPr>
        <i/>
        <sz val="10"/>
        <rFont val="Times New Roman"/>
        <family val="1"/>
        <charset val="186"/>
      </rPr>
      <t>euro</t>
    </r>
    <r>
      <rPr>
        <sz val="10"/>
        <rFont val="Times New Roman"/>
        <family val="1"/>
        <charset val="186"/>
      </rPr>
      <t>).
Operacionālais amata līmenis</t>
    </r>
    <r>
      <rPr>
        <b/>
        <sz val="10"/>
        <rFont val="Times New Roman"/>
        <family val="1"/>
        <charset val="186"/>
      </rPr>
      <t xml:space="preserve"> no 03.03.2025..</t>
    </r>
    <r>
      <rPr>
        <sz val="10"/>
        <rFont val="Times New Roman"/>
        <family val="1"/>
        <charset val="186"/>
      </rPr>
      <t xml:space="preserve"> Koeficients - 1,4.
((1 932,75 </t>
    </r>
    <r>
      <rPr>
        <i/>
        <sz val="10"/>
        <rFont val="Times New Roman"/>
        <family val="1"/>
        <charset val="186"/>
      </rPr>
      <t>euro</t>
    </r>
    <r>
      <rPr>
        <sz val="10"/>
        <rFont val="Times New Roman"/>
        <family val="1"/>
        <charset val="186"/>
      </rPr>
      <t xml:space="preserve"> - 1 648,17 </t>
    </r>
    <r>
      <rPr>
        <i/>
        <sz val="10"/>
        <rFont val="Times New Roman"/>
        <family val="1"/>
        <charset val="186"/>
      </rPr>
      <t>euro</t>
    </r>
    <r>
      <rPr>
        <sz val="10"/>
        <rFont val="Times New Roman"/>
        <family val="1"/>
        <charset val="186"/>
      </rPr>
      <t xml:space="preserve">) × 1,4 × 8 mēn.) + ((1 932,75 </t>
    </r>
    <r>
      <rPr>
        <i/>
        <sz val="10"/>
        <rFont val="Times New Roman"/>
        <family val="1"/>
        <charset val="186"/>
      </rPr>
      <t>euro</t>
    </r>
    <r>
      <rPr>
        <sz val="10"/>
        <rFont val="Times New Roman"/>
        <family val="1"/>
        <charset val="186"/>
      </rPr>
      <t xml:space="preserve"> - 1 648,17 ) × 1,4 : 31 d. × 29 d.) = 3 560,01 </t>
    </r>
    <r>
      <rPr>
        <i/>
        <sz val="10"/>
        <rFont val="Times New Roman"/>
        <family val="1"/>
        <charset val="186"/>
      </rPr>
      <t>euro</t>
    </r>
    <r>
      <rPr>
        <sz val="10"/>
        <rFont val="Times New Roman"/>
        <family val="1"/>
        <charset val="186"/>
      </rPr>
      <t xml:space="preserve"> * </t>
    </r>
  </si>
  <si>
    <r>
      <t xml:space="preserve">Ārvalstīs nodarbināto amatpersonu (darbinieku) kompensācijas
Saskaņā ar Ministru kabineta 2021.gada 07.decembra noteikumiem Nr.793 atbilstoši amata līmenim izdevumu kompensācijas apmērs amatpersonām par dzīvokļa (dzīvojamās telpas) īri un citiem pakalpojumiem, kas saistīti ar dzīvojamās telpas lietošanu:
Taktiskais amata līmenis 11 895,21 </t>
    </r>
    <r>
      <rPr>
        <i/>
        <sz val="10"/>
        <rFont val="Times New Roman"/>
        <family val="1"/>
        <charset val="186"/>
      </rPr>
      <t>euro</t>
    </r>
    <r>
      <rPr>
        <sz val="10"/>
        <rFont val="Times New Roman"/>
        <family val="1"/>
        <charset val="186"/>
      </rPr>
      <t xml:space="preserve"> gadā (mēnesī 991,27</t>
    </r>
    <r>
      <rPr>
        <i/>
        <sz val="10"/>
        <rFont val="Times New Roman"/>
        <family val="1"/>
        <charset val="186"/>
      </rPr>
      <t xml:space="preserve"> euro</t>
    </r>
    <r>
      <rPr>
        <sz val="10"/>
        <rFont val="Times New Roman"/>
        <family val="1"/>
        <charset val="186"/>
      </rPr>
      <t xml:space="preserve">)
Operacionālais amata līmenis 15 793,88  </t>
    </r>
    <r>
      <rPr>
        <i/>
        <sz val="10"/>
        <rFont val="Times New Roman"/>
        <family val="1"/>
        <charset val="186"/>
      </rPr>
      <t>euro</t>
    </r>
    <r>
      <rPr>
        <sz val="10"/>
        <rFont val="Times New Roman"/>
        <family val="1"/>
        <charset val="186"/>
      </rPr>
      <t xml:space="preserve"> gadā (mēnesī 1 316,16 </t>
    </r>
    <r>
      <rPr>
        <i/>
        <sz val="10"/>
        <rFont val="Times New Roman"/>
        <family val="1"/>
        <charset val="186"/>
      </rPr>
      <t>euro</t>
    </r>
    <r>
      <rPr>
        <sz val="10"/>
        <rFont val="Times New Roman"/>
        <family val="1"/>
        <charset val="186"/>
      </rPr>
      <t xml:space="preserve">).
Operacionālais amata līmenis </t>
    </r>
    <r>
      <rPr>
        <b/>
        <sz val="10"/>
        <rFont val="Times New Roman"/>
        <family val="1"/>
        <charset val="186"/>
      </rPr>
      <t>no 03.03.2025..</t>
    </r>
    <r>
      <rPr>
        <sz val="10"/>
        <rFont val="Times New Roman"/>
        <family val="1"/>
        <charset val="186"/>
      </rPr>
      <t xml:space="preserve">
((15 793,88 euro - 11 895,21 </t>
    </r>
    <r>
      <rPr>
        <i/>
        <sz val="10"/>
        <rFont val="Times New Roman"/>
        <family val="1"/>
        <charset val="186"/>
      </rPr>
      <t xml:space="preserve">euro) </t>
    </r>
    <r>
      <rPr>
        <sz val="10"/>
        <rFont val="Times New Roman"/>
        <family val="1"/>
        <charset val="186"/>
      </rPr>
      <t xml:space="preserve">: 12 mēn. × 9 mēn.) + ((1 316,16 euro - 991,27 </t>
    </r>
    <r>
      <rPr>
        <i/>
        <sz val="10"/>
        <rFont val="Times New Roman"/>
        <family val="1"/>
        <charset val="186"/>
      </rPr>
      <t>euro)</t>
    </r>
    <r>
      <rPr>
        <sz val="10"/>
        <rFont val="Times New Roman"/>
        <family val="1"/>
        <charset val="186"/>
      </rPr>
      <t xml:space="preserve"> : 31 d. × 29 d.) = 3 227,93 </t>
    </r>
    <r>
      <rPr>
        <i/>
        <sz val="10"/>
        <rFont val="Times New Roman"/>
        <family val="1"/>
        <charset val="186"/>
      </rPr>
      <t xml:space="preserve">euro
</t>
    </r>
    <r>
      <rPr>
        <b/>
        <sz val="10"/>
        <rFont val="Times New Roman"/>
        <family val="1"/>
        <charset val="186"/>
      </rPr>
      <t/>
    </r>
  </si>
  <si>
    <r>
      <t xml:space="preserve">Darba devēja valsts sociālās apdrošināšanas obligātās iemaksas
23,59% no EKK 1149 summas (3 182,79 </t>
    </r>
    <r>
      <rPr>
        <i/>
        <sz val="10"/>
        <color theme="1"/>
        <rFont val="Times New Roman"/>
        <family val="1"/>
        <charset val="186"/>
      </rPr>
      <t xml:space="preserve">euro </t>
    </r>
    <r>
      <rPr>
        <sz val="10"/>
        <color theme="1"/>
        <rFont val="Times New Roman"/>
        <family val="1"/>
        <charset val="186"/>
      </rPr>
      <t xml:space="preserve">× 23,59 %) = 750,82 </t>
    </r>
    <r>
      <rPr>
        <i/>
        <sz val="10"/>
        <color theme="1"/>
        <rFont val="Times New Roman"/>
        <family val="1"/>
        <charset val="186"/>
      </rPr>
      <t>euro</t>
    </r>
  </si>
  <si>
    <r>
      <t xml:space="preserve">Ministru kabineta 2021.gada 07.decembra noteikumos Nr.793 amatpersonai atbilstoši amata līmenim:
Taktiskais amata līmenis 19 778 euro (mēnesī 1 648,17 euro)
Operacionālais amata līmenis 23 193 euro gadā (mēnesī 1 932,75 euro).
Koeficients - 1,4.
((1 932,75 </t>
    </r>
    <r>
      <rPr>
        <i/>
        <sz val="10"/>
        <rFont val="Times New Roman"/>
        <family val="1"/>
        <charset val="186"/>
      </rPr>
      <t>euro</t>
    </r>
    <r>
      <rPr>
        <sz val="10"/>
        <rFont val="Times New Roman"/>
        <family val="1"/>
        <charset val="186"/>
      </rPr>
      <t xml:space="preserve"> - 1 648,17 </t>
    </r>
    <r>
      <rPr>
        <i/>
        <sz val="10"/>
        <rFont val="Times New Roman"/>
        <family val="1"/>
        <charset val="186"/>
      </rPr>
      <t>euro</t>
    </r>
    <r>
      <rPr>
        <sz val="10"/>
        <rFont val="Times New Roman"/>
        <family val="1"/>
        <charset val="186"/>
      </rPr>
      <t xml:space="preserve">) × 1,4 × 2 mēn.) + ((1 932,75 </t>
    </r>
    <r>
      <rPr>
        <i/>
        <sz val="10"/>
        <rFont val="Times New Roman"/>
        <family val="1"/>
        <charset val="186"/>
      </rPr>
      <t>euro</t>
    </r>
    <r>
      <rPr>
        <sz val="10"/>
        <rFont val="Times New Roman"/>
        <family val="1"/>
        <charset val="186"/>
      </rPr>
      <t xml:space="preserve"> - 1 648,17 </t>
    </r>
    <r>
      <rPr>
        <i/>
        <sz val="10"/>
        <rFont val="Times New Roman"/>
        <family val="1"/>
        <charset val="186"/>
      </rPr>
      <t>euro</t>
    </r>
    <r>
      <rPr>
        <sz val="10"/>
        <rFont val="Times New Roman"/>
        <family val="1"/>
        <charset val="186"/>
      </rPr>
      <t xml:space="preserve">) × 1,4 : 28 d. × 6 d.) = 882,19 </t>
    </r>
    <r>
      <rPr>
        <i/>
        <sz val="10"/>
        <rFont val="Times New Roman"/>
        <family val="1"/>
        <charset val="186"/>
      </rPr>
      <t>euro</t>
    </r>
    <r>
      <rPr>
        <sz val="10"/>
        <rFont val="Times New Roman"/>
        <family val="1"/>
        <charset val="186"/>
      </rPr>
      <t xml:space="preserve"> *
</t>
    </r>
    <r>
      <rPr>
        <u/>
        <sz val="10"/>
        <rFont val="Times New Roman"/>
        <family val="1"/>
        <charset val="186"/>
      </rPr>
      <t>Pagarinājums</t>
    </r>
    <r>
      <rPr>
        <sz val="10"/>
        <rFont val="Times New Roman"/>
        <family val="1"/>
        <charset val="186"/>
      </rPr>
      <t xml:space="preserve"> (no 07.02.2026. līdz 02.03.2026.) 
(1 932,75 </t>
    </r>
    <r>
      <rPr>
        <i/>
        <sz val="10"/>
        <rFont val="Times New Roman"/>
        <family val="1"/>
        <charset val="186"/>
      </rPr>
      <t>euro</t>
    </r>
    <r>
      <rPr>
        <sz val="10"/>
        <rFont val="Times New Roman"/>
        <family val="1"/>
        <charset val="186"/>
      </rPr>
      <t xml:space="preserve"> × 1,4 : 28 d. x 22 d.) + (1 932,75 </t>
    </r>
    <r>
      <rPr>
        <i/>
        <sz val="10"/>
        <rFont val="Times New Roman"/>
        <family val="1"/>
        <charset val="186"/>
      </rPr>
      <t>euro</t>
    </r>
    <r>
      <rPr>
        <sz val="10"/>
        <rFont val="Times New Roman"/>
        <family val="1"/>
        <charset val="186"/>
      </rPr>
      <t xml:space="preserve"> × 1,4 : 31 d. × 2 d.) = 2 300,60 </t>
    </r>
    <r>
      <rPr>
        <i/>
        <sz val="10"/>
        <rFont val="Times New Roman"/>
        <family val="1"/>
        <charset val="186"/>
      </rPr>
      <t>euro</t>
    </r>
    <r>
      <rPr>
        <sz val="10"/>
        <rFont val="Times New Roman"/>
        <family val="1"/>
        <charset val="186"/>
      </rPr>
      <t xml:space="preserve">
</t>
    </r>
    <r>
      <rPr>
        <u/>
        <sz val="10"/>
        <rFont val="Times New Roman"/>
        <family val="1"/>
        <charset val="186"/>
      </rPr>
      <t>Papildus 2026.gadā</t>
    </r>
    <r>
      <rPr>
        <sz val="10"/>
        <rFont val="Times New Roman"/>
        <family val="1"/>
        <charset val="186"/>
      </rPr>
      <t xml:space="preserve">:
882,19 </t>
    </r>
    <r>
      <rPr>
        <i/>
        <sz val="10"/>
        <rFont val="Times New Roman"/>
        <family val="1"/>
        <charset val="186"/>
      </rPr>
      <t>euro</t>
    </r>
    <r>
      <rPr>
        <sz val="10"/>
        <rFont val="Times New Roman"/>
        <family val="1"/>
        <charset val="186"/>
      </rPr>
      <t xml:space="preserve"> + 2 300,60 </t>
    </r>
    <r>
      <rPr>
        <i/>
        <sz val="10"/>
        <rFont val="Times New Roman"/>
        <family val="1"/>
        <charset val="186"/>
      </rPr>
      <t xml:space="preserve">euro </t>
    </r>
    <r>
      <rPr>
        <sz val="10"/>
        <rFont val="Times New Roman"/>
        <family val="1"/>
        <charset val="186"/>
      </rPr>
      <t xml:space="preserve">=  3 182,79 </t>
    </r>
    <r>
      <rPr>
        <i/>
        <sz val="10"/>
        <rFont val="Times New Roman"/>
        <family val="1"/>
        <charset val="186"/>
      </rPr>
      <t>euro</t>
    </r>
  </si>
  <si>
    <r>
      <t xml:space="preserve">Ārvalstīs nodarbināto amatpersonu (darbinieku) kompensācijas
Saskaņā ar Ministru kabineta 2021.gada 07.decembra noteikumiem Nr.793 atbilstoši amata līmenim izdevumu kompensācijas apmērs amatpersonām par dzīvokļa (dzīvojamās telpas) īri un citiem pakalpojumiem, kas saistīti ar dzīvojamās telpas lietošanu:
Taktiskais amata līmenis 11 895,21 </t>
    </r>
    <r>
      <rPr>
        <i/>
        <sz val="10"/>
        <rFont val="Times New Roman"/>
        <family val="1"/>
        <charset val="186"/>
      </rPr>
      <t>euro</t>
    </r>
    <r>
      <rPr>
        <sz val="10"/>
        <rFont val="Times New Roman"/>
        <family val="1"/>
        <charset val="186"/>
      </rPr>
      <t xml:space="preserve"> gadā (mēnesī 991,27 </t>
    </r>
    <r>
      <rPr>
        <i/>
        <sz val="10"/>
        <rFont val="Times New Roman"/>
        <family val="1"/>
        <charset val="186"/>
      </rPr>
      <t>euro</t>
    </r>
    <r>
      <rPr>
        <sz val="10"/>
        <rFont val="Times New Roman"/>
        <family val="1"/>
        <charset val="186"/>
      </rPr>
      <t xml:space="preserve">);
Operacionālais amata līmenis 15 793,88  </t>
    </r>
    <r>
      <rPr>
        <i/>
        <sz val="10"/>
        <rFont val="Times New Roman"/>
        <family val="1"/>
        <charset val="186"/>
      </rPr>
      <t>euro</t>
    </r>
    <r>
      <rPr>
        <sz val="10"/>
        <rFont val="Times New Roman"/>
        <family val="1"/>
        <charset val="186"/>
      </rPr>
      <t xml:space="preserve"> gadā (mēnesī 1 316,16 </t>
    </r>
    <r>
      <rPr>
        <i/>
        <sz val="10"/>
        <rFont val="Times New Roman"/>
        <family val="1"/>
        <charset val="186"/>
      </rPr>
      <t>euro</t>
    </r>
    <r>
      <rPr>
        <sz val="10"/>
        <rFont val="Times New Roman"/>
        <family val="1"/>
        <charset val="186"/>
      </rPr>
      <t xml:space="preserve">).
(15 793,88 </t>
    </r>
    <r>
      <rPr>
        <i/>
        <sz val="10"/>
        <rFont val="Times New Roman"/>
        <family val="1"/>
        <charset val="186"/>
      </rPr>
      <t>euro</t>
    </r>
    <r>
      <rPr>
        <sz val="10"/>
        <rFont val="Times New Roman"/>
        <family val="1"/>
        <charset val="186"/>
      </rPr>
      <t xml:space="preserve"> - 11 895,21 </t>
    </r>
    <r>
      <rPr>
        <i/>
        <sz val="10"/>
        <rFont val="Times New Roman"/>
        <family val="1"/>
        <charset val="186"/>
      </rPr>
      <t>euro</t>
    </r>
    <r>
      <rPr>
        <sz val="10"/>
        <rFont val="Times New Roman"/>
        <family val="1"/>
        <charset val="186"/>
      </rPr>
      <t xml:space="preserve">) : 12 mēn. × 1 mēn. + (1 316,16 </t>
    </r>
    <r>
      <rPr>
        <i/>
        <sz val="10"/>
        <rFont val="Times New Roman"/>
        <family val="1"/>
        <charset val="186"/>
      </rPr>
      <t>euro</t>
    </r>
    <r>
      <rPr>
        <sz val="10"/>
        <rFont val="Times New Roman"/>
        <family val="1"/>
        <charset val="186"/>
      </rPr>
      <t xml:space="preserve"> - 991, 27 </t>
    </r>
    <r>
      <rPr>
        <i/>
        <sz val="10"/>
        <rFont val="Times New Roman"/>
        <family val="1"/>
        <charset val="186"/>
      </rPr>
      <t>euro</t>
    </r>
    <r>
      <rPr>
        <sz val="10"/>
        <rFont val="Times New Roman"/>
        <family val="1"/>
        <charset val="186"/>
      </rPr>
      <t xml:space="preserve">) : 28 d. x 6 d.  = 394,51 </t>
    </r>
    <r>
      <rPr>
        <i/>
        <sz val="10"/>
        <rFont val="Times New Roman"/>
        <family val="1"/>
        <charset val="186"/>
      </rPr>
      <t>euro</t>
    </r>
    <r>
      <rPr>
        <sz val="10"/>
        <rFont val="Times New Roman"/>
        <family val="1"/>
        <charset val="186"/>
      </rPr>
      <t xml:space="preserve">
</t>
    </r>
    <r>
      <rPr>
        <u/>
        <sz val="10"/>
        <color rgb="FFFF0000"/>
        <rFont val="Times New Roman"/>
        <family val="1"/>
        <charset val="186"/>
      </rPr>
      <t>Pagarinājums</t>
    </r>
    <r>
      <rPr>
        <sz val="10"/>
        <color rgb="FFFF0000"/>
        <rFont val="Times New Roman"/>
        <family val="1"/>
        <charset val="186"/>
      </rPr>
      <t xml:space="preserve"> (no 07.02.2026. līdz 02.03.2026.) 
(1 316,16 </t>
    </r>
    <r>
      <rPr>
        <i/>
        <sz val="10"/>
        <color rgb="FFFF0000"/>
        <rFont val="Times New Roman"/>
        <family val="1"/>
        <charset val="186"/>
      </rPr>
      <t>euro</t>
    </r>
    <r>
      <rPr>
        <sz val="10"/>
        <color rgb="FFFF0000"/>
        <rFont val="Times New Roman"/>
        <family val="1"/>
        <charset val="186"/>
      </rPr>
      <t xml:space="preserve"> : 28 d. x 22 d.) + (1 316,16 </t>
    </r>
    <r>
      <rPr>
        <i/>
        <sz val="10"/>
        <color rgb="FFFF0000"/>
        <rFont val="Times New Roman"/>
        <family val="1"/>
        <charset val="186"/>
      </rPr>
      <t>euro</t>
    </r>
    <r>
      <rPr>
        <sz val="10"/>
        <color rgb="FFFF0000"/>
        <rFont val="Times New Roman"/>
        <family val="1"/>
        <charset val="186"/>
      </rPr>
      <t xml:space="preserve"> : 31 d. × 2 d.) = 1 119,04 </t>
    </r>
    <r>
      <rPr>
        <i/>
        <sz val="10"/>
        <color rgb="FFFF0000"/>
        <rFont val="Times New Roman"/>
        <family val="1"/>
        <charset val="186"/>
      </rPr>
      <t>euro</t>
    </r>
    <r>
      <rPr>
        <sz val="10"/>
        <color rgb="FFFF0000"/>
        <rFont val="Times New Roman"/>
        <family val="1"/>
        <charset val="186"/>
      </rPr>
      <t xml:space="preserve">
</t>
    </r>
    <r>
      <rPr>
        <u/>
        <sz val="10"/>
        <color rgb="FFFF0000"/>
        <rFont val="Times New Roman"/>
        <family val="1"/>
        <charset val="186"/>
      </rPr>
      <t>Papildus 2026.gadā</t>
    </r>
    <r>
      <rPr>
        <sz val="10"/>
        <color rgb="FFFF0000"/>
        <rFont val="Times New Roman"/>
        <family val="1"/>
        <charset val="186"/>
      </rPr>
      <t>:
394,51 euro + 1 119,04 euro =  1 513,55 euro</t>
    </r>
    <r>
      <rPr>
        <b/>
        <sz val="10"/>
        <rFont val="Times New Roman"/>
        <family val="1"/>
        <charset val="186"/>
      </rPr>
      <t/>
    </r>
  </si>
  <si>
    <r>
      <t>Valsts policijas amatpersona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rgb="FF0070C0"/>
        <rFont val="Times New Roman"/>
        <family val="1"/>
        <charset val="186"/>
      </rPr>
      <t>Mārtiņš Štange</t>
    </r>
    <r>
      <rPr>
        <sz val="10"/>
        <color rgb="FFFF0000"/>
        <rFont val="Times New Roman"/>
        <family val="1"/>
        <charset val="186"/>
      </rPr>
      <t xml:space="preserve"> (līdz 02.03.2026.)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</si>
</sst>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0"/>
      <color rgb="FF0070C0"/>
      <name val="Times New Roman"/>
      <family val="1"/>
      <charset val="186"/>
    </font>
    <font>
      <sz val="10"/>
      <color rgb="FFFF0000"/>
      <name val="Times New Roman"/>
      <family val="1"/>
      <charset val="186"/>
    </font>
    <font>
      <i/>
      <sz val="10"/>
      <color theme="1"/>
      <name val="Times New Roman"/>
      <family val="1"/>
      <charset val="186"/>
    </font>
    <font>
      <b/>
      <sz val="11"/>
      <color theme="1"/>
      <name val="Times New Roman"/>
      <family val="1"/>
      <charset val="186"/>
    </font>
    <font>
      <sz val="11"/>
      <color theme="1"/>
      <name val="Times New Roman"/>
      <family val="1"/>
      <charset val="186"/>
    </font>
    <font>
      <b/>
      <sz val="10"/>
      <color theme="1"/>
      <name val="Times New Roman"/>
      <family val="1"/>
      <charset val="186"/>
    </font>
    <font>
      <sz val="9"/>
      <color theme="1"/>
      <name val="Times New Roman"/>
      <family val="1"/>
      <charset val="186"/>
    </font>
    <font>
      <i/>
      <sz val="9"/>
      <color theme="1"/>
      <name val="Times New Roman"/>
      <family val="1"/>
      <charset val="186"/>
    </font>
    <font>
      <sz val="10"/>
      <color theme="1"/>
      <name val="Arial"/>
      <family val="2"/>
      <charset val="186"/>
    </font>
    <font>
      <sz val="8"/>
      <color theme="1"/>
      <name val="Times New Roman"/>
      <family val="1"/>
      <charset val="186"/>
    </font>
    <font>
      <u/>
      <sz val="10"/>
      <name val="Times New Roman"/>
      <family val="1"/>
      <charset val="186"/>
    </font>
    <font>
      <i/>
      <sz val="10"/>
      <color rgb="FFFF0000"/>
      <name val="Times New Roman"/>
      <family val="1"/>
      <charset val="186"/>
    </font>
    <font>
      <u/>
      <sz val="10"/>
      <color rgb="FFFF0000"/>
      <name val="Times New Roman"/>
      <family val="1"/>
      <charset val="186"/>
    </font>
  </fonts>
  <fills count="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s>
  <borders count="1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hair">
        <color indexed="64"/>
      </bottom>
      <diagonal/>
    </border>
  </borders>
  <cellStyleXfs count="1">
    <xf numFmtId="0" fontId="0" fillId="0" borderId="0"/>
  </cellStyleXfs>
  <cellXfs count="71">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right" vertical="center"/>
    </xf>
    <xf numFmtId="0" fontId="2" fillId="0" borderId="0" xfId="0" applyFont="1" applyAlignment="1">
      <alignment wrapText="1"/>
    </xf>
    <xf numFmtId="0" fontId="7" fillId="0" borderId="0" xfId="0" applyFont="1" applyAlignment="1">
      <alignment horizontal="right"/>
    </xf>
    <xf numFmtId="0" fontId="8" fillId="2" borderId="3" xfId="0" applyFont="1" applyFill="1" applyBorder="1" applyAlignment="1">
      <alignment horizontal="right" vertical="center"/>
    </xf>
    <xf numFmtId="0" fontId="9" fillId="0" borderId="0" xfId="0" applyFont="1"/>
    <xf numFmtId="0" fontId="9" fillId="0" borderId="0" xfId="0" applyFont="1" applyAlignment="1">
      <alignment horizontal="center" vertical="center"/>
    </xf>
    <xf numFmtId="3" fontId="8" fillId="0" borderId="4" xfId="0" applyNumberFormat="1" applyFont="1" applyBorder="1" applyAlignment="1">
      <alignment horizontal="right" vertical="center"/>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3" fontId="8" fillId="0" borderId="5" xfId="0" applyNumberFormat="1" applyFont="1" applyBorder="1" applyAlignment="1">
      <alignment horizontal="right" vertical="center" wrapText="1"/>
    </xf>
    <xf numFmtId="0" fontId="2" fillId="0" borderId="7" xfId="0" applyFont="1" applyBorder="1" applyAlignment="1">
      <alignment vertical="center" wrapText="1"/>
    </xf>
    <xf numFmtId="3" fontId="2" fillId="0" borderId="7" xfId="0" applyNumberFormat="1" applyFont="1" applyBorder="1" applyAlignment="1">
      <alignment horizontal="right" vertical="center"/>
    </xf>
    <xf numFmtId="2" fontId="2" fillId="0" borderId="0" xfId="0" applyNumberFormat="1" applyFont="1" applyAlignment="1">
      <alignment horizontal="center" vertical="center"/>
    </xf>
    <xf numFmtId="0" fontId="2" fillId="0" borderId="9" xfId="0" applyFont="1" applyBorder="1" applyAlignment="1">
      <alignment vertical="center" wrapText="1"/>
    </xf>
    <xf numFmtId="0" fontId="2" fillId="0" borderId="10" xfId="0" applyFont="1" applyBorder="1" applyAlignment="1">
      <alignment vertical="center" wrapText="1"/>
    </xf>
    <xf numFmtId="3" fontId="2" fillId="0" borderId="9" xfId="0" applyNumberFormat="1" applyFont="1" applyBorder="1" applyAlignment="1">
      <alignment horizontal="right" vertical="center"/>
    </xf>
    <xf numFmtId="0" fontId="2" fillId="0" borderId="11" xfId="0" applyFont="1" applyBorder="1" applyAlignment="1">
      <alignment vertical="center" wrapText="1"/>
    </xf>
    <xf numFmtId="0" fontId="2" fillId="3" borderId="12" xfId="0" applyFont="1" applyFill="1" applyBorder="1" applyAlignment="1">
      <alignment vertical="center" wrapText="1"/>
    </xf>
    <xf numFmtId="3" fontId="2" fillId="0" borderId="11" xfId="0" applyNumberFormat="1" applyFont="1" applyBorder="1" applyAlignment="1">
      <alignment horizontal="right"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3" fontId="10" fillId="0" borderId="3" xfId="0" applyNumberFormat="1" applyFont="1" applyBorder="1" applyAlignment="1">
      <alignment horizontal="right" vertical="center" wrapText="1"/>
    </xf>
    <xf numFmtId="0" fontId="2" fillId="0" borderId="13" xfId="0" applyFont="1" applyBorder="1" applyAlignment="1">
      <alignment horizontal="right" vertical="center" wrapText="1"/>
    </xf>
    <xf numFmtId="3" fontId="2" fillId="0" borderId="13" xfId="0" applyNumberFormat="1" applyFont="1" applyBorder="1" applyAlignment="1">
      <alignment horizontal="right" vertical="center"/>
    </xf>
    <xf numFmtId="0" fontId="2" fillId="0" borderId="7" xfId="0" applyFont="1" applyBorder="1" applyAlignment="1">
      <alignment horizontal="right" vertical="center" wrapText="1"/>
    </xf>
    <xf numFmtId="0" fontId="2" fillId="0" borderId="3" xfId="0" applyFont="1" applyBorder="1" applyAlignment="1">
      <alignment horizontal="justify" vertical="center" wrapText="1"/>
    </xf>
    <xf numFmtId="0" fontId="2" fillId="0" borderId="14" xfId="0" applyFont="1" applyBorder="1" applyAlignment="1">
      <alignment horizontal="right" vertical="center" wrapText="1"/>
    </xf>
    <xf numFmtId="0" fontId="2" fillId="0" borderId="15" xfId="0" applyFont="1" applyBorder="1" applyAlignment="1">
      <alignment horizontal="left" vertical="center" wrapText="1"/>
    </xf>
    <xf numFmtId="3" fontId="2" fillId="0" borderId="14" xfId="0" applyNumberFormat="1" applyFont="1" applyBorder="1" applyAlignment="1">
      <alignment horizontal="right" vertical="center"/>
    </xf>
    <xf numFmtId="0" fontId="2" fillId="0" borderId="0" xfId="0" applyFont="1" applyAlignment="1">
      <alignment horizontal="left" vertical="center" wrapText="1"/>
    </xf>
    <xf numFmtId="3" fontId="2" fillId="0" borderId="0" xfId="0" applyNumberFormat="1" applyFont="1" applyAlignment="1">
      <alignment horizontal="right" vertical="center" wrapText="1"/>
    </xf>
    <xf numFmtId="0" fontId="3" fillId="0" borderId="0" xfId="0" applyFont="1" applyAlignment="1">
      <alignment horizontal="right" vertical="center"/>
    </xf>
    <xf numFmtId="0" fontId="2" fillId="0" borderId="0" xfId="0" applyFont="1" applyAlignment="1">
      <alignment vertical="top"/>
    </xf>
    <xf numFmtId="0" fontId="2" fillId="0" borderId="0" xfId="0" applyFont="1" applyAlignment="1">
      <alignment horizontal="center" vertical="top"/>
    </xf>
    <xf numFmtId="0" fontId="2" fillId="0" borderId="0" xfId="0" applyFont="1" applyBorder="1" applyAlignment="1">
      <alignment horizontal="right" vertical="center" wrapText="1"/>
    </xf>
    <xf numFmtId="0" fontId="2" fillId="0" borderId="0" xfId="0" applyFont="1" applyBorder="1" applyAlignment="1">
      <alignment horizontal="justify" vertical="center" wrapText="1"/>
    </xf>
    <xf numFmtId="3" fontId="2" fillId="0" borderId="0" xfId="0" applyNumberFormat="1" applyFont="1" applyBorder="1" applyAlignment="1">
      <alignment horizontal="right" vertical="center"/>
    </xf>
    <xf numFmtId="0" fontId="2" fillId="0" borderId="0" xfId="0" applyFont="1" applyBorder="1"/>
    <xf numFmtId="0" fontId="2" fillId="0" borderId="0" xfId="0" applyFont="1" applyBorder="1" applyAlignment="1">
      <alignment horizontal="center" vertical="center"/>
    </xf>
    <xf numFmtId="0" fontId="2" fillId="0" borderId="11" xfId="0" applyFont="1" applyBorder="1" applyAlignment="1">
      <alignment horizontal="right" vertical="center" wrapText="1"/>
    </xf>
    <xf numFmtId="0" fontId="2" fillId="0" borderId="11" xfId="0" applyFont="1" applyBorder="1" applyAlignment="1">
      <alignment horizontal="left" vertical="center" wrapText="1"/>
    </xf>
    <xf numFmtId="0" fontId="2" fillId="0" borderId="3" xfId="0" applyFont="1" applyBorder="1" applyAlignment="1">
      <alignment horizontal="right" vertical="center" wrapText="1"/>
    </xf>
    <xf numFmtId="3" fontId="2" fillId="0" borderId="3" xfId="0" applyNumberFormat="1" applyFont="1" applyBorder="1" applyAlignment="1">
      <alignment horizontal="right" vertical="center"/>
    </xf>
    <xf numFmtId="0" fontId="2" fillId="0" borderId="0" xfId="0" applyFont="1" applyBorder="1" applyAlignment="1">
      <alignment horizontal="right" vertical="center"/>
    </xf>
    <xf numFmtId="0" fontId="2" fillId="0" borderId="0" xfId="0" applyFont="1" applyBorder="1" applyAlignment="1">
      <alignment wrapText="1"/>
    </xf>
    <xf numFmtId="0" fontId="13" fillId="0" borderId="0" xfId="0" applyFont="1" applyBorder="1" applyAlignment="1">
      <alignment vertical="center" wrapText="1"/>
    </xf>
    <xf numFmtId="3" fontId="0" fillId="0" borderId="0" xfId="0" applyNumberFormat="1" applyBorder="1" applyAlignment="1">
      <alignment horizontal="left"/>
    </xf>
    <xf numFmtId="4" fontId="0" fillId="0" borderId="0" xfId="0" applyNumberFormat="1" applyBorder="1" applyAlignment="1">
      <alignment horizontal="left"/>
    </xf>
    <xf numFmtId="0" fontId="2" fillId="0" borderId="0" xfId="0" applyFont="1" applyBorder="1" applyAlignment="1">
      <alignment horizontal="left" wrapText="1"/>
    </xf>
    <xf numFmtId="4" fontId="2" fillId="0" borderId="0" xfId="0" applyNumberFormat="1" applyFont="1" applyBorder="1" applyAlignment="1">
      <alignment horizontal="left" wrapText="1"/>
    </xf>
    <xf numFmtId="0" fontId="14" fillId="0" borderId="0" xfId="0" applyFont="1" applyBorder="1" applyAlignment="1">
      <alignment horizontal="right" vertical="center"/>
    </xf>
    <xf numFmtId="4" fontId="13" fillId="0" borderId="0" xfId="0" applyNumberFormat="1" applyFont="1" applyBorder="1" applyAlignment="1">
      <alignment horizontal="center" vertical="center" wrapText="1"/>
    </xf>
    <xf numFmtId="0" fontId="2" fillId="0" borderId="16" xfId="0" applyFont="1" applyBorder="1" applyAlignment="1">
      <alignment horizontal="justify" vertical="center" wrapText="1"/>
    </xf>
    <xf numFmtId="2" fontId="2" fillId="0" borderId="0" xfId="0" applyNumberFormat="1" applyFont="1" applyBorder="1" applyAlignment="1">
      <alignment horizontal="center" vertical="center"/>
    </xf>
    <xf numFmtId="0" fontId="3" fillId="0" borderId="3" xfId="0" applyFont="1" applyBorder="1" applyAlignment="1">
      <alignment horizontal="justify" vertical="center" wrapText="1"/>
    </xf>
    <xf numFmtId="0" fontId="8" fillId="0" borderId="3" xfId="0" applyFont="1" applyFill="1" applyBorder="1" applyAlignment="1">
      <alignment horizontal="right" vertical="center"/>
    </xf>
    <xf numFmtId="0" fontId="3" fillId="0" borderId="8" xfId="0" applyFont="1" applyBorder="1" applyAlignment="1">
      <alignment horizontal="justify" vertical="center" wrapText="1"/>
    </xf>
    <xf numFmtId="0" fontId="3" fillId="0" borderId="8" xfId="0" applyFont="1" applyFill="1" applyBorder="1" applyAlignment="1">
      <alignment horizontal="justify" vertical="center" wrapText="1"/>
    </xf>
    <xf numFmtId="0" fontId="11" fillId="0" borderId="0" xfId="0" applyFont="1" applyBorder="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45"/>
  <sheetViews>
    <sheetView tabSelected="1" zoomScale="115" zoomScaleNormal="115" workbookViewId="0">
      <pane ySplit="3" topLeftCell="A4" activePane="bottomLeft" state="frozen"/>
      <selection pane="bottomLeft" activeCell="A5" sqref="A5:B5"/>
    </sheetView>
  </sheetViews>
  <sheetFormatPr defaultColWidth="9.21875" defaultRowHeight="13.2" x14ac:dyDescent="0.25"/>
  <cols>
    <col min="1" max="1" width="6.21875" style="4" customWidth="1"/>
    <col min="2" max="2" width="75" style="5" customWidth="1"/>
    <col min="3" max="3" width="14.5546875" style="35" customWidth="1"/>
    <col min="4" max="6" width="9.21875" style="2"/>
    <col min="7" max="16384" width="9.21875" style="1"/>
  </cols>
  <sheetData>
    <row r="1" spans="1:6" ht="19.5" customHeight="1" x14ac:dyDescent="0.25">
      <c r="A1" s="63" t="s">
        <v>19</v>
      </c>
      <c r="B1" s="63"/>
      <c r="C1" s="63"/>
    </row>
    <row r="2" spans="1:6" ht="31.5" customHeight="1" x14ac:dyDescent="0.25">
      <c r="A2" s="64" t="s">
        <v>27</v>
      </c>
      <c r="B2" s="64"/>
      <c r="C2" s="64"/>
    </row>
    <row r="3" spans="1:6" x14ac:dyDescent="0.25">
      <c r="A3" s="3"/>
      <c r="B3" s="3"/>
      <c r="C3" s="3"/>
    </row>
    <row r="4" spans="1:6" x14ac:dyDescent="0.25">
      <c r="C4" s="6" t="s">
        <v>0</v>
      </c>
    </row>
    <row r="5" spans="1:6" s="8" customFormat="1" ht="15" customHeight="1" x14ac:dyDescent="0.25">
      <c r="A5" s="65" t="s">
        <v>18</v>
      </c>
      <c r="B5" s="66"/>
      <c r="C5" s="7" t="s">
        <v>1</v>
      </c>
      <c r="D5" s="9"/>
      <c r="E5" s="9"/>
      <c r="F5" s="9"/>
    </row>
    <row r="6" spans="1:6" s="8" customFormat="1" ht="13.8" x14ac:dyDescent="0.25">
      <c r="A6" s="67" t="s">
        <v>2</v>
      </c>
      <c r="B6" s="68"/>
      <c r="C6" s="10">
        <f>C7+C11</f>
        <v>7628</v>
      </c>
      <c r="D6" s="9"/>
      <c r="E6" s="9"/>
      <c r="F6" s="9"/>
    </row>
    <row r="7" spans="1:6" s="8" customFormat="1" ht="13.8" x14ac:dyDescent="0.25">
      <c r="A7" s="11" t="s">
        <v>3</v>
      </c>
      <c r="B7" s="12" t="s">
        <v>4</v>
      </c>
      <c r="C7" s="13">
        <f>SUM(C8:C10)</f>
        <v>4400</v>
      </c>
      <c r="D7" s="9"/>
      <c r="E7" s="9"/>
      <c r="F7" s="9"/>
    </row>
    <row r="8" spans="1:6" ht="118.5" customHeight="1" x14ac:dyDescent="0.25">
      <c r="A8" s="14">
        <v>1149</v>
      </c>
      <c r="B8" s="60" t="s">
        <v>22</v>
      </c>
      <c r="C8" s="15">
        <f>ROUND(((1932.75*1.4*8)+((1932.75*1.4)/31*29))-((1648.17*1.4*8)+(1648.17*1.4/31*29)),0)</f>
        <v>3560</v>
      </c>
      <c r="D8" s="16"/>
    </row>
    <row r="9" spans="1:6" ht="32.25" customHeight="1" x14ac:dyDescent="0.25">
      <c r="A9" s="17">
        <v>1210</v>
      </c>
      <c r="B9" s="18" t="s">
        <v>21</v>
      </c>
      <c r="C9" s="19">
        <f>ROUNDUP(C8*0.2359,0)</f>
        <v>840</v>
      </c>
    </row>
    <row r="10" spans="1:6" ht="45.75" hidden="1" customHeight="1" x14ac:dyDescent="0.25">
      <c r="A10" s="20">
        <v>1226</v>
      </c>
      <c r="B10" s="21" t="s">
        <v>5</v>
      </c>
      <c r="C10" s="22"/>
    </row>
    <row r="11" spans="1:6" ht="18" customHeight="1" x14ac:dyDescent="0.25">
      <c r="A11" s="23" t="s">
        <v>6</v>
      </c>
      <c r="B11" s="24" t="s">
        <v>7</v>
      </c>
      <c r="C11" s="25">
        <f>SUM(C12:C16)</f>
        <v>3228</v>
      </c>
      <c r="D11" s="16"/>
    </row>
    <row r="12" spans="1:6" ht="97.95" hidden="1" customHeight="1" x14ac:dyDescent="0.25">
      <c r="A12" s="43">
        <v>2122</v>
      </c>
      <c r="B12" s="44"/>
      <c r="C12" s="22"/>
    </row>
    <row r="13" spans="1:6" s="36" customFormat="1" ht="136.94999999999999" customHeight="1" x14ac:dyDescent="0.3">
      <c r="A13" s="45">
        <v>2238</v>
      </c>
      <c r="B13" s="58" t="s">
        <v>23</v>
      </c>
      <c r="C13" s="46">
        <f>ROUNDUP(((15793.88/12*9)+(1316.16/31*29))-((11895.21/12*9)+((991.27/31)*29)),0)</f>
        <v>3228</v>
      </c>
      <c r="D13" s="37"/>
      <c r="E13" s="37"/>
      <c r="F13" s="37"/>
    </row>
    <row r="14" spans="1:6" ht="57.75" hidden="1" customHeight="1" x14ac:dyDescent="0.25">
      <c r="A14" s="26">
        <v>2312</v>
      </c>
      <c r="B14" s="56" t="s">
        <v>8</v>
      </c>
      <c r="C14" s="27"/>
    </row>
    <row r="15" spans="1:6" ht="266.55" hidden="1" customHeight="1" x14ac:dyDescent="0.25">
      <c r="A15" s="28">
        <v>2364</v>
      </c>
      <c r="B15" s="29"/>
      <c r="C15" s="15"/>
    </row>
    <row r="16" spans="1:6" ht="5.25" hidden="1" customHeight="1" x14ac:dyDescent="0.25">
      <c r="A16" s="30">
        <v>2389</v>
      </c>
      <c r="B16" s="31" t="s">
        <v>9</v>
      </c>
      <c r="C16" s="32"/>
    </row>
    <row r="17" spans="1:6" ht="11.25" customHeight="1" x14ac:dyDescent="0.25">
      <c r="B17" s="33"/>
      <c r="C17" s="34"/>
    </row>
    <row r="18" spans="1:6" x14ac:dyDescent="0.25">
      <c r="C18" s="6" t="s">
        <v>0</v>
      </c>
    </row>
    <row r="19" spans="1:6" s="8" customFormat="1" ht="15" customHeight="1" x14ac:dyDescent="0.25">
      <c r="A19" s="69" t="s">
        <v>20</v>
      </c>
      <c r="B19" s="70"/>
      <c r="C19" s="59" t="s">
        <v>10</v>
      </c>
      <c r="D19" s="9"/>
      <c r="E19" s="9"/>
      <c r="F19" s="9"/>
    </row>
    <row r="20" spans="1:6" s="8" customFormat="1" ht="15" customHeight="1" x14ac:dyDescent="0.25">
      <c r="A20" s="67" t="s">
        <v>2</v>
      </c>
      <c r="B20" s="68"/>
      <c r="C20" s="10">
        <f>C21+C24</f>
        <v>5448</v>
      </c>
      <c r="D20" s="9"/>
      <c r="E20" s="9"/>
      <c r="F20" s="9"/>
    </row>
    <row r="21" spans="1:6" s="8" customFormat="1" ht="13.8" x14ac:dyDescent="0.25">
      <c r="A21" s="11" t="s">
        <v>3</v>
      </c>
      <c r="B21" s="12" t="s">
        <v>4</v>
      </c>
      <c r="C21" s="13">
        <f>SUM(C22:C23)</f>
        <v>3934</v>
      </c>
      <c r="D21" s="9"/>
      <c r="E21" s="9"/>
      <c r="F21" s="9"/>
    </row>
    <row r="22" spans="1:6" ht="146.55000000000001" customHeight="1" x14ac:dyDescent="0.25">
      <c r="A22" s="14">
        <v>1149</v>
      </c>
      <c r="B22" s="61" t="s">
        <v>25</v>
      </c>
      <c r="C22" s="15">
        <f>ROUNDUP(((1932.75-1648.17)*1.4*2)+(1932.75-1648.17)*1.4/28*6+((1932.75*1.4/28*22)+(1932.75*1.4/31*2)),0)</f>
        <v>3183</v>
      </c>
    </row>
    <row r="23" spans="1:6" ht="32.25" customHeight="1" x14ac:dyDescent="0.25">
      <c r="A23" s="17">
        <v>1210</v>
      </c>
      <c r="B23" s="18" t="s">
        <v>24</v>
      </c>
      <c r="C23" s="19">
        <f>ROUNDUP(C22*0.2359,0)</f>
        <v>751</v>
      </c>
    </row>
    <row r="24" spans="1:6" ht="22.5" customHeight="1" x14ac:dyDescent="0.25">
      <c r="A24" s="23" t="s">
        <v>6</v>
      </c>
      <c r="B24" s="24" t="s">
        <v>7</v>
      </c>
      <c r="C24" s="25">
        <f>SUM(C25:C26)</f>
        <v>1514</v>
      </c>
    </row>
    <row r="25" spans="1:6" ht="69" hidden="1" customHeight="1" x14ac:dyDescent="0.25">
      <c r="A25" s="43"/>
      <c r="B25" s="44"/>
      <c r="C25" s="22"/>
    </row>
    <row r="26" spans="1:6" ht="205.5" customHeight="1" x14ac:dyDescent="0.25">
      <c r="A26" s="45">
        <v>2238</v>
      </c>
      <c r="B26" s="58" t="s">
        <v>26</v>
      </c>
      <c r="C26" s="46">
        <f>ROUNDUP(((15793.88-11895.21)/12*1+(1316.16-991.27)/28*6+(1316.16/28*22)+(1316.16/31*2)),0)</f>
        <v>1514</v>
      </c>
    </row>
    <row r="27" spans="1:6" s="41" customFormat="1" ht="18" customHeight="1" x14ac:dyDescent="0.25">
      <c r="A27" s="38"/>
      <c r="B27" s="39"/>
      <c r="C27" s="40"/>
      <c r="D27" s="57"/>
      <c r="E27" s="42"/>
      <c r="F27" s="42"/>
    </row>
    <row r="28" spans="1:6" s="41" customFormat="1" ht="45" customHeight="1" x14ac:dyDescent="0.25">
      <c r="A28" s="62" t="s">
        <v>11</v>
      </c>
      <c r="B28" s="62"/>
      <c r="C28" s="62"/>
      <c r="D28" s="42"/>
      <c r="E28" s="42"/>
      <c r="F28" s="42"/>
    </row>
    <row r="29" spans="1:6" s="41" customFormat="1" hidden="1" x14ac:dyDescent="0.25">
      <c r="A29" s="47"/>
      <c r="B29" s="48"/>
      <c r="C29" s="47"/>
      <c r="D29" s="42"/>
      <c r="E29" s="42"/>
      <c r="F29" s="42"/>
    </row>
    <row r="30" spans="1:6" s="41" customFormat="1" hidden="1" x14ac:dyDescent="0.25">
      <c r="A30" s="47"/>
      <c r="B30" s="49" t="s">
        <v>12</v>
      </c>
      <c r="C30" s="47"/>
      <c r="D30" s="42"/>
      <c r="E30" s="42"/>
      <c r="F30" s="42"/>
    </row>
    <row r="31" spans="1:6" s="41" customFormat="1" ht="14.4" hidden="1" x14ac:dyDescent="0.3">
      <c r="A31" s="47" t="s">
        <v>13</v>
      </c>
      <c r="B31" s="50">
        <v>19778</v>
      </c>
      <c r="C31" s="47"/>
      <c r="D31" s="42"/>
      <c r="E31" s="42"/>
      <c r="F31" s="42"/>
    </row>
    <row r="32" spans="1:6" s="41" customFormat="1" ht="14.4" hidden="1" x14ac:dyDescent="0.3">
      <c r="A32" s="47" t="s">
        <v>14</v>
      </c>
      <c r="B32" s="51">
        <v>1648.17</v>
      </c>
      <c r="C32" s="47">
        <f>ROUND(B32*1.4,2)</f>
        <v>2307.44</v>
      </c>
      <c r="D32" s="42"/>
      <c r="E32" s="42"/>
      <c r="F32" s="42"/>
    </row>
    <row r="33" spans="1:6" s="41" customFormat="1" hidden="1" x14ac:dyDescent="0.25">
      <c r="A33" s="47"/>
      <c r="B33" s="48"/>
      <c r="C33" s="47"/>
      <c r="D33" s="42"/>
      <c r="E33" s="42"/>
      <c r="F33" s="42"/>
    </row>
    <row r="34" spans="1:6" s="41" customFormat="1" hidden="1" x14ac:dyDescent="0.25">
      <c r="A34" s="47" t="s">
        <v>15</v>
      </c>
      <c r="B34" s="52">
        <v>1422.87</v>
      </c>
      <c r="C34" s="47">
        <f>ROUND(B34*1.4,2)</f>
        <v>1992.02</v>
      </c>
      <c r="D34" s="42"/>
      <c r="E34" s="42"/>
      <c r="F34" s="42"/>
    </row>
    <row r="35" spans="1:6" s="41" customFormat="1" hidden="1" x14ac:dyDescent="0.25">
      <c r="A35" s="47"/>
      <c r="B35" s="53">
        <f>B32-B34</f>
        <v>225.30000000000018</v>
      </c>
      <c r="C35" s="47">
        <f>B35*1.4</f>
        <v>315.42000000000024</v>
      </c>
      <c r="D35" s="42"/>
      <c r="E35" s="42"/>
      <c r="F35" s="42"/>
    </row>
    <row r="36" spans="1:6" s="41" customFormat="1" hidden="1" x14ac:dyDescent="0.25">
      <c r="A36" s="54" t="s">
        <v>16</v>
      </c>
      <c r="B36" s="53">
        <f>C32-C34</f>
        <v>315.42000000000007</v>
      </c>
      <c r="C36" s="47"/>
      <c r="D36" s="42"/>
      <c r="E36" s="42"/>
      <c r="F36" s="42"/>
    </row>
    <row r="37" spans="1:6" s="41" customFormat="1" hidden="1" x14ac:dyDescent="0.25">
      <c r="A37" s="54" t="s">
        <v>17</v>
      </c>
      <c r="B37" s="48"/>
      <c r="C37" s="47">
        <f>ROUNDUP(B36/31*7,2)</f>
        <v>71.23</v>
      </c>
      <c r="D37" s="42"/>
      <c r="E37" s="42"/>
      <c r="F37" s="42"/>
    </row>
    <row r="38" spans="1:6" s="41" customFormat="1" hidden="1" x14ac:dyDescent="0.25">
      <c r="A38" s="47"/>
      <c r="B38" s="48"/>
      <c r="C38" s="47"/>
      <c r="D38" s="42"/>
      <c r="E38" s="42"/>
      <c r="F38" s="42"/>
    </row>
    <row r="39" spans="1:6" s="41" customFormat="1" hidden="1" x14ac:dyDescent="0.25">
      <c r="A39" s="47"/>
      <c r="B39" s="49" t="s">
        <v>12</v>
      </c>
      <c r="C39" s="55">
        <v>11895.21</v>
      </c>
      <c r="D39" s="42"/>
      <c r="E39" s="42"/>
      <c r="F39" s="42"/>
    </row>
    <row r="40" spans="1:6" s="41" customFormat="1" hidden="1" x14ac:dyDescent="0.25">
      <c r="A40" s="47" t="s">
        <v>13</v>
      </c>
      <c r="B40" s="53">
        <f>C39</f>
        <v>11895.21</v>
      </c>
      <c r="C40" s="47"/>
      <c r="D40" s="42"/>
      <c r="E40" s="42"/>
      <c r="F40" s="42"/>
    </row>
    <row r="41" spans="1:6" s="41" customFormat="1" hidden="1" x14ac:dyDescent="0.25">
      <c r="A41" s="47" t="s">
        <v>14</v>
      </c>
      <c r="B41" s="52">
        <f>ROUND(B40/12,2)</f>
        <v>991.27</v>
      </c>
      <c r="C41" s="47"/>
      <c r="D41" s="42"/>
      <c r="E41" s="42"/>
      <c r="F41" s="42"/>
    </row>
    <row r="42" spans="1:6" s="41" customFormat="1" ht="10.95" customHeight="1" x14ac:dyDescent="0.25">
      <c r="A42" s="47"/>
      <c r="B42" s="52"/>
      <c r="C42" s="47"/>
      <c r="D42" s="42"/>
      <c r="E42" s="42"/>
      <c r="F42" s="42"/>
    </row>
    <row r="43" spans="1:6" s="41" customFormat="1" ht="21.75" customHeight="1" x14ac:dyDescent="0.25">
      <c r="A43" s="47"/>
      <c r="B43" s="48"/>
      <c r="C43" s="47"/>
      <c r="D43" s="42"/>
      <c r="E43" s="42"/>
      <c r="F43" s="42"/>
    </row>
    <row r="44" spans="1:6" ht="21.75" customHeight="1" x14ac:dyDescent="0.25"/>
    <row r="45" spans="1:6" ht="21.75" customHeight="1" x14ac:dyDescent="0.25"/>
  </sheetData>
  <mergeCells count="7">
    <mergeCell ref="A28:C28"/>
    <mergeCell ref="A1:C1"/>
    <mergeCell ref="A2:C2"/>
    <mergeCell ref="A5:B5"/>
    <mergeCell ref="A6:B6"/>
    <mergeCell ref="A19:B19"/>
    <mergeCell ref="A20:B20"/>
  </mergeCells>
  <pageMargins left="0.23622047244094491" right="0.23622047244094491" top="0.74803149606299213" bottom="0.74803149606299213" header="0.31496062992125984" footer="0.31496062992125984"/>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M.Stange</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Rasponomarjova</dc:creator>
  <cp:lastModifiedBy>Igors Silantjevs</cp:lastModifiedBy>
  <cp:lastPrinted>2025-01-21T12:25:11Z</cp:lastPrinted>
  <dcterms:created xsi:type="dcterms:W3CDTF">2025-01-21T07:58:57Z</dcterms:created>
  <dcterms:modified xsi:type="dcterms:W3CDTF">2025-01-29T12:29:59Z</dcterms:modified>
</cp:coreProperties>
</file>