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\LNG robeža_2022_marts\Uz FM\"/>
    </mc:Choice>
  </mc:AlternateContent>
  <bookViews>
    <workbookView xWindow="0" yWindow="0" windowWidth="23040" windowHeight="8040"/>
  </bookViews>
  <sheets>
    <sheet name="2.pielikums" sheetId="8" r:id="rId1"/>
  </sheets>
  <definedNames>
    <definedName name="_xlnm._FilterDatabase" localSheetId="0" hidden="1">'2.pielikums'!$A$10:$H$18</definedName>
    <definedName name="_xlnm.Print_Area" localSheetId="0">'2.pielikums'!$A$1:$H$89</definedName>
    <definedName name="_xlnm.Print_Titles" localSheetId="0">'2.pielikums'!$10:$10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" i="8" l="1"/>
  <c r="D89" i="8"/>
  <c r="F89" i="8" s="1"/>
  <c r="D88" i="8"/>
  <c r="F88" i="8" s="1"/>
  <c r="D87" i="8"/>
  <c r="F87" i="8" s="1"/>
  <c r="D86" i="8"/>
  <c r="F86" i="8" s="1"/>
  <c r="D85" i="8"/>
  <c r="F85" i="8" s="1"/>
  <c r="D84" i="8"/>
  <c r="F84" i="8" s="1"/>
  <c r="D83" i="8"/>
  <c r="F83" i="8" s="1"/>
  <c r="D82" i="8"/>
  <c r="F82" i="8" s="1"/>
  <c r="D81" i="8"/>
  <c r="F81" i="8" s="1"/>
  <c r="D80" i="8"/>
  <c r="F80" i="8" s="1"/>
  <c r="D79" i="8"/>
  <c r="F79" i="8" s="1"/>
  <c r="D78" i="8"/>
  <c r="F78" i="8" s="1"/>
  <c r="D77" i="8"/>
  <c r="F77" i="8" s="1"/>
  <c r="D76" i="8"/>
  <c r="F76" i="8" s="1"/>
  <c r="D75" i="8"/>
  <c r="F75" i="8" s="1"/>
  <c r="D74" i="8"/>
  <c r="F74" i="8" s="1"/>
  <c r="D73" i="8"/>
  <c r="F73" i="8" s="1"/>
  <c r="D72" i="8"/>
  <c r="F72" i="8" s="1"/>
  <c r="D71" i="8"/>
  <c r="F71" i="8" s="1"/>
  <c r="D70" i="8"/>
  <c r="F70" i="8" s="1"/>
  <c r="D69" i="8"/>
  <c r="F69" i="8" s="1"/>
  <c r="D68" i="8"/>
  <c r="F68" i="8" s="1"/>
  <c r="D67" i="8"/>
  <c r="F67" i="8" s="1"/>
  <c r="D66" i="8"/>
  <c r="F66" i="8" s="1"/>
  <c r="D65" i="8"/>
  <c r="F65" i="8" s="1"/>
  <c r="D64" i="8"/>
  <c r="F64" i="8" s="1"/>
  <c r="D63" i="8"/>
  <c r="F63" i="8" s="1"/>
  <c r="D62" i="8"/>
  <c r="F62" i="8" s="1"/>
  <c r="D61" i="8"/>
  <c r="F61" i="8" s="1"/>
  <c r="D60" i="8"/>
  <c r="F60" i="8" s="1"/>
  <c r="D59" i="8"/>
  <c r="F59" i="8" s="1"/>
  <c r="D58" i="8"/>
  <c r="F58" i="8" s="1"/>
  <c r="D57" i="8"/>
  <c r="F57" i="8" s="1"/>
  <c r="D56" i="8"/>
  <c r="F56" i="8" s="1"/>
  <c r="D55" i="8"/>
  <c r="F55" i="8" s="1"/>
  <c r="D54" i="8"/>
  <c r="F54" i="8" s="1"/>
  <c r="D53" i="8"/>
  <c r="F53" i="8" s="1"/>
  <c r="D52" i="8"/>
  <c r="F52" i="8" s="1"/>
  <c r="D51" i="8"/>
  <c r="F51" i="8" s="1"/>
  <c r="D50" i="8"/>
  <c r="F50" i="8" s="1"/>
  <c r="D49" i="8"/>
  <c r="F49" i="8" s="1"/>
  <c r="D48" i="8"/>
  <c r="F48" i="8" s="1"/>
  <c r="D47" i="8"/>
  <c r="F47" i="8" s="1"/>
  <c r="D46" i="8"/>
  <c r="F46" i="8" s="1"/>
  <c r="D45" i="8"/>
  <c r="F45" i="8" s="1"/>
  <c r="D44" i="8"/>
  <c r="F44" i="8" s="1"/>
  <c r="D43" i="8"/>
  <c r="F43" i="8" s="1"/>
  <c r="D42" i="8"/>
  <c r="F42" i="8" s="1"/>
  <c r="D41" i="8"/>
  <c r="F41" i="8" s="1"/>
  <c r="D40" i="8"/>
  <c r="F40" i="8" s="1"/>
  <c r="D39" i="8"/>
  <c r="F39" i="8" s="1"/>
  <c r="D38" i="8"/>
  <c r="F38" i="8" s="1"/>
  <c r="D37" i="8"/>
  <c r="F37" i="8" s="1"/>
  <c r="D36" i="8"/>
  <c r="F36" i="8" s="1"/>
  <c r="D35" i="8"/>
  <c r="F35" i="8" s="1"/>
  <c r="D34" i="8"/>
  <c r="F34" i="8" s="1"/>
  <c r="D33" i="8"/>
  <c r="F33" i="8" s="1"/>
  <c r="D32" i="8"/>
  <c r="F32" i="8" s="1"/>
  <c r="D31" i="8"/>
  <c r="F31" i="8" s="1"/>
  <c r="D30" i="8"/>
  <c r="F30" i="8" s="1"/>
  <c r="D29" i="8"/>
  <c r="F29" i="8" s="1"/>
  <c r="D28" i="8"/>
  <c r="F28" i="8" s="1"/>
  <c r="D27" i="8"/>
  <c r="F27" i="8" s="1"/>
  <c r="D26" i="8"/>
  <c r="F26" i="8" s="1"/>
  <c r="D25" i="8"/>
  <c r="F25" i="8" s="1"/>
  <c r="D24" i="8"/>
  <c r="F24" i="8" s="1"/>
  <c r="D23" i="8"/>
  <c r="F23" i="8" s="1"/>
  <c r="D22" i="8"/>
  <c r="F22" i="8" s="1"/>
  <c r="D21" i="8"/>
  <c r="F21" i="8" s="1"/>
  <c r="D20" i="8"/>
  <c r="F20" i="8" s="1"/>
  <c r="D19" i="8"/>
  <c r="F19" i="8" s="1"/>
  <c r="D18" i="8"/>
  <c r="F18" i="8" s="1"/>
  <c r="D17" i="8"/>
  <c r="F17" i="8" s="1"/>
  <c r="D16" i="8"/>
  <c r="F16" i="8" s="1"/>
  <c r="D15" i="8"/>
  <c r="F15" i="8" s="1"/>
  <c r="D14" i="8"/>
  <c r="F14" i="8" s="1"/>
  <c r="D13" i="8"/>
  <c r="F13" i="8" s="1"/>
  <c r="F11" i="8" s="1"/>
  <c r="G25" i="8" l="1"/>
  <c r="H25" i="8" s="1"/>
  <c r="G41" i="8"/>
  <c r="H41" i="8" s="1"/>
  <c r="G65" i="8"/>
  <c r="H65" i="8" s="1"/>
  <c r="G73" i="8"/>
  <c r="H73" i="8" s="1"/>
  <c r="G81" i="8"/>
  <c r="H81" i="8" s="1"/>
  <c r="G89" i="8"/>
  <c r="H89" i="8" s="1"/>
  <c r="G18" i="8"/>
  <c r="H18" i="8" s="1"/>
  <c r="G26" i="8"/>
  <c r="H26" i="8" s="1"/>
  <c r="G34" i="8"/>
  <c r="H34" i="8" s="1"/>
  <c r="G42" i="8"/>
  <c r="H42" i="8" s="1"/>
  <c r="G50" i="8"/>
  <c r="H50" i="8" s="1"/>
  <c r="G58" i="8"/>
  <c r="H58" i="8" s="1"/>
  <c r="G66" i="8"/>
  <c r="H66" i="8" s="1"/>
  <c r="G74" i="8"/>
  <c r="H74" i="8" s="1"/>
  <c r="G82" i="8"/>
  <c r="H82" i="8" s="1"/>
  <c r="G33" i="8"/>
  <c r="H33" i="8" s="1"/>
  <c r="G49" i="8"/>
  <c r="H49" i="8" s="1"/>
  <c r="G19" i="8"/>
  <c r="H19" i="8" s="1"/>
  <c r="G35" i="8"/>
  <c r="H35" i="8" s="1"/>
  <c r="G51" i="8"/>
  <c r="H51" i="8" s="1"/>
  <c r="G67" i="8"/>
  <c r="H67" i="8" s="1"/>
  <c r="G83" i="8"/>
  <c r="H83" i="8" s="1"/>
  <c r="G20" i="8"/>
  <c r="H20" i="8" s="1"/>
  <c r="G28" i="8"/>
  <c r="H28" i="8" s="1"/>
  <c r="G36" i="8"/>
  <c r="H36" i="8" s="1"/>
  <c r="G44" i="8"/>
  <c r="H44" i="8" s="1"/>
  <c r="G52" i="8"/>
  <c r="H52" i="8" s="1"/>
  <c r="G60" i="8"/>
  <c r="H60" i="8" s="1"/>
  <c r="G68" i="8"/>
  <c r="H68" i="8" s="1"/>
  <c r="G76" i="8"/>
  <c r="H76" i="8" s="1"/>
  <c r="G84" i="8"/>
  <c r="H84" i="8" s="1"/>
  <c r="G17" i="8"/>
  <c r="H17" i="8" s="1"/>
  <c r="G57" i="8"/>
  <c r="H57" i="8" s="1"/>
  <c r="G27" i="8"/>
  <c r="H27" i="8" s="1"/>
  <c r="G43" i="8"/>
  <c r="H43" i="8" s="1"/>
  <c r="G59" i="8"/>
  <c r="H59" i="8" s="1"/>
  <c r="G75" i="8"/>
  <c r="H75" i="8" s="1"/>
  <c r="G13" i="8"/>
  <c r="G21" i="8"/>
  <c r="H21" i="8" s="1"/>
  <c r="G29" i="8"/>
  <c r="H29" i="8" s="1"/>
  <c r="G37" i="8"/>
  <c r="H37" i="8" s="1"/>
  <c r="G45" i="8"/>
  <c r="H45" i="8" s="1"/>
  <c r="G53" i="8"/>
  <c r="H53" i="8" s="1"/>
  <c r="G61" i="8"/>
  <c r="H61" i="8" s="1"/>
  <c r="G69" i="8"/>
  <c r="H69" i="8" s="1"/>
  <c r="G77" i="8"/>
  <c r="H77" i="8" s="1"/>
  <c r="G85" i="8"/>
  <c r="H85" i="8" s="1"/>
  <c r="G14" i="8"/>
  <c r="H14" i="8" s="1"/>
  <c r="G30" i="8"/>
  <c r="H30" i="8" s="1"/>
  <c r="G46" i="8"/>
  <c r="H46" i="8" s="1"/>
  <c r="G62" i="8"/>
  <c r="H62" i="8" s="1"/>
  <c r="G78" i="8"/>
  <c r="H78" i="8" s="1"/>
  <c r="G15" i="8"/>
  <c r="H15" i="8" s="1"/>
  <c r="G23" i="8"/>
  <c r="H23" i="8" s="1"/>
  <c r="G31" i="8"/>
  <c r="H31" i="8" s="1"/>
  <c r="G39" i="8"/>
  <c r="H39" i="8" s="1"/>
  <c r="G47" i="8"/>
  <c r="H47" i="8" s="1"/>
  <c r="G55" i="8"/>
  <c r="H55" i="8" s="1"/>
  <c r="G63" i="8"/>
  <c r="H63" i="8" s="1"/>
  <c r="G71" i="8"/>
  <c r="H71" i="8" s="1"/>
  <c r="G79" i="8"/>
  <c r="H79" i="8" s="1"/>
  <c r="G87" i="8"/>
  <c r="H87" i="8" s="1"/>
  <c r="G22" i="8"/>
  <c r="H22" i="8" s="1"/>
  <c r="G38" i="8"/>
  <c r="H38" i="8" s="1"/>
  <c r="G54" i="8"/>
  <c r="H54" i="8" s="1"/>
  <c r="G70" i="8"/>
  <c r="H70" i="8" s="1"/>
  <c r="G86" i="8"/>
  <c r="H86" i="8" s="1"/>
  <c r="G16" i="8"/>
  <c r="H16" i="8" s="1"/>
  <c r="G24" i="8"/>
  <c r="H24" i="8" s="1"/>
  <c r="G32" i="8"/>
  <c r="H32" i="8" s="1"/>
  <c r="G40" i="8"/>
  <c r="H40" i="8" s="1"/>
  <c r="G48" i="8"/>
  <c r="H48" i="8" s="1"/>
  <c r="G56" i="8"/>
  <c r="H56" i="8" s="1"/>
  <c r="G64" i="8"/>
  <c r="H64" i="8" s="1"/>
  <c r="G72" i="8"/>
  <c r="H72" i="8" s="1"/>
  <c r="G80" i="8"/>
  <c r="H80" i="8" s="1"/>
  <c r="G88" i="8"/>
  <c r="H88" i="8" s="1"/>
  <c r="H13" i="8" l="1"/>
  <c r="G11" i="8"/>
  <c r="H11" i="8"/>
</calcChain>
</file>

<file path=xl/sharedStrings.xml><?xml version="1.0" encoding="utf-8"?>
<sst xmlns="http://schemas.openxmlformats.org/spreadsheetml/2006/main" count="170" uniqueCount="31">
  <si>
    <t>Nr. p.k.</t>
  </si>
  <si>
    <t>Struktūrvienība</t>
  </si>
  <si>
    <t>Amats</t>
  </si>
  <si>
    <t>Stundu skaits</t>
  </si>
  <si>
    <t>jaunākais inspektors</t>
  </si>
  <si>
    <t>vada komandiera vietnieks</t>
  </si>
  <si>
    <t>rotas komandiera vietnieks</t>
  </si>
  <si>
    <t>rotas komandieris</t>
  </si>
  <si>
    <t xml:space="preserve"> DD VSAOI </t>
  </si>
  <si>
    <t>Atlīdzība</t>
  </si>
  <si>
    <t>Ministru kabineta rīkojuma projekta</t>
  </si>
  <si>
    <t>“Par finanšu līdzekļu piešķiršanu no valsts budžeta programmas</t>
  </si>
  <si>
    <t xml:space="preserve"> “Līdzekļi neparedzētiem gadījumiem”” sākotnējās ietekmes novērtējuma ziņojumam (anotācijai)</t>
  </si>
  <si>
    <t>Valsts policija</t>
  </si>
  <si>
    <t>2.pielikums</t>
  </si>
  <si>
    <t>vada komandieris</t>
  </si>
  <si>
    <t>vecākais inspektors</t>
  </si>
  <si>
    <t>bataljona komandieris</t>
  </si>
  <si>
    <t xml:space="preserve">Atlīdzība par laiku, kuru amatpersona nepavada darba vietā </t>
  </si>
  <si>
    <t>RĪGAS REĢIONU PĀRVALDE</t>
  </si>
  <si>
    <t>bataljona komandiera vietnieks</t>
  </si>
  <si>
    <t>Stundu likme</t>
  </si>
  <si>
    <t>kopā</t>
  </si>
  <si>
    <t>KĀRTĪBAS POLICIJAS PĀRVALDES PATRUĻPOLICIJAS PĀRVALDE SPECIĀLO UZDEVUMU BATALJONS</t>
  </si>
  <si>
    <t>KĀRTĪBAS POLICIJAS PĀRVALDES PATRUĻPOLICIJAS PĀRVALDE SPECIĀLO UZDEVUMU BATALJONS 1.ROTA</t>
  </si>
  <si>
    <t>KĀRTĪBAS POLICIJAS PĀRVALDES PATRUĻPOLICIJAS PĀRVALDE SPECIĀLO UZDEVUMU BATALJONS 2.ROTA</t>
  </si>
  <si>
    <t>KĀRTĪBAS POLICIJAS PĀRVALDES PATRUĻPOLICIJAS PĀRVALDE SPECIĀLO UZDEVUMU BATALJONS 3.ROTA</t>
  </si>
  <si>
    <t>KĀRTĪBAS POLICIJAS PĀRVALDES PATRUĻPOLICIJAS PĀRVALDE SPECIĀLO UZDEVUMU BATALJONS 6.ROTA</t>
  </si>
  <si>
    <t>KĀRTĪBAS POLICIJAS PĀRVALDES PATRUĻPOLICIJAS PĀRVALDE SPECIĀLO UZDEVUMU BATALJONS DIENESTA ORGANIZĀCIJAS, KOORDINĀCIJAS UN KONTROLES GRUPA</t>
  </si>
  <si>
    <t>KĀRTĪBAS POLICIJAS PĀRVALDES PATRUĻPOLICIJAS PĀRVALDE SPECIĀLO UZDEVUMU BATALJONS 7.ROTA</t>
  </si>
  <si>
    <t xml:space="preserve">Atlīdzība par laiku, kuru amatpersonas ar speciālajām dienesta pakāpēm nepavada darba vietā, jo periodā no 2022.gada 1.marta līdz 31.martam tika iesaistītas atbalsta sniegšanā Valsts robežsardzei Latvijas Republikas-Baltkrievijas Republikas valsts robežas robežuzraudzības nodrošināšanā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</si>
</sst>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0"/>
  </numFmts>
  <fonts count="14" x14ac:knownFonts="1">
    <font>
      <sz val="10"/>
      <name val="Arial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0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4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9">
    <xf numFmtId="0" fontId="0" fillId="0" borderId="0"/>
    <xf numFmtId="0" fontId="6" fillId="0" borderId="0"/>
    <xf numFmtId="0" fontId="11" fillId="0" borderId="0"/>
    <xf numFmtId="0" fontId="5" fillId="0" borderId="0"/>
    <xf numFmtId="0" fontId="11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49">
    <xf numFmtId="0" fontId="0" fillId="0" borderId="0" xfId="0"/>
    <xf numFmtId="0" fontId="7" fillId="0" borderId="0" xfId="2" applyFont="1" applyAlignment="1">
      <alignment horizontal="center" vertical="center"/>
    </xf>
    <xf numFmtId="0" fontId="7" fillId="0" borderId="0" xfId="2" applyFont="1" applyAlignment="1">
      <alignment vertical="center" wrapText="1"/>
    </xf>
    <xf numFmtId="3" fontId="7" fillId="0" borderId="0" xfId="2" applyNumberFormat="1" applyFont="1" applyAlignment="1">
      <alignment horizontal="center" vertical="center"/>
    </xf>
    <xf numFmtId="1" fontId="12" fillId="2" borderId="0" xfId="0" applyNumberFormat="1" applyFont="1" applyFill="1" applyAlignment="1">
      <alignment horizontal="right"/>
    </xf>
    <xf numFmtId="0" fontId="12" fillId="2" borderId="0" xfId="0" applyFont="1" applyFill="1" applyAlignment="1">
      <alignment horizontal="right"/>
    </xf>
    <xf numFmtId="0" fontId="13" fillId="0" borderId="0" xfId="0" applyFont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vertical="center" wrapText="1"/>
    </xf>
    <xf numFmtId="0" fontId="7" fillId="0" borderId="0" xfId="2" applyFont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3" fontId="7" fillId="0" borderId="0" xfId="0" applyNumberFormat="1" applyFont="1" applyAlignment="1">
      <alignment horizontal="center" vertical="center"/>
    </xf>
    <xf numFmtId="0" fontId="7" fillId="0" borderId="0" xfId="0" applyFont="1"/>
    <xf numFmtId="0" fontId="7" fillId="0" borderId="0" xfId="0" applyFont="1" applyFill="1" applyAlignment="1">
      <alignment horizontal="center" vertical="center" wrapText="1"/>
    </xf>
    <xf numFmtId="4" fontId="7" fillId="0" borderId="0" xfId="0" applyNumberFormat="1" applyFont="1" applyFill="1" applyAlignment="1">
      <alignment horizontal="center" vertical="center"/>
    </xf>
    <xf numFmtId="0" fontId="7" fillId="0" borderId="0" xfId="0" applyFont="1" applyFill="1"/>
    <xf numFmtId="0" fontId="8" fillId="0" borderId="1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4" fontId="8" fillId="0" borderId="0" xfId="0" applyNumberFormat="1" applyFont="1" applyFill="1" applyBorder="1" applyAlignment="1">
      <alignment horizontal="center" vertical="center" wrapText="1"/>
    </xf>
    <xf numFmtId="4" fontId="8" fillId="0" borderId="1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9" fillId="0" borderId="2" xfId="8" applyFont="1" applyFill="1" applyBorder="1" applyAlignment="1">
      <alignment horizontal="center" vertical="center" wrapText="1"/>
    </xf>
    <xf numFmtId="3" fontId="9" fillId="2" borderId="2" xfId="0" applyNumberFormat="1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4" fontId="10" fillId="3" borderId="2" xfId="0" applyNumberFormat="1" applyFont="1" applyFill="1" applyBorder="1" applyAlignment="1">
      <alignment horizontal="center" vertical="center"/>
    </xf>
    <xf numFmtId="0" fontId="10" fillId="0" borderId="0" xfId="0" applyFont="1"/>
    <xf numFmtId="0" fontId="10" fillId="4" borderId="3" xfId="0" applyFont="1" applyFill="1" applyBorder="1" applyAlignment="1">
      <alignment horizontal="center" vertical="center"/>
    </xf>
    <xf numFmtId="0" fontId="10" fillId="4" borderId="5" xfId="0" applyFont="1" applyFill="1" applyBorder="1" applyAlignment="1">
      <alignment vertical="center"/>
    </xf>
    <xf numFmtId="49" fontId="10" fillId="4" borderId="5" xfId="0" applyNumberFormat="1" applyFont="1" applyFill="1" applyBorder="1" applyAlignment="1">
      <alignment horizontal="center" vertical="center" wrapText="1"/>
    </xf>
    <xf numFmtId="3" fontId="10" fillId="4" borderId="5" xfId="0" applyNumberFormat="1" applyFont="1" applyFill="1" applyBorder="1" applyAlignment="1">
      <alignment horizontal="center" vertical="center"/>
    </xf>
    <xf numFmtId="4" fontId="10" fillId="4" borderId="5" xfId="0" applyNumberFormat="1" applyFont="1" applyFill="1" applyBorder="1" applyAlignment="1">
      <alignment horizontal="center" vertical="center"/>
    </xf>
    <xf numFmtId="4" fontId="10" fillId="4" borderId="4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49" fontId="7" fillId="0" borderId="2" xfId="0" applyNumberFormat="1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4" fontId="7" fillId="2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right" vertical="center"/>
    </xf>
  </cellXfs>
  <cellStyles count="9">
    <cellStyle name="Normal" xfId="0" builtinId="0"/>
    <cellStyle name="Normal 6" xfId="2"/>
    <cellStyle name="Parasts 2" xfId="1"/>
    <cellStyle name="Parasts 2 2" xfId="3"/>
    <cellStyle name="Parasts 2 3" xfId="4"/>
    <cellStyle name="Parasts 2 4" xfId="5"/>
    <cellStyle name="Parasts 2 5" xfId="6"/>
    <cellStyle name="Parasts 2 6" xfId="7"/>
    <cellStyle name="Parasts 2 7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9"/>
  <sheetViews>
    <sheetView tabSelected="1" zoomScaleNormal="100" workbookViewId="0">
      <selection activeCell="K4" sqref="K4"/>
    </sheetView>
  </sheetViews>
  <sheetFormatPr defaultColWidth="9.109375" defaultRowHeight="13.2" x14ac:dyDescent="0.25"/>
  <cols>
    <col min="1" max="1" width="6.33203125" style="10" customWidth="1"/>
    <col min="2" max="2" width="53.44140625" style="11" customWidth="1"/>
    <col min="3" max="3" width="29.33203125" style="12" bestFit="1" customWidth="1"/>
    <col min="4" max="5" width="15.109375" style="10" customWidth="1"/>
    <col min="6" max="6" width="15.109375" style="13" customWidth="1"/>
    <col min="7" max="8" width="15.109375" style="10" customWidth="1"/>
    <col min="9" max="16384" width="9.109375" style="14"/>
  </cols>
  <sheetData>
    <row r="1" spans="1:8" ht="13.8" x14ac:dyDescent="0.25">
      <c r="A1" s="1"/>
      <c r="B1" s="2"/>
      <c r="C1" s="9"/>
      <c r="D1" s="1"/>
      <c r="E1" s="1"/>
      <c r="F1" s="1"/>
      <c r="G1" s="3"/>
      <c r="H1" s="4" t="s">
        <v>14</v>
      </c>
    </row>
    <row r="2" spans="1:8" ht="13.8" x14ac:dyDescent="0.25">
      <c r="A2" s="1"/>
      <c r="B2" s="2"/>
      <c r="C2" s="9"/>
      <c r="D2" s="1"/>
      <c r="E2" s="1"/>
      <c r="F2" s="1"/>
      <c r="G2" s="3"/>
      <c r="H2" s="5" t="s">
        <v>10</v>
      </c>
    </row>
    <row r="3" spans="1:8" ht="13.8" x14ac:dyDescent="0.25">
      <c r="A3" s="1"/>
      <c r="B3" s="2"/>
      <c r="C3" s="9"/>
      <c r="D3" s="1"/>
      <c r="E3" s="1"/>
      <c r="F3" s="1"/>
      <c r="G3" s="3"/>
      <c r="H3" s="5" t="s">
        <v>11</v>
      </c>
    </row>
    <row r="4" spans="1:8" ht="13.8" x14ac:dyDescent="0.25">
      <c r="A4" s="1"/>
      <c r="B4" s="2"/>
      <c r="C4" s="9"/>
      <c r="D4" s="1"/>
      <c r="E4" s="1"/>
      <c r="F4" s="1"/>
      <c r="G4" s="3"/>
      <c r="H4" s="5" t="s">
        <v>12</v>
      </c>
    </row>
    <row r="5" spans="1:8" x14ac:dyDescent="0.25">
      <c r="A5" s="1"/>
      <c r="B5" s="2"/>
      <c r="C5" s="9"/>
      <c r="D5" s="1"/>
      <c r="E5" s="1"/>
      <c r="F5" s="1"/>
      <c r="G5" s="3"/>
      <c r="H5" s="1"/>
    </row>
    <row r="6" spans="1:8" ht="17.399999999999999" x14ac:dyDescent="0.25">
      <c r="A6" s="1"/>
      <c r="B6" s="6" t="s">
        <v>13</v>
      </c>
      <c r="C6" s="9"/>
      <c r="D6" s="1"/>
      <c r="E6" s="1"/>
      <c r="F6" s="1"/>
      <c r="G6" s="3"/>
      <c r="H6" s="1"/>
    </row>
    <row r="7" spans="1:8" s="17" customFormat="1" x14ac:dyDescent="0.25">
      <c r="A7" s="7"/>
      <c r="B7" s="8"/>
      <c r="C7" s="15"/>
      <c r="D7" s="7"/>
      <c r="E7" s="7"/>
      <c r="F7" s="16"/>
      <c r="G7" s="7"/>
      <c r="H7" s="7"/>
    </row>
    <row r="8" spans="1:8" s="17" customFormat="1" ht="36.75" customHeight="1" x14ac:dyDescent="0.25">
      <c r="A8" s="47" t="s">
        <v>30</v>
      </c>
      <c r="B8" s="47"/>
      <c r="C8" s="47"/>
      <c r="D8" s="47"/>
      <c r="E8" s="47"/>
      <c r="F8" s="47"/>
      <c r="G8" s="47"/>
      <c r="H8" s="47"/>
    </row>
    <row r="9" spans="1:8" s="17" customFormat="1" ht="15.6" x14ac:dyDescent="0.25">
      <c r="A9" s="18"/>
      <c r="B9" s="18"/>
      <c r="C9" s="18"/>
      <c r="D9" s="19"/>
      <c r="E9" s="20"/>
      <c r="F9" s="21"/>
      <c r="G9" s="21"/>
      <c r="H9" s="21"/>
    </row>
    <row r="10" spans="1:8" s="28" customFormat="1" ht="66" x14ac:dyDescent="0.25">
      <c r="A10" s="22" t="s">
        <v>0</v>
      </c>
      <c r="B10" s="23" t="s">
        <v>1</v>
      </c>
      <c r="C10" s="23" t="s">
        <v>2</v>
      </c>
      <c r="D10" s="23" t="s">
        <v>21</v>
      </c>
      <c r="E10" s="24" t="s">
        <v>3</v>
      </c>
      <c r="F10" s="25" t="s">
        <v>18</v>
      </c>
      <c r="G10" s="26" t="s">
        <v>8</v>
      </c>
      <c r="H10" s="27" t="s">
        <v>9</v>
      </c>
    </row>
    <row r="11" spans="1:8" s="30" customFormat="1" ht="21.75" customHeight="1" x14ac:dyDescent="0.25">
      <c r="A11" s="48" t="s">
        <v>22</v>
      </c>
      <c r="B11" s="48"/>
      <c r="C11" s="48"/>
      <c r="D11" s="48"/>
      <c r="E11" s="29">
        <f t="shared" ref="E11:G11" si="0">SUM(E12:E89)</f>
        <v>18278.5</v>
      </c>
      <c r="F11" s="29">
        <f t="shared" si="0"/>
        <v>15977.689999999999</v>
      </c>
      <c r="G11" s="29">
        <f t="shared" si="0"/>
        <v>3769.2200000000021</v>
      </c>
      <c r="H11" s="29">
        <f>SUM(H12:H89)</f>
        <v>19746.910000000003</v>
      </c>
    </row>
    <row r="12" spans="1:8" s="37" customFormat="1" ht="18.75" customHeight="1" x14ac:dyDescent="0.25">
      <c r="A12" s="31"/>
      <c r="B12" s="32" t="s">
        <v>19</v>
      </c>
      <c r="C12" s="33"/>
      <c r="D12" s="34"/>
      <c r="E12" s="34"/>
      <c r="F12" s="35"/>
      <c r="G12" s="35"/>
      <c r="H12" s="36"/>
    </row>
    <row r="13" spans="1:8" s="45" customFormat="1" ht="26.4" x14ac:dyDescent="0.25">
      <c r="A13" s="38">
        <v>1</v>
      </c>
      <c r="B13" s="39" t="s">
        <v>23</v>
      </c>
      <c r="C13" s="40" t="s">
        <v>17</v>
      </c>
      <c r="D13" s="41">
        <f>ROUND((588/168.17)*0.25,4)</f>
        <v>0.87409999999999999</v>
      </c>
      <c r="E13" s="42">
        <v>77.5</v>
      </c>
      <c r="F13" s="42">
        <f>ROUND(E13*D13,2)</f>
        <v>67.739999999999995</v>
      </c>
      <c r="G13" s="43">
        <f>ROUND(F13*23.59%,2)</f>
        <v>15.98</v>
      </c>
      <c r="H13" s="44">
        <f t="shared" ref="H13:H76" si="1">F13+G13</f>
        <v>83.72</v>
      </c>
    </row>
    <row r="14" spans="1:8" s="45" customFormat="1" ht="26.4" x14ac:dyDescent="0.25">
      <c r="A14" s="38">
        <v>2</v>
      </c>
      <c r="B14" s="39" t="s">
        <v>23</v>
      </c>
      <c r="C14" s="40" t="s">
        <v>20</v>
      </c>
      <c r="D14" s="41">
        <f t="shared" ref="D14:D77" si="2">ROUND((588/168.17)*0.25,4)</f>
        <v>0.87409999999999999</v>
      </c>
      <c r="E14" s="42">
        <v>328</v>
      </c>
      <c r="F14" s="42">
        <f>ROUNDUP(E14*D14,2)</f>
        <v>286.70999999999998</v>
      </c>
      <c r="G14" s="43">
        <f t="shared" ref="G14:G77" si="3">ROUND(F14*23.59%,2)</f>
        <v>67.63</v>
      </c>
      <c r="H14" s="44">
        <f t="shared" si="1"/>
        <v>354.34</v>
      </c>
    </row>
    <row r="15" spans="1:8" s="45" customFormat="1" ht="26.4" x14ac:dyDescent="0.25">
      <c r="A15" s="38">
        <v>3</v>
      </c>
      <c r="B15" s="39" t="s">
        <v>24</v>
      </c>
      <c r="C15" s="40" t="s">
        <v>4</v>
      </c>
      <c r="D15" s="41">
        <f t="shared" si="2"/>
        <v>0.87409999999999999</v>
      </c>
      <c r="E15" s="42">
        <v>347</v>
      </c>
      <c r="F15" s="42">
        <f>ROUNDUP(E15*D15,2)</f>
        <v>303.32</v>
      </c>
      <c r="G15" s="43">
        <f t="shared" si="3"/>
        <v>71.55</v>
      </c>
      <c r="H15" s="44">
        <f t="shared" si="1"/>
        <v>374.87</v>
      </c>
    </row>
    <row r="16" spans="1:8" s="45" customFormat="1" ht="26.4" x14ac:dyDescent="0.25">
      <c r="A16" s="38">
        <v>4</v>
      </c>
      <c r="B16" s="39" t="s">
        <v>24</v>
      </c>
      <c r="C16" s="40" t="s">
        <v>4</v>
      </c>
      <c r="D16" s="41">
        <f t="shared" si="2"/>
        <v>0.87409999999999999</v>
      </c>
      <c r="E16" s="42">
        <v>97</v>
      </c>
      <c r="F16" s="42">
        <f t="shared" ref="F16:F76" si="4">ROUND(E16*D16,2)</f>
        <v>84.79</v>
      </c>
      <c r="G16" s="43">
        <f t="shared" si="3"/>
        <v>20</v>
      </c>
      <c r="H16" s="44">
        <f t="shared" si="1"/>
        <v>104.79</v>
      </c>
    </row>
    <row r="17" spans="1:8" s="45" customFormat="1" ht="26.4" x14ac:dyDescent="0.25">
      <c r="A17" s="38">
        <v>5</v>
      </c>
      <c r="B17" s="39" t="s">
        <v>24</v>
      </c>
      <c r="C17" s="40" t="s">
        <v>4</v>
      </c>
      <c r="D17" s="41">
        <f t="shared" si="2"/>
        <v>0.87409999999999999</v>
      </c>
      <c r="E17" s="42">
        <v>347</v>
      </c>
      <c r="F17" s="42">
        <f>ROUNDUP(E17*D17,2)</f>
        <v>303.32</v>
      </c>
      <c r="G17" s="43">
        <f>ROUNDUP(F17*23.59%,2)</f>
        <v>71.56</v>
      </c>
      <c r="H17" s="44">
        <f t="shared" si="1"/>
        <v>374.88</v>
      </c>
    </row>
    <row r="18" spans="1:8" s="45" customFormat="1" ht="26.4" x14ac:dyDescent="0.25">
      <c r="A18" s="38">
        <v>6</v>
      </c>
      <c r="B18" s="39" t="s">
        <v>24</v>
      </c>
      <c r="C18" s="40" t="s">
        <v>6</v>
      </c>
      <c r="D18" s="41">
        <f t="shared" si="2"/>
        <v>0.87409999999999999</v>
      </c>
      <c r="E18" s="42">
        <v>97</v>
      </c>
      <c r="F18" s="42">
        <f t="shared" si="4"/>
        <v>84.79</v>
      </c>
      <c r="G18" s="43">
        <f t="shared" si="3"/>
        <v>20</v>
      </c>
      <c r="H18" s="44">
        <f t="shared" si="1"/>
        <v>104.79</v>
      </c>
    </row>
    <row r="19" spans="1:8" ht="26.4" x14ac:dyDescent="0.25">
      <c r="A19" s="38">
        <v>7</v>
      </c>
      <c r="B19" s="39" t="s">
        <v>24</v>
      </c>
      <c r="C19" s="46" t="s">
        <v>5</v>
      </c>
      <c r="D19" s="41">
        <f t="shared" si="2"/>
        <v>0.87409999999999999</v>
      </c>
      <c r="E19" s="42">
        <v>97</v>
      </c>
      <c r="F19" s="42">
        <f t="shared" si="4"/>
        <v>84.79</v>
      </c>
      <c r="G19" s="43">
        <f t="shared" si="3"/>
        <v>20</v>
      </c>
      <c r="H19" s="44">
        <f t="shared" si="1"/>
        <v>104.79</v>
      </c>
    </row>
    <row r="20" spans="1:8" ht="26.4" x14ac:dyDescent="0.25">
      <c r="A20" s="38">
        <v>8</v>
      </c>
      <c r="B20" s="39" t="s">
        <v>24</v>
      </c>
      <c r="C20" s="46" t="s">
        <v>4</v>
      </c>
      <c r="D20" s="41">
        <f t="shared" si="2"/>
        <v>0.87409999999999999</v>
      </c>
      <c r="E20" s="42">
        <v>97</v>
      </c>
      <c r="F20" s="42">
        <f t="shared" si="4"/>
        <v>84.79</v>
      </c>
      <c r="G20" s="43">
        <f t="shared" si="3"/>
        <v>20</v>
      </c>
      <c r="H20" s="44">
        <f t="shared" si="1"/>
        <v>104.79</v>
      </c>
    </row>
    <row r="21" spans="1:8" ht="26.4" x14ac:dyDescent="0.25">
      <c r="A21" s="38">
        <v>9</v>
      </c>
      <c r="B21" s="39" t="s">
        <v>24</v>
      </c>
      <c r="C21" s="46" t="s">
        <v>4</v>
      </c>
      <c r="D21" s="41">
        <f t="shared" si="2"/>
        <v>0.87409999999999999</v>
      </c>
      <c r="E21" s="42">
        <v>97</v>
      </c>
      <c r="F21" s="42">
        <f t="shared" si="4"/>
        <v>84.79</v>
      </c>
      <c r="G21" s="43">
        <f t="shared" si="3"/>
        <v>20</v>
      </c>
      <c r="H21" s="44">
        <f t="shared" si="1"/>
        <v>104.79</v>
      </c>
    </row>
    <row r="22" spans="1:8" ht="26.4" x14ac:dyDescent="0.25">
      <c r="A22" s="38">
        <v>10</v>
      </c>
      <c r="B22" s="39" t="s">
        <v>24</v>
      </c>
      <c r="C22" s="46" t="s">
        <v>4</v>
      </c>
      <c r="D22" s="41">
        <f t="shared" si="2"/>
        <v>0.87409999999999999</v>
      </c>
      <c r="E22" s="42">
        <v>465</v>
      </c>
      <c r="F22" s="42">
        <f>ROUNDUP(E22*D22,2)+0.01</f>
        <v>406.46999999999997</v>
      </c>
      <c r="G22" s="43">
        <f t="shared" si="3"/>
        <v>95.89</v>
      </c>
      <c r="H22" s="44">
        <f t="shared" si="1"/>
        <v>502.35999999999996</v>
      </c>
    </row>
    <row r="23" spans="1:8" ht="26.4" x14ac:dyDescent="0.25">
      <c r="A23" s="38">
        <v>11</v>
      </c>
      <c r="B23" s="39" t="s">
        <v>24</v>
      </c>
      <c r="C23" s="46" t="s">
        <v>4</v>
      </c>
      <c r="D23" s="41">
        <f t="shared" si="2"/>
        <v>0.87409999999999999</v>
      </c>
      <c r="E23" s="42">
        <v>347</v>
      </c>
      <c r="F23" s="42">
        <f>ROUNDUP(E23*D23,2)</f>
        <v>303.32</v>
      </c>
      <c r="G23" s="43">
        <f t="shared" si="3"/>
        <v>71.55</v>
      </c>
      <c r="H23" s="44">
        <f t="shared" si="1"/>
        <v>374.87</v>
      </c>
    </row>
    <row r="24" spans="1:8" ht="26.4" x14ac:dyDescent="0.25">
      <c r="A24" s="38">
        <v>12</v>
      </c>
      <c r="B24" s="39" t="s">
        <v>24</v>
      </c>
      <c r="C24" s="46" t="s">
        <v>5</v>
      </c>
      <c r="D24" s="41">
        <f t="shared" si="2"/>
        <v>0.87409999999999999</v>
      </c>
      <c r="E24" s="42">
        <v>347</v>
      </c>
      <c r="F24" s="42">
        <f>ROUNDUP(E24*D24,2)</f>
        <v>303.32</v>
      </c>
      <c r="G24" s="43">
        <f t="shared" si="3"/>
        <v>71.55</v>
      </c>
      <c r="H24" s="44">
        <f t="shared" si="1"/>
        <v>374.87</v>
      </c>
    </row>
    <row r="25" spans="1:8" ht="26.4" x14ac:dyDescent="0.25">
      <c r="A25" s="38">
        <v>13</v>
      </c>
      <c r="B25" s="39" t="s">
        <v>24</v>
      </c>
      <c r="C25" s="46" t="s">
        <v>4</v>
      </c>
      <c r="D25" s="41">
        <f t="shared" si="2"/>
        <v>0.87409999999999999</v>
      </c>
      <c r="E25" s="42">
        <v>97</v>
      </c>
      <c r="F25" s="42">
        <f t="shared" si="4"/>
        <v>84.79</v>
      </c>
      <c r="G25" s="43">
        <f t="shared" si="3"/>
        <v>20</v>
      </c>
      <c r="H25" s="44">
        <f t="shared" si="1"/>
        <v>104.79</v>
      </c>
    </row>
    <row r="26" spans="1:8" ht="26.4" x14ac:dyDescent="0.25">
      <c r="A26" s="38">
        <v>14</v>
      </c>
      <c r="B26" s="39" t="s">
        <v>24</v>
      </c>
      <c r="C26" s="46" t="s">
        <v>4</v>
      </c>
      <c r="D26" s="41">
        <f t="shared" si="2"/>
        <v>0.87409999999999999</v>
      </c>
      <c r="E26" s="42">
        <v>284</v>
      </c>
      <c r="F26" s="42">
        <f>ROUNDUP(E26*D26,2)</f>
        <v>248.25</v>
      </c>
      <c r="G26" s="43">
        <f t="shared" si="3"/>
        <v>58.56</v>
      </c>
      <c r="H26" s="44">
        <f t="shared" si="1"/>
        <v>306.81</v>
      </c>
    </row>
    <row r="27" spans="1:8" ht="26.4" x14ac:dyDescent="0.25">
      <c r="A27" s="38">
        <v>15</v>
      </c>
      <c r="B27" s="39" t="s">
        <v>24</v>
      </c>
      <c r="C27" s="46" t="s">
        <v>4</v>
      </c>
      <c r="D27" s="41">
        <f t="shared" si="2"/>
        <v>0.87409999999999999</v>
      </c>
      <c r="E27" s="42">
        <v>97</v>
      </c>
      <c r="F27" s="42">
        <f t="shared" si="4"/>
        <v>84.79</v>
      </c>
      <c r="G27" s="43">
        <f t="shared" si="3"/>
        <v>20</v>
      </c>
      <c r="H27" s="44">
        <f t="shared" si="1"/>
        <v>104.79</v>
      </c>
    </row>
    <row r="28" spans="1:8" ht="26.4" x14ac:dyDescent="0.25">
      <c r="A28" s="38">
        <v>16</v>
      </c>
      <c r="B28" s="39" t="s">
        <v>24</v>
      </c>
      <c r="C28" s="46" t="s">
        <v>4</v>
      </c>
      <c r="D28" s="41">
        <f t="shared" si="2"/>
        <v>0.87409999999999999</v>
      </c>
      <c r="E28" s="42">
        <v>97</v>
      </c>
      <c r="F28" s="42">
        <f t="shared" si="4"/>
        <v>84.79</v>
      </c>
      <c r="G28" s="43">
        <f>ROUNDUP(F28*23.59%,2)</f>
        <v>20.010000000000002</v>
      </c>
      <c r="H28" s="44">
        <f t="shared" si="1"/>
        <v>104.80000000000001</v>
      </c>
    </row>
    <row r="29" spans="1:8" ht="26.4" x14ac:dyDescent="0.25">
      <c r="A29" s="38">
        <v>17</v>
      </c>
      <c r="B29" s="39" t="s">
        <v>24</v>
      </c>
      <c r="C29" s="46" t="s">
        <v>4</v>
      </c>
      <c r="D29" s="41">
        <f t="shared" si="2"/>
        <v>0.87409999999999999</v>
      </c>
      <c r="E29" s="42">
        <v>97</v>
      </c>
      <c r="F29" s="42">
        <f t="shared" si="4"/>
        <v>84.79</v>
      </c>
      <c r="G29" s="43">
        <f t="shared" si="3"/>
        <v>20</v>
      </c>
      <c r="H29" s="44">
        <f t="shared" si="1"/>
        <v>104.79</v>
      </c>
    </row>
    <row r="30" spans="1:8" ht="26.4" x14ac:dyDescent="0.25">
      <c r="A30" s="38">
        <v>18</v>
      </c>
      <c r="B30" s="39" t="s">
        <v>24</v>
      </c>
      <c r="C30" s="46" t="s">
        <v>4</v>
      </c>
      <c r="D30" s="41">
        <f t="shared" si="2"/>
        <v>0.87409999999999999</v>
      </c>
      <c r="E30" s="42">
        <v>97</v>
      </c>
      <c r="F30" s="42">
        <f t="shared" si="4"/>
        <v>84.79</v>
      </c>
      <c r="G30" s="43">
        <f t="shared" si="3"/>
        <v>20</v>
      </c>
      <c r="H30" s="44">
        <f t="shared" si="1"/>
        <v>104.79</v>
      </c>
    </row>
    <row r="31" spans="1:8" ht="26.4" x14ac:dyDescent="0.25">
      <c r="A31" s="38">
        <v>19</v>
      </c>
      <c r="B31" s="39" t="s">
        <v>24</v>
      </c>
      <c r="C31" s="46" t="s">
        <v>4</v>
      </c>
      <c r="D31" s="41">
        <f t="shared" si="2"/>
        <v>0.87409999999999999</v>
      </c>
      <c r="E31" s="42">
        <v>246.5</v>
      </c>
      <c r="F31" s="42">
        <f t="shared" si="4"/>
        <v>215.47</v>
      </c>
      <c r="G31" s="43">
        <f t="shared" si="3"/>
        <v>50.83</v>
      </c>
      <c r="H31" s="44">
        <f t="shared" si="1"/>
        <v>266.3</v>
      </c>
    </row>
    <row r="32" spans="1:8" ht="26.4" x14ac:dyDescent="0.25">
      <c r="A32" s="38">
        <v>20</v>
      </c>
      <c r="B32" s="39" t="s">
        <v>24</v>
      </c>
      <c r="C32" s="46" t="s">
        <v>4</v>
      </c>
      <c r="D32" s="41">
        <f t="shared" si="2"/>
        <v>0.87409999999999999</v>
      </c>
      <c r="E32" s="42">
        <v>347</v>
      </c>
      <c r="F32" s="42">
        <f t="shared" ref="F32:F40" si="5">ROUNDUP(E32*D32,2)</f>
        <v>303.32</v>
      </c>
      <c r="G32" s="43">
        <f>ROUNDUP(F32*23.59%,2)</f>
        <v>71.56</v>
      </c>
      <c r="H32" s="44">
        <f t="shared" si="1"/>
        <v>374.88</v>
      </c>
    </row>
    <row r="33" spans="1:8" ht="26.4" x14ac:dyDescent="0.25">
      <c r="A33" s="38">
        <v>21</v>
      </c>
      <c r="B33" s="39" t="s">
        <v>25</v>
      </c>
      <c r="C33" s="46" t="s">
        <v>4</v>
      </c>
      <c r="D33" s="41">
        <f t="shared" si="2"/>
        <v>0.87409999999999999</v>
      </c>
      <c r="E33" s="42">
        <v>347</v>
      </c>
      <c r="F33" s="42">
        <f t="shared" si="5"/>
        <v>303.32</v>
      </c>
      <c r="G33" s="43">
        <f t="shared" si="3"/>
        <v>71.55</v>
      </c>
      <c r="H33" s="44">
        <f t="shared" si="1"/>
        <v>374.87</v>
      </c>
    </row>
    <row r="34" spans="1:8" ht="26.4" x14ac:dyDescent="0.25">
      <c r="A34" s="38">
        <v>22</v>
      </c>
      <c r="B34" s="39" t="s">
        <v>25</v>
      </c>
      <c r="C34" s="46" t="s">
        <v>4</v>
      </c>
      <c r="D34" s="41">
        <f t="shared" si="2"/>
        <v>0.87409999999999999</v>
      </c>
      <c r="E34" s="42">
        <v>269</v>
      </c>
      <c r="F34" s="42">
        <f t="shared" si="5"/>
        <v>235.14</v>
      </c>
      <c r="G34" s="43">
        <f t="shared" si="3"/>
        <v>55.47</v>
      </c>
      <c r="H34" s="44">
        <f t="shared" si="1"/>
        <v>290.61</v>
      </c>
    </row>
    <row r="35" spans="1:8" ht="26.4" x14ac:dyDescent="0.25">
      <c r="A35" s="38">
        <v>23</v>
      </c>
      <c r="B35" s="39" t="s">
        <v>25</v>
      </c>
      <c r="C35" s="46" t="s">
        <v>4</v>
      </c>
      <c r="D35" s="41">
        <f t="shared" si="2"/>
        <v>0.87409999999999999</v>
      </c>
      <c r="E35" s="42">
        <v>347</v>
      </c>
      <c r="F35" s="42">
        <f t="shared" si="5"/>
        <v>303.32</v>
      </c>
      <c r="G35" s="43">
        <f>ROUNDUP(F35*23.59%,2)</f>
        <v>71.56</v>
      </c>
      <c r="H35" s="44">
        <f t="shared" si="1"/>
        <v>374.88</v>
      </c>
    </row>
    <row r="36" spans="1:8" ht="26.4" x14ac:dyDescent="0.25">
      <c r="A36" s="38">
        <v>24</v>
      </c>
      <c r="B36" s="39" t="s">
        <v>25</v>
      </c>
      <c r="C36" s="46" t="s">
        <v>4</v>
      </c>
      <c r="D36" s="41">
        <f t="shared" si="2"/>
        <v>0.87409999999999999</v>
      </c>
      <c r="E36" s="42">
        <v>347</v>
      </c>
      <c r="F36" s="42">
        <f t="shared" si="5"/>
        <v>303.32</v>
      </c>
      <c r="G36" s="43">
        <f t="shared" si="3"/>
        <v>71.55</v>
      </c>
      <c r="H36" s="44">
        <f t="shared" si="1"/>
        <v>374.87</v>
      </c>
    </row>
    <row r="37" spans="1:8" ht="26.4" x14ac:dyDescent="0.25">
      <c r="A37" s="38">
        <v>25</v>
      </c>
      <c r="B37" s="39" t="s">
        <v>25</v>
      </c>
      <c r="C37" s="46" t="s">
        <v>15</v>
      </c>
      <c r="D37" s="41">
        <f t="shared" si="2"/>
        <v>0.87409999999999999</v>
      </c>
      <c r="E37" s="42">
        <v>347</v>
      </c>
      <c r="F37" s="42">
        <f t="shared" si="5"/>
        <v>303.32</v>
      </c>
      <c r="G37" s="43">
        <f t="shared" si="3"/>
        <v>71.55</v>
      </c>
      <c r="H37" s="44">
        <f t="shared" si="1"/>
        <v>374.87</v>
      </c>
    </row>
    <row r="38" spans="1:8" ht="26.4" x14ac:dyDescent="0.25">
      <c r="A38" s="38">
        <v>26</v>
      </c>
      <c r="B38" s="39" t="s">
        <v>25</v>
      </c>
      <c r="C38" s="46" t="s">
        <v>4</v>
      </c>
      <c r="D38" s="41">
        <f t="shared" si="2"/>
        <v>0.87409999999999999</v>
      </c>
      <c r="E38" s="42">
        <v>269</v>
      </c>
      <c r="F38" s="42">
        <f t="shared" si="5"/>
        <v>235.14</v>
      </c>
      <c r="G38" s="43">
        <f t="shared" si="3"/>
        <v>55.47</v>
      </c>
      <c r="H38" s="44">
        <f t="shared" si="1"/>
        <v>290.61</v>
      </c>
    </row>
    <row r="39" spans="1:8" ht="26.4" x14ac:dyDescent="0.25">
      <c r="A39" s="38">
        <v>27</v>
      </c>
      <c r="B39" s="39" t="s">
        <v>25</v>
      </c>
      <c r="C39" s="46" t="s">
        <v>7</v>
      </c>
      <c r="D39" s="41">
        <f t="shared" si="2"/>
        <v>0.87409999999999999</v>
      </c>
      <c r="E39" s="42">
        <v>347</v>
      </c>
      <c r="F39" s="42">
        <f t="shared" si="5"/>
        <v>303.32</v>
      </c>
      <c r="G39" s="43">
        <f t="shared" si="3"/>
        <v>71.55</v>
      </c>
      <c r="H39" s="44">
        <f t="shared" si="1"/>
        <v>374.87</v>
      </c>
    </row>
    <row r="40" spans="1:8" ht="26.4" x14ac:dyDescent="0.25">
      <c r="A40" s="38">
        <v>28</v>
      </c>
      <c r="B40" s="39" t="s">
        <v>25</v>
      </c>
      <c r="C40" s="46" t="s">
        <v>4</v>
      </c>
      <c r="D40" s="41">
        <f t="shared" si="2"/>
        <v>0.87409999999999999</v>
      </c>
      <c r="E40" s="42">
        <v>396</v>
      </c>
      <c r="F40" s="42">
        <f t="shared" si="5"/>
        <v>346.15</v>
      </c>
      <c r="G40" s="43">
        <f t="shared" si="3"/>
        <v>81.66</v>
      </c>
      <c r="H40" s="44">
        <f t="shared" si="1"/>
        <v>427.80999999999995</v>
      </c>
    </row>
    <row r="41" spans="1:8" ht="26.4" x14ac:dyDescent="0.25">
      <c r="A41" s="38">
        <v>29</v>
      </c>
      <c r="B41" s="39" t="s">
        <v>25</v>
      </c>
      <c r="C41" s="46" t="s">
        <v>4</v>
      </c>
      <c r="D41" s="41">
        <f t="shared" si="2"/>
        <v>0.87409999999999999</v>
      </c>
      <c r="E41" s="42">
        <v>143</v>
      </c>
      <c r="F41" s="42">
        <f t="shared" si="4"/>
        <v>125</v>
      </c>
      <c r="G41" s="43">
        <f t="shared" si="3"/>
        <v>29.49</v>
      </c>
      <c r="H41" s="44">
        <f t="shared" si="1"/>
        <v>154.49</v>
      </c>
    </row>
    <row r="42" spans="1:8" ht="26.4" x14ac:dyDescent="0.25">
      <c r="A42" s="38">
        <v>30</v>
      </c>
      <c r="B42" s="39" t="s">
        <v>25</v>
      </c>
      <c r="C42" s="46" t="s">
        <v>15</v>
      </c>
      <c r="D42" s="41">
        <f t="shared" si="2"/>
        <v>0.87409999999999999</v>
      </c>
      <c r="E42" s="42">
        <v>347</v>
      </c>
      <c r="F42" s="42">
        <f t="shared" ref="F42:F43" si="6">ROUNDUP(E42*D42,2)</f>
        <v>303.32</v>
      </c>
      <c r="G42" s="43">
        <f t="shared" si="3"/>
        <v>71.55</v>
      </c>
      <c r="H42" s="44">
        <f t="shared" si="1"/>
        <v>374.87</v>
      </c>
    </row>
    <row r="43" spans="1:8" ht="26.4" x14ac:dyDescent="0.25">
      <c r="A43" s="38">
        <v>31</v>
      </c>
      <c r="B43" s="39" t="s">
        <v>25</v>
      </c>
      <c r="C43" s="46" t="s">
        <v>4</v>
      </c>
      <c r="D43" s="41">
        <f t="shared" si="2"/>
        <v>0.87409999999999999</v>
      </c>
      <c r="E43" s="42">
        <v>269</v>
      </c>
      <c r="F43" s="42">
        <f t="shared" si="6"/>
        <v>235.14</v>
      </c>
      <c r="G43" s="43">
        <f t="shared" si="3"/>
        <v>55.47</v>
      </c>
      <c r="H43" s="44">
        <f t="shared" si="1"/>
        <v>290.61</v>
      </c>
    </row>
    <row r="44" spans="1:8" ht="26.4" x14ac:dyDescent="0.25">
      <c r="A44" s="38">
        <v>32</v>
      </c>
      <c r="B44" s="39" t="s">
        <v>25</v>
      </c>
      <c r="C44" s="46" t="s">
        <v>4</v>
      </c>
      <c r="D44" s="41">
        <f t="shared" si="2"/>
        <v>0.87409999999999999</v>
      </c>
      <c r="E44" s="42">
        <v>82</v>
      </c>
      <c r="F44" s="42">
        <f t="shared" si="4"/>
        <v>71.680000000000007</v>
      </c>
      <c r="G44" s="43">
        <f t="shared" si="3"/>
        <v>16.91</v>
      </c>
      <c r="H44" s="44">
        <f t="shared" si="1"/>
        <v>88.59</v>
      </c>
    </row>
    <row r="45" spans="1:8" ht="26.4" x14ac:dyDescent="0.25">
      <c r="A45" s="38">
        <v>33</v>
      </c>
      <c r="B45" s="39" t="s">
        <v>25</v>
      </c>
      <c r="C45" s="46" t="s">
        <v>4</v>
      </c>
      <c r="D45" s="41">
        <f t="shared" si="2"/>
        <v>0.87409999999999999</v>
      </c>
      <c r="E45" s="42">
        <v>143</v>
      </c>
      <c r="F45" s="42">
        <f t="shared" si="4"/>
        <v>125</v>
      </c>
      <c r="G45" s="43">
        <f t="shared" si="3"/>
        <v>29.49</v>
      </c>
      <c r="H45" s="44">
        <f t="shared" si="1"/>
        <v>154.49</v>
      </c>
    </row>
    <row r="46" spans="1:8" ht="26.4" x14ac:dyDescent="0.25">
      <c r="A46" s="38">
        <v>34</v>
      </c>
      <c r="B46" s="39" t="s">
        <v>25</v>
      </c>
      <c r="C46" s="46" t="s">
        <v>4</v>
      </c>
      <c r="D46" s="41">
        <f t="shared" si="2"/>
        <v>0.87409999999999999</v>
      </c>
      <c r="E46" s="42">
        <v>269</v>
      </c>
      <c r="F46" s="42">
        <f t="shared" ref="F46:F47" si="7">ROUNDUP(E46*D46,2)</f>
        <v>235.14</v>
      </c>
      <c r="G46" s="43">
        <f t="shared" si="3"/>
        <v>55.47</v>
      </c>
      <c r="H46" s="44">
        <f t="shared" si="1"/>
        <v>290.61</v>
      </c>
    </row>
    <row r="47" spans="1:8" ht="26.4" x14ac:dyDescent="0.25">
      <c r="A47" s="38">
        <v>35</v>
      </c>
      <c r="B47" s="39" t="s">
        <v>25</v>
      </c>
      <c r="C47" s="46" t="s">
        <v>4</v>
      </c>
      <c r="D47" s="41">
        <f t="shared" si="2"/>
        <v>0.87409999999999999</v>
      </c>
      <c r="E47" s="42">
        <v>269</v>
      </c>
      <c r="F47" s="42">
        <f t="shared" si="7"/>
        <v>235.14</v>
      </c>
      <c r="G47" s="43">
        <f t="shared" si="3"/>
        <v>55.47</v>
      </c>
      <c r="H47" s="44">
        <f t="shared" si="1"/>
        <v>290.61</v>
      </c>
    </row>
    <row r="48" spans="1:8" ht="26.4" x14ac:dyDescent="0.25">
      <c r="A48" s="38">
        <v>36</v>
      </c>
      <c r="B48" s="39" t="s">
        <v>25</v>
      </c>
      <c r="C48" s="46" t="s">
        <v>4</v>
      </c>
      <c r="D48" s="41">
        <f t="shared" si="2"/>
        <v>0.87409999999999999</v>
      </c>
      <c r="E48" s="42">
        <v>143</v>
      </c>
      <c r="F48" s="42">
        <f t="shared" si="4"/>
        <v>125</v>
      </c>
      <c r="G48" s="43">
        <f>ROUNDUP(F48*23.59%,2)+0.01</f>
        <v>29.500000000000004</v>
      </c>
      <c r="H48" s="44">
        <f t="shared" si="1"/>
        <v>154.5</v>
      </c>
    </row>
    <row r="49" spans="1:8" ht="26.4" x14ac:dyDescent="0.25">
      <c r="A49" s="38">
        <v>37</v>
      </c>
      <c r="B49" s="39" t="s">
        <v>25</v>
      </c>
      <c r="C49" s="46" t="s">
        <v>4</v>
      </c>
      <c r="D49" s="41">
        <f t="shared" si="2"/>
        <v>0.87409999999999999</v>
      </c>
      <c r="E49" s="42">
        <v>143</v>
      </c>
      <c r="F49" s="42">
        <f t="shared" si="4"/>
        <v>125</v>
      </c>
      <c r="G49" s="43">
        <f t="shared" ref="G49:G50" si="8">ROUNDUP(F49*23.59%,2)+0.01</f>
        <v>29.500000000000004</v>
      </c>
      <c r="H49" s="44">
        <f t="shared" si="1"/>
        <v>154.5</v>
      </c>
    </row>
    <row r="50" spans="1:8" ht="26.4" x14ac:dyDescent="0.25">
      <c r="A50" s="38">
        <v>38</v>
      </c>
      <c r="B50" s="39" t="s">
        <v>25</v>
      </c>
      <c r="C50" s="46" t="s">
        <v>4</v>
      </c>
      <c r="D50" s="41">
        <f t="shared" si="2"/>
        <v>0.87409999999999999</v>
      </c>
      <c r="E50" s="42">
        <v>143</v>
      </c>
      <c r="F50" s="42">
        <f t="shared" si="4"/>
        <v>125</v>
      </c>
      <c r="G50" s="43">
        <f t="shared" si="8"/>
        <v>29.500000000000004</v>
      </c>
      <c r="H50" s="44">
        <f t="shared" si="1"/>
        <v>154.5</v>
      </c>
    </row>
    <row r="51" spans="1:8" ht="26.4" x14ac:dyDescent="0.25">
      <c r="A51" s="38">
        <v>39</v>
      </c>
      <c r="B51" s="39" t="s">
        <v>25</v>
      </c>
      <c r="C51" s="46" t="s">
        <v>4</v>
      </c>
      <c r="D51" s="41">
        <f t="shared" si="2"/>
        <v>0.87409999999999999</v>
      </c>
      <c r="E51" s="42">
        <v>347</v>
      </c>
      <c r="F51" s="42">
        <f t="shared" ref="F51:F62" si="9">ROUNDUP(E51*D51,2)</f>
        <v>303.32</v>
      </c>
      <c r="G51" s="43">
        <f t="shared" ref="G51:G53" si="10">ROUNDUP(F51*23.59%,2)</f>
        <v>71.56</v>
      </c>
      <c r="H51" s="44">
        <f t="shared" si="1"/>
        <v>374.88</v>
      </c>
    </row>
    <row r="52" spans="1:8" ht="26.4" x14ac:dyDescent="0.25">
      <c r="A52" s="38">
        <v>40</v>
      </c>
      <c r="B52" s="39" t="s">
        <v>26</v>
      </c>
      <c r="C52" s="46" t="s">
        <v>4</v>
      </c>
      <c r="D52" s="41">
        <f t="shared" si="2"/>
        <v>0.87409999999999999</v>
      </c>
      <c r="E52" s="42">
        <v>281</v>
      </c>
      <c r="F52" s="42">
        <f t="shared" si="9"/>
        <v>245.63</v>
      </c>
      <c r="G52" s="43">
        <f t="shared" si="10"/>
        <v>57.949999999999996</v>
      </c>
      <c r="H52" s="44">
        <f t="shared" si="1"/>
        <v>303.58</v>
      </c>
    </row>
    <row r="53" spans="1:8" ht="26.4" x14ac:dyDescent="0.25">
      <c r="A53" s="38">
        <v>41</v>
      </c>
      <c r="B53" s="39" t="s">
        <v>26</v>
      </c>
      <c r="C53" s="46" t="s">
        <v>4</v>
      </c>
      <c r="D53" s="41">
        <f t="shared" si="2"/>
        <v>0.87409999999999999</v>
      </c>
      <c r="E53" s="42">
        <v>482</v>
      </c>
      <c r="F53" s="42">
        <f>ROUNDUP(E53*D53,2)+0.01</f>
        <v>421.33</v>
      </c>
      <c r="G53" s="43">
        <f t="shared" si="10"/>
        <v>99.4</v>
      </c>
      <c r="H53" s="44">
        <f t="shared" si="1"/>
        <v>520.73</v>
      </c>
    </row>
    <row r="54" spans="1:8" ht="26.4" x14ac:dyDescent="0.25">
      <c r="A54" s="38">
        <v>42</v>
      </c>
      <c r="B54" s="39" t="s">
        <v>26</v>
      </c>
      <c r="C54" s="46" t="s">
        <v>4</v>
      </c>
      <c r="D54" s="41">
        <f t="shared" si="2"/>
        <v>0.87409999999999999</v>
      </c>
      <c r="E54" s="42">
        <v>306</v>
      </c>
      <c r="F54" s="42">
        <f t="shared" si="9"/>
        <v>267.48</v>
      </c>
      <c r="G54" s="43">
        <f t="shared" si="3"/>
        <v>63.1</v>
      </c>
      <c r="H54" s="44">
        <f t="shared" si="1"/>
        <v>330.58000000000004</v>
      </c>
    </row>
    <row r="55" spans="1:8" ht="26.4" x14ac:dyDescent="0.25">
      <c r="A55" s="38">
        <v>43</v>
      </c>
      <c r="B55" s="39" t="s">
        <v>26</v>
      </c>
      <c r="C55" s="46" t="s">
        <v>4</v>
      </c>
      <c r="D55" s="41">
        <f t="shared" si="2"/>
        <v>0.87409999999999999</v>
      </c>
      <c r="E55" s="42">
        <v>281</v>
      </c>
      <c r="F55" s="42">
        <f t="shared" si="9"/>
        <v>245.63</v>
      </c>
      <c r="G55" s="43">
        <f t="shared" ref="G55:G57" si="11">ROUNDUP(F55*23.59%,2)</f>
        <v>57.949999999999996</v>
      </c>
      <c r="H55" s="44">
        <f t="shared" si="1"/>
        <v>303.58</v>
      </c>
    </row>
    <row r="56" spans="1:8" ht="26.4" x14ac:dyDescent="0.25">
      <c r="A56" s="38">
        <v>44</v>
      </c>
      <c r="B56" s="39" t="s">
        <v>26</v>
      </c>
      <c r="C56" s="46" t="s">
        <v>4</v>
      </c>
      <c r="D56" s="41">
        <f t="shared" si="2"/>
        <v>0.87409999999999999</v>
      </c>
      <c r="E56" s="42">
        <v>281</v>
      </c>
      <c r="F56" s="42">
        <f t="shared" si="9"/>
        <v>245.63</v>
      </c>
      <c r="G56" s="43">
        <f t="shared" si="11"/>
        <v>57.949999999999996</v>
      </c>
      <c r="H56" s="44">
        <f t="shared" si="1"/>
        <v>303.58</v>
      </c>
    </row>
    <row r="57" spans="1:8" ht="26.4" x14ac:dyDescent="0.25">
      <c r="A57" s="38">
        <v>45</v>
      </c>
      <c r="B57" s="39" t="s">
        <v>26</v>
      </c>
      <c r="C57" s="46" t="s">
        <v>4</v>
      </c>
      <c r="D57" s="41">
        <f t="shared" si="2"/>
        <v>0.87409999999999999</v>
      </c>
      <c r="E57" s="42">
        <v>482</v>
      </c>
      <c r="F57" s="42">
        <f>ROUNDUP(E57*D57,2)+0.01</f>
        <v>421.33</v>
      </c>
      <c r="G57" s="43">
        <f t="shared" si="11"/>
        <v>99.4</v>
      </c>
      <c r="H57" s="44">
        <f t="shared" si="1"/>
        <v>520.73</v>
      </c>
    </row>
    <row r="58" spans="1:8" ht="26.4" x14ac:dyDescent="0.25">
      <c r="A58" s="38">
        <v>46</v>
      </c>
      <c r="B58" s="39" t="s">
        <v>26</v>
      </c>
      <c r="C58" s="46" t="s">
        <v>6</v>
      </c>
      <c r="D58" s="41">
        <f t="shared" si="2"/>
        <v>0.87409999999999999</v>
      </c>
      <c r="E58" s="42">
        <v>164</v>
      </c>
      <c r="F58" s="42">
        <f t="shared" si="9"/>
        <v>143.35999999999999</v>
      </c>
      <c r="G58" s="43">
        <f t="shared" si="3"/>
        <v>33.82</v>
      </c>
      <c r="H58" s="44">
        <f t="shared" si="1"/>
        <v>177.17999999999998</v>
      </c>
    </row>
    <row r="59" spans="1:8" ht="26.4" x14ac:dyDescent="0.25">
      <c r="A59" s="38">
        <v>47</v>
      </c>
      <c r="B59" s="39" t="s">
        <v>26</v>
      </c>
      <c r="C59" s="46" t="s">
        <v>4</v>
      </c>
      <c r="D59" s="41">
        <f t="shared" si="2"/>
        <v>0.87409999999999999</v>
      </c>
      <c r="E59" s="42">
        <v>164</v>
      </c>
      <c r="F59" s="42">
        <f t="shared" si="9"/>
        <v>143.35999999999999</v>
      </c>
      <c r="G59" s="43">
        <f t="shared" si="3"/>
        <v>33.82</v>
      </c>
      <c r="H59" s="44">
        <f t="shared" si="1"/>
        <v>177.17999999999998</v>
      </c>
    </row>
    <row r="60" spans="1:8" ht="26.4" x14ac:dyDescent="0.25">
      <c r="A60" s="38">
        <v>48</v>
      </c>
      <c r="B60" s="39" t="s">
        <v>26</v>
      </c>
      <c r="C60" s="46" t="s">
        <v>4</v>
      </c>
      <c r="D60" s="41">
        <f t="shared" si="2"/>
        <v>0.87409999999999999</v>
      </c>
      <c r="E60" s="42">
        <v>469</v>
      </c>
      <c r="F60" s="42">
        <f t="shared" si="9"/>
        <v>409.96</v>
      </c>
      <c r="G60" s="43">
        <f t="shared" si="3"/>
        <v>96.71</v>
      </c>
      <c r="H60" s="44">
        <f t="shared" si="1"/>
        <v>506.66999999999996</v>
      </c>
    </row>
    <row r="61" spans="1:8" ht="26.4" x14ac:dyDescent="0.25">
      <c r="A61" s="38">
        <v>49</v>
      </c>
      <c r="B61" s="39" t="s">
        <v>26</v>
      </c>
      <c r="C61" s="46" t="s">
        <v>4</v>
      </c>
      <c r="D61" s="41">
        <f t="shared" si="2"/>
        <v>0.87409999999999999</v>
      </c>
      <c r="E61" s="42">
        <v>358</v>
      </c>
      <c r="F61" s="42">
        <f>ROUNDUP(E61*D61,2)+0.01</f>
        <v>312.94</v>
      </c>
      <c r="G61" s="43">
        <f t="shared" si="3"/>
        <v>73.819999999999993</v>
      </c>
      <c r="H61" s="44">
        <f t="shared" si="1"/>
        <v>386.76</v>
      </c>
    </row>
    <row r="62" spans="1:8" ht="26.4" x14ac:dyDescent="0.25">
      <c r="A62" s="38">
        <v>50</v>
      </c>
      <c r="B62" s="39" t="s">
        <v>26</v>
      </c>
      <c r="C62" s="46" t="s">
        <v>4</v>
      </c>
      <c r="D62" s="41">
        <f t="shared" si="2"/>
        <v>0.87409999999999999</v>
      </c>
      <c r="E62" s="42">
        <v>164</v>
      </c>
      <c r="F62" s="42">
        <f t="shared" si="9"/>
        <v>143.35999999999999</v>
      </c>
      <c r="G62" s="43">
        <f t="shared" si="3"/>
        <v>33.82</v>
      </c>
      <c r="H62" s="44">
        <f t="shared" si="1"/>
        <v>177.17999999999998</v>
      </c>
    </row>
    <row r="63" spans="1:8" ht="26.4" x14ac:dyDescent="0.25">
      <c r="A63" s="38">
        <v>51</v>
      </c>
      <c r="B63" s="39" t="s">
        <v>27</v>
      </c>
      <c r="C63" s="46" t="s">
        <v>6</v>
      </c>
      <c r="D63" s="41">
        <f t="shared" si="2"/>
        <v>0.87409999999999999</v>
      </c>
      <c r="E63" s="42">
        <v>148</v>
      </c>
      <c r="F63" s="42">
        <f t="shared" si="4"/>
        <v>129.37</v>
      </c>
      <c r="G63" s="43">
        <f t="shared" si="3"/>
        <v>30.52</v>
      </c>
      <c r="H63" s="44">
        <f t="shared" si="1"/>
        <v>159.89000000000001</v>
      </c>
    </row>
    <row r="64" spans="1:8" ht="26.4" x14ac:dyDescent="0.25">
      <c r="A64" s="38">
        <v>52</v>
      </c>
      <c r="B64" s="39" t="s">
        <v>27</v>
      </c>
      <c r="C64" s="46" t="s">
        <v>4</v>
      </c>
      <c r="D64" s="41">
        <f t="shared" si="2"/>
        <v>0.87409999999999999</v>
      </c>
      <c r="E64" s="42">
        <v>148</v>
      </c>
      <c r="F64" s="42">
        <f t="shared" si="4"/>
        <v>129.37</v>
      </c>
      <c r="G64" s="43">
        <f t="shared" si="3"/>
        <v>30.52</v>
      </c>
      <c r="H64" s="44">
        <f t="shared" si="1"/>
        <v>159.89000000000001</v>
      </c>
    </row>
    <row r="65" spans="1:8" ht="26.4" x14ac:dyDescent="0.25">
      <c r="A65" s="38">
        <v>53</v>
      </c>
      <c r="B65" s="39" t="s">
        <v>27</v>
      </c>
      <c r="C65" s="46" t="s">
        <v>4</v>
      </c>
      <c r="D65" s="41">
        <f t="shared" si="2"/>
        <v>0.87409999999999999</v>
      </c>
      <c r="E65" s="42">
        <v>103</v>
      </c>
      <c r="F65" s="42">
        <f t="shared" si="4"/>
        <v>90.03</v>
      </c>
      <c r="G65" s="43">
        <f t="shared" ref="G65:G66" si="12">ROUNDDOWN(F65*23.59%,2)</f>
        <v>21.23</v>
      </c>
      <c r="H65" s="44">
        <f t="shared" si="1"/>
        <v>111.26</v>
      </c>
    </row>
    <row r="66" spans="1:8" ht="26.4" x14ac:dyDescent="0.25">
      <c r="A66" s="38">
        <v>54</v>
      </c>
      <c r="B66" s="39" t="s">
        <v>27</v>
      </c>
      <c r="C66" s="46" t="s">
        <v>4</v>
      </c>
      <c r="D66" s="41">
        <f t="shared" si="2"/>
        <v>0.87409999999999999</v>
      </c>
      <c r="E66" s="42">
        <v>180</v>
      </c>
      <c r="F66" s="42">
        <f t="shared" si="4"/>
        <v>157.34</v>
      </c>
      <c r="G66" s="43">
        <f t="shared" si="12"/>
        <v>37.11</v>
      </c>
      <c r="H66" s="44">
        <f t="shared" si="1"/>
        <v>194.45</v>
      </c>
    </row>
    <row r="67" spans="1:8" ht="26.4" x14ac:dyDescent="0.25">
      <c r="A67" s="38">
        <v>55</v>
      </c>
      <c r="B67" s="39" t="s">
        <v>27</v>
      </c>
      <c r="C67" s="46" t="s">
        <v>7</v>
      </c>
      <c r="D67" s="41">
        <f t="shared" si="2"/>
        <v>0.87409999999999999</v>
      </c>
      <c r="E67" s="42">
        <v>180</v>
      </c>
      <c r="F67" s="42">
        <f t="shared" si="4"/>
        <v>157.34</v>
      </c>
      <c r="G67" s="43">
        <f t="shared" si="3"/>
        <v>37.119999999999997</v>
      </c>
      <c r="H67" s="44">
        <f t="shared" si="1"/>
        <v>194.46</v>
      </c>
    </row>
    <row r="68" spans="1:8" ht="26.4" x14ac:dyDescent="0.25">
      <c r="A68" s="38">
        <v>56</v>
      </c>
      <c r="B68" s="39" t="s">
        <v>27</v>
      </c>
      <c r="C68" s="46" t="s">
        <v>4</v>
      </c>
      <c r="D68" s="41">
        <f t="shared" si="2"/>
        <v>0.87409999999999999</v>
      </c>
      <c r="E68" s="42">
        <v>148</v>
      </c>
      <c r="F68" s="42">
        <f t="shared" si="4"/>
        <v>129.37</v>
      </c>
      <c r="G68" s="43">
        <f>ROUNDDOWN(F68*23.59%,2)-0.01</f>
        <v>30.5</v>
      </c>
      <c r="H68" s="44">
        <f t="shared" si="1"/>
        <v>159.87</v>
      </c>
    </row>
    <row r="69" spans="1:8" ht="26.4" x14ac:dyDescent="0.25">
      <c r="A69" s="38">
        <v>57</v>
      </c>
      <c r="B69" s="39" t="s">
        <v>27</v>
      </c>
      <c r="C69" s="46" t="s">
        <v>4</v>
      </c>
      <c r="D69" s="41">
        <f t="shared" si="2"/>
        <v>0.87409999999999999</v>
      </c>
      <c r="E69" s="42">
        <v>180</v>
      </c>
      <c r="F69" s="42">
        <f t="shared" si="4"/>
        <v>157.34</v>
      </c>
      <c r="G69" s="43">
        <f t="shared" si="3"/>
        <v>37.119999999999997</v>
      </c>
      <c r="H69" s="44">
        <f t="shared" si="1"/>
        <v>194.46</v>
      </c>
    </row>
    <row r="70" spans="1:8" ht="26.4" x14ac:dyDescent="0.25">
      <c r="A70" s="38">
        <v>58</v>
      </c>
      <c r="B70" s="39" t="s">
        <v>27</v>
      </c>
      <c r="C70" s="46" t="s">
        <v>4</v>
      </c>
      <c r="D70" s="41">
        <f t="shared" si="2"/>
        <v>0.87409999999999999</v>
      </c>
      <c r="E70" s="42">
        <v>180</v>
      </c>
      <c r="F70" s="42">
        <f t="shared" si="4"/>
        <v>157.34</v>
      </c>
      <c r="G70" s="43">
        <f t="shared" si="3"/>
        <v>37.119999999999997</v>
      </c>
      <c r="H70" s="44">
        <f t="shared" si="1"/>
        <v>194.46</v>
      </c>
    </row>
    <row r="71" spans="1:8" ht="26.4" x14ac:dyDescent="0.25">
      <c r="A71" s="38">
        <v>59</v>
      </c>
      <c r="B71" s="39" t="s">
        <v>27</v>
      </c>
      <c r="C71" s="46" t="s">
        <v>4</v>
      </c>
      <c r="D71" s="41">
        <f t="shared" si="2"/>
        <v>0.87409999999999999</v>
      </c>
      <c r="E71" s="42">
        <v>180</v>
      </c>
      <c r="F71" s="42">
        <f t="shared" si="4"/>
        <v>157.34</v>
      </c>
      <c r="G71" s="43">
        <f t="shared" si="3"/>
        <v>37.119999999999997</v>
      </c>
      <c r="H71" s="44">
        <f t="shared" si="1"/>
        <v>194.46</v>
      </c>
    </row>
    <row r="72" spans="1:8" ht="26.4" x14ac:dyDescent="0.25">
      <c r="A72" s="38">
        <v>60</v>
      </c>
      <c r="B72" s="39" t="s">
        <v>27</v>
      </c>
      <c r="C72" s="46" t="s">
        <v>4</v>
      </c>
      <c r="D72" s="41">
        <f t="shared" si="2"/>
        <v>0.87409999999999999</v>
      </c>
      <c r="E72" s="42">
        <v>180</v>
      </c>
      <c r="F72" s="42">
        <f t="shared" si="4"/>
        <v>157.34</v>
      </c>
      <c r="G72" s="43">
        <f t="shared" si="3"/>
        <v>37.119999999999997</v>
      </c>
      <c r="H72" s="44">
        <f t="shared" si="1"/>
        <v>194.46</v>
      </c>
    </row>
    <row r="73" spans="1:8" ht="26.4" x14ac:dyDescent="0.25">
      <c r="A73" s="38">
        <v>61</v>
      </c>
      <c r="B73" s="39" t="s">
        <v>27</v>
      </c>
      <c r="C73" s="46" t="s">
        <v>4</v>
      </c>
      <c r="D73" s="41">
        <f t="shared" si="2"/>
        <v>0.87409999999999999</v>
      </c>
      <c r="E73" s="42">
        <v>180</v>
      </c>
      <c r="F73" s="42">
        <f t="shared" si="4"/>
        <v>157.34</v>
      </c>
      <c r="G73" s="43">
        <f>ROUNDDOWN(F73*23.59%,2)</f>
        <v>37.11</v>
      </c>
      <c r="H73" s="44">
        <f t="shared" si="1"/>
        <v>194.45</v>
      </c>
    </row>
    <row r="74" spans="1:8" ht="26.4" x14ac:dyDescent="0.25">
      <c r="A74" s="38">
        <v>62</v>
      </c>
      <c r="B74" s="39" t="s">
        <v>27</v>
      </c>
      <c r="C74" s="46" t="s">
        <v>4</v>
      </c>
      <c r="D74" s="41">
        <f t="shared" si="2"/>
        <v>0.87409999999999999</v>
      </c>
      <c r="E74" s="42">
        <v>148</v>
      </c>
      <c r="F74" s="42">
        <f t="shared" si="4"/>
        <v>129.37</v>
      </c>
      <c r="G74" s="43">
        <f t="shared" si="3"/>
        <v>30.52</v>
      </c>
      <c r="H74" s="44">
        <f t="shared" si="1"/>
        <v>159.89000000000001</v>
      </c>
    </row>
    <row r="75" spans="1:8" ht="26.4" x14ac:dyDescent="0.25">
      <c r="A75" s="38">
        <v>63</v>
      </c>
      <c r="B75" s="39" t="s">
        <v>27</v>
      </c>
      <c r="C75" s="46" t="s">
        <v>4</v>
      </c>
      <c r="D75" s="41">
        <f t="shared" si="2"/>
        <v>0.87409999999999999</v>
      </c>
      <c r="E75" s="42">
        <v>148</v>
      </c>
      <c r="F75" s="42">
        <f t="shared" si="4"/>
        <v>129.37</v>
      </c>
      <c r="G75" s="43">
        <f t="shared" si="3"/>
        <v>30.52</v>
      </c>
      <c r="H75" s="44">
        <f t="shared" si="1"/>
        <v>159.89000000000001</v>
      </c>
    </row>
    <row r="76" spans="1:8" ht="26.4" x14ac:dyDescent="0.25">
      <c r="A76" s="38">
        <v>64</v>
      </c>
      <c r="B76" s="39" t="s">
        <v>27</v>
      </c>
      <c r="C76" s="46" t="s">
        <v>4</v>
      </c>
      <c r="D76" s="41">
        <f t="shared" si="2"/>
        <v>0.87409999999999999</v>
      </c>
      <c r="E76" s="42">
        <v>180</v>
      </c>
      <c r="F76" s="42">
        <f t="shared" si="4"/>
        <v>157.34</v>
      </c>
      <c r="G76" s="43">
        <f t="shared" si="3"/>
        <v>37.119999999999997</v>
      </c>
      <c r="H76" s="44">
        <f t="shared" si="1"/>
        <v>194.46</v>
      </c>
    </row>
    <row r="77" spans="1:8" ht="26.4" x14ac:dyDescent="0.25">
      <c r="A77" s="38">
        <v>65</v>
      </c>
      <c r="B77" s="39" t="s">
        <v>29</v>
      </c>
      <c r="C77" s="46" t="s">
        <v>4</v>
      </c>
      <c r="D77" s="41">
        <f t="shared" si="2"/>
        <v>0.87409999999999999</v>
      </c>
      <c r="E77" s="42">
        <v>252.5</v>
      </c>
      <c r="F77" s="42">
        <f t="shared" ref="F77:F86" si="13">ROUNDUP(E77*D77,2)</f>
        <v>220.72</v>
      </c>
      <c r="G77" s="43">
        <f t="shared" si="3"/>
        <v>52.07</v>
      </c>
      <c r="H77" s="44">
        <f t="shared" ref="H77:H89" si="14">F77+G77</f>
        <v>272.79000000000002</v>
      </c>
    </row>
    <row r="78" spans="1:8" ht="26.4" x14ac:dyDescent="0.25">
      <c r="A78" s="38">
        <v>66</v>
      </c>
      <c r="B78" s="39" t="s">
        <v>29</v>
      </c>
      <c r="C78" s="46" t="s">
        <v>4</v>
      </c>
      <c r="D78" s="41">
        <f t="shared" ref="D78:D89" si="15">ROUND((588/168.17)*0.25,4)</f>
        <v>0.87409999999999999</v>
      </c>
      <c r="E78" s="42">
        <v>252.5</v>
      </c>
      <c r="F78" s="42">
        <f t="shared" si="13"/>
        <v>220.72</v>
      </c>
      <c r="G78" s="43">
        <f t="shared" ref="G78:G88" si="16">ROUND(F78*23.59%,2)</f>
        <v>52.07</v>
      </c>
      <c r="H78" s="44">
        <f t="shared" si="14"/>
        <v>272.79000000000002</v>
      </c>
    </row>
    <row r="79" spans="1:8" ht="26.4" x14ac:dyDescent="0.25">
      <c r="A79" s="38">
        <v>67</v>
      </c>
      <c r="B79" s="39" t="s">
        <v>29</v>
      </c>
      <c r="C79" s="46" t="s">
        <v>7</v>
      </c>
      <c r="D79" s="41">
        <f t="shared" si="15"/>
        <v>0.87409999999999999</v>
      </c>
      <c r="E79" s="42">
        <v>252.5</v>
      </c>
      <c r="F79" s="42">
        <f t="shared" si="13"/>
        <v>220.72</v>
      </c>
      <c r="G79" s="43">
        <f t="shared" si="16"/>
        <v>52.07</v>
      </c>
      <c r="H79" s="44">
        <f t="shared" si="14"/>
        <v>272.79000000000002</v>
      </c>
    </row>
    <row r="80" spans="1:8" ht="26.4" x14ac:dyDescent="0.25">
      <c r="A80" s="38">
        <v>68</v>
      </c>
      <c r="B80" s="39" t="s">
        <v>29</v>
      </c>
      <c r="C80" s="46" t="s">
        <v>4</v>
      </c>
      <c r="D80" s="41">
        <f t="shared" si="15"/>
        <v>0.87409999999999999</v>
      </c>
      <c r="E80" s="42">
        <v>252.5</v>
      </c>
      <c r="F80" s="42">
        <f t="shared" si="13"/>
        <v>220.72</v>
      </c>
      <c r="G80" s="43">
        <f t="shared" si="16"/>
        <v>52.07</v>
      </c>
      <c r="H80" s="44">
        <f t="shared" si="14"/>
        <v>272.79000000000002</v>
      </c>
    </row>
    <row r="81" spans="1:8" ht="26.4" x14ac:dyDescent="0.25">
      <c r="A81" s="38">
        <v>69</v>
      </c>
      <c r="B81" s="39" t="s">
        <v>29</v>
      </c>
      <c r="C81" s="46" t="s">
        <v>4</v>
      </c>
      <c r="D81" s="41">
        <f t="shared" si="15"/>
        <v>0.87409999999999999</v>
      </c>
      <c r="E81" s="42">
        <v>252.5</v>
      </c>
      <c r="F81" s="42">
        <f t="shared" si="13"/>
        <v>220.72</v>
      </c>
      <c r="G81" s="43">
        <f t="shared" si="16"/>
        <v>52.07</v>
      </c>
      <c r="H81" s="44">
        <f t="shared" si="14"/>
        <v>272.79000000000002</v>
      </c>
    </row>
    <row r="82" spans="1:8" ht="26.4" x14ac:dyDescent="0.25">
      <c r="A82" s="38">
        <v>70</v>
      </c>
      <c r="B82" s="39" t="s">
        <v>29</v>
      </c>
      <c r="C82" s="46" t="s">
        <v>4</v>
      </c>
      <c r="D82" s="41">
        <f t="shared" si="15"/>
        <v>0.87409999999999999</v>
      </c>
      <c r="E82" s="42">
        <v>252.5</v>
      </c>
      <c r="F82" s="42">
        <f t="shared" si="13"/>
        <v>220.72</v>
      </c>
      <c r="G82" s="43">
        <f t="shared" si="16"/>
        <v>52.07</v>
      </c>
      <c r="H82" s="44">
        <f t="shared" si="14"/>
        <v>272.79000000000002</v>
      </c>
    </row>
    <row r="83" spans="1:8" ht="26.4" x14ac:dyDescent="0.25">
      <c r="A83" s="38">
        <v>71</v>
      </c>
      <c r="B83" s="39" t="s">
        <v>29</v>
      </c>
      <c r="C83" s="46" t="s">
        <v>4</v>
      </c>
      <c r="D83" s="41">
        <f t="shared" si="15"/>
        <v>0.87409999999999999</v>
      </c>
      <c r="E83" s="42">
        <v>252.5</v>
      </c>
      <c r="F83" s="42">
        <f t="shared" si="13"/>
        <v>220.72</v>
      </c>
      <c r="G83" s="43">
        <f t="shared" si="16"/>
        <v>52.07</v>
      </c>
      <c r="H83" s="44">
        <f t="shared" si="14"/>
        <v>272.79000000000002</v>
      </c>
    </row>
    <row r="84" spans="1:8" ht="26.4" x14ac:dyDescent="0.25">
      <c r="A84" s="38">
        <v>72</v>
      </c>
      <c r="B84" s="39" t="s">
        <v>29</v>
      </c>
      <c r="C84" s="46" t="s">
        <v>4</v>
      </c>
      <c r="D84" s="41">
        <f t="shared" si="15"/>
        <v>0.87409999999999999</v>
      </c>
      <c r="E84" s="42">
        <v>252.5</v>
      </c>
      <c r="F84" s="42">
        <f t="shared" si="13"/>
        <v>220.72</v>
      </c>
      <c r="G84" s="43">
        <f t="shared" si="16"/>
        <v>52.07</v>
      </c>
      <c r="H84" s="44">
        <f t="shared" si="14"/>
        <v>272.79000000000002</v>
      </c>
    </row>
    <row r="85" spans="1:8" ht="26.4" x14ac:dyDescent="0.25">
      <c r="A85" s="38">
        <v>73</v>
      </c>
      <c r="B85" s="39" t="s">
        <v>29</v>
      </c>
      <c r="C85" s="46" t="s">
        <v>4</v>
      </c>
      <c r="D85" s="41">
        <f t="shared" si="15"/>
        <v>0.87409999999999999</v>
      </c>
      <c r="E85" s="42">
        <v>252.5</v>
      </c>
      <c r="F85" s="42">
        <f t="shared" si="13"/>
        <v>220.72</v>
      </c>
      <c r="G85" s="43">
        <f t="shared" si="16"/>
        <v>52.07</v>
      </c>
      <c r="H85" s="44">
        <f t="shared" si="14"/>
        <v>272.79000000000002</v>
      </c>
    </row>
    <row r="86" spans="1:8" ht="26.4" x14ac:dyDescent="0.25">
      <c r="A86" s="38">
        <v>74</v>
      </c>
      <c r="B86" s="39" t="s">
        <v>29</v>
      </c>
      <c r="C86" s="46" t="s">
        <v>4</v>
      </c>
      <c r="D86" s="41">
        <f t="shared" si="15"/>
        <v>0.87409999999999999</v>
      </c>
      <c r="E86" s="42">
        <v>252.5</v>
      </c>
      <c r="F86" s="42">
        <f t="shared" si="13"/>
        <v>220.72</v>
      </c>
      <c r="G86" s="43">
        <f t="shared" si="16"/>
        <v>52.07</v>
      </c>
      <c r="H86" s="44">
        <f t="shared" si="14"/>
        <v>272.79000000000002</v>
      </c>
    </row>
    <row r="87" spans="1:8" ht="26.4" x14ac:dyDescent="0.25">
      <c r="A87" s="38">
        <v>75</v>
      </c>
      <c r="B87" s="39" t="s">
        <v>29</v>
      </c>
      <c r="C87" s="46" t="s">
        <v>4</v>
      </c>
      <c r="D87" s="41">
        <f t="shared" si="15"/>
        <v>0.87409999999999999</v>
      </c>
      <c r="E87" s="42">
        <v>252.5</v>
      </c>
      <c r="F87" s="42">
        <f>ROUNDUP(E87*D87,2)</f>
        <v>220.72</v>
      </c>
      <c r="G87" s="43">
        <f t="shared" si="16"/>
        <v>52.07</v>
      </c>
      <c r="H87" s="44">
        <f t="shared" si="14"/>
        <v>272.79000000000002</v>
      </c>
    </row>
    <row r="88" spans="1:8" ht="39.6" x14ac:dyDescent="0.25">
      <c r="A88" s="38">
        <v>76</v>
      </c>
      <c r="B88" s="39" t="s">
        <v>28</v>
      </c>
      <c r="C88" s="46" t="s">
        <v>16</v>
      </c>
      <c r="D88" s="41">
        <f t="shared" si="15"/>
        <v>0.87409999999999999</v>
      </c>
      <c r="E88" s="42">
        <v>277</v>
      </c>
      <c r="F88" s="42">
        <f t="shared" ref="F88" si="17">ROUND(E88*D88,2)</f>
        <v>242.13</v>
      </c>
      <c r="G88" s="43">
        <f t="shared" si="16"/>
        <v>57.12</v>
      </c>
      <c r="H88" s="44">
        <f t="shared" si="14"/>
        <v>299.25</v>
      </c>
    </row>
    <row r="89" spans="1:8" ht="39.6" x14ac:dyDescent="0.25">
      <c r="A89" s="38">
        <v>77</v>
      </c>
      <c r="B89" s="39" t="s">
        <v>28</v>
      </c>
      <c r="C89" s="46" t="s">
        <v>16</v>
      </c>
      <c r="D89" s="41">
        <f t="shared" si="15"/>
        <v>0.87409999999999999</v>
      </c>
      <c r="E89" s="42">
        <v>436</v>
      </c>
      <c r="F89" s="42">
        <f>ROUNDUP(E89*D89,2)+0.01</f>
        <v>381.12</v>
      </c>
      <c r="G89" s="43">
        <f>ROUNDDOWN(F89*23.59%,2)</f>
        <v>89.9</v>
      </c>
      <c r="H89" s="44">
        <f t="shared" si="14"/>
        <v>471.02</v>
      </c>
    </row>
  </sheetData>
  <mergeCells count="2">
    <mergeCell ref="A8:H8"/>
    <mergeCell ref="A11:D11"/>
  </mergeCells>
  <pageMargins left="0.7" right="0.7" top="0.75" bottom="0.75" header="0.3" footer="0.3"/>
  <pageSetup paperSize="9" scale="53" fitToHeight="0" orientation="portrait" verticalDpi="90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2.pielikums</vt:lpstr>
      <vt:lpstr>'2.pielikums'!Print_Area</vt:lpstr>
      <vt:lpstr>'2.pielikums'!Print_Titles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2.pielikums anotācijai</dc:title>
  <dc:creator>Inga Ošiņa</dc:creator>
  <cp:lastModifiedBy>Inga Ošiņa</cp:lastModifiedBy>
  <cp:lastPrinted>2022-04-22T11:22:18Z</cp:lastPrinted>
  <dcterms:created xsi:type="dcterms:W3CDTF">2021-10-12T09:01:00Z</dcterms:created>
  <dcterms:modified xsi:type="dcterms:W3CDTF">2022-04-22T11:35:03Z</dcterms:modified>
</cp:coreProperties>
</file>