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marts\Uz FM\"/>
    </mc:Choice>
  </mc:AlternateContent>
  <bookViews>
    <workbookView xWindow="0" yWindow="0" windowWidth="23040" windowHeight="9192"/>
  </bookViews>
  <sheets>
    <sheet name="5.pielikums" sheetId="23" r:id="rId1"/>
  </sheets>
  <definedNames>
    <definedName name="_xlnm._FilterDatabase" localSheetId="0" hidden="1">'5.pielikums'!$A$10:$I$69</definedName>
    <definedName name="_xlnm.Print_Area" localSheetId="0">'5.pielikums'!$A$1:$I$90</definedName>
    <definedName name="_xlnm.Print_Titles" localSheetId="0">'5.pielikums'!$10:$10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23" l="1"/>
  <c r="G11" i="23"/>
  <c r="H11" i="23"/>
  <c r="I11" i="23"/>
  <c r="H88" i="23" l="1"/>
  <c r="I88" i="23" s="1"/>
  <c r="E88" i="23"/>
  <c r="H87" i="23"/>
  <c r="I87" i="23" s="1"/>
  <c r="E87" i="23"/>
  <c r="H86" i="23"/>
  <c r="I86" i="23" s="1"/>
  <c r="E86" i="23"/>
  <c r="H85" i="23"/>
  <c r="I85" i="23" s="1"/>
  <c r="E85" i="23"/>
  <c r="H84" i="23"/>
  <c r="I84" i="23" s="1"/>
  <c r="E84" i="23"/>
  <c r="H83" i="23"/>
  <c r="I83" i="23" s="1"/>
  <c r="E83" i="23"/>
  <c r="H82" i="23"/>
  <c r="I82" i="23" s="1"/>
  <c r="E82" i="23"/>
  <c r="H81" i="23"/>
  <c r="I81" i="23" s="1"/>
  <c r="E81" i="23"/>
  <c r="H80" i="23"/>
  <c r="I80" i="23" s="1"/>
  <c r="E80" i="23"/>
  <c r="H79" i="23"/>
  <c r="I79" i="23" s="1"/>
  <c r="E79" i="23"/>
  <c r="H78" i="23"/>
  <c r="I78" i="23" s="1"/>
  <c r="E78" i="23"/>
  <c r="H77" i="23"/>
  <c r="I77" i="23" s="1"/>
  <c r="E77" i="23"/>
  <c r="H76" i="23"/>
  <c r="I76" i="23" s="1"/>
  <c r="E76" i="23"/>
  <c r="H75" i="23"/>
  <c r="I75" i="23" s="1"/>
  <c r="E75" i="23"/>
  <c r="H74" i="23"/>
  <c r="I74" i="23" s="1"/>
  <c r="E74" i="23"/>
  <c r="H73" i="23"/>
  <c r="I73" i="23" s="1"/>
  <c r="E73" i="23"/>
  <c r="H72" i="23"/>
  <c r="I72" i="23" s="1"/>
  <c r="E72" i="23"/>
  <c r="H71" i="23"/>
  <c r="I71" i="23" s="1"/>
  <c r="E71" i="23"/>
  <c r="H70" i="23"/>
  <c r="I70" i="23" s="1"/>
  <c r="E70" i="23"/>
  <c r="H69" i="23"/>
  <c r="I69" i="23" s="1"/>
  <c r="E69" i="23"/>
  <c r="H68" i="23"/>
  <c r="I68" i="23" s="1"/>
  <c r="E68" i="23"/>
  <c r="H67" i="23"/>
  <c r="I67" i="23" s="1"/>
  <c r="E67" i="23"/>
  <c r="H66" i="23"/>
  <c r="I66" i="23" s="1"/>
  <c r="E66" i="23"/>
  <c r="H65" i="23"/>
  <c r="I65" i="23" s="1"/>
  <c r="E65" i="23"/>
  <c r="H64" i="23"/>
  <c r="I64" i="23" s="1"/>
  <c r="E64" i="23"/>
  <c r="H63" i="23"/>
  <c r="I63" i="23" s="1"/>
  <c r="E63" i="23"/>
  <c r="H62" i="23"/>
  <c r="I62" i="23" s="1"/>
  <c r="E62" i="23"/>
  <c r="H61" i="23"/>
  <c r="I61" i="23" s="1"/>
  <c r="E61" i="23"/>
  <c r="H60" i="23"/>
  <c r="I60" i="23" s="1"/>
  <c r="E60" i="23"/>
  <c r="I59" i="23"/>
  <c r="H59" i="23"/>
  <c r="E59" i="23"/>
  <c r="H58" i="23"/>
  <c r="I58" i="23" s="1"/>
  <c r="E58" i="23"/>
  <c r="H57" i="23"/>
  <c r="I57" i="23" s="1"/>
  <c r="E57" i="23"/>
  <c r="H56" i="23"/>
  <c r="I56" i="23" s="1"/>
  <c r="E56" i="23"/>
  <c r="H55" i="23"/>
  <c r="I55" i="23" s="1"/>
  <c r="E55" i="23"/>
  <c r="H54" i="23"/>
  <c r="I54" i="23" s="1"/>
  <c r="E54" i="23"/>
  <c r="H53" i="23"/>
  <c r="I53" i="23" s="1"/>
  <c r="E53" i="23"/>
  <c r="H52" i="23"/>
  <c r="I52" i="23" s="1"/>
  <c r="E52" i="23"/>
  <c r="H51" i="23"/>
  <c r="I51" i="23" s="1"/>
  <c r="E51" i="23"/>
  <c r="H50" i="23"/>
  <c r="I50" i="23" s="1"/>
  <c r="E50" i="23"/>
  <c r="I49" i="23"/>
  <c r="H49" i="23"/>
  <c r="E49" i="23"/>
  <c r="H48" i="23"/>
  <c r="I48" i="23" s="1"/>
  <c r="E48" i="23"/>
  <c r="H47" i="23"/>
  <c r="I47" i="23" s="1"/>
  <c r="E47" i="23"/>
  <c r="H46" i="23"/>
  <c r="I46" i="23" s="1"/>
  <c r="E46" i="23"/>
  <c r="H45" i="23"/>
  <c r="I45" i="23" s="1"/>
  <c r="E45" i="23"/>
  <c r="H44" i="23"/>
  <c r="I44" i="23" s="1"/>
  <c r="E44" i="23"/>
  <c r="H43" i="23"/>
  <c r="I43" i="23" s="1"/>
  <c r="E43" i="23"/>
  <c r="H42" i="23"/>
  <c r="I42" i="23" s="1"/>
  <c r="E42" i="23"/>
  <c r="H41" i="23"/>
  <c r="I41" i="23" s="1"/>
  <c r="E41" i="23"/>
  <c r="H40" i="23"/>
  <c r="I40" i="23" s="1"/>
  <c r="E40" i="23"/>
  <c r="I39" i="23"/>
  <c r="H39" i="23"/>
  <c r="E39" i="23"/>
  <c r="H38" i="23"/>
  <c r="I38" i="23" s="1"/>
  <c r="E38" i="23"/>
  <c r="H37" i="23"/>
  <c r="I37" i="23" s="1"/>
  <c r="E37" i="23"/>
  <c r="H36" i="23"/>
  <c r="I36" i="23" s="1"/>
  <c r="E36" i="23"/>
  <c r="H35" i="23"/>
  <c r="I35" i="23" s="1"/>
  <c r="E35" i="23"/>
  <c r="H34" i="23"/>
  <c r="I34" i="23" s="1"/>
  <c r="E34" i="23"/>
  <c r="H33" i="23"/>
  <c r="I33" i="23" s="1"/>
  <c r="E33" i="23"/>
  <c r="H32" i="23"/>
  <c r="I32" i="23" s="1"/>
  <c r="E32" i="23"/>
  <c r="H31" i="23"/>
  <c r="I31" i="23" s="1"/>
  <c r="E31" i="23"/>
  <c r="H30" i="23"/>
  <c r="I30" i="23" s="1"/>
  <c r="E30" i="23"/>
  <c r="H29" i="23"/>
  <c r="I29" i="23" s="1"/>
  <c r="E29" i="23"/>
  <c r="H28" i="23"/>
  <c r="I28" i="23" s="1"/>
  <c r="E28" i="23"/>
  <c r="H27" i="23"/>
  <c r="I27" i="23" s="1"/>
  <c r="E27" i="23"/>
  <c r="H26" i="23"/>
  <c r="I26" i="23" s="1"/>
  <c r="E26" i="23"/>
  <c r="H25" i="23"/>
  <c r="I25" i="23" s="1"/>
  <c r="E25" i="23"/>
  <c r="H24" i="23"/>
  <c r="I24" i="23" s="1"/>
  <c r="E24" i="23"/>
  <c r="H23" i="23"/>
  <c r="I23" i="23" s="1"/>
  <c r="E23" i="23"/>
  <c r="H22" i="23"/>
  <c r="I22" i="23" s="1"/>
  <c r="E22" i="23"/>
  <c r="H21" i="23"/>
  <c r="I21" i="23" s="1"/>
  <c r="E21" i="23"/>
  <c r="H20" i="23"/>
  <c r="I20" i="23" s="1"/>
  <c r="E20" i="23"/>
  <c r="I19" i="23"/>
  <c r="H19" i="23"/>
  <c r="E19" i="23"/>
  <c r="H18" i="23"/>
  <c r="I18" i="23" s="1"/>
  <c r="E18" i="23"/>
  <c r="H17" i="23"/>
  <c r="I17" i="23" s="1"/>
  <c r="E17" i="23"/>
  <c r="H16" i="23"/>
  <c r="I16" i="23" s="1"/>
  <c r="E16" i="23"/>
  <c r="H15" i="23"/>
  <c r="I15" i="23" s="1"/>
  <c r="E15" i="23"/>
  <c r="H14" i="23"/>
  <c r="I14" i="23" s="1"/>
  <c r="E14" i="23"/>
  <c r="H13" i="23"/>
  <c r="I13" i="23" s="1"/>
  <c r="E13" i="23"/>
</calcChain>
</file>

<file path=xl/sharedStrings.xml><?xml version="1.0" encoding="utf-8"?>
<sst xmlns="http://schemas.openxmlformats.org/spreadsheetml/2006/main" count="170" uniqueCount="32">
  <si>
    <t>“Par finanšu līdzekļu piešķiršanu no valsts budžeta programmas</t>
  </si>
  <si>
    <t xml:space="preserve"> “Līdzekļi neparedzētiem gadījumiem”” sākotnējās ietekmes novērtējuma ziņojumam (anotācijai)</t>
  </si>
  <si>
    <t>Ministru kabineta rīkojuma projekta</t>
  </si>
  <si>
    <t>Valsts policija</t>
  </si>
  <si>
    <t>Nr. p.k.</t>
  </si>
  <si>
    <t>Struktūrvienība</t>
  </si>
  <si>
    <t>Amats</t>
  </si>
  <si>
    <t>Mēnešalga amatpersonām ar speciālajām pakāpēm</t>
  </si>
  <si>
    <t>Stundas likme</t>
  </si>
  <si>
    <t>Stundu skaits</t>
  </si>
  <si>
    <t xml:space="preserve"> DD VSAOI </t>
  </si>
  <si>
    <t>Atlīdzība</t>
  </si>
  <si>
    <t>RĪGAS REĢIONA PĀRVALDE</t>
  </si>
  <si>
    <t>bataljona komandiera vietnieks</t>
  </si>
  <si>
    <t>jaunākais inspektors</t>
  </si>
  <si>
    <t>vada komandiera vietnieks</t>
  </si>
  <si>
    <t>rotas komandiera vietnieks</t>
  </si>
  <si>
    <t>vada komandieris</t>
  </si>
  <si>
    <t>rotas komandieris</t>
  </si>
  <si>
    <t>kopā</t>
  </si>
  <si>
    <t>*Piemaksa par darbu paaugstināta riska un slodzes apstākļos noteikta amatpersonām, kuras veica tiešus dienesta (darba) pienākumus uz Latvijas Republikas–Baltkrievijas Republikas valsts robežas, lai nepieļautu robežas nelikumīgu šķērsošanu, savas kompetences un kapacitātes ietvaros, kas izpaužas atbalsta sniegšanā Valsts Robežsardzei.</t>
  </si>
  <si>
    <t>Piemaksa par darbu īpašos apstākļos</t>
  </si>
  <si>
    <t>KĀRTĪBAS POLICIJAS PĀRVALDES PATRUĻPOLICIJAS PĀRVALDE SPECIĀLO UZDEVUMU BATALJONS</t>
  </si>
  <si>
    <t>KĀRTĪBAS POLICIJAS PĀRVALDES PATRUĻPOLICIJAS PĀRVALDE SPECIĀLO UZDEVUMU BATALJONS 1.ROTA</t>
  </si>
  <si>
    <t>KĀRTĪBAS POLICIJAS PĀRVALDES PATRUĻPOLICIJAS PĀRVALDE SPECIĀLO UZDEVUMU BATALJONS 2.ROTA</t>
  </si>
  <si>
    <t>KĀRTĪBAS POLICIJAS PĀRVALDES PATRUĻPOLICIJAS PĀRVALDE SPECIĀLO UZDEVUMU BATALJONS 3.ROTA</t>
  </si>
  <si>
    <t xml:space="preserve">KĀRTĪBAS POLICIJAS PĀRVALDES PATRUĻPOLICIJAS PĀRVALDE SPECIĀLO UZDEVUMU BATALJONS 6.ROTA </t>
  </si>
  <si>
    <t>KĀRTĪBAS POLICIJAS PĀRVALDES PATRUĻPOLICIJAS PĀRVALDE SPECIĀLO UZDEVUMU BATALJONS DIENESTA ORGANIZĀCIJAS, KOORDINĀCIJAS UN KONTROLES GRUPA</t>
  </si>
  <si>
    <t>vecākais inspektors</t>
  </si>
  <si>
    <t>5.pielikums</t>
  </si>
  <si>
    <t xml:space="preserve">KĀRTĪBAS POLICIJAS PĀRVALDES PATRUĻPOLICIJAS PĀRVALDE SPECIĀLO UZDEVUMU BATALJONS 7.ROTA </t>
  </si>
  <si>
    <t xml:space="preserve">Piemaksa par darbu paaugstināta riska un slodzes apstākļos* amatpersonām ar speciālajām dienesta pakāpēm, kuras laika periodā  2022.gada 1.marta līdz 31.martam tika iesaistītas atbalsta sniegšanā Valsts robežsardzei Latvijas Republikas-Baltkrievijas Republikas valsts robežas robežuzraudzības nodrošināšanā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</si>
</sst>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color theme="1"/>
      <name val="Times New Roman"/>
      <family val="1"/>
      <charset val="186"/>
    </font>
    <font>
      <sz val="10"/>
      <name val="Arial"/>
      <family val="2"/>
      <charset val="186"/>
    </font>
    <font>
      <b/>
      <sz val="9"/>
      <color theme="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39997558519241921"/>
        <bgColor indexed="64"/>
      </patternFill>
    </fill>
  </fills>
  <borders count="6">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57">
    <xf numFmtId="0" fontId="0" fillId="0" borderId="0"/>
    <xf numFmtId="0" fontId="18" fillId="0" borderId="0"/>
    <xf numFmtId="0" fontId="19" fillId="0" borderId="0"/>
    <xf numFmtId="0" fontId="17" fillId="0" borderId="0"/>
    <xf numFmtId="0" fontId="17" fillId="0" borderId="0"/>
    <xf numFmtId="0" fontId="17" fillId="0" borderId="0"/>
    <xf numFmtId="0" fontId="16" fillId="0" borderId="0"/>
    <xf numFmtId="0" fontId="16" fillId="0" borderId="0"/>
    <xf numFmtId="0" fontId="15" fillId="0" borderId="0"/>
    <xf numFmtId="0" fontId="14" fillId="0" borderId="0"/>
    <xf numFmtId="0" fontId="21" fillId="0" borderId="0"/>
    <xf numFmtId="0" fontId="14" fillId="0" borderId="0"/>
    <xf numFmtId="0" fontId="14"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9" fillId="0" borderId="0"/>
    <xf numFmtId="0" fontId="10" fillId="0" borderId="0"/>
    <xf numFmtId="0" fontId="10"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24" fillId="0" borderId="0"/>
    <xf numFmtId="0" fontId="6" fillId="0" borderId="0"/>
    <xf numFmtId="0" fontId="19" fillId="0" borderId="0"/>
    <xf numFmtId="0" fontId="5" fillId="0" borderId="0"/>
    <xf numFmtId="0" fontId="4" fillId="0" borderId="0"/>
    <xf numFmtId="0" fontId="29" fillId="0" borderId="0"/>
    <xf numFmtId="0" fontId="3" fillId="0" borderId="0"/>
    <xf numFmtId="0" fontId="2" fillId="0" borderId="0"/>
    <xf numFmtId="0" fontId="1" fillId="0" borderId="0"/>
  </cellStyleXfs>
  <cellXfs count="47">
    <xf numFmtId="0" fontId="0" fillId="0" borderId="0" xfId="0"/>
    <xf numFmtId="1" fontId="20" fillId="2" borderId="0" xfId="0" applyNumberFormat="1" applyFont="1" applyFill="1" applyAlignment="1">
      <alignment horizontal="right"/>
    </xf>
    <xf numFmtId="0" fontId="20" fillId="2" borderId="0" xfId="0" applyFont="1" applyFill="1" applyAlignment="1">
      <alignment horizontal="right"/>
    </xf>
    <xf numFmtId="0" fontId="25" fillId="0" borderId="0" xfId="48" applyFont="1" applyAlignment="1">
      <alignment horizontal="center" vertical="center"/>
    </xf>
    <xf numFmtId="0" fontId="25" fillId="0" borderId="0" xfId="48" applyFont="1" applyAlignment="1">
      <alignment vertical="center" wrapText="1"/>
    </xf>
    <xf numFmtId="0" fontId="27" fillId="0" borderId="0" xfId="0" applyFont="1" applyAlignment="1">
      <alignment vertical="center"/>
    </xf>
    <xf numFmtId="0" fontId="25" fillId="0" borderId="0" xfId="0" applyFont="1" applyAlignment="1">
      <alignment horizontal="center" vertical="center"/>
    </xf>
    <xf numFmtId="0" fontId="25" fillId="0" borderId="0" xfId="0" applyFont="1" applyAlignment="1">
      <alignment vertical="center" wrapText="1"/>
    </xf>
    <xf numFmtId="3" fontId="25" fillId="0" borderId="0" xfId="0" applyNumberFormat="1" applyFont="1" applyAlignment="1">
      <alignment horizontal="center" vertical="center"/>
    </xf>
    <xf numFmtId="0" fontId="25" fillId="0" borderId="0" xfId="0" applyFont="1" applyAlignment="1">
      <alignment vertical="center"/>
    </xf>
    <xf numFmtId="0" fontId="28" fillId="0" borderId="3" xfId="50" applyFont="1" applyBorder="1" applyAlignment="1">
      <alignment vertical="center" wrapText="1"/>
    </xf>
    <xf numFmtId="49" fontId="25" fillId="0" borderId="3" xfId="50" applyNumberFormat="1" applyFont="1" applyBorder="1" applyAlignment="1">
      <alignment vertical="center" wrapText="1"/>
    </xf>
    <xf numFmtId="0" fontId="25" fillId="0" borderId="0" xfId="48" applyFont="1" applyAlignment="1">
      <alignment horizontal="left" vertical="center" wrapText="1"/>
    </xf>
    <xf numFmtId="0" fontId="25" fillId="0" borderId="0" xfId="0" applyFont="1" applyAlignment="1">
      <alignment horizontal="left" vertical="center" wrapText="1"/>
    </xf>
    <xf numFmtId="0" fontId="25" fillId="0" borderId="0" xfId="0" applyFont="1" applyAlignment="1">
      <alignment horizontal="center" vertical="center" wrapText="1"/>
    </xf>
    <xf numFmtId="0" fontId="25" fillId="0" borderId="0" xfId="0" applyFont="1" applyFill="1" applyAlignment="1">
      <alignment vertical="center"/>
    </xf>
    <xf numFmtId="0" fontId="23" fillId="0" borderId="1" xfId="0" applyFont="1" applyFill="1" applyBorder="1" applyAlignment="1">
      <alignment horizontal="center" vertical="center" wrapText="1"/>
    </xf>
    <xf numFmtId="4" fontId="23" fillId="0" borderId="0" xfId="0" applyNumberFormat="1" applyFont="1" applyFill="1" applyBorder="1" applyAlignment="1">
      <alignment horizontal="center" vertical="center" wrapText="1"/>
    </xf>
    <xf numFmtId="4" fontId="23" fillId="0" borderId="1" xfId="0"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8" fillId="0" borderId="3" xfId="56" applyFont="1" applyFill="1" applyBorder="1" applyAlignment="1">
      <alignment horizontal="center" vertical="center" wrapText="1"/>
    </xf>
    <xf numFmtId="3" fontId="28" fillId="2" borderId="3" xfId="0" applyNumberFormat="1" applyFont="1" applyFill="1" applyBorder="1" applyAlignment="1">
      <alignment horizontal="center" vertical="center" wrapText="1"/>
    </xf>
    <xf numFmtId="0" fontId="28" fillId="2" borderId="3" xfId="0" applyFont="1" applyFill="1" applyBorder="1" applyAlignment="1">
      <alignment horizontal="center" vertical="center" wrapText="1"/>
    </xf>
    <xf numFmtId="0" fontId="28" fillId="0" borderId="3" xfId="0" applyFont="1" applyFill="1" applyBorder="1" applyAlignment="1">
      <alignment horizontal="center" vertical="center" wrapText="1"/>
    </xf>
    <xf numFmtId="4" fontId="26" fillId="3" borderId="3" xfId="0" applyNumberFormat="1" applyFont="1" applyFill="1" applyBorder="1" applyAlignment="1">
      <alignment horizontal="center" vertical="center"/>
    </xf>
    <xf numFmtId="0" fontId="26" fillId="0" borderId="0" xfId="0" applyFont="1" applyAlignment="1">
      <alignment vertical="center"/>
    </xf>
    <xf numFmtId="0" fontId="26" fillId="4" borderId="4" xfId="0" applyFont="1" applyFill="1" applyBorder="1" applyAlignment="1">
      <alignment horizontal="center" vertical="center"/>
    </xf>
    <xf numFmtId="0" fontId="26" fillId="4" borderId="2" xfId="0" applyFont="1" applyFill="1" applyBorder="1" applyAlignment="1">
      <alignment vertical="center"/>
    </xf>
    <xf numFmtId="49" fontId="26" fillId="4" borderId="2" xfId="0" applyNumberFormat="1" applyFont="1" applyFill="1" applyBorder="1" applyAlignment="1">
      <alignment horizontal="center" vertical="center" wrapText="1"/>
    </xf>
    <xf numFmtId="3" fontId="26" fillId="4" borderId="2" xfId="0" applyNumberFormat="1" applyFont="1" applyFill="1" applyBorder="1" applyAlignment="1">
      <alignment horizontal="center" vertical="center"/>
    </xf>
    <xf numFmtId="4" fontId="26" fillId="4" borderId="2" xfId="0" applyNumberFormat="1" applyFont="1" applyFill="1" applyBorder="1" applyAlignment="1">
      <alignment horizontal="center" vertical="center"/>
    </xf>
    <xf numFmtId="4" fontId="26" fillId="4" borderId="5" xfId="0" applyNumberFormat="1" applyFont="1" applyFill="1" applyBorder="1" applyAlignment="1">
      <alignment horizontal="center" vertical="center"/>
    </xf>
    <xf numFmtId="0" fontId="26" fillId="0" borderId="0" xfId="0" applyFont="1" applyAlignment="1">
      <alignment horizontal="left" vertical="center"/>
    </xf>
    <xf numFmtId="0" fontId="25" fillId="0" borderId="3" xfId="0" applyFont="1" applyFill="1" applyBorder="1" applyAlignment="1">
      <alignment horizontal="center" vertical="center"/>
    </xf>
    <xf numFmtId="3" fontId="25" fillId="0" borderId="3" xfId="0" applyNumberFormat="1" applyFont="1" applyBorder="1" applyAlignment="1">
      <alignment horizontal="center" vertical="center"/>
    </xf>
    <xf numFmtId="4" fontId="25" fillId="0" borderId="3" xfId="0" applyNumberFormat="1" applyFont="1" applyBorder="1" applyAlignment="1">
      <alignment horizontal="center" vertical="center"/>
    </xf>
    <xf numFmtId="4" fontId="25" fillId="2" borderId="3" xfId="0" applyNumberFormat="1" applyFont="1" applyFill="1" applyBorder="1" applyAlignment="1">
      <alignment horizontal="center" vertical="center"/>
    </xf>
    <xf numFmtId="4" fontId="25" fillId="0" borderId="3" xfId="0" applyNumberFormat="1" applyFont="1" applyFill="1" applyBorder="1" applyAlignment="1">
      <alignment horizontal="center" vertical="center"/>
    </xf>
    <xf numFmtId="0" fontId="25" fillId="0" borderId="3" xfId="0" applyFont="1" applyBorder="1" applyAlignment="1">
      <alignment vertical="center" wrapText="1"/>
    </xf>
    <xf numFmtId="49" fontId="25" fillId="0" borderId="3" xfId="0" applyNumberFormat="1" applyFont="1" applyBorder="1" applyAlignment="1">
      <alignment horizontal="left" vertical="center" wrapText="1"/>
    </xf>
    <xf numFmtId="0" fontId="25" fillId="0" borderId="3" xfId="0" applyFont="1" applyBorder="1" applyAlignment="1">
      <alignment horizontal="left" vertical="center" wrapText="1"/>
    </xf>
    <xf numFmtId="4" fontId="25" fillId="0" borderId="0" xfId="0" applyNumberFormat="1" applyFont="1" applyAlignment="1">
      <alignment vertical="center"/>
    </xf>
    <xf numFmtId="0" fontId="30" fillId="0" borderId="0" xfId="0" applyFont="1" applyFill="1" applyBorder="1" applyAlignment="1">
      <alignment horizontal="center" vertical="center" wrapText="1"/>
    </xf>
    <xf numFmtId="0" fontId="26" fillId="3" borderId="3" xfId="0" applyFont="1" applyFill="1" applyBorder="1" applyAlignment="1">
      <alignment horizontal="right" vertical="center"/>
    </xf>
    <xf numFmtId="0" fontId="23" fillId="0" borderId="0" xfId="0" applyFont="1" applyFill="1" applyBorder="1" applyAlignment="1">
      <alignment horizontal="center" vertical="center" wrapText="1"/>
    </xf>
    <xf numFmtId="0" fontId="25" fillId="0" borderId="0" xfId="0" applyFont="1" applyAlignment="1">
      <alignment horizontal="left" vertical="center" wrapText="1"/>
    </xf>
  </cellXfs>
  <cellStyles count="57">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6" xfId="18"/>
    <cellStyle name="Normal 16 2" xfId="25"/>
    <cellStyle name="Normal 16 3" xfId="35"/>
    <cellStyle name="Normal 17" xfId="22"/>
    <cellStyle name="Normal 17 2" xfId="37"/>
    <cellStyle name="Normal 17 3" xfId="45"/>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7" xfId="3"/>
    <cellStyle name="Normal 7 2" xfId="6"/>
    <cellStyle name="Normal 7 3" xfId="11"/>
    <cellStyle name="Normal 7 4" xfId="15"/>
    <cellStyle name="Normal 7 5" xfId="23"/>
    <cellStyle name="Normal 7 6" xfId="33"/>
    <cellStyle name="Normal 8" xfId="51"/>
    <cellStyle name="Normal 9" xfId="53"/>
    <cellStyle name="Parasts 2" xfId="49"/>
    <cellStyle name="Parasts 2 2" xfId="52"/>
    <cellStyle name="Parasts 2 3" xfId="54"/>
    <cellStyle name="Parasts 2 4" xfId="55"/>
    <cellStyle name="Parasts 2 5" xfId="56"/>
    <cellStyle name="Parasts 4" xfId="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0"/>
  <sheetViews>
    <sheetView tabSelected="1" zoomScale="91" zoomScaleNormal="91" zoomScaleSheetLayoutView="100" workbookViewId="0">
      <selection activeCell="A8" sqref="A8:I8"/>
    </sheetView>
  </sheetViews>
  <sheetFormatPr defaultColWidth="9.109375" defaultRowHeight="13.2" x14ac:dyDescent="0.25"/>
  <cols>
    <col min="1" max="1" width="6.33203125" style="6" customWidth="1"/>
    <col min="2" max="2" width="48.88671875" style="7" customWidth="1"/>
    <col min="3" max="3" width="18.88671875" style="14" customWidth="1"/>
    <col min="4" max="6" width="12.5546875" style="6" customWidth="1"/>
    <col min="7" max="7" width="12.5546875" style="8" customWidth="1"/>
    <col min="8" max="9" width="12.5546875" style="6" customWidth="1"/>
    <col min="10" max="16384" width="9.109375" style="9"/>
  </cols>
  <sheetData>
    <row r="1" spans="1:9" ht="13.8" x14ac:dyDescent="0.25">
      <c r="A1" s="3"/>
      <c r="B1" s="4"/>
      <c r="C1" s="12"/>
      <c r="D1" s="3"/>
      <c r="E1" s="3"/>
      <c r="F1" s="9"/>
      <c r="I1" s="1" t="s">
        <v>29</v>
      </c>
    </row>
    <row r="2" spans="1:9" ht="13.8" x14ac:dyDescent="0.25">
      <c r="A2" s="3"/>
      <c r="B2" s="4"/>
      <c r="C2" s="12"/>
      <c r="D2" s="3"/>
      <c r="E2" s="3"/>
      <c r="F2" s="9"/>
      <c r="I2" s="2" t="s">
        <v>2</v>
      </c>
    </row>
    <row r="3" spans="1:9" ht="13.8" x14ac:dyDescent="0.25">
      <c r="A3" s="3"/>
      <c r="B3" s="4"/>
      <c r="C3" s="12"/>
      <c r="D3" s="3"/>
      <c r="E3" s="3"/>
      <c r="F3" s="9"/>
      <c r="I3" s="2" t="s">
        <v>0</v>
      </c>
    </row>
    <row r="4" spans="1:9" ht="13.8" x14ac:dyDescent="0.25">
      <c r="A4" s="3"/>
      <c r="B4" s="4"/>
      <c r="C4" s="12"/>
      <c r="D4" s="3"/>
      <c r="E4" s="3"/>
      <c r="F4" s="9"/>
      <c r="I4" s="2" t="s">
        <v>1</v>
      </c>
    </row>
    <row r="5" spans="1:9" x14ac:dyDescent="0.25">
      <c r="A5" s="3"/>
      <c r="B5" s="4"/>
      <c r="C5" s="12"/>
      <c r="D5" s="3"/>
      <c r="E5" s="3"/>
      <c r="F5" s="3"/>
    </row>
    <row r="6" spans="1:9" ht="17.399999999999999" x14ac:dyDescent="0.25">
      <c r="A6" s="3"/>
      <c r="B6" s="5" t="s">
        <v>3</v>
      </c>
      <c r="C6" s="12"/>
      <c r="D6" s="3"/>
      <c r="E6" s="3"/>
      <c r="F6" s="3"/>
    </row>
    <row r="7" spans="1:9" x14ac:dyDescent="0.25">
      <c r="C7" s="13"/>
    </row>
    <row r="8" spans="1:9" ht="55.2" customHeight="1" x14ac:dyDescent="0.25">
      <c r="A8" s="45" t="s">
        <v>31</v>
      </c>
      <c r="B8" s="45"/>
      <c r="C8" s="45"/>
      <c r="D8" s="45"/>
      <c r="E8" s="45"/>
      <c r="F8" s="45"/>
      <c r="G8" s="45"/>
      <c r="H8" s="45"/>
      <c r="I8" s="45"/>
    </row>
    <row r="9" spans="1:9" s="15" customFormat="1" ht="15.6" x14ac:dyDescent="0.25">
      <c r="A9" s="16"/>
      <c r="B9" s="16"/>
      <c r="C9" s="16"/>
      <c r="D9" s="16"/>
      <c r="E9" s="43">
        <v>168.17</v>
      </c>
      <c r="F9" s="17"/>
      <c r="G9" s="18"/>
      <c r="H9" s="18"/>
      <c r="I9" s="18"/>
    </row>
    <row r="10" spans="1:9" s="6" customFormat="1" ht="66.75" customHeight="1" x14ac:dyDescent="0.25">
      <c r="A10" s="19" t="s">
        <v>4</v>
      </c>
      <c r="B10" s="20" t="s">
        <v>5</v>
      </c>
      <c r="C10" s="20" t="s">
        <v>6</v>
      </c>
      <c r="D10" s="20" t="s">
        <v>7</v>
      </c>
      <c r="E10" s="20" t="s">
        <v>8</v>
      </c>
      <c r="F10" s="21" t="s">
        <v>9</v>
      </c>
      <c r="G10" s="22" t="s">
        <v>21</v>
      </c>
      <c r="H10" s="23" t="s">
        <v>10</v>
      </c>
      <c r="I10" s="24" t="s">
        <v>11</v>
      </c>
    </row>
    <row r="11" spans="1:9" s="26" customFormat="1" ht="21.75" customHeight="1" x14ac:dyDescent="0.25">
      <c r="A11" s="44" t="s">
        <v>19</v>
      </c>
      <c r="B11" s="44"/>
      <c r="C11" s="44"/>
      <c r="D11" s="44"/>
      <c r="E11" s="44"/>
      <c r="F11" s="25">
        <f t="shared" ref="F11:H11" si="0">SUM(F13:F88)</f>
        <v>10117</v>
      </c>
      <c r="G11" s="25">
        <f t="shared" si="0"/>
        <v>68147.95</v>
      </c>
      <c r="H11" s="25">
        <f t="shared" si="0"/>
        <v>16076.089999999995</v>
      </c>
      <c r="I11" s="25">
        <f>SUM(I13:I88)</f>
        <v>84224.04</v>
      </c>
    </row>
    <row r="12" spans="1:9" s="33" customFormat="1" ht="15.75" customHeight="1" x14ac:dyDescent="0.25">
      <c r="A12" s="27"/>
      <c r="B12" s="28" t="s">
        <v>12</v>
      </c>
      <c r="C12" s="29"/>
      <c r="D12" s="30"/>
      <c r="E12" s="30"/>
      <c r="F12" s="30"/>
      <c r="G12" s="31"/>
      <c r="H12" s="31"/>
      <c r="I12" s="32"/>
    </row>
    <row r="13" spans="1:9" s="15" customFormat="1" ht="26.4" x14ac:dyDescent="0.25">
      <c r="A13" s="34">
        <v>1</v>
      </c>
      <c r="B13" s="10" t="s">
        <v>22</v>
      </c>
      <c r="C13" s="40" t="s">
        <v>13</v>
      </c>
      <c r="D13" s="35">
        <v>1625</v>
      </c>
      <c r="E13" s="36">
        <f>ROUND(D13/$E$9,2)</f>
        <v>9.66</v>
      </c>
      <c r="F13" s="36">
        <v>144</v>
      </c>
      <c r="G13" s="36">
        <v>1391.47</v>
      </c>
      <c r="H13" s="37">
        <f t="shared" ref="H13:H69" si="1">ROUND(G13*23.59%,2)</f>
        <v>328.25</v>
      </c>
      <c r="I13" s="38">
        <f t="shared" ref="I13:I76" si="2">G13+H13</f>
        <v>1719.72</v>
      </c>
    </row>
    <row r="14" spans="1:9" s="15" customFormat="1" ht="26.4" x14ac:dyDescent="0.25">
      <c r="A14" s="34">
        <v>2</v>
      </c>
      <c r="B14" s="11" t="s">
        <v>23</v>
      </c>
      <c r="C14" s="40" t="s">
        <v>16</v>
      </c>
      <c r="D14" s="35">
        <v>1316</v>
      </c>
      <c r="E14" s="36">
        <f t="shared" ref="E14:E77" si="3">ROUND(D14/$E$9,2)</f>
        <v>7.83</v>
      </c>
      <c r="F14" s="36">
        <v>48</v>
      </c>
      <c r="G14" s="36">
        <v>375.6</v>
      </c>
      <c r="H14" s="37">
        <f>ROUNDUP(G14*23.59%,2)</f>
        <v>88.61</v>
      </c>
      <c r="I14" s="38">
        <f t="shared" si="2"/>
        <v>464.21000000000004</v>
      </c>
    </row>
    <row r="15" spans="1:9" s="15" customFormat="1" ht="26.4" x14ac:dyDescent="0.25">
      <c r="A15" s="34">
        <v>3</v>
      </c>
      <c r="B15" s="11" t="s">
        <v>23</v>
      </c>
      <c r="C15" s="40" t="s">
        <v>15</v>
      </c>
      <c r="D15" s="35">
        <v>1277</v>
      </c>
      <c r="E15" s="36">
        <f t="shared" si="3"/>
        <v>7.59</v>
      </c>
      <c r="F15" s="36">
        <v>48</v>
      </c>
      <c r="G15" s="36">
        <v>364.51</v>
      </c>
      <c r="H15" s="37">
        <f t="shared" si="1"/>
        <v>85.99</v>
      </c>
      <c r="I15" s="38">
        <f t="shared" si="2"/>
        <v>450.5</v>
      </c>
    </row>
    <row r="16" spans="1:9" s="15" customFormat="1" ht="26.4" x14ac:dyDescent="0.25">
      <c r="A16" s="34">
        <v>4</v>
      </c>
      <c r="B16" s="10" t="s">
        <v>23</v>
      </c>
      <c r="C16" s="40" t="s">
        <v>15</v>
      </c>
      <c r="D16" s="35">
        <v>1188</v>
      </c>
      <c r="E16" s="36">
        <f t="shared" si="3"/>
        <v>7.06</v>
      </c>
      <c r="F16" s="36">
        <v>192</v>
      </c>
      <c r="G16" s="36">
        <v>1356.29</v>
      </c>
      <c r="H16" s="37">
        <f>ROUNDDOWN(G16*23.59%,2)</f>
        <v>319.94</v>
      </c>
      <c r="I16" s="38">
        <f t="shared" si="2"/>
        <v>1676.23</v>
      </c>
    </row>
    <row r="17" spans="1:11" s="15" customFormat="1" ht="26.4" x14ac:dyDescent="0.25">
      <c r="A17" s="34">
        <v>5</v>
      </c>
      <c r="B17" s="11" t="s">
        <v>23</v>
      </c>
      <c r="C17" s="40" t="s">
        <v>14</v>
      </c>
      <c r="D17" s="35">
        <v>1118</v>
      </c>
      <c r="E17" s="36">
        <f t="shared" si="3"/>
        <v>6.65</v>
      </c>
      <c r="F17" s="36">
        <v>192</v>
      </c>
      <c r="G17" s="36">
        <v>1276.42</v>
      </c>
      <c r="H17" s="37">
        <f t="shared" si="1"/>
        <v>301.11</v>
      </c>
      <c r="I17" s="38">
        <f t="shared" si="2"/>
        <v>1577.5300000000002</v>
      </c>
    </row>
    <row r="18" spans="1:11" s="15" customFormat="1" ht="26.4" x14ac:dyDescent="0.25">
      <c r="A18" s="34">
        <v>6</v>
      </c>
      <c r="B18" s="11" t="s">
        <v>23</v>
      </c>
      <c r="C18" s="40" t="s">
        <v>14</v>
      </c>
      <c r="D18" s="35">
        <v>1141</v>
      </c>
      <c r="E18" s="36">
        <f t="shared" si="3"/>
        <v>6.78</v>
      </c>
      <c r="F18" s="36">
        <v>48</v>
      </c>
      <c r="G18" s="36">
        <v>325.68</v>
      </c>
      <c r="H18" s="37">
        <f>ROUNDDOWN(G18*23.59%,2)</f>
        <v>76.819999999999993</v>
      </c>
      <c r="I18" s="38">
        <f t="shared" si="2"/>
        <v>402.5</v>
      </c>
    </row>
    <row r="19" spans="1:11" s="15" customFormat="1" ht="26.4" x14ac:dyDescent="0.25">
      <c r="A19" s="34">
        <v>7</v>
      </c>
      <c r="B19" s="11" t="s">
        <v>23</v>
      </c>
      <c r="C19" s="40" t="s">
        <v>14</v>
      </c>
      <c r="D19" s="35">
        <v>1118</v>
      </c>
      <c r="E19" s="36">
        <f t="shared" si="3"/>
        <v>6.65</v>
      </c>
      <c r="F19" s="37">
        <v>192</v>
      </c>
      <c r="G19" s="36">
        <v>1276.42</v>
      </c>
      <c r="H19" s="37">
        <f t="shared" si="1"/>
        <v>301.11</v>
      </c>
      <c r="I19" s="38">
        <f t="shared" si="2"/>
        <v>1577.5300000000002</v>
      </c>
    </row>
    <row r="20" spans="1:11" s="15" customFormat="1" ht="26.4" x14ac:dyDescent="0.25">
      <c r="A20" s="34">
        <v>8</v>
      </c>
      <c r="B20" s="11" t="s">
        <v>23</v>
      </c>
      <c r="C20" s="40" t="s">
        <v>14</v>
      </c>
      <c r="D20" s="35">
        <v>1141</v>
      </c>
      <c r="E20" s="36">
        <f t="shared" si="3"/>
        <v>6.78</v>
      </c>
      <c r="F20" s="37">
        <v>48</v>
      </c>
      <c r="G20" s="36">
        <v>325.68</v>
      </c>
      <c r="H20" s="37">
        <f>ROUNDDOWN(G20*23.59%,2)</f>
        <v>76.819999999999993</v>
      </c>
      <c r="I20" s="38">
        <f t="shared" si="2"/>
        <v>402.5</v>
      </c>
    </row>
    <row r="21" spans="1:11" s="15" customFormat="1" ht="26.4" x14ac:dyDescent="0.25">
      <c r="A21" s="34">
        <v>9</v>
      </c>
      <c r="B21" s="11" t="s">
        <v>23</v>
      </c>
      <c r="C21" s="40" t="s">
        <v>14</v>
      </c>
      <c r="D21" s="35">
        <v>1118</v>
      </c>
      <c r="E21" s="36">
        <f t="shared" si="3"/>
        <v>6.65</v>
      </c>
      <c r="F21" s="37">
        <v>48</v>
      </c>
      <c r="G21" s="36">
        <v>319.10000000000002</v>
      </c>
      <c r="H21" s="37">
        <f t="shared" si="1"/>
        <v>75.28</v>
      </c>
      <c r="I21" s="38">
        <f t="shared" si="2"/>
        <v>394.38</v>
      </c>
    </row>
    <row r="22" spans="1:11" ht="26.4" x14ac:dyDescent="0.25">
      <c r="A22" s="34">
        <v>10</v>
      </c>
      <c r="B22" s="11" t="s">
        <v>23</v>
      </c>
      <c r="C22" s="41" t="s">
        <v>14</v>
      </c>
      <c r="D22" s="35">
        <v>1095</v>
      </c>
      <c r="E22" s="36">
        <f t="shared" si="3"/>
        <v>6.51</v>
      </c>
      <c r="F22" s="37">
        <v>254.5</v>
      </c>
      <c r="G22" s="36">
        <v>1657.05</v>
      </c>
      <c r="H22" s="37">
        <f t="shared" si="1"/>
        <v>390.9</v>
      </c>
      <c r="I22" s="38">
        <f t="shared" si="2"/>
        <v>2047.9499999999998</v>
      </c>
      <c r="J22" s="15"/>
      <c r="K22" s="42"/>
    </row>
    <row r="23" spans="1:11" ht="26.4" x14ac:dyDescent="0.25">
      <c r="A23" s="34">
        <v>11</v>
      </c>
      <c r="B23" s="11" t="s">
        <v>23</v>
      </c>
      <c r="C23" s="41" t="s">
        <v>14</v>
      </c>
      <c r="D23" s="35">
        <v>1095</v>
      </c>
      <c r="E23" s="36">
        <f t="shared" si="3"/>
        <v>6.51</v>
      </c>
      <c r="F23" s="37">
        <v>192</v>
      </c>
      <c r="G23" s="36">
        <v>1250.1099999999999</v>
      </c>
      <c r="H23" s="37">
        <f>ROUND(G23*23.59%,2)</f>
        <v>294.89999999999998</v>
      </c>
      <c r="I23" s="38">
        <f t="shared" si="2"/>
        <v>1545.0099999999998</v>
      </c>
      <c r="J23" s="15"/>
    </row>
    <row r="24" spans="1:11" ht="26.4" x14ac:dyDescent="0.25">
      <c r="A24" s="34">
        <v>12</v>
      </c>
      <c r="B24" s="11" t="s">
        <v>23</v>
      </c>
      <c r="C24" s="41" t="s">
        <v>14</v>
      </c>
      <c r="D24" s="35">
        <v>1072</v>
      </c>
      <c r="E24" s="36">
        <f t="shared" si="3"/>
        <v>6.37</v>
      </c>
      <c r="F24" s="37">
        <v>48</v>
      </c>
      <c r="G24" s="36">
        <v>306</v>
      </c>
      <c r="H24" s="37">
        <f>ROUNDUP(G24*23.59%,2)</f>
        <v>72.190000000000012</v>
      </c>
      <c r="I24" s="38">
        <f t="shared" si="2"/>
        <v>378.19</v>
      </c>
      <c r="J24" s="15"/>
    </row>
    <row r="25" spans="1:11" ht="26.4" x14ac:dyDescent="0.25">
      <c r="A25" s="34">
        <v>13</v>
      </c>
      <c r="B25" s="11" t="s">
        <v>23</v>
      </c>
      <c r="C25" s="41" t="s">
        <v>14</v>
      </c>
      <c r="D25" s="35">
        <v>1072</v>
      </c>
      <c r="E25" s="36">
        <f t="shared" si="3"/>
        <v>6.37</v>
      </c>
      <c r="F25" s="37">
        <v>158.5</v>
      </c>
      <c r="G25" s="36">
        <v>1010.44</v>
      </c>
      <c r="H25" s="37">
        <f t="shared" si="1"/>
        <v>238.36</v>
      </c>
      <c r="I25" s="38">
        <f t="shared" si="2"/>
        <v>1248.8000000000002</v>
      </c>
      <c r="J25" s="15"/>
    </row>
    <row r="26" spans="1:11" ht="26.4" x14ac:dyDescent="0.25">
      <c r="A26" s="34">
        <v>14</v>
      </c>
      <c r="B26" s="10" t="s">
        <v>23</v>
      </c>
      <c r="C26" s="41" t="s">
        <v>14</v>
      </c>
      <c r="D26" s="35">
        <v>1072</v>
      </c>
      <c r="E26" s="36">
        <f t="shared" si="3"/>
        <v>6.37</v>
      </c>
      <c r="F26" s="37">
        <v>48</v>
      </c>
      <c r="G26" s="36">
        <v>306</v>
      </c>
      <c r="H26" s="37">
        <f>ROUND(G26*23.59%,2)-0.01</f>
        <v>72.179999999999993</v>
      </c>
      <c r="I26" s="38">
        <f t="shared" si="2"/>
        <v>378.18</v>
      </c>
      <c r="J26" s="15"/>
    </row>
    <row r="27" spans="1:11" ht="26.4" x14ac:dyDescent="0.25">
      <c r="A27" s="34">
        <v>15</v>
      </c>
      <c r="B27" s="11" t="s">
        <v>23</v>
      </c>
      <c r="C27" s="41" t="s">
        <v>14</v>
      </c>
      <c r="D27" s="35">
        <v>1095</v>
      </c>
      <c r="E27" s="36">
        <f t="shared" si="3"/>
        <v>6.51</v>
      </c>
      <c r="F27" s="37">
        <v>48</v>
      </c>
      <c r="G27" s="36">
        <v>312.52999999999997</v>
      </c>
      <c r="H27" s="37">
        <f>ROUNDDOWN(G27*23.59%,2)</f>
        <v>73.72</v>
      </c>
      <c r="I27" s="38">
        <f t="shared" si="2"/>
        <v>386.25</v>
      </c>
      <c r="J27" s="15"/>
    </row>
    <row r="28" spans="1:11" ht="26.4" x14ac:dyDescent="0.25">
      <c r="A28" s="34">
        <v>16</v>
      </c>
      <c r="B28" s="10" t="s">
        <v>23</v>
      </c>
      <c r="C28" s="41" t="s">
        <v>14</v>
      </c>
      <c r="D28" s="35">
        <v>1072</v>
      </c>
      <c r="E28" s="36">
        <f t="shared" si="3"/>
        <v>6.37</v>
      </c>
      <c r="F28" s="37">
        <v>48</v>
      </c>
      <c r="G28" s="36">
        <v>306</v>
      </c>
      <c r="H28" s="37">
        <f>ROUND(G28*23.59%,2)</f>
        <v>72.19</v>
      </c>
      <c r="I28" s="38">
        <f t="shared" si="2"/>
        <v>378.19</v>
      </c>
      <c r="J28" s="15"/>
    </row>
    <row r="29" spans="1:11" ht="26.4" x14ac:dyDescent="0.25">
      <c r="A29" s="34">
        <v>17</v>
      </c>
      <c r="B29" s="10" t="s">
        <v>23</v>
      </c>
      <c r="C29" s="41" t="s">
        <v>14</v>
      </c>
      <c r="D29" s="35">
        <v>1072</v>
      </c>
      <c r="E29" s="36">
        <f t="shared" si="3"/>
        <v>6.37</v>
      </c>
      <c r="F29" s="37">
        <v>48</v>
      </c>
      <c r="G29" s="36">
        <v>306</v>
      </c>
      <c r="H29" s="37">
        <f t="shared" si="1"/>
        <v>72.19</v>
      </c>
      <c r="I29" s="38">
        <f t="shared" si="2"/>
        <v>378.19</v>
      </c>
      <c r="J29" s="15"/>
    </row>
    <row r="30" spans="1:11" ht="26.4" x14ac:dyDescent="0.25">
      <c r="A30" s="34">
        <v>18</v>
      </c>
      <c r="B30" s="10" t="s">
        <v>23</v>
      </c>
      <c r="C30" s="41" t="s">
        <v>14</v>
      </c>
      <c r="D30" s="35">
        <v>1049</v>
      </c>
      <c r="E30" s="36">
        <f t="shared" si="3"/>
        <v>6.24</v>
      </c>
      <c r="F30" s="37">
        <v>144</v>
      </c>
      <c r="G30" s="36">
        <v>898.27</v>
      </c>
      <c r="H30" s="37">
        <f t="shared" si="1"/>
        <v>211.9</v>
      </c>
      <c r="I30" s="38">
        <f t="shared" si="2"/>
        <v>1110.17</v>
      </c>
      <c r="J30" s="15"/>
    </row>
    <row r="31" spans="1:11" ht="26.4" x14ac:dyDescent="0.25">
      <c r="A31" s="34">
        <v>19</v>
      </c>
      <c r="B31" s="11" t="s">
        <v>23</v>
      </c>
      <c r="C31" s="41" t="s">
        <v>14</v>
      </c>
      <c r="D31" s="35">
        <v>1049</v>
      </c>
      <c r="E31" s="36">
        <f t="shared" si="3"/>
        <v>6.24</v>
      </c>
      <c r="F31" s="37">
        <v>192</v>
      </c>
      <c r="G31" s="36">
        <v>1197.7</v>
      </c>
      <c r="H31" s="37">
        <f t="shared" si="1"/>
        <v>282.54000000000002</v>
      </c>
      <c r="I31" s="38">
        <f t="shared" si="2"/>
        <v>1480.24</v>
      </c>
      <c r="J31" s="15"/>
    </row>
    <row r="32" spans="1:11" ht="26.4" x14ac:dyDescent="0.25">
      <c r="A32" s="34">
        <v>20</v>
      </c>
      <c r="B32" s="11" t="s">
        <v>24</v>
      </c>
      <c r="C32" s="41" t="s">
        <v>18</v>
      </c>
      <c r="D32" s="35">
        <v>1411</v>
      </c>
      <c r="E32" s="36">
        <f t="shared" si="3"/>
        <v>8.39</v>
      </c>
      <c r="F32" s="37">
        <v>192</v>
      </c>
      <c r="G32" s="36">
        <v>1610.88</v>
      </c>
      <c r="H32" s="37">
        <f t="shared" si="1"/>
        <v>380.01</v>
      </c>
      <c r="I32" s="38">
        <f t="shared" si="2"/>
        <v>1990.89</v>
      </c>
      <c r="J32" s="15"/>
    </row>
    <row r="33" spans="1:10" ht="26.4" x14ac:dyDescent="0.25">
      <c r="A33" s="34">
        <v>21</v>
      </c>
      <c r="B33" s="11" t="s">
        <v>24</v>
      </c>
      <c r="C33" s="41" t="s">
        <v>17</v>
      </c>
      <c r="D33" s="35">
        <v>1302</v>
      </c>
      <c r="E33" s="36">
        <f t="shared" si="3"/>
        <v>7.74</v>
      </c>
      <c r="F33" s="37">
        <v>192</v>
      </c>
      <c r="G33" s="36">
        <v>1486.46</v>
      </c>
      <c r="H33" s="37">
        <f>ROUNDUP(G33*23.59%,2)</f>
        <v>350.65999999999997</v>
      </c>
      <c r="I33" s="38">
        <f t="shared" si="2"/>
        <v>1837.12</v>
      </c>
      <c r="J33" s="15"/>
    </row>
    <row r="34" spans="1:10" ht="26.4" x14ac:dyDescent="0.25">
      <c r="A34" s="34">
        <v>22</v>
      </c>
      <c r="B34" s="11" t="s">
        <v>24</v>
      </c>
      <c r="C34" s="41" t="s">
        <v>17</v>
      </c>
      <c r="D34" s="35">
        <v>1280</v>
      </c>
      <c r="E34" s="36">
        <f t="shared" si="3"/>
        <v>7.61</v>
      </c>
      <c r="F34" s="37">
        <v>192</v>
      </c>
      <c r="G34" s="36">
        <v>1461.31</v>
      </c>
      <c r="H34" s="37">
        <f t="shared" si="1"/>
        <v>344.72</v>
      </c>
      <c r="I34" s="38">
        <f t="shared" si="2"/>
        <v>1806.03</v>
      </c>
      <c r="J34" s="15"/>
    </row>
    <row r="35" spans="1:10" ht="26.4" x14ac:dyDescent="0.25">
      <c r="A35" s="34">
        <v>23</v>
      </c>
      <c r="B35" s="10" t="s">
        <v>24</v>
      </c>
      <c r="C35" s="41" t="s">
        <v>14</v>
      </c>
      <c r="D35" s="35">
        <v>1118</v>
      </c>
      <c r="E35" s="36">
        <f t="shared" si="3"/>
        <v>6.65</v>
      </c>
      <c r="F35" s="37">
        <v>192</v>
      </c>
      <c r="G35" s="36">
        <v>1276.42</v>
      </c>
      <c r="H35" s="37">
        <f t="shared" si="1"/>
        <v>301.11</v>
      </c>
      <c r="I35" s="38">
        <f t="shared" si="2"/>
        <v>1577.5300000000002</v>
      </c>
      <c r="J35" s="15"/>
    </row>
    <row r="36" spans="1:10" ht="26.4" x14ac:dyDescent="0.25">
      <c r="A36" s="34">
        <v>24</v>
      </c>
      <c r="B36" s="11" t="s">
        <v>24</v>
      </c>
      <c r="C36" s="41" t="s">
        <v>14</v>
      </c>
      <c r="D36" s="35">
        <v>1141</v>
      </c>
      <c r="E36" s="36">
        <f t="shared" si="3"/>
        <v>6.78</v>
      </c>
      <c r="F36" s="37">
        <v>158.5</v>
      </c>
      <c r="G36" s="36">
        <v>1075.42</v>
      </c>
      <c r="H36" s="37">
        <f>ROUNDUP(G36*23.59%,2)</f>
        <v>253.7</v>
      </c>
      <c r="I36" s="38">
        <f t="shared" si="2"/>
        <v>1329.1200000000001</v>
      </c>
      <c r="J36" s="15"/>
    </row>
    <row r="37" spans="1:10" ht="26.4" x14ac:dyDescent="0.25">
      <c r="A37" s="34">
        <v>25</v>
      </c>
      <c r="B37" s="11" t="s">
        <v>24</v>
      </c>
      <c r="C37" s="41" t="s">
        <v>14</v>
      </c>
      <c r="D37" s="35">
        <v>1141</v>
      </c>
      <c r="E37" s="36">
        <f t="shared" si="3"/>
        <v>6.78</v>
      </c>
      <c r="F37" s="37">
        <v>192</v>
      </c>
      <c r="G37" s="36">
        <v>1302.72</v>
      </c>
      <c r="H37" s="37">
        <f t="shared" si="1"/>
        <v>307.31</v>
      </c>
      <c r="I37" s="38">
        <f t="shared" si="2"/>
        <v>1610.03</v>
      </c>
      <c r="J37" s="15"/>
    </row>
    <row r="38" spans="1:10" ht="26.4" x14ac:dyDescent="0.25">
      <c r="A38" s="34">
        <v>26</v>
      </c>
      <c r="B38" s="11" t="s">
        <v>24</v>
      </c>
      <c r="C38" s="41" t="s">
        <v>14</v>
      </c>
      <c r="D38" s="35">
        <v>1095</v>
      </c>
      <c r="E38" s="36">
        <f t="shared" si="3"/>
        <v>6.51</v>
      </c>
      <c r="F38" s="37">
        <v>192</v>
      </c>
      <c r="G38" s="36">
        <v>1250.1099999999999</v>
      </c>
      <c r="H38" s="37">
        <f t="shared" si="1"/>
        <v>294.89999999999998</v>
      </c>
      <c r="I38" s="38">
        <f t="shared" si="2"/>
        <v>1545.0099999999998</v>
      </c>
      <c r="J38" s="15"/>
    </row>
    <row r="39" spans="1:10" ht="26.4" x14ac:dyDescent="0.25">
      <c r="A39" s="34">
        <v>27</v>
      </c>
      <c r="B39" s="11" t="s">
        <v>24</v>
      </c>
      <c r="C39" s="41" t="s">
        <v>14</v>
      </c>
      <c r="D39" s="35">
        <v>1141</v>
      </c>
      <c r="E39" s="36">
        <f t="shared" si="3"/>
        <v>6.78</v>
      </c>
      <c r="F39" s="37">
        <v>158.5</v>
      </c>
      <c r="G39" s="36">
        <v>1075.42</v>
      </c>
      <c r="H39" s="37">
        <f t="shared" si="1"/>
        <v>253.69</v>
      </c>
      <c r="I39" s="38">
        <f t="shared" si="2"/>
        <v>1329.1100000000001</v>
      </c>
      <c r="J39" s="15"/>
    </row>
    <row r="40" spans="1:10" ht="26.4" x14ac:dyDescent="0.25">
      <c r="A40" s="34">
        <v>28</v>
      </c>
      <c r="B40" s="11" t="s">
        <v>24</v>
      </c>
      <c r="C40" s="41" t="s">
        <v>14</v>
      </c>
      <c r="D40" s="35">
        <v>1141</v>
      </c>
      <c r="E40" s="36">
        <f t="shared" si="3"/>
        <v>6.78</v>
      </c>
      <c r="F40" s="37">
        <v>240</v>
      </c>
      <c r="G40" s="36">
        <v>1628.4</v>
      </c>
      <c r="H40" s="37">
        <f t="shared" si="1"/>
        <v>384.14</v>
      </c>
      <c r="I40" s="38">
        <f t="shared" si="2"/>
        <v>2012.54</v>
      </c>
      <c r="J40" s="15"/>
    </row>
    <row r="41" spans="1:10" ht="26.4" x14ac:dyDescent="0.25">
      <c r="A41" s="34">
        <v>29</v>
      </c>
      <c r="B41" s="11" t="s">
        <v>24</v>
      </c>
      <c r="C41" s="41" t="s">
        <v>14</v>
      </c>
      <c r="D41" s="35">
        <v>1141</v>
      </c>
      <c r="E41" s="36">
        <f t="shared" si="3"/>
        <v>6.78</v>
      </c>
      <c r="F41" s="37">
        <v>96</v>
      </c>
      <c r="G41" s="36">
        <v>651.36</v>
      </c>
      <c r="H41" s="37">
        <f>ROUNDUP(G41*23.59%,2)</f>
        <v>153.66</v>
      </c>
      <c r="I41" s="38">
        <f t="shared" si="2"/>
        <v>805.02</v>
      </c>
      <c r="J41" s="15"/>
    </row>
    <row r="42" spans="1:10" ht="26.4" x14ac:dyDescent="0.25">
      <c r="A42" s="34">
        <v>30</v>
      </c>
      <c r="B42" s="11" t="s">
        <v>24</v>
      </c>
      <c r="C42" s="41" t="s">
        <v>14</v>
      </c>
      <c r="D42" s="35">
        <v>1095</v>
      </c>
      <c r="E42" s="36">
        <f t="shared" si="3"/>
        <v>6.51</v>
      </c>
      <c r="F42" s="37">
        <v>158.5</v>
      </c>
      <c r="G42" s="36">
        <v>1031.99</v>
      </c>
      <c r="H42" s="37">
        <f>ROUNDDOWN(G42*23.59%,2)</f>
        <v>243.44</v>
      </c>
      <c r="I42" s="38">
        <f t="shared" si="2"/>
        <v>1275.43</v>
      </c>
      <c r="J42" s="15"/>
    </row>
    <row r="43" spans="1:10" ht="26.4" x14ac:dyDescent="0.25">
      <c r="A43" s="34">
        <v>31</v>
      </c>
      <c r="B43" s="10" t="s">
        <v>24</v>
      </c>
      <c r="C43" s="41" t="s">
        <v>14</v>
      </c>
      <c r="D43" s="35">
        <v>1141</v>
      </c>
      <c r="E43" s="36">
        <f t="shared" si="3"/>
        <v>6.78</v>
      </c>
      <c r="F43" s="37">
        <v>47</v>
      </c>
      <c r="G43" s="36">
        <v>318.89999999999998</v>
      </c>
      <c r="H43" s="37">
        <f t="shared" si="1"/>
        <v>75.23</v>
      </c>
      <c r="I43" s="38">
        <f t="shared" si="2"/>
        <v>394.13</v>
      </c>
      <c r="J43" s="15"/>
    </row>
    <row r="44" spans="1:10" ht="26.4" x14ac:dyDescent="0.25">
      <c r="A44" s="34">
        <v>32</v>
      </c>
      <c r="B44" s="10" t="s">
        <v>24</v>
      </c>
      <c r="C44" s="41" t="s">
        <v>14</v>
      </c>
      <c r="D44" s="35">
        <v>1141</v>
      </c>
      <c r="E44" s="36">
        <f t="shared" si="3"/>
        <v>6.78</v>
      </c>
      <c r="F44" s="37">
        <v>96</v>
      </c>
      <c r="G44" s="36">
        <v>651.36</v>
      </c>
      <c r="H44" s="37">
        <f t="shared" si="1"/>
        <v>153.66</v>
      </c>
      <c r="I44" s="38">
        <f t="shared" si="2"/>
        <v>805.02</v>
      </c>
      <c r="J44" s="15"/>
    </row>
    <row r="45" spans="1:10" ht="26.4" x14ac:dyDescent="0.25">
      <c r="A45" s="34">
        <v>33</v>
      </c>
      <c r="B45" s="11" t="s">
        <v>24</v>
      </c>
      <c r="C45" s="41" t="s">
        <v>14</v>
      </c>
      <c r="D45" s="35">
        <v>1118</v>
      </c>
      <c r="E45" s="36">
        <f t="shared" si="3"/>
        <v>6.65</v>
      </c>
      <c r="F45" s="37">
        <v>158.5</v>
      </c>
      <c r="G45" s="36">
        <v>1053.71</v>
      </c>
      <c r="H45" s="37">
        <f t="shared" si="1"/>
        <v>248.57</v>
      </c>
      <c r="I45" s="38">
        <f t="shared" si="2"/>
        <v>1302.28</v>
      </c>
      <c r="J45" s="15"/>
    </row>
    <row r="46" spans="1:10" ht="26.4" x14ac:dyDescent="0.25">
      <c r="A46" s="34">
        <v>34</v>
      </c>
      <c r="B46" s="10" t="s">
        <v>24</v>
      </c>
      <c r="C46" s="41" t="s">
        <v>14</v>
      </c>
      <c r="D46" s="35">
        <v>1072</v>
      </c>
      <c r="E46" s="36">
        <f t="shared" si="3"/>
        <v>6.37</v>
      </c>
      <c r="F46" s="37">
        <v>158.5</v>
      </c>
      <c r="G46" s="36">
        <v>1010.44</v>
      </c>
      <c r="H46" s="37">
        <f t="shared" si="1"/>
        <v>238.36</v>
      </c>
      <c r="I46" s="38">
        <f t="shared" si="2"/>
        <v>1248.8000000000002</v>
      </c>
      <c r="J46" s="15"/>
    </row>
    <row r="47" spans="1:10" ht="26.4" x14ac:dyDescent="0.25">
      <c r="A47" s="34">
        <v>35</v>
      </c>
      <c r="B47" s="11" t="s">
        <v>24</v>
      </c>
      <c r="C47" s="41" t="s">
        <v>14</v>
      </c>
      <c r="D47" s="35">
        <v>1072</v>
      </c>
      <c r="E47" s="36">
        <f t="shared" si="3"/>
        <v>6.37</v>
      </c>
      <c r="F47" s="37">
        <v>96</v>
      </c>
      <c r="G47" s="36">
        <v>612</v>
      </c>
      <c r="H47" s="37">
        <f>ROUNDDOWN(G47*23.59%,2)</f>
        <v>144.37</v>
      </c>
      <c r="I47" s="38">
        <f t="shared" si="2"/>
        <v>756.37</v>
      </c>
      <c r="J47" s="15"/>
    </row>
    <row r="48" spans="1:10" ht="26.4" x14ac:dyDescent="0.25">
      <c r="A48" s="34">
        <v>36</v>
      </c>
      <c r="B48" s="11" t="s">
        <v>24</v>
      </c>
      <c r="C48" s="41" t="s">
        <v>14</v>
      </c>
      <c r="D48" s="35">
        <v>1072</v>
      </c>
      <c r="E48" s="36">
        <f t="shared" si="3"/>
        <v>6.37</v>
      </c>
      <c r="F48" s="37">
        <v>96</v>
      </c>
      <c r="G48" s="36">
        <v>612</v>
      </c>
      <c r="H48" s="37">
        <f t="shared" si="1"/>
        <v>144.37</v>
      </c>
      <c r="I48" s="38">
        <f t="shared" si="2"/>
        <v>756.37</v>
      </c>
      <c r="J48" s="15"/>
    </row>
    <row r="49" spans="1:10" ht="26.4" x14ac:dyDescent="0.25">
      <c r="A49" s="34">
        <v>37</v>
      </c>
      <c r="B49" s="10" t="s">
        <v>24</v>
      </c>
      <c r="C49" s="41" t="s">
        <v>14</v>
      </c>
      <c r="D49" s="35">
        <v>1072</v>
      </c>
      <c r="E49" s="36">
        <f t="shared" si="3"/>
        <v>6.37</v>
      </c>
      <c r="F49" s="37">
        <v>96</v>
      </c>
      <c r="G49" s="36">
        <v>612</v>
      </c>
      <c r="H49" s="37">
        <f t="shared" si="1"/>
        <v>144.37</v>
      </c>
      <c r="I49" s="38">
        <f t="shared" si="2"/>
        <v>756.37</v>
      </c>
      <c r="J49" s="15"/>
    </row>
    <row r="50" spans="1:10" ht="26.4" x14ac:dyDescent="0.25">
      <c r="A50" s="34">
        <v>38</v>
      </c>
      <c r="B50" s="10" t="s">
        <v>24</v>
      </c>
      <c r="C50" s="41" t="s">
        <v>14</v>
      </c>
      <c r="D50" s="35">
        <v>1049</v>
      </c>
      <c r="E50" s="36">
        <f t="shared" si="3"/>
        <v>6.24</v>
      </c>
      <c r="F50" s="37">
        <v>192</v>
      </c>
      <c r="G50" s="36">
        <v>1197.7</v>
      </c>
      <c r="H50" s="37">
        <f t="shared" si="1"/>
        <v>282.54000000000002</v>
      </c>
      <c r="I50" s="38">
        <f t="shared" si="2"/>
        <v>1480.24</v>
      </c>
      <c r="J50" s="15"/>
    </row>
    <row r="51" spans="1:10" ht="26.4" x14ac:dyDescent="0.25">
      <c r="A51" s="34">
        <v>39</v>
      </c>
      <c r="B51" s="11" t="s">
        <v>25</v>
      </c>
      <c r="C51" s="41" t="s">
        <v>16</v>
      </c>
      <c r="D51" s="35">
        <v>1294</v>
      </c>
      <c r="E51" s="36">
        <f t="shared" si="3"/>
        <v>7.69</v>
      </c>
      <c r="F51" s="37">
        <v>96</v>
      </c>
      <c r="G51" s="36">
        <v>738.72</v>
      </c>
      <c r="H51" s="37">
        <f t="shared" si="1"/>
        <v>174.26</v>
      </c>
      <c r="I51" s="38">
        <f t="shared" si="2"/>
        <v>912.98</v>
      </c>
      <c r="J51" s="15"/>
    </row>
    <row r="52" spans="1:10" ht="26.4" x14ac:dyDescent="0.25">
      <c r="A52" s="34">
        <v>40</v>
      </c>
      <c r="B52" s="11" t="s">
        <v>25</v>
      </c>
      <c r="C52" s="41" t="s">
        <v>14</v>
      </c>
      <c r="D52" s="35">
        <v>1141</v>
      </c>
      <c r="E52" s="36">
        <f t="shared" si="3"/>
        <v>6.78</v>
      </c>
      <c r="F52" s="37">
        <v>159</v>
      </c>
      <c r="G52" s="36">
        <v>1078.82</v>
      </c>
      <c r="H52" s="37">
        <f>ROUNDDOWN(G52*23.59%,2)</f>
        <v>254.49</v>
      </c>
      <c r="I52" s="38">
        <f t="shared" si="2"/>
        <v>1333.31</v>
      </c>
      <c r="J52" s="15"/>
    </row>
    <row r="53" spans="1:10" ht="26.4" x14ac:dyDescent="0.25">
      <c r="A53" s="34">
        <v>41</v>
      </c>
      <c r="B53" s="11" t="s">
        <v>25</v>
      </c>
      <c r="C53" s="41" t="s">
        <v>14</v>
      </c>
      <c r="D53" s="35">
        <v>1141</v>
      </c>
      <c r="E53" s="36">
        <f t="shared" si="3"/>
        <v>6.78</v>
      </c>
      <c r="F53" s="37">
        <v>240</v>
      </c>
      <c r="G53" s="36">
        <v>1628.4</v>
      </c>
      <c r="H53" s="37">
        <f>ROUNDUP(G53*23.59%,2)</f>
        <v>384.14</v>
      </c>
      <c r="I53" s="38">
        <f t="shared" si="2"/>
        <v>2012.54</v>
      </c>
      <c r="J53" s="15"/>
    </row>
    <row r="54" spans="1:10" ht="26.4" x14ac:dyDescent="0.25">
      <c r="A54" s="34">
        <v>42</v>
      </c>
      <c r="B54" s="11" t="s">
        <v>25</v>
      </c>
      <c r="C54" s="41" t="s">
        <v>14</v>
      </c>
      <c r="D54" s="35">
        <v>1141</v>
      </c>
      <c r="E54" s="36">
        <f t="shared" si="3"/>
        <v>6.78</v>
      </c>
      <c r="F54" s="37">
        <v>135</v>
      </c>
      <c r="G54" s="36">
        <v>915.98</v>
      </c>
      <c r="H54" s="37">
        <f t="shared" si="1"/>
        <v>216.08</v>
      </c>
      <c r="I54" s="38">
        <f t="shared" si="2"/>
        <v>1132.06</v>
      </c>
      <c r="J54" s="15"/>
    </row>
    <row r="55" spans="1:10" ht="26.4" x14ac:dyDescent="0.25">
      <c r="A55" s="34">
        <v>43</v>
      </c>
      <c r="B55" s="11" t="s">
        <v>25</v>
      </c>
      <c r="C55" s="41" t="s">
        <v>14</v>
      </c>
      <c r="D55" s="35">
        <v>1095</v>
      </c>
      <c r="E55" s="36">
        <f t="shared" si="3"/>
        <v>6.51</v>
      </c>
      <c r="F55" s="37">
        <v>159</v>
      </c>
      <c r="G55" s="36">
        <v>1035.25</v>
      </c>
      <c r="H55" s="37">
        <f>ROUNDDOWN(G55*23.59%,2)</f>
        <v>244.21</v>
      </c>
      <c r="I55" s="38">
        <f t="shared" si="2"/>
        <v>1279.46</v>
      </c>
      <c r="J55" s="15"/>
    </row>
    <row r="56" spans="1:10" ht="26.4" x14ac:dyDescent="0.25">
      <c r="A56" s="34">
        <v>44</v>
      </c>
      <c r="B56" s="11" t="s">
        <v>25</v>
      </c>
      <c r="C56" s="41" t="s">
        <v>14</v>
      </c>
      <c r="D56" s="35">
        <v>1141</v>
      </c>
      <c r="E56" s="36">
        <f t="shared" si="3"/>
        <v>6.78</v>
      </c>
      <c r="F56" s="37">
        <v>159</v>
      </c>
      <c r="G56" s="36">
        <v>1078.82</v>
      </c>
      <c r="H56" s="37">
        <f t="shared" ref="H56" si="4">ROUNDDOWN(G56*23.59%,2)</f>
        <v>254.49</v>
      </c>
      <c r="I56" s="38">
        <f t="shared" si="2"/>
        <v>1333.31</v>
      </c>
      <c r="J56" s="15"/>
    </row>
    <row r="57" spans="1:10" ht="26.4" x14ac:dyDescent="0.25">
      <c r="A57" s="34">
        <v>45</v>
      </c>
      <c r="B57" s="10" t="s">
        <v>25</v>
      </c>
      <c r="C57" s="41" t="s">
        <v>14</v>
      </c>
      <c r="D57" s="35">
        <v>1141</v>
      </c>
      <c r="E57" s="36">
        <f t="shared" si="3"/>
        <v>6.78</v>
      </c>
      <c r="F57" s="37">
        <v>240</v>
      </c>
      <c r="G57" s="36">
        <v>1628.4</v>
      </c>
      <c r="H57" s="37">
        <f>ROUND(G57*23.59%,2)</f>
        <v>384.14</v>
      </c>
      <c r="I57" s="38">
        <f t="shared" si="2"/>
        <v>2012.54</v>
      </c>
      <c r="J57" s="15"/>
    </row>
    <row r="58" spans="1:10" ht="26.4" x14ac:dyDescent="0.25">
      <c r="A58" s="34">
        <v>46</v>
      </c>
      <c r="B58" s="11" t="s">
        <v>25</v>
      </c>
      <c r="C58" s="41" t="s">
        <v>14</v>
      </c>
      <c r="D58" s="35">
        <v>1118</v>
      </c>
      <c r="E58" s="36">
        <f t="shared" si="3"/>
        <v>6.65</v>
      </c>
      <c r="F58" s="37">
        <v>96</v>
      </c>
      <c r="G58" s="36">
        <v>638.21</v>
      </c>
      <c r="H58" s="37">
        <f t="shared" si="1"/>
        <v>150.55000000000001</v>
      </c>
      <c r="I58" s="38">
        <f t="shared" si="2"/>
        <v>788.76</v>
      </c>
      <c r="J58" s="15"/>
    </row>
    <row r="59" spans="1:10" ht="26.4" x14ac:dyDescent="0.25">
      <c r="A59" s="34">
        <v>47</v>
      </c>
      <c r="B59" s="11" t="s">
        <v>25</v>
      </c>
      <c r="C59" s="41" t="s">
        <v>14</v>
      </c>
      <c r="D59" s="35">
        <v>1118</v>
      </c>
      <c r="E59" s="36">
        <f t="shared" si="3"/>
        <v>6.65</v>
      </c>
      <c r="F59" s="37">
        <v>240</v>
      </c>
      <c r="G59" s="36">
        <v>1595.52</v>
      </c>
      <c r="H59" s="37">
        <f t="shared" ref="H59:H60" si="5">ROUNDDOWN(G59*23.59%,2)</f>
        <v>376.38</v>
      </c>
      <c r="I59" s="38">
        <f t="shared" si="2"/>
        <v>1971.9</v>
      </c>
      <c r="J59" s="15"/>
    </row>
    <row r="60" spans="1:10" ht="26.4" x14ac:dyDescent="0.25">
      <c r="A60" s="34">
        <v>48</v>
      </c>
      <c r="B60" s="11" t="s">
        <v>25</v>
      </c>
      <c r="C60" s="41" t="s">
        <v>14</v>
      </c>
      <c r="D60" s="35">
        <v>1072</v>
      </c>
      <c r="E60" s="36">
        <f t="shared" si="3"/>
        <v>6.37</v>
      </c>
      <c r="F60" s="37">
        <v>192</v>
      </c>
      <c r="G60" s="36">
        <v>1224</v>
      </c>
      <c r="H60" s="37">
        <f t="shared" si="5"/>
        <v>288.74</v>
      </c>
      <c r="I60" s="38">
        <f t="shared" si="2"/>
        <v>1512.74</v>
      </c>
      <c r="J60" s="15"/>
    </row>
    <row r="61" spans="1:10" ht="26.4" x14ac:dyDescent="0.25">
      <c r="A61" s="34">
        <v>49</v>
      </c>
      <c r="B61" s="10" t="s">
        <v>25</v>
      </c>
      <c r="C61" s="41" t="s">
        <v>14</v>
      </c>
      <c r="D61" s="35">
        <v>1049</v>
      </c>
      <c r="E61" s="36">
        <f t="shared" si="3"/>
        <v>6.24</v>
      </c>
      <c r="F61" s="37">
        <v>96</v>
      </c>
      <c r="G61" s="36">
        <v>598.85</v>
      </c>
      <c r="H61" s="37">
        <f t="shared" si="1"/>
        <v>141.27000000000001</v>
      </c>
      <c r="I61" s="38">
        <f t="shared" si="2"/>
        <v>740.12</v>
      </c>
      <c r="J61" s="15"/>
    </row>
    <row r="62" spans="1:10" ht="26.4" x14ac:dyDescent="0.25">
      <c r="A62" s="34">
        <v>50</v>
      </c>
      <c r="B62" s="10" t="s">
        <v>26</v>
      </c>
      <c r="C62" s="41" t="s">
        <v>18</v>
      </c>
      <c r="D62" s="35">
        <v>1348</v>
      </c>
      <c r="E62" s="36">
        <f t="shared" si="3"/>
        <v>8.02</v>
      </c>
      <c r="F62" s="37">
        <v>105</v>
      </c>
      <c r="G62" s="36">
        <v>841.68</v>
      </c>
      <c r="H62" s="37">
        <f t="shared" si="1"/>
        <v>198.55</v>
      </c>
      <c r="I62" s="38">
        <f t="shared" si="2"/>
        <v>1040.23</v>
      </c>
      <c r="J62" s="15"/>
    </row>
    <row r="63" spans="1:10" ht="26.4" x14ac:dyDescent="0.25">
      <c r="A63" s="34">
        <v>51</v>
      </c>
      <c r="B63" s="11" t="s">
        <v>26</v>
      </c>
      <c r="C63" s="41" t="s">
        <v>16</v>
      </c>
      <c r="D63" s="35">
        <v>1213</v>
      </c>
      <c r="E63" s="36">
        <f t="shared" si="3"/>
        <v>7.21</v>
      </c>
      <c r="F63" s="37">
        <v>81</v>
      </c>
      <c r="G63" s="36">
        <v>584.25</v>
      </c>
      <c r="H63" s="37">
        <f t="shared" si="1"/>
        <v>137.82</v>
      </c>
      <c r="I63" s="38">
        <f t="shared" si="2"/>
        <v>722.06999999999994</v>
      </c>
      <c r="J63" s="15"/>
    </row>
    <row r="64" spans="1:10" ht="26.4" x14ac:dyDescent="0.25">
      <c r="A64" s="34">
        <v>52</v>
      </c>
      <c r="B64" s="11" t="s">
        <v>26</v>
      </c>
      <c r="C64" s="41" t="s">
        <v>14</v>
      </c>
      <c r="D64" s="35">
        <v>1162</v>
      </c>
      <c r="E64" s="36">
        <f t="shared" si="3"/>
        <v>6.91</v>
      </c>
      <c r="F64" s="37">
        <v>81</v>
      </c>
      <c r="G64" s="36">
        <v>559.71</v>
      </c>
      <c r="H64" s="37">
        <f>ROUNDDOWN(G64*23.59%,2)</f>
        <v>132.03</v>
      </c>
      <c r="I64" s="38">
        <f t="shared" si="2"/>
        <v>691.74</v>
      </c>
      <c r="J64" s="15"/>
    </row>
    <row r="65" spans="1:10" ht="26.4" x14ac:dyDescent="0.25">
      <c r="A65" s="34">
        <v>53</v>
      </c>
      <c r="B65" s="11" t="s">
        <v>26</v>
      </c>
      <c r="C65" s="41" t="s">
        <v>14</v>
      </c>
      <c r="D65" s="35">
        <v>1069</v>
      </c>
      <c r="E65" s="36">
        <f t="shared" si="3"/>
        <v>6.36</v>
      </c>
      <c r="F65" s="37">
        <v>57</v>
      </c>
      <c r="G65" s="36">
        <v>362.35</v>
      </c>
      <c r="H65" s="37">
        <f t="shared" si="1"/>
        <v>85.48</v>
      </c>
      <c r="I65" s="38">
        <f t="shared" si="2"/>
        <v>447.83000000000004</v>
      </c>
      <c r="J65" s="15"/>
    </row>
    <row r="66" spans="1:10" ht="26.4" x14ac:dyDescent="0.25">
      <c r="A66" s="34">
        <v>54</v>
      </c>
      <c r="B66" s="11" t="s">
        <v>26</v>
      </c>
      <c r="C66" s="41" t="s">
        <v>14</v>
      </c>
      <c r="D66" s="35">
        <v>1046</v>
      </c>
      <c r="E66" s="36">
        <f t="shared" si="3"/>
        <v>6.22</v>
      </c>
      <c r="F66" s="37">
        <v>105</v>
      </c>
      <c r="G66" s="36">
        <v>653.1</v>
      </c>
      <c r="H66" s="37">
        <f t="shared" si="1"/>
        <v>154.07</v>
      </c>
      <c r="I66" s="38">
        <f t="shared" si="2"/>
        <v>807.17000000000007</v>
      </c>
      <c r="J66" s="15"/>
    </row>
    <row r="67" spans="1:10" ht="26.4" x14ac:dyDescent="0.25">
      <c r="A67" s="34">
        <v>55</v>
      </c>
      <c r="B67" s="11" t="s">
        <v>26</v>
      </c>
      <c r="C67" s="41" t="s">
        <v>14</v>
      </c>
      <c r="D67" s="35">
        <v>1069</v>
      </c>
      <c r="E67" s="36">
        <f t="shared" si="3"/>
        <v>6.36</v>
      </c>
      <c r="F67" s="37">
        <v>81</v>
      </c>
      <c r="G67" s="36">
        <v>514.91999999999996</v>
      </c>
      <c r="H67" s="37">
        <f t="shared" si="1"/>
        <v>121.47</v>
      </c>
      <c r="I67" s="38">
        <f t="shared" si="2"/>
        <v>636.39</v>
      </c>
      <c r="J67" s="15"/>
    </row>
    <row r="68" spans="1:10" ht="26.4" x14ac:dyDescent="0.25">
      <c r="A68" s="34">
        <v>56</v>
      </c>
      <c r="B68" s="10" t="s">
        <v>26</v>
      </c>
      <c r="C68" s="41" t="s">
        <v>14</v>
      </c>
      <c r="D68" s="35">
        <v>1023</v>
      </c>
      <c r="E68" s="36">
        <f t="shared" si="3"/>
        <v>6.08</v>
      </c>
      <c r="F68" s="37">
        <v>105</v>
      </c>
      <c r="G68" s="36">
        <v>638.72</v>
      </c>
      <c r="H68" s="37">
        <f>ROUNDUP(G68*23.59%,2)</f>
        <v>150.67999999999998</v>
      </c>
      <c r="I68" s="38">
        <f t="shared" si="2"/>
        <v>789.4</v>
      </c>
      <c r="J68" s="15"/>
    </row>
    <row r="69" spans="1:10" ht="26.4" x14ac:dyDescent="0.25">
      <c r="A69" s="34">
        <v>57</v>
      </c>
      <c r="B69" s="10" t="s">
        <v>26</v>
      </c>
      <c r="C69" s="41" t="s">
        <v>14</v>
      </c>
      <c r="D69" s="35">
        <v>1112</v>
      </c>
      <c r="E69" s="36">
        <f t="shared" si="3"/>
        <v>6.61</v>
      </c>
      <c r="F69" s="37">
        <v>105</v>
      </c>
      <c r="G69" s="36">
        <v>694.26</v>
      </c>
      <c r="H69" s="37">
        <f t="shared" si="1"/>
        <v>163.78</v>
      </c>
      <c r="I69" s="38">
        <f t="shared" si="2"/>
        <v>858.04</v>
      </c>
      <c r="J69" s="15"/>
    </row>
    <row r="70" spans="1:10" ht="26.4" x14ac:dyDescent="0.25">
      <c r="A70" s="34">
        <v>58</v>
      </c>
      <c r="B70" s="39" t="s">
        <v>26</v>
      </c>
      <c r="C70" s="41" t="s">
        <v>14</v>
      </c>
      <c r="D70" s="35">
        <v>1023</v>
      </c>
      <c r="E70" s="36">
        <f t="shared" si="3"/>
        <v>6.08</v>
      </c>
      <c r="F70" s="37">
        <v>105</v>
      </c>
      <c r="G70" s="36">
        <v>638.72</v>
      </c>
      <c r="H70" s="37">
        <f>ROUNDUP(G70*23.59%,2)</f>
        <v>150.67999999999998</v>
      </c>
      <c r="I70" s="38">
        <f t="shared" si="2"/>
        <v>789.4</v>
      </c>
      <c r="J70" s="15"/>
    </row>
    <row r="71" spans="1:10" ht="26.4" x14ac:dyDescent="0.25">
      <c r="A71" s="34">
        <v>59</v>
      </c>
      <c r="B71" s="39" t="s">
        <v>26</v>
      </c>
      <c r="C71" s="41" t="s">
        <v>14</v>
      </c>
      <c r="D71" s="35">
        <v>1023</v>
      </c>
      <c r="E71" s="36">
        <f t="shared" si="3"/>
        <v>6.08</v>
      </c>
      <c r="F71" s="37">
        <v>105</v>
      </c>
      <c r="G71" s="36">
        <v>638.72</v>
      </c>
      <c r="H71" s="37">
        <f t="shared" ref="H71" si="6">ROUNDDOWN(G71*23.59%,2)</f>
        <v>150.66999999999999</v>
      </c>
      <c r="I71" s="38">
        <f t="shared" si="2"/>
        <v>789.39</v>
      </c>
      <c r="J71" s="15"/>
    </row>
    <row r="72" spans="1:10" ht="26.4" x14ac:dyDescent="0.25">
      <c r="A72" s="34">
        <v>60</v>
      </c>
      <c r="B72" s="39" t="s">
        <v>26</v>
      </c>
      <c r="C72" s="41" t="s">
        <v>14</v>
      </c>
      <c r="D72" s="35">
        <v>1023</v>
      </c>
      <c r="E72" s="36">
        <f t="shared" si="3"/>
        <v>6.08</v>
      </c>
      <c r="F72" s="37">
        <v>105</v>
      </c>
      <c r="G72" s="36">
        <v>638.72</v>
      </c>
      <c r="H72" s="37">
        <f>ROUNDUP(G72*23.59%,2)</f>
        <v>150.67999999999998</v>
      </c>
      <c r="I72" s="38">
        <f t="shared" si="2"/>
        <v>789.4</v>
      </c>
      <c r="J72" s="15"/>
    </row>
    <row r="73" spans="1:10" ht="26.4" x14ac:dyDescent="0.25">
      <c r="A73" s="34">
        <v>61</v>
      </c>
      <c r="B73" s="39" t="s">
        <v>26</v>
      </c>
      <c r="C73" s="41" t="s">
        <v>14</v>
      </c>
      <c r="D73" s="35">
        <v>1000</v>
      </c>
      <c r="E73" s="36">
        <f t="shared" si="3"/>
        <v>5.95</v>
      </c>
      <c r="F73" s="37">
        <v>81</v>
      </c>
      <c r="G73" s="36">
        <v>481.63</v>
      </c>
      <c r="H73" s="37">
        <f>ROUNDDOWN(G73*23.59%,2)</f>
        <v>113.61</v>
      </c>
      <c r="I73" s="38">
        <f t="shared" si="2"/>
        <v>595.24</v>
      </c>
      <c r="J73" s="15"/>
    </row>
    <row r="74" spans="1:10" ht="26.4" x14ac:dyDescent="0.25">
      <c r="A74" s="34">
        <v>62</v>
      </c>
      <c r="B74" s="39" t="s">
        <v>26</v>
      </c>
      <c r="C74" s="41" t="s">
        <v>14</v>
      </c>
      <c r="D74" s="35">
        <v>1000</v>
      </c>
      <c r="E74" s="36">
        <f t="shared" si="3"/>
        <v>5.95</v>
      </c>
      <c r="F74" s="37">
        <v>81</v>
      </c>
      <c r="G74" s="36">
        <v>481.63</v>
      </c>
      <c r="H74" s="37">
        <f t="shared" ref="H74:H86" si="7">ROUND(G74*23.59%,2)</f>
        <v>113.62</v>
      </c>
      <c r="I74" s="38">
        <f t="shared" si="2"/>
        <v>595.25</v>
      </c>
      <c r="J74" s="15"/>
    </row>
    <row r="75" spans="1:10" ht="26.4" x14ac:dyDescent="0.25">
      <c r="A75" s="34">
        <v>63</v>
      </c>
      <c r="B75" s="39" t="s">
        <v>26</v>
      </c>
      <c r="C75" s="41" t="s">
        <v>14</v>
      </c>
      <c r="D75" s="35">
        <v>1000</v>
      </c>
      <c r="E75" s="36">
        <f t="shared" si="3"/>
        <v>5.95</v>
      </c>
      <c r="F75" s="37">
        <v>105</v>
      </c>
      <c r="G75" s="36">
        <v>624.33000000000004</v>
      </c>
      <c r="H75" s="37">
        <f t="shared" si="7"/>
        <v>147.28</v>
      </c>
      <c r="I75" s="38">
        <f t="shared" si="2"/>
        <v>771.61</v>
      </c>
      <c r="J75" s="15"/>
    </row>
    <row r="76" spans="1:10" ht="26.4" x14ac:dyDescent="0.25">
      <c r="A76" s="34">
        <v>64</v>
      </c>
      <c r="B76" s="39" t="s">
        <v>30</v>
      </c>
      <c r="C76" s="41" t="s">
        <v>18</v>
      </c>
      <c r="D76" s="35">
        <v>1325</v>
      </c>
      <c r="E76" s="36">
        <f t="shared" si="3"/>
        <v>7.88</v>
      </c>
      <c r="F76" s="37">
        <v>144</v>
      </c>
      <c r="G76" s="36">
        <v>1134.58</v>
      </c>
      <c r="H76" s="37">
        <f t="shared" si="7"/>
        <v>267.64999999999998</v>
      </c>
      <c r="I76" s="38">
        <f t="shared" si="2"/>
        <v>1402.23</v>
      </c>
      <c r="J76" s="15"/>
    </row>
    <row r="77" spans="1:10" ht="26.4" x14ac:dyDescent="0.25">
      <c r="A77" s="34">
        <v>65</v>
      </c>
      <c r="B77" s="39" t="s">
        <v>30</v>
      </c>
      <c r="C77" s="41" t="s">
        <v>14</v>
      </c>
      <c r="D77" s="35">
        <v>1092</v>
      </c>
      <c r="E77" s="36">
        <f t="shared" si="3"/>
        <v>6.49</v>
      </c>
      <c r="F77" s="37">
        <v>144</v>
      </c>
      <c r="G77" s="36">
        <v>934.99</v>
      </c>
      <c r="H77" s="37">
        <f t="shared" si="7"/>
        <v>220.56</v>
      </c>
      <c r="I77" s="38">
        <f t="shared" ref="I77:I88" si="8">G77+H77</f>
        <v>1155.55</v>
      </c>
      <c r="J77" s="15"/>
    </row>
    <row r="78" spans="1:10" ht="26.4" x14ac:dyDescent="0.25">
      <c r="A78" s="34">
        <v>66</v>
      </c>
      <c r="B78" s="39" t="s">
        <v>30</v>
      </c>
      <c r="C78" s="41" t="s">
        <v>14</v>
      </c>
      <c r="D78" s="35">
        <v>1046</v>
      </c>
      <c r="E78" s="36">
        <f t="shared" ref="E78:E88" si="9">ROUND(D78/$E$9,2)</f>
        <v>6.22</v>
      </c>
      <c r="F78" s="37">
        <v>144</v>
      </c>
      <c r="G78" s="36">
        <v>895.68</v>
      </c>
      <c r="H78" s="37">
        <f t="shared" si="7"/>
        <v>211.29</v>
      </c>
      <c r="I78" s="38">
        <f t="shared" si="8"/>
        <v>1106.97</v>
      </c>
      <c r="J78" s="15"/>
    </row>
    <row r="79" spans="1:10" ht="26.4" x14ac:dyDescent="0.25">
      <c r="A79" s="34">
        <v>67</v>
      </c>
      <c r="B79" s="39" t="s">
        <v>30</v>
      </c>
      <c r="C79" s="41" t="s">
        <v>14</v>
      </c>
      <c r="D79" s="35">
        <v>1046</v>
      </c>
      <c r="E79" s="36">
        <f t="shared" si="9"/>
        <v>6.22</v>
      </c>
      <c r="F79" s="37">
        <v>144</v>
      </c>
      <c r="G79" s="36">
        <v>895.68</v>
      </c>
      <c r="H79" s="37">
        <f t="shared" si="7"/>
        <v>211.29</v>
      </c>
      <c r="I79" s="38">
        <f t="shared" si="8"/>
        <v>1106.97</v>
      </c>
      <c r="J79" s="15"/>
    </row>
    <row r="80" spans="1:10" ht="26.4" x14ac:dyDescent="0.25">
      <c r="A80" s="34">
        <v>68</v>
      </c>
      <c r="B80" s="39" t="s">
        <v>30</v>
      </c>
      <c r="C80" s="41" t="s">
        <v>14</v>
      </c>
      <c r="D80" s="35">
        <v>1069</v>
      </c>
      <c r="E80" s="36">
        <f t="shared" si="9"/>
        <v>6.36</v>
      </c>
      <c r="F80" s="37">
        <v>144</v>
      </c>
      <c r="G80" s="36">
        <v>915.41</v>
      </c>
      <c r="H80" s="37">
        <f>ROUNDUP(G80*23.59%,2)</f>
        <v>215.95</v>
      </c>
      <c r="I80" s="38">
        <f t="shared" si="8"/>
        <v>1131.3599999999999</v>
      </c>
      <c r="J80" s="15"/>
    </row>
    <row r="81" spans="1:10" ht="26.4" x14ac:dyDescent="0.25">
      <c r="A81" s="34">
        <v>69</v>
      </c>
      <c r="B81" s="39" t="s">
        <v>30</v>
      </c>
      <c r="C81" s="41" t="s">
        <v>14</v>
      </c>
      <c r="D81" s="35">
        <v>1023</v>
      </c>
      <c r="E81" s="36">
        <f t="shared" si="9"/>
        <v>6.08</v>
      </c>
      <c r="F81" s="37">
        <v>144</v>
      </c>
      <c r="G81" s="36">
        <v>875.95</v>
      </c>
      <c r="H81" s="37">
        <f t="shared" si="7"/>
        <v>206.64</v>
      </c>
      <c r="I81" s="38">
        <f t="shared" si="8"/>
        <v>1082.5900000000001</v>
      </c>
      <c r="J81" s="15"/>
    </row>
    <row r="82" spans="1:10" ht="26.4" x14ac:dyDescent="0.25">
      <c r="A82" s="34">
        <v>70</v>
      </c>
      <c r="B82" s="39" t="s">
        <v>30</v>
      </c>
      <c r="C82" s="41" t="s">
        <v>14</v>
      </c>
      <c r="D82" s="35">
        <v>1023</v>
      </c>
      <c r="E82" s="36">
        <f t="shared" si="9"/>
        <v>6.08</v>
      </c>
      <c r="F82" s="37">
        <v>144</v>
      </c>
      <c r="G82" s="36">
        <v>875.95</v>
      </c>
      <c r="H82" s="37">
        <f t="shared" si="7"/>
        <v>206.64</v>
      </c>
      <c r="I82" s="38">
        <f t="shared" si="8"/>
        <v>1082.5900000000001</v>
      </c>
      <c r="J82" s="15"/>
    </row>
    <row r="83" spans="1:10" ht="26.4" x14ac:dyDescent="0.25">
      <c r="A83" s="34">
        <v>71</v>
      </c>
      <c r="B83" s="39" t="s">
        <v>30</v>
      </c>
      <c r="C83" s="41" t="s">
        <v>14</v>
      </c>
      <c r="D83" s="35">
        <v>1023</v>
      </c>
      <c r="E83" s="36">
        <f t="shared" si="9"/>
        <v>6.08</v>
      </c>
      <c r="F83" s="37">
        <v>144</v>
      </c>
      <c r="G83" s="36">
        <v>875.95</v>
      </c>
      <c r="H83" s="37">
        <f>ROUNDDOWN(G83*23.59%,2)</f>
        <v>206.63</v>
      </c>
      <c r="I83" s="38">
        <f t="shared" si="8"/>
        <v>1082.58</v>
      </c>
      <c r="J83" s="15"/>
    </row>
    <row r="84" spans="1:10" ht="26.4" x14ac:dyDescent="0.25">
      <c r="A84" s="34">
        <v>72</v>
      </c>
      <c r="B84" s="39" t="s">
        <v>30</v>
      </c>
      <c r="C84" s="41" t="s">
        <v>14</v>
      </c>
      <c r="D84" s="35">
        <v>1023</v>
      </c>
      <c r="E84" s="36">
        <f t="shared" si="9"/>
        <v>6.08</v>
      </c>
      <c r="F84" s="37">
        <v>144</v>
      </c>
      <c r="G84" s="36">
        <v>875.95</v>
      </c>
      <c r="H84" s="37">
        <f>ROUND(G84*23.59%,2)</f>
        <v>206.64</v>
      </c>
      <c r="I84" s="38">
        <f t="shared" si="8"/>
        <v>1082.5900000000001</v>
      </c>
      <c r="J84" s="15"/>
    </row>
    <row r="85" spans="1:10" ht="26.4" x14ac:dyDescent="0.25">
      <c r="A85" s="34">
        <v>73</v>
      </c>
      <c r="B85" s="39" t="s">
        <v>30</v>
      </c>
      <c r="C85" s="41" t="s">
        <v>14</v>
      </c>
      <c r="D85" s="35">
        <v>1023</v>
      </c>
      <c r="E85" s="36">
        <f t="shared" si="9"/>
        <v>6.08</v>
      </c>
      <c r="F85" s="37">
        <v>144</v>
      </c>
      <c r="G85" s="36">
        <v>875.95</v>
      </c>
      <c r="H85" s="37">
        <f t="shared" si="7"/>
        <v>206.64</v>
      </c>
      <c r="I85" s="38">
        <f t="shared" si="8"/>
        <v>1082.5900000000001</v>
      </c>
      <c r="J85" s="15"/>
    </row>
    <row r="86" spans="1:10" ht="26.4" x14ac:dyDescent="0.25">
      <c r="A86" s="34">
        <v>74</v>
      </c>
      <c r="B86" s="39" t="s">
        <v>30</v>
      </c>
      <c r="C86" s="41" t="s">
        <v>14</v>
      </c>
      <c r="D86" s="35">
        <v>1000</v>
      </c>
      <c r="E86" s="36">
        <f t="shared" si="9"/>
        <v>5.95</v>
      </c>
      <c r="F86" s="37">
        <v>144</v>
      </c>
      <c r="G86" s="36">
        <v>856.22</v>
      </c>
      <c r="H86" s="37">
        <f t="shared" si="7"/>
        <v>201.98</v>
      </c>
      <c r="I86" s="38">
        <f t="shared" si="8"/>
        <v>1058.2</v>
      </c>
      <c r="J86" s="15"/>
    </row>
    <row r="87" spans="1:10" ht="52.8" x14ac:dyDescent="0.25">
      <c r="A87" s="34">
        <v>75</v>
      </c>
      <c r="B87" s="39" t="s">
        <v>27</v>
      </c>
      <c r="C87" s="41" t="s">
        <v>28</v>
      </c>
      <c r="D87" s="35">
        <v>1411</v>
      </c>
      <c r="E87" s="36">
        <f t="shared" si="9"/>
        <v>8.39</v>
      </c>
      <c r="F87" s="37">
        <v>158.5</v>
      </c>
      <c r="G87" s="36">
        <v>1329.82</v>
      </c>
      <c r="H87" s="37">
        <f>ROUNDDOWN(G87*23.59%,2)</f>
        <v>313.7</v>
      </c>
      <c r="I87" s="38">
        <f t="shared" si="8"/>
        <v>1643.52</v>
      </c>
      <c r="J87" s="15"/>
    </row>
    <row r="88" spans="1:10" ht="52.8" x14ac:dyDescent="0.25">
      <c r="A88" s="34">
        <v>76</v>
      </c>
      <c r="B88" s="39" t="s">
        <v>27</v>
      </c>
      <c r="C88" s="41" t="s">
        <v>28</v>
      </c>
      <c r="D88" s="35">
        <v>1411</v>
      </c>
      <c r="E88" s="36">
        <f t="shared" si="9"/>
        <v>8.39</v>
      </c>
      <c r="F88" s="37">
        <v>216</v>
      </c>
      <c r="G88" s="36">
        <v>1812.24</v>
      </c>
      <c r="H88" s="37">
        <f>ROUNDDOWN(G88*23.59%,2)</f>
        <v>427.5</v>
      </c>
      <c r="I88" s="38">
        <f t="shared" si="8"/>
        <v>2239.7399999999998</v>
      </c>
      <c r="J88" s="15"/>
    </row>
    <row r="90" spans="1:10" ht="43.8" customHeight="1" x14ac:dyDescent="0.25">
      <c r="A90" s="46" t="s">
        <v>20</v>
      </c>
      <c r="B90" s="46"/>
      <c r="C90" s="46"/>
      <c r="D90" s="46"/>
      <c r="E90" s="46"/>
      <c r="F90" s="46"/>
      <c r="G90" s="46"/>
      <c r="H90" s="46"/>
      <c r="I90" s="46"/>
    </row>
  </sheetData>
  <mergeCells count="3">
    <mergeCell ref="A11:E11"/>
    <mergeCell ref="A8:I8"/>
    <mergeCell ref="A90:I90"/>
  </mergeCells>
  <pageMargins left="0.70866141732283472" right="0.70866141732283472" top="0.74803149606299213" bottom="0.74803149606299213" header="0.31496062992125984" footer="0.31496062992125984"/>
  <pageSetup paperSize="9" scale="58" fitToHeight="0" orientation="portrait" verticalDpi="9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5.pielikums</vt:lpstr>
      <vt:lpstr>'5.pielikums'!Print_Area</vt:lpstr>
      <vt:lpstr>'5.pielikums'!Print_Titles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5.pielikums anotācijai</dc:title>
  <dc:creator>Inga Ošiņa</dc:creator>
  <dc:description>67219608, inga.osina@iem.gov.lv</dc:description>
  <cp:lastModifiedBy>Inga Ošiņa</cp:lastModifiedBy>
  <cp:lastPrinted>2022-04-22T12:30:33Z</cp:lastPrinted>
  <dcterms:created xsi:type="dcterms:W3CDTF">2021-01-19T10:53:51Z</dcterms:created>
  <dcterms:modified xsi:type="dcterms:W3CDTF">2022-04-25T11:43:54Z</dcterms:modified>
</cp:coreProperties>
</file>