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Robežapsardze_ārkārtējā situācija\LNG robeža_2022_apr\Uz FM\"/>
    </mc:Choice>
  </mc:AlternateContent>
  <bookViews>
    <workbookView xWindow="0" yWindow="0" windowWidth="23040" windowHeight="9192"/>
  </bookViews>
  <sheets>
    <sheet name="5.pielikums " sheetId="24" r:id="rId1"/>
  </sheets>
  <definedNames>
    <definedName name="_xlnm._FilterDatabase" localSheetId="0" hidden="1">'5.pielikums '!$A$10:$I$54</definedName>
    <definedName name="_xlnm.Print_Area" localSheetId="0">'5.pielikums '!$A$1:$I$56</definedName>
    <definedName name="_xlnm.Print_Titles" localSheetId="0">'5.pielikums '!$10:$10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4" i="24" l="1"/>
  <c r="I54" i="24" s="1"/>
  <c r="E54" i="24"/>
  <c r="H53" i="24"/>
  <c r="I53" i="24" s="1"/>
  <c r="E53" i="24"/>
  <c r="H52" i="24"/>
  <c r="I52" i="24" s="1"/>
  <c r="E52" i="24"/>
  <c r="H51" i="24"/>
  <c r="I51" i="24" s="1"/>
  <c r="E51" i="24"/>
  <c r="H50" i="24"/>
  <c r="I50" i="24" s="1"/>
  <c r="E50" i="24"/>
  <c r="H49" i="24"/>
  <c r="I49" i="24" s="1"/>
  <c r="E49" i="24"/>
  <c r="H48" i="24"/>
  <c r="I48" i="24" s="1"/>
  <c r="E48" i="24"/>
  <c r="H47" i="24"/>
  <c r="I47" i="24" s="1"/>
  <c r="E47" i="24"/>
  <c r="H46" i="24"/>
  <c r="I46" i="24" s="1"/>
  <c r="E46" i="24"/>
  <c r="H45" i="24"/>
  <c r="I45" i="24" s="1"/>
  <c r="E45" i="24"/>
  <c r="H44" i="24"/>
  <c r="I44" i="24" s="1"/>
  <c r="E44" i="24"/>
  <c r="H43" i="24"/>
  <c r="I43" i="24" s="1"/>
  <c r="E43" i="24"/>
  <c r="H42" i="24"/>
  <c r="I42" i="24" s="1"/>
  <c r="E42" i="24"/>
  <c r="H41" i="24"/>
  <c r="I41" i="24" s="1"/>
  <c r="E41" i="24"/>
  <c r="H40" i="24"/>
  <c r="I40" i="24" s="1"/>
  <c r="E40" i="24"/>
  <c r="H39" i="24"/>
  <c r="I39" i="24" s="1"/>
  <c r="E39" i="24"/>
  <c r="H38" i="24"/>
  <c r="I38" i="24" s="1"/>
  <c r="E38" i="24"/>
  <c r="H37" i="24"/>
  <c r="I37" i="24" s="1"/>
  <c r="E37" i="24"/>
  <c r="H36" i="24"/>
  <c r="I36" i="24" s="1"/>
  <c r="E36" i="24"/>
  <c r="H35" i="24"/>
  <c r="I35" i="24" s="1"/>
  <c r="E35" i="24"/>
  <c r="H34" i="24"/>
  <c r="I34" i="24" s="1"/>
  <c r="E34" i="24"/>
  <c r="H33" i="24"/>
  <c r="I33" i="24" s="1"/>
  <c r="E33" i="24"/>
  <c r="H32" i="24"/>
  <c r="I32" i="24" s="1"/>
  <c r="E32" i="24"/>
  <c r="H31" i="24"/>
  <c r="I31" i="24" s="1"/>
  <c r="E31" i="24"/>
  <c r="H30" i="24"/>
  <c r="I30" i="24" s="1"/>
  <c r="E30" i="24"/>
  <c r="H29" i="24"/>
  <c r="I29" i="24" s="1"/>
  <c r="E29" i="24"/>
  <c r="H28" i="24"/>
  <c r="I28" i="24" s="1"/>
  <c r="E28" i="24"/>
  <c r="H27" i="24"/>
  <c r="I27" i="24" s="1"/>
  <c r="E27" i="24"/>
  <c r="H26" i="24"/>
  <c r="I26" i="24" s="1"/>
  <c r="E26" i="24"/>
  <c r="H25" i="24"/>
  <c r="I25" i="24" s="1"/>
  <c r="E25" i="24"/>
  <c r="H24" i="24"/>
  <c r="I24" i="24" s="1"/>
  <c r="E24" i="24"/>
  <c r="H23" i="24"/>
  <c r="I23" i="24" s="1"/>
  <c r="E23" i="24"/>
  <c r="H22" i="24"/>
  <c r="I22" i="24" s="1"/>
  <c r="E22" i="24"/>
  <c r="H21" i="24"/>
  <c r="I21" i="24" s="1"/>
  <c r="E21" i="24"/>
  <c r="H20" i="24"/>
  <c r="I20" i="24" s="1"/>
  <c r="E20" i="24"/>
  <c r="H19" i="24"/>
  <c r="I19" i="24" s="1"/>
  <c r="E19" i="24"/>
  <c r="H18" i="24"/>
  <c r="I18" i="24" s="1"/>
  <c r="E18" i="24"/>
  <c r="H17" i="24"/>
  <c r="I17" i="24" s="1"/>
  <c r="E17" i="24"/>
  <c r="H16" i="24"/>
  <c r="I16" i="24" s="1"/>
  <c r="E16" i="24"/>
  <c r="H15" i="24"/>
  <c r="I15" i="24" s="1"/>
  <c r="E15" i="24"/>
  <c r="H14" i="24"/>
  <c r="I14" i="24" s="1"/>
  <c r="E14" i="24"/>
  <c r="H13" i="24"/>
  <c r="I13" i="24" s="1"/>
  <c r="E13" i="24"/>
  <c r="G11" i="24"/>
  <c r="F11" i="24"/>
  <c r="I11" i="24" l="1"/>
  <c r="H11" i="24"/>
</calcChain>
</file>

<file path=xl/sharedStrings.xml><?xml version="1.0" encoding="utf-8"?>
<sst xmlns="http://schemas.openxmlformats.org/spreadsheetml/2006/main" count="102" uniqueCount="30">
  <si>
    <t>“Par finanšu līdzekļu piešķiršanu no valsts budžeta programmas</t>
  </si>
  <si>
    <t xml:space="preserve"> “Līdzekļi neparedzētiem gadījumiem”” sākotnējās ietekmes novērtējuma ziņojumam (anotācijai)</t>
  </si>
  <si>
    <t>Ministru kabineta rīkojuma projekta</t>
  </si>
  <si>
    <t>Valsts policija</t>
  </si>
  <si>
    <t>Nr. p.k.</t>
  </si>
  <si>
    <t>Struktūrvienība</t>
  </si>
  <si>
    <t>Amats</t>
  </si>
  <si>
    <t>Mēnešalga amatpersonām ar speciālajām pakāpēm</t>
  </si>
  <si>
    <t>Stundas likme</t>
  </si>
  <si>
    <t>Stundu skaits</t>
  </si>
  <si>
    <t xml:space="preserve"> DD VSAOI </t>
  </si>
  <si>
    <t>Atlīdzība</t>
  </si>
  <si>
    <t>RĪGAS REĢIONA PĀRVALDE</t>
  </si>
  <si>
    <t>bataljona komandiera vietnieks</t>
  </si>
  <si>
    <t>jaunākais inspektors</t>
  </si>
  <si>
    <t>vada komandiera vietnieks</t>
  </si>
  <si>
    <t>rotas komandiera vietnieks</t>
  </si>
  <si>
    <t>rotas komandieris</t>
  </si>
  <si>
    <t>kopā</t>
  </si>
  <si>
    <t>*Piemaksa par darbu paaugstināta riska un slodzes apstākļos noteikta amatpersonām, kuras veica tiešus dienesta (darba) pienākumus uz Latvijas Republikas–Baltkrievijas Republikas valsts robežas, lai nepieļautu robežas nelikumīgu šķērsošanu, savas kompetences un kapacitātes ietvaros, kas izpaužas atbalsta sniegšanā Valsts Robežsardzei.</t>
  </si>
  <si>
    <t>Piemaksa par darbu īpašos apstākļos</t>
  </si>
  <si>
    <t>KĀRTĪBAS POLICIJAS PĀRVALDES PATRUĻPOLICIJAS PĀRVALDE SPECIĀLO UZDEVUMU BATALJONS</t>
  </si>
  <si>
    <t>KĀRTĪBAS POLICIJAS PĀRVALDES PATRUĻPOLICIJAS PĀRVALDE SPECIĀLO UZDEVUMU BATALJONS 1.ROTA</t>
  </si>
  <si>
    <t>KĀRTĪBAS POLICIJAS PĀRVALDES PATRUĻPOLICIJAS PĀRVALDE SPECIĀLO UZDEVUMU BATALJONS 2.ROTA</t>
  </si>
  <si>
    <t>KĀRTĪBAS POLICIJAS PĀRVALDES PATRUĻPOLICIJAS PĀRVALDE SPECIĀLO UZDEVUMU BATALJONS 3.ROTA</t>
  </si>
  <si>
    <t>KĀRTĪBAS POLICIJAS PĀRVALDES PATRUĻPOLICIJAS PĀRVALDE SPECIĀLO UZDEVUMU BATALJONS DIENESTA ORGANIZĀCIJAS, KOORDINĀCIJAS UN KONTROLES GRUPA</t>
  </si>
  <si>
    <t>vecākais inspektors</t>
  </si>
  <si>
    <t>5.pielikums</t>
  </si>
  <si>
    <t xml:space="preserve">KĀRTĪBAS POLICIJAS PĀRVALDES PATRUĻPOLICIJAS PĀRVALDE SPECIĀLO UZDEVUMU BATALJONS 7.ROTA </t>
  </si>
  <si>
    <t xml:space="preserve">Piemaksa par darbu paaugstināta riska un slodzes apstākļos* amatpersonām ar speciālajām dienesta pakāpēm, kuras laika periodā  no 2022.gada 1.aprīļa līdz 30.aprīlim  tika iesaistītas atbalsta sniegšanā Valsts robežsardzei Latvijas Republikas-Baltkrievijas Republikas valsts robežas robežuzraudzības nodrošināšanā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</si>
</sst>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name val="Times New Roman"/>
      <family val="1"/>
      <charset val="186"/>
    </font>
    <font>
      <sz val="10"/>
      <name val="Arial"/>
      <family val="2"/>
      <charset val="186"/>
    </font>
    <font>
      <sz val="10"/>
      <name val="Arial"/>
      <family val="2"/>
      <charset val="186"/>
    </font>
    <font>
      <b/>
      <sz val="12"/>
      <name val="Times New Roman"/>
      <family val="1"/>
      <charset val="186"/>
    </font>
    <font>
      <sz val="10"/>
      <name val="Arial"/>
      <family val="2"/>
      <charset val="186"/>
    </font>
    <font>
      <sz val="10"/>
      <name val="Times New Roman"/>
      <family val="1"/>
      <charset val="186"/>
    </font>
    <font>
      <b/>
      <sz val="10"/>
      <name val="Times New Roman"/>
      <family val="1"/>
      <charset val="186"/>
    </font>
    <font>
      <b/>
      <sz val="14"/>
      <name val="Times New Roman"/>
      <family val="1"/>
      <charset val="186"/>
    </font>
    <font>
      <sz val="10"/>
      <color theme="1"/>
      <name val="Times New Roman"/>
      <family val="1"/>
      <charset val="186"/>
    </font>
    <font>
      <sz val="10"/>
      <name val="Arial"/>
      <family val="2"/>
      <charset val="186"/>
    </font>
    <font>
      <sz val="10"/>
      <name val="Arial"/>
    </font>
    <font>
      <b/>
      <sz val="6"/>
      <color theme="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39997558519241921"/>
        <bgColor indexed="64"/>
      </patternFill>
    </fill>
  </fills>
  <borders count="6">
    <border>
      <left/>
      <right/>
      <top/>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59">
    <xf numFmtId="0" fontId="0" fillId="0" borderId="0"/>
    <xf numFmtId="0" fontId="19" fillId="0" borderId="0"/>
    <xf numFmtId="0" fontId="20" fillId="0" borderId="0"/>
    <xf numFmtId="0" fontId="18" fillId="0" borderId="0"/>
    <xf numFmtId="0" fontId="18" fillId="0" borderId="0"/>
    <xf numFmtId="0" fontId="18" fillId="0" borderId="0"/>
    <xf numFmtId="0" fontId="17" fillId="0" borderId="0"/>
    <xf numFmtId="0" fontId="17" fillId="0" borderId="0"/>
    <xf numFmtId="0" fontId="16" fillId="0" borderId="0"/>
    <xf numFmtId="0" fontId="15" fillId="0" borderId="0"/>
    <xf numFmtId="0" fontId="22" fillId="0" borderId="0"/>
    <xf numFmtId="0" fontId="15" fillId="0" borderId="0"/>
    <xf numFmtId="0" fontId="15" fillId="0" borderId="0"/>
    <xf numFmtId="0" fontId="14" fillId="0" borderId="0"/>
    <xf numFmtId="0" fontId="14" fillId="0" borderId="0"/>
    <xf numFmtId="0" fontId="14" fillId="0" borderId="0"/>
    <xf numFmtId="0" fontId="14"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20" fillId="0" borderId="0"/>
    <xf numFmtId="0" fontId="11" fillId="0" borderId="0"/>
    <xf numFmtId="0" fontId="11" fillId="0" borderId="0"/>
    <xf numFmtId="0" fontId="10" fillId="0" borderId="0"/>
    <xf numFmtId="0" fontId="23"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25" fillId="0" borderId="0"/>
    <xf numFmtId="0" fontId="7" fillId="0" borderId="0"/>
    <xf numFmtId="0" fontId="20" fillId="0" borderId="0"/>
    <xf numFmtId="0" fontId="6" fillId="0" borderId="0"/>
    <xf numFmtId="0" fontId="5" fillId="0" borderId="0"/>
    <xf numFmtId="0" fontId="30" fillId="0" borderId="0"/>
    <xf numFmtId="0" fontId="4" fillId="0" borderId="0"/>
    <xf numFmtId="0" fontId="3" fillId="0" borderId="0"/>
    <xf numFmtId="0" fontId="2" fillId="0" borderId="0"/>
    <xf numFmtId="0" fontId="31" fillId="0" borderId="0"/>
    <xf numFmtId="0" fontId="1" fillId="0" borderId="0"/>
  </cellStyleXfs>
  <cellXfs count="49">
    <xf numFmtId="0" fontId="0" fillId="0" borderId="0" xfId="0"/>
    <xf numFmtId="1" fontId="21" fillId="2" borderId="0" xfId="0" applyNumberFormat="1" applyFont="1" applyFill="1" applyAlignment="1">
      <alignment horizontal="right"/>
    </xf>
    <xf numFmtId="0" fontId="21" fillId="2" borderId="0" xfId="0" applyFont="1" applyFill="1" applyAlignment="1">
      <alignment horizontal="right"/>
    </xf>
    <xf numFmtId="0" fontId="26" fillId="0" borderId="0" xfId="48" applyFont="1" applyAlignment="1">
      <alignment horizontal="center" vertical="center"/>
    </xf>
    <xf numFmtId="0" fontId="26" fillId="0" borderId="0" xfId="48" applyFont="1" applyAlignment="1">
      <alignment vertical="center" wrapText="1"/>
    </xf>
    <xf numFmtId="0" fontId="28" fillId="0" borderId="0" xfId="0" applyFont="1" applyAlignment="1">
      <alignment vertical="center"/>
    </xf>
    <xf numFmtId="0" fontId="26" fillId="0" borderId="0" xfId="0" applyFont="1" applyAlignment="1">
      <alignment horizontal="center" vertical="center"/>
    </xf>
    <xf numFmtId="0" fontId="26" fillId="0" borderId="0" xfId="0" applyFont="1" applyAlignment="1">
      <alignment vertical="center" wrapText="1"/>
    </xf>
    <xf numFmtId="3" fontId="26" fillId="0" borderId="0" xfId="0" applyNumberFormat="1" applyFont="1" applyAlignment="1">
      <alignment horizontal="center" vertical="center"/>
    </xf>
    <xf numFmtId="0" fontId="26" fillId="0" borderId="0" xfId="0" applyFont="1" applyAlignment="1">
      <alignment vertical="center"/>
    </xf>
    <xf numFmtId="0" fontId="29" fillId="0" borderId="3" xfId="50" applyFont="1" applyBorder="1" applyAlignment="1">
      <alignment vertical="center" wrapText="1"/>
    </xf>
    <xf numFmtId="49" fontId="26" fillId="0" borderId="3" xfId="50" applyNumberFormat="1" applyFont="1" applyBorder="1" applyAlignment="1">
      <alignment vertical="center" wrapText="1"/>
    </xf>
    <xf numFmtId="0" fontId="26" fillId="0" borderId="0" xfId="48" applyFont="1" applyAlignment="1">
      <alignment horizontal="left" vertical="center" wrapText="1"/>
    </xf>
    <xf numFmtId="0" fontId="26" fillId="0" borderId="0" xfId="0" applyFont="1" applyAlignment="1">
      <alignment horizontal="left" vertical="center" wrapText="1"/>
    </xf>
    <xf numFmtId="0" fontId="24" fillId="0" borderId="0" xfId="0" applyFont="1" applyFill="1" applyBorder="1" applyAlignment="1">
      <alignment horizontal="center" vertical="center" wrapText="1"/>
    </xf>
    <xf numFmtId="0" fontId="26" fillId="0" borderId="0" xfId="0" applyFont="1" applyAlignment="1">
      <alignment horizontal="left" vertical="center" wrapText="1"/>
    </xf>
    <xf numFmtId="0" fontId="26" fillId="0" borderId="0" xfId="57" applyFont="1" applyAlignment="1">
      <alignment horizontal="center" vertical="center"/>
    </xf>
    <xf numFmtId="0" fontId="26" fillId="0" borderId="0" xfId="57" applyFont="1" applyAlignment="1">
      <alignment vertical="center" wrapText="1"/>
    </xf>
    <xf numFmtId="0" fontId="26" fillId="0" borderId="0" xfId="57" applyFont="1" applyAlignment="1">
      <alignment horizontal="center" vertical="center" wrapText="1"/>
    </xf>
    <xf numFmtId="3" fontId="26" fillId="0" borderId="0" xfId="57" applyNumberFormat="1" applyFont="1" applyAlignment="1">
      <alignment horizontal="center" vertical="center"/>
    </xf>
    <xf numFmtId="0" fontId="26" fillId="0" borderId="0" xfId="57" applyFont="1" applyAlignment="1">
      <alignment vertical="center"/>
    </xf>
    <xf numFmtId="0" fontId="26" fillId="0" borderId="0" xfId="57" applyFont="1" applyFill="1" applyAlignment="1">
      <alignment vertical="center"/>
    </xf>
    <xf numFmtId="0" fontId="24" fillId="0" borderId="1" xfId="57" applyFont="1" applyFill="1" applyBorder="1" applyAlignment="1">
      <alignment horizontal="center" vertical="center" wrapText="1"/>
    </xf>
    <xf numFmtId="0" fontId="32" fillId="0" borderId="0" xfId="57" applyFont="1" applyFill="1" applyBorder="1" applyAlignment="1">
      <alignment horizontal="center" vertical="center" wrapText="1"/>
    </xf>
    <xf numFmtId="4" fontId="24" fillId="0" borderId="0" xfId="57" applyNumberFormat="1" applyFont="1" applyFill="1" applyBorder="1" applyAlignment="1">
      <alignment horizontal="center" vertical="center" wrapText="1"/>
    </xf>
    <xf numFmtId="4" fontId="24" fillId="0" borderId="1" xfId="57" applyNumberFormat="1" applyFont="1" applyFill="1" applyBorder="1" applyAlignment="1">
      <alignment horizontal="center" vertical="center" wrapText="1"/>
    </xf>
    <xf numFmtId="0" fontId="26" fillId="2" borderId="3" xfId="57" applyFont="1" applyFill="1" applyBorder="1" applyAlignment="1">
      <alignment horizontal="center" vertical="center" wrapText="1"/>
    </xf>
    <xf numFmtId="0" fontId="26" fillId="0" borderId="3" xfId="57" applyFont="1" applyFill="1" applyBorder="1" applyAlignment="1">
      <alignment horizontal="center" vertical="center" wrapText="1"/>
    </xf>
    <xf numFmtId="0" fontId="29" fillId="0" borderId="3" xfId="58" applyFont="1" applyFill="1" applyBorder="1" applyAlignment="1">
      <alignment horizontal="center" vertical="center" wrapText="1"/>
    </xf>
    <xf numFmtId="3" fontId="29" fillId="2" borderId="3" xfId="57" applyNumberFormat="1" applyFont="1" applyFill="1" applyBorder="1" applyAlignment="1">
      <alignment horizontal="center" vertical="center" wrapText="1"/>
    </xf>
    <xf numFmtId="0" fontId="29" fillId="2" borderId="3" xfId="57" applyFont="1" applyFill="1" applyBorder="1" applyAlignment="1">
      <alignment horizontal="center" vertical="center" wrapText="1"/>
    </xf>
    <xf numFmtId="0" fontId="29" fillId="0" borderId="3" xfId="57" applyFont="1" applyFill="1" applyBorder="1" applyAlignment="1">
      <alignment horizontal="center" vertical="center" wrapText="1"/>
    </xf>
    <xf numFmtId="0" fontId="27" fillId="3" borderId="3" xfId="57" applyFont="1" applyFill="1" applyBorder="1" applyAlignment="1">
      <alignment horizontal="right" vertical="center"/>
    </xf>
    <xf numFmtId="4" fontId="27" fillId="3" borderId="3" xfId="57" applyNumberFormat="1" applyFont="1" applyFill="1" applyBorder="1" applyAlignment="1">
      <alignment horizontal="center" vertical="center"/>
    </xf>
    <xf numFmtId="0" fontId="27" fillId="0" borderId="0" xfId="57" applyFont="1" applyAlignment="1">
      <alignment vertical="center"/>
    </xf>
    <xf numFmtId="0" fontId="27" fillId="4" borderId="4" xfId="57" applyFont="1" applyFill="1" applyBorder="1" applyAlignment="1">
      <alignment horizontal="center" vertical="center"/>
    </xf>
    <xf numFmtId="0" fontId="27" fillId="4" borderId="2" xfId="57" applyFont="1" applyFill="1" applyBorder="1" applyAlignment="1">
      <alignment vertical="center"/>
    </xf>
    <xf numFmtId="49" fontId="27" fillId="4" borderId="2" xfId="57" applyNumberFormat="1" applyFont="1" applyFill="1" applyBorder="1" applyAlignment="1">
      <alignment horizontal="center" vertical="center" wrapText="1"/>
    </xf>
    <xf numFmtId="3" fontId="27" fillId="4" borderId="2" xfId="57" applyNumberFormat="1" applyFont="1" applyFill="1" applyBorder="1" applyAlignment="1">
      <alignment horizontal="center" vertical="center"/>
    </xf>
    <xf numFmtId="4" fontId="27" fillId="4" borderId="2" xfId="57" applyNumberFormat="1" applyFont="1" applyFill="1" applyBorder="1" applyAlignment="1">
      <alignment horizontal="center" vertical="center"/>
    </xf>
    <xf numFmtId="4" fontId="27" fillId="4" borderId="5" xfId="57" applyNumberFormat="1" applyFont="1" applyFill="1" applyBorder="1" applyAlignment="1">
      <alignment horizontal="center" vertical="center"/>
    </xf>
    <xf numFmtId="0" fontId="27" fillId="0" borderId="0" xfId="57" applyFont="1" applyAlignment="1">
      <alignment horizontal="left" vertical="center"/>
    </xf>
    <xf numFmtId="0" fontId="26" fillId="0" borderId="3" xfId="57" applyFont="1" applyFill="1" applyBorder="1" applyAlignment="1">
      <alignment horizontal="center" vertical="center"/>
    </xf>
    <xf numFmtId="49" fontId="26" fillId="0" borderId="3" xfId="57" applyNumberFormat="1" applyFont="1" applyBorder="1" applyAlignment="1">
      <alignment horizontal="center" vertical="center" wrapText="1"/>
    </xf>
    <xf numFmtId="3" fontId="26" fillId="0" borderId="3" xfId="57" applyNumberFormat="1" applyFont="1" applyBorder="1" applyAlignment="1">
      <alignment horizontal="center" vertical="center"/>
    </xf>
    <xf numFmtId="4" fontId="26" fillId="0" borderId="3" xfId="57" applyNumberFormat="1" applyFont="1" applyBorder="1" applyAlignment="1">
      <alignment horizontal="center" vertical="center"/>
    </xf>
    <xf numFmtId="4" fontId="26" fillId="2" borderId="3" xfId="57" applyNumberFormat="1" applyFont="1" applyFill="1" applyBorder="1" applyAlignment="1">
      <alignment horizontal="center" vertical="center"/>
    </xf>
    <xf numFmtId="4" fontId="26" fillId="0" borderId="3" xfId="57" applyNumberFormat="1" applyFont="1" applyFill="1" applyBorder="1" applyAlignment="1">
      <alignment horizontal="center" vertical="center"/>
    </xf>
    <xf numFmtId="0" fontId="26" fillId="0" borderId="3" xfId="57" applyFont="1" applyBorder="1" applyAlignment="1">
      <alignment horizontal="center" vertical="center" wrapText="1"/>
    </xf>
  </cellXfs>
  <cellStyles count="59">
    <cellStyle name="Normal" xfId="0" builtinId="0"/>
    <cellStyle name="Normal 10" xfId="4"/>
    <cellStyle name="Normal 11" xfId="5"/>
    <cellStyle name="Normal 11 10" xfId="41"/>
    <cellStyle name="Normal 11 11" xfId="47"/>
    <cellStyle name="Normal 11 2" xfId="7"/>
    <cellStyle name="Normal 11 3" xfId="8"/>
    <cellStyle name="Normal 11 4" xfId="12"/>
    <cellStyle name="Normal 11 5" xfId="16"/>
    <cellStyle name="Normal 11 6" xfId="20"/>
    <cellStyle name="Normal 11 7" xfId="26"/>
    <cellStyle name="Normal 11 8" xfId="28"/>
    <cellStyle name="Normal 11 9" xfId="36"/>
    <cellStyle name="Normal 12" xfId="9"/>
    <cellStyle name="Normal 12 2" xfId="13"/>
    <cellStyle name="Normal 12 3" xfId="19"/>
    <cellStyle name="Normal 12 4" xfId="21"/>
    <cellStyle name="Normal 12 5" xfId="29"/>
    <cellStyle name="Normal 12 6" xfId="30"/>
    <cellStyle name="Normal 12 7" xfId="40"/>
    <cellStyle name="Normal 12 8" xfId="46"/>
    <cellStyle name="Normal 13" xfId="27"/>
    <cellStyle name="Normal 14" xfId="14"/>
    <cellStyle name="Normal 14 2" xfId="17"/>
    <cellStyle name="Normal 14 3" xfId="24"/>
    <cellStyle name="Normal 14 4" xfId="34"/>
    <cellStyle name="Normal 14 5" xfId="39"/>
    <cellStyle name="Normal 14 6" xfId="44"/>
    <cellStyle name="Normal 15" xfId="57"/>
    <cellStyle name="Normal 16" xfId="18"/>
    <cellStyle name="Normal 16 2" xfId="25"/>
    <cellStyle name="Normal 16 3" xfId="35"/>
    <cellStyle name="Normal 17" xfId="22"/>
    <cellStyle name="Normal 17 2" xfId="37"/>
    <cellStyle name="Normal 17 3" xfId="45"/>
    <cellStyle name="Normal 19" xfId="32"/>
    <cellStyle name="Normal 19 2" xfId="42"/>
    <cellStyle name="Normal 2" xfId="1"/>
    <cellStyle name="Normal 20" xfId="38"/>
    <cellStyle name="Normal 20 2" xfId="43"/>
    <cellStyle name="Normal 3" xfId="2"/>
    <cellStyle name="Normal 4" xfId="10"/>
    <cellStyle name="Normal 5" xfId="31"/>
    <cellStyle name="Normal 6" xfId="48"/>
    <cellStyle name="Normal 7" xfId="3"/>
    <cellStyle name="Normal 7 2" xfId="6"/>
    <cellStyle name="Normal 7 3" xfId="11"/>
    <cellStyle name="Normal 7 4" xfId="15"/>
    <cellStyle name="Normal 7 5" xfId="23"/>
    <cellStyle name="Normal 7 6" xfId="33"/>
    <cellStyle name="Normal 8" xfId="51"/>
    <cellStyle name="Normal 9" xfId="53"/>
    <cellStyle name="Parasts 2" xfId="49"/>
    <cellStyle name="Parasts 2 2" xfId="52"/>
    <cellStyle name="Parasts 2 3" xfId="54"/>
    <cellStyle name="Parasts 2 4" xfId="55"/>
    <cellStyle name="Parasts 2 5" xfId="56"/>
    <cellStyle name="Parasts 2 6" xfId="58"/>
    <cellStyle name="Parasts 4" xfId="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6"/>
  <sheetViews>
    <sheetView tabSelected="1" topLeftCell="A5" zoomScaleNormal="100" zoomScaleSheetLayoutView="100" workbookViewId="0">
      <selection activeCell="G11" sqref="G11:I11"/>
    </sheetView>
  </sheetViews>
  <sheetFormatPr defaultColWidth="9.109375" defaultRowHeight="13.2" x14ac:dyDescent="0.25"/>
  <cols>
    <col min="1" max="1" width="6.33203125" style="16" customWidth="1"/>
    <col min="2" max="2" width="48.88671875" style="17" customWidth="1"/>
    <col min="3" max="3" width="18.88671875" style="18" customWidth="1"/>
    <col min="4" max="6" width="12.5546875" style="16" customWidth="1"/>
    <col min="7" max="7" width="12.5546875" style="19" customWidth="1"/>
    <col min="8" max="9" width="12.5546875" style="16" customWidth="1"/>
    <col min="10" max="16384" width="9.109375" style="20"/>
  </cols>
  <sheetData>
    <row r="1" spans="1:9" ht="13.8" x14ac:dyDescent="0.25">
      <c r="A1" s="3"/>
      <c r="B1" s="4"/>
      <c r="C1" s="12"/>
      <c r="D1" s="3"/>
      <c r="E1" s="3"/>
      <c r="F1" s="9"/>
      <c r="G1" s="8"/>
      <c r="H1" s="6"/>
      <c r="I1" s="1" t="s">
        <v>27</v>
      </c>
    </row>
    <row r="2" spans="1:9" ht="13.8" x14ac:dyDescent="0.25">
      <c r="A2" s="3"/>
      <c r="B2" s="4"/>
      <c r="C2" s="12"/>
      <c r="D2" s="3"/>
      <c r="E2" s="3"/>
      <c r="F2" s="9"/>
      <c r="G2" s="8"/>
      <c r="H2" s="6"/>
      <c r="I2" s="2" t="s">
        <v>2</v>
      </c>
    </row>
    <row r="3" spans="1:9" ht="13.8" x14ac:dyDescent="0.25">
      <c r="A3" s="3"/>
      <c r="B3" s="4"/>
      <c r="C3" s="12"/>
      <c r="D3" s="3"/>
      <c r="E3" s="3"/>
      <c r="F3" s="9"/>
      <c r="G3" s="8"/>
      <c r="H3" s="6"/>
      <c r="I3" s="2" t="s">
        <v>0</v>
      </c>
    </row>
    <row r="4" spans="1:9" ht="13.8" x14ac:dyDescent="0.25">
      <c r="A4" s="3"/>
      <c r="B4" s="4"/>
      <c r="C4" s="12"/>
      <c r="D4" s="3"/>
      <c r="E4" s="3"/>
      <c r="F4" s="9"/>
      <c r="G4" s="8"/>
      <c r="H4" s="6"/>
      <c r="I4" s="2" t="s">
        <v>1</v>
      </c>
    </row>
    <row r="5" spans="1:9" x14ac:dyDescent="0.25">
      <c r="A5" s="3"/>
      <c r="B5" s="4"/>
      <c r="C5" s="12"/>
      <c r="D5" s="3"/>
      <c r="E5" s="3"/>
      <c r="F5" s="3"/>
      <c r="G5" s="8"/>
      <c r="H5" s="6"/>
      <c r="I5" s="6"/>
    </row>
    <row r="6" spans="1:9" ht="17.399999999999999" x14ac:dyDescent="0.25">
      <c r="A6" s="3"/>
      <c r="B6" s="5" t="s">
        <v>3</v>
      </c>
      <c r="C6" s="12"/>
      <c r="D6" s="3"/>
      <c r="E6" s="3"/>
      <c r="F6" s="3"/>
      <c r="G6" s="8"/>
      <c r="H6" s="6"/>
      <c r="I6" s="6"/>
    </row>
    <row r="7" spans="1:9" x14ac:dyDescent="0.25">
      <c r="A7" s="6"/>
      <c r="B7" s="7"/>
      <c r="C7" s="13"/>
      <c r="D7" s="6"/>
      <c r="E7" s="6"/>
      <c r="F7" s="6"/>
      <c r="G7" s="8"/>
      <c r="H7" s="6"/>
      <c r="I7" s="6"/>
    </row>
    <row r="8" spans="1:9" ht="46.8" customHeight="1" x14ac:dyDescent="0.25">
      <c r="A8" s="14" t="s">
        <v>29</v>
      </c>
      <c r="B8" s="14"/>
      <c r="C8" s="14"/>
      <c r="D8" s="14"/>
      <c r="E8" s="14"/>
      <c r="F8" s="14"/>
      <c r="G8" s="14"/>
      <c r="H8" s="14"/>
      <c r="I8" s="14"/>
    </row>
    <row r="9" spans="1:9" s="21" customFormat="1" ht="15.6" x14ac:dyDescent="0.25">
      <c r="A9" s="22"/>
      <c r="B9" s="22"/>
      <c r="C9" s="22"/>
      <c r="D9" s="22"/>
      <c r="E9" s="23">
        <v>168.17</v>
      </c>
      <c r="F9" s="24"/>
      <c r="G9" s="25"/>
      <c r="H9" s="25"/>
      <c r="I9" s="25"/>
    </row>
    <row r="10" spans="1:9" s="16" customFormat="1" ht="66.75" customHeight="1" x14ac:dyDescent="0.25">
      <c r="A10" s="26" t="s">
        <v>4</v>
      </c>
      <c r="B10" s="27" t="s">
        <v>5</v>
      </c>
      <c r="C10" s="27" t="s">
        <v>6</v>
      </c>
      <c r="D10" s="27" t="s">
        <v>7</v>
      </c>
      <c r="E10" s="27" t="s">
        <v>8</v>
      </c>
      <c r="F10" s="28" t="s">
        <v>9</v>
      </c>
      <c r="G10" s="29" t="s">
        <v>20</v>
      </c>
      <c r="H10" s="30" t="s">
        <v>10</v>
      </c>
      <c r="I10" s="31" t="s">
        <v>11</v>
      </c>
    </row>
    <row r="11" spans="1:9" s="34" customFormat="1" ht="21.75" customHeight="1" x14ac:dyDescent="0.25">
      <c r="A11" s="32" t="s">
        <v>18</v>
      </c>
      <c r="B11" s="32"/>
      <c r="C11" s="32"/>
      <c r="D11" s="32"/>
      <c r="E11" s="32"/>
      <c r="F11" s="33">
        <f>SUM(F13:F54)</f>
        <v>1809.5</v>
      </c>
      <c r="G11" s="33">
        <f>SUM(G13:G54)</f>
        <v>12040.999999999996</v>
      </c>
      <c r="H11" s="33">
        <f>SUM(H13:H54)</f>
        <v>2840.4900000000002</v>
      </c>
      <c r="I11" s="33">
        <f>SUM(I13:I54)</f>
        <v>14881.490000000002</v>
      </c>
    </row>
    <row r="12" spans="1:9" s="41" customFormat="1" ht="15.75" customHeight="1" x14ac:dyDescent="0.25">
      <c r="A12" s="35"/>
      <c r="B12" s="36" t="s">
        <v>12</v>
      </c>
      <c r="C12" s="37"/>
      <c r="D12" s="38"/>
      <c r="E12" s="38"/>
      <c r="F12" s="38"/>
      <c r="G12" s="39"/>
      <c r="H12" s="39"/>
      <c r="I12" s="40"/>
    </row>
    <row r="13" spans="1:9" s="21" customFormat="1" ht="28.5" customHeight="1" x14ac:dyDescent="0.25">
      <c r="A13" s="42">
        <v>1</v>
      </c>
      <c r="B13" s="10" t="s">
        <v>21</v>
      </c>
      <c r="C13" s="43" t="s">
        <v>13</v>
      </c>
      <c r="D13" s="44">
        <v>1625</v>
      </c>
      <c r="E13" s="45">
        <f>ROUND(D13/$E$9,2)</f>
        <v>9.66</v>
      </c>
      <c r="F13" s="45">
        <v>33</v>
      </c>
      <c r="G13" s="45">
        <v>318.88</v>
      </c>
      <c r="H13" s="46">
        <f t="shared" ref="H13:H52" si="0">ROUND(G13*23.59%,2)</f>
        <v>75.22</v>
      </c>
      <c r="I13" s="47">
        <f t="shared" ref="I13:I54" si="1">G13+H13</f>
        <v>394.1</v>
      </c>
    </row>
    <row r="14" spans="1:9" s="21" customFormat="1" ht="28.5" customHeight="1" x14ac:dyDescent="0.25">
      <c r="A14" s="42">
        <v>2</v>
      </c>
      <c r="B14" s="11" t="s">
        <v>22</v>
      </c>
      <c r="C14" s="43" t="s">
        <v>14</v>
      </c>
      <c r="D14" s="44">
        <v>1141</v>
      </c>
      <c r="E14" s="45">
        <f>ROUND(D14/$E$9,2)</f>
        <v>6.78</v>
      </c>
      <c r="F14" s="45">
        <v>48</v>
      </c>
      <c r="G14" s="45">
        <v>325.68</v>
      </c>
      <c r="H14" s="46">
        <f t="shared" si="0"/>
        <v>76.83</v>
      </c>
      <c r="I14" s="47">
        <f t="shared" si="1"/>
        <v>402.51</v>
      </c>
    </row>
    <row r="15" spans="1:9" s="21" customFormat="1" ht="28.5" customHeight="1" x14ac:dyDescent="0.25">
      <c r="A15" s="42">
        <v>3</v>
      </c>
      <c r="B15" s="11" t="s">
        <v>22</v>
      </c>
      <c r="C15" s="43" t="s">
        <v>16</v>
      </c>
      <c r="D15" s="44">
        <v>1316</v>
      </c>
      <c r="E15" s="45">
        <f>ROUND(D15/$E$9,2)</f>
        <v>7.83</v>
      </c>
      <c r="F15" s="45">
        <v>48</v>
      </c>
      <c r="G15" s="45">
        <v>375.6</v>
      </c>
      <c r="H15" s="46">
        <f t="shared" si="0"/>
        <v>88.6</v>
      </c>
      <c r="I15" s="47">
        <f t="shared" si="1"/>
        <v>464.20000000000005</v>
      </c>
    </row>
    <row r="16" spans="1:9" s="21" customFormat="1" ht="28.5" customHeight="1" x14ac:dyDescent="0.25">
      <c r="A16" s="42">
        <v>4</v>
      </c>
      <c r="B16" s="10" t="s">
        <v>22</v>
      </c>
      <c r="C16" s="43" t="s">
        <v>14</v>
      </c>
      <c r="D16" s="44">
        <v>1095</v>
      </c>
      <c r="E16" s="45">
        <f>ROUND(D16/$E$9,2)</f>
        <v>6.51</v>
      </c>
      <c r="F16" s="45">
        <v>48</v>
      </c>
      <c r="G16" s="45">
        <v>312.52999999999997</v>
      </c>
      <c r="H16" s="46">
        <f t="shared" si="0"/>
        <v>73.73</v>
      </c>
      <c r="I16" s="47">
        <f t="shared" si="1"/>
        <v>386.26</v>
      </c>
    </row>
    <row r="17" spans="1:10" s="21" customFormat="1" ht="28.5" customHeight="1" x14ac:dyDescent="0.25">
      <c r="A17" s="42">
        <v>5</v>
      </c>
      <c r="B17" s="11" t="s">
        <v>22</v>
      </c>
      <c r="C17" s="43" t="s">
        <v>15</v>
      </c>
      <c r="D17" s="44">
        <v>1277</v>
      </c>
      <c r="E17" s="45">
        <f>ROUND(D17/$E$9,2)</f>
        <v>7.59</v>
      </c>
      <c r="F17" s="45">
        <v>48</v>
      </c>
      <c r="G17" s="45">
        <v>364.51</v>
      </c>
      <c r="H17" s="46">
        <f t="shared" si="0"/>
        <v>85.99</v>
      </c>
      <c r="I17" s="47">
        <f t="shared" si="1"/>
        <v>450.5</v>
      </c>
    </row>
    <row r="18" spans="1:10" s="21" customFormat="1" ht="28.5" customHeight="1" x14ac:dyDescent="0.25">
      <c r="A18" s="42">
        <v>6</v>
      </c>
      <c r="B18" s="11" t="s">
        <v>22</v>
      </c>
      <c r="C18" s="43" t="s">
        <v>14</v>
      </c>
      <c r="D18" s="44">
        <v>1141</v>
      </c>
      <c r="E18" s="45">
        <f>ROUND(D18/$E$9,2)</f>
        <v>6.78</v>
      </c>
      <c r="F18" s="45">
        <v>48</v>
      </c>
      <c r="G18" s="45">
        <v>325.68</v>
      </c>
      <c r="H18" s="46">
        <f t="shared" si="0"/>
        <v>76.83</v>
      </c>
      <c r="I18" s="47">
        <f t="shared" si="1"/>
        <v>402.51</v>
      </c>
    </row>
    <row r="19" spans="1:10" s="21" customFormat="1" ht="28.5" customHeight="1" x14ac:dyDescent="0.25">
      <c r="A19" s="42">
        <v>7</v>
      </c>
      <c r="B19" s="11" t="s">
        <v>22</v>
      </c>
      <c r="C19" s="43" t="s">
        <v>14</v>
      </c>
      <c r="D19" s="44">
        <v>1118</v>
      </c>
      <c r="E19" s="45">
        <f>ROUND(D19/$E$9,2)</f>
        <v>6.65</v>
      </c>
      <c r="F19" s="45">
        <v>48</v>
      </c>
      <c r="G19" s="45">
        <v>319.10000000000002</v>
      </c>
      <c r="H19" s="46">
        <f t="shared" si="0"/>
        <v>75.28</v>
      </c>
      <c r="I19" s="47">
        <f t="shared" si="1"/>
        <v>394.38</v>
      </c>
    </row>
    <row r="20" spans="1:10" s="21" customFormat="1" ht="28.5" customHeight="1" x14ac:dyDescent="0.25">
      <c r="A20" s="42">
        <v>8</v>
      </c>
      <c r="B20" s="11" t="s">
        <v>22</v>
      </c>
      <c r="C20" s="43" t="s">
        <v>14</v>
      </c>
      <c r="D20" s="44">
        <v>1095</v>
      </c>
      <c r="E20" s="45">
        <f>ROUND(D20/$E$9,2)</f>
        <v>6.51</v>
      </c>
      <c r="F20" s="45">
        <v>33.5</v>
      </c>
      <c r="G20" s="45">
        <v>218.12</v>
      </c>
      <c r="H20" s="46">
        <f t="shared" si="0"/>
        <v>51.45</v>
      </c>
      <c r="I20" s="47">
        <f t="shared" si="1"/>
        <v>269.57</v>
      </c>
    </row>
    <row r="21" spans="1:10" s="21" customFormat="1" ht="28.5" customHeight="1" x14ac:dyDescent="0.25">
      <c r="A21" s="42">
        <v>9</v>
      </c>
      <c r="B21" s="11" t="s">
        <v>22</v>
      </c>
      <c r="C21" s="43" t="s">
        <v>14</v>
      </c>
      <c r="D21" s="44">
        <v>1072</v>
      </c>
      <c r="E21" s="45">
        <f>ROUND(D21/$E$9,2)</f>
        <v>6.37</v>
      </c>
      <c r="F21" s="45">
        <v>48</v>
      </c>
      <c r="G21" s="45">
        <v>306</v>
      </c>
      <c r="H21" s="46">
        <f>ROUNDDOWN(G21*23.59%,2)</f>
        <v>72.180000000000007</v>
      </c>
      <c r="I21" s="47">
        <f t="shared" si="1"/>
        <v>378.18</v>
      </c>
    </row>
    <row r="22" spans="1:10" ht="28.5" customHeight="1" x14ac:dyDescent="0.25">
      <c r="A22" s="42">
        <v>10</v>
      </c>
      <c r="B22" s="11" t="s">
        <v>22</v>
      </c>
      <c r="C22" s="48" t="s">
        <v>14</v>
      </c>
      <c r="D22" s="44">
        <v>1072</v>
      </c>
      <c r="E22" s="45">
        <f>ROUND(D22/$E$9,2)</f>
        <v>6.37</v>
      </c>
      <c r="F22" s="45">
        <v>33.5</v>
      </c>
      <c r="G22" s="45">
        <v>213.56</v>
      </c>
      <c r="H22" s="46">
        <f>ROUNDUP(G22*23.59%,2)+0.02</f>
        <v>50.4</v>
      </c>
      <c r="I22" s="47">
        <f t="shared" si="1"/>
        <v>263.95999999999998</v>
      </c>
      <c r="J22" s="21"/>
    </row>
    <row r="23" spans="1:10" ht="28.5" customHeight="1" x14ac:dyDescent="0.25">
      <c r="A23" s="42">
        <v>11</v>
      </c>
      <c r="B23" s="11" t="s">
        <v>22</v>
      </c>
      <c r="C23" s="48" t="s">
        <v>14</v>
      </c>
      <c r="D23" s="44">
        <v>1072</v>
      </c>
      <c r="E23" s="45">
        <f>ROUND(D23/$E$9,2)</f>
        <v>6.37</v>
      </c>
      <c r="F23" s="45">
        <v>48</v>
      </c>
      <c r="G23" s="45">
        <v>306</v>
      </c>
      <c r="H23" s="46">
        <f t="shared" ref="H23:H25" si="2">ROUNDDOWN(G23*23.59%,2)</f>
        <v>72.180000000000007</v>
      </c>
      <c r="I23" s="47">
        <f t="shared" si="1"/>
        <v>378.18</v>
      </c>
      <c r="J23" s="21"/>
    </row>
    <row r="24" spans="1:10" ht="28.5" customHeight="1" x14ac:dyDescent="0.25">
      <c r="A24" s="42">
        <v>12</v>
      </c>
      <c r="B24" s="11" t="s">
        <v>22</v>
      </c>
      <c r="C24" s="48" t="s">
        <v>14</v>
      </c>
      <c r="D24" s="44">
        <v>1095</v>
      </c>
      <c r="E24" s="45">
        <f>ROUND(D24/$E$9,2)</f>
        <v>6.51</v>
      </c>
      <c r="F24" s="45">
        <v>48</v>
      </c>
      <c r="G24" s="45">
        <v>312.52999999999997</v>
      </c>
      <c r="H24" s="46">
        <f t="shared" si="2"/>
        <v>73.72</v>
      </c>
      <c r="I24" s="47">
        <f t="shared" si="1"/>
        <v>386.25</v>
      </c>
      <c r="J24" s="21"/>
    </row>
    <row r="25" spans="1:10" ht="28.5" customHeight="1" x14ac:dyDescent="0.25">
      <c r="A25" s="42">
        <v>13</v>
      </c>
      <c r="B25" s="11" t="s">
        <v>22</v>
      </c>
      <c r="C25" s="48" t="s">
        <v>14</v>
      </c>
      <c r="D25" s="44">
        <v>1072</v>
      </c>
      <c r="E25" s="45">
        <f>ROUND(D25/$E$9,2)</f>
        <v>6.37</v>
      </c>
      <c r="F25" s="45">
        <v>48</v>
      </c>
      <c r="G25" s="45">
        <v>306</v>
      </c>
      <c r="H25" s="46">
        <f t="shared" si="2"/>
        <v>72.180000000000007</v>
      </c>
      <c r="I25" s="47">
        <f t="shared" si="1"/>
        <v>378.18</v>
      </c>
      <c r="J25" s="21"/>
    </row>
    <row r="26" spans="1:10" ht="28.5" customHeight="1" x14ac:dyDescent="0.25">
      <c r="A26" s="42">
        <v>14</v>
      </c>
      <c r="B26" s="10" t="s">
        <v>22</v>
      </c>
      <c r="C26" s="48" t="s">
        <v>14</v>
      </c>
      <c r="D26" s="44">
        <v>1072</v>
      </c>
      <c r="E26" s="45">
        <f>ROUND(D26/$E$9,2)</f>
        <v>6.37</v>
      </c>
      <c r="F26" s="45">
        <v>48</v>
      </c>
      <c r="G26" s="45">
        <v>306</v>
      </c>
      <c r="H26" s="46">
        <f t="shared" si="0"/>
        <v>72.19</v>
      </c>
      <c r="I26" s="47">
        <f t="shared" si="1"/>
        <v>378.19</v>
      </c>
      <c r="J26" s="21"/>
    </row>
    <row r="27" spans="1:10" ht="28.5" customHeight="1" x14ac:dyDescent="0.25">
      <c r="A27" s="42">
        <v>15</v>
      </c>
      <c r="B27" s="11" t="s">
        <v>22</v>
      </c>
      <c r="C27" s="48" t="s">
        <v>14</v>
      </c>
      <c r="D27" s="44">
        <v>1049</v>
      </c>
      <c r="E27" s="45">
        <f>ROUND(D27/$E$9,2)</f>
        <v>6.24</v>
      </c>
      <c r="F27" s="45">
        <v>48</v>
      </c>
      <c r="G27" s="45">
        <v>299.42</v>
      </c>
      <c r="H27" s="46">
        <f>ROUNDUP(G27*23.59%,2)</f>
        <v>70.64</v>
      </c>
      <c r="I27" s="47">
        <f t="shared" si="1"/>
        <v>370.06</v>
      </c>
      <c r="J27" s="21"/>
    </row>
    <row r="28" spans="1:10" ht="28.5" customHeight="1" x14ac:dyDescent="0.25">
      <c r="A28" s="42">
        <v>16</v>
      </c>
      <c r="B28" s="10" t="s">
        <v>22</v>
      </c>
      <c r="C28" s="48" t="s">
        <v>14</v>
      </c>
      <c r="D28" s="44">
        <v>1049</v>
      </c>
      <c r="E28" s="45">
        <f>ROUND(D28/$E$9,2)</f>
        <v>6.24</v>
      </c>
      <c r="F28" s="45">
        <v>48</v>
      </c>
      <c r="G28" s="45">
        <v>299.42</v>
      </c>
      <c r="H28" s="46">
        <f t="shared" si="0"/>
        <v>70.63</v>
      </c>
      <c r="I28" s="47">
        <f t="shared" si="1"/>
        <v>370.05</v>
      </c>
      <c r="J28" s="21"/>
    </row>
    <row r="29" spans="1:10" ht="28.5" customHeight="1" x14ac:dyDescent="0.25">
      <c r="A29" s="42">
        <v>17</v>
      </c>
      <c r="B29" s="10" t="s">
        <v>23</v>
      </c>
      <c r="C29" s="48" t="s">
        <v>14</v>
      </c>
      <c r="D29" s="44">
        <v>1141</v>
      </c>
      <c r="E29" s="45">
        <f>ROUND(D29/$E$9,2)</f>
        <v>6.78</v>
      </c>
      <c r="F29" s="45">
        <v>33.5</v>
      </c>
      <c r="G29" s="45">
        <v>227.3</v>
      </c>
      <c r="H29" s="46">
        <f t="shared" si="0"/>
        <v>53.62</v>
      </c>
      <c r="I29" s="47">
        <f t="shared" si="1"/>
        <v>280.92</v>
      </c>
      <c r="J29" s="21"/>
    </row>
    <row r="30" spans="1:10" ht="28.5" customHeight="1" x14ac:dyDescent="0.25">
      <c r="A30" s="42">
        <v>18</v>
      </c>
      <c r="B30" s="10" t="s">
        <v>23</v>
      </c>
      <c r="C30" s="48" t="s">
        <v>14</v>
      </c>
      <c r="D30" s="44">
        <v>1141</v>
      </c>
      <c r="E30" s="45">
        <f>ROUND(D30/$E$9,2)</f>
        <v>6.78</v>
      </c>
      <c r="F30" s="45">
        <v>33.5</v>
      </c>
      <c r="G30" s="45">
        <v>227.3</v>
      </c>
      <c r="H30" s="46">
        <f t="shared" si="0"/>
        <v>53.62</v>
      </c>
      <c r="I30" s="47">
        <f t="shared" si="1"/>
        <v>280.92</v>
      </c>
      <c r="J30" s="21"/>
    </row>
    <row r="31" spans="1:10" ht="28.5" customHeight="1" x14ac:dyDescent="0.25">
      <c r="A31" s="42">
        <v>19</v>
      </c>
      <c r="B31" s="11" t="s">
        <v>23</v>
      </c>
      <c r="C31" s="48" t="s">
        <v>14</v>
      </c>
      <c r="D31" s="44">
        <v>1141</v>
      </c>
      <c r="E31" s="45">
        <f>ROUND(D31/$E$9,2)</f>
        <v>6.78</v>
      </c>
      <c r="F31" s="45">
        <v>48</v>
      </c>
      <c r="G31" s="45">
        <v>325.68</v>
      </c>
      <c r="H31" s="46">
        <f t="shared" si="0"/>
        <v>76.83</v>
      </c>
      <c r="I31" s="47">
        <f t="shared" si="1"/>
        <v>402.51</v>
      </c>
      <c r="J31" s="21"/>
    </row>
    <row r="32" spans="1:10" ht="28.5" customHeight="1" x14ac:dyDescent="0.25">
      <c r="A32" s="42">
        <v>20</v>
      </c>
      <c r="B32" s="11" t="s">
        <v>23</v>
      </c>
      <c r="C32" s="48" t="s">
        <v>14</v>
      </c>
      <c r="D32" s="44">
        <v>1095</v>
      </c>
      <c r="E32" s="45">
        <f>ROUND(D32/$E$9,2)</f>
        <v>6.51</v>
      </c>
      <c r="F32" s="45">
        <v>33.5</v>
      </c>
      <c r="G32" s="45">
        <v>218.12</v>
      </c>
      <c r="H32" s="46">
        <f>ROUNDUP(G32*23.59%,2)</f>
        <v>51.46</v>
      </c>
      <c r="I32" s="47">
        <f t="shared" si="1"/>
        <v>269.58</v>
      </c>
      <c r="J32" s="21"/>
    </row>
    <row r="33" spans="1:10" ht="28.5" customHeight="1" x14ac:dyDescent="0.25">
      <c r="A33" s="42">
        <v>21</v>
      </c>
      <c r="B33" s="11" t="s">
        <v>23</v>
      </c>
      <c r="C33" s="48" t="s">
        <v>14</v>
      </c>
      <c r="D33" s="44">
        <v>1141</v>
      </c>
      <c r="E33" s="45">
        <f>ROUND(D33/$E$9,2)</f>
        <v>6.78</v>
      </c>
      <c r="F33" s="45">
        <v>48</v>
      </c>
      <c r="G33" s="45">
        <v>325.68</v>
      </c>
      <c r="H33" s="46">
        <f t="shared" si="0"/>
        <v>76.83</v>
      </c>
      <c r="I33" s="47">
        <f t="shared" si="1"/>
        <v>402.51</v>
      </c>
      <c r="J33" s="21"/>
    </row>
    <row r="34" spans="1:10" ht="28.5" customHeight="1" x14ac:dyDescent="0.25">
      <c r="A34" s="42">
        <v>22</v>
      </c>
      <c r="B34" s="11" t="s">
        <v>23</v>
      </c>
      <c r="C34" s="48" t="s">
        <v>14</v>
      </c>
      <c r="D34" s="44">
        <v>1118</v>
      </c>
      <c r="E34" s="45">
        <f>ROUND(D34/$E$9,2)</f>
        <v>6.65</v>
      </c>
      <c r="F34" s="45">
        <v>33.5</v>
      </c>
      <c r="G34" s="45">
        <v>222.71</v>
      </c>
      <c r="H34" s="46">
        <f t="shared" si="0"/>
        <v>52.54</v>
      </c>
      <c r="I34" s="47">
        <f t="shared" si="1"/>
        <v>275.25</v>
      </c>
      <c r="J34" s="21"/>
    </row>
    <row r="35" spans="1:10" ht="28.5" customHeight="1" x14ac:dyDescent="0.25">
      <c r="A35" s="42">
        <v>23</v>
      </c>
      <c r="B35" s="10" t="s">
        <v>23</v>
      </c>
      <c r="C35" s="48" t="s">
        <v>14</v>
      </c>
      <c r="D35" s="44">
        <v>1072</v>
      </c>
      <c r="E35" s="45">
        <f>ROUND(D35/$E$9,2)</f>
        <v>6.37</v>
      </c>
      <c r="F35" s="45">
        <v>33.5</v>
      </c>
      <c r="G35" s="45">
        <v>213.56</v>
      </c>
      <c r="H35" s="46">
        <f t="shared" si="0"/>
        <v>50.38</v>
      </c>
      <c r="I35" s="47">
        <f t="shared" si="1"/>
        <v>263.94</v>
      </c>
      <c r="J35" s="21"/>
    </row>
    <row r="36" spans="1:10" ht="28.5" customHeight="1" x14ac:dyDescent="0.25">
      <c r="A36" s="42">
        <v>24</v>
      </c>
      <c r="B36" s="11" t="s">
        <v>24</v>
      </c>
      <c r="C36" s="48" t="s">
        <v>14</v>
      </c>
      <c r="D36" s="44">
        <v>1141</v>
      </c>
      <c r="E36" s="45">
        <f>ROUND(D36/$E$9,2)</f>
        <v>6.78</v>
      </c>
      <c r="F36" s="45">
        <v>33</v>
      </c>
      <c r="G36" s="45">
        <v>223.91</v>
      </c>
      <c r="H36" s="46">
        <f t="shared" si="0"/>
        <v>52.82</v>
      </c>
      <c r="I36" s="47">
        <f t="shared" si="1"/>
        <v>276.73</v>
      </c>
      <c r="J36" s="21"/>
    </row>
    <row r="37" spans="1:10" ht="28.5" customHeight="1" x14ac:dyDescent="0.25">
      <c r="A37" s="42">
        <v>25</v>
      </c>
      <c r="B37" s="11" t="s">
        <v>24</v>
      </c>
      <c r="C37" s="48" t="s">
        <v>14</v>
      </c>
      <c r="D37" s="44">
        <v>1141</v>
      </c>
      <c r="E37" s="45">
        <f>ROUND(D37/$E$9,2)</f>
        <v>6.78</v>
      </c>
      <c r="F37" s="45">
        <v>48</v>
      </c>
      <c r="G37" s="45">
        <v>325.68</v>
      </c>
      <c r="H37" s="46">
        <f t="shared" si="0"/>
        <v>76.83</v>
      </c>
      <c r="I37" s="47">
        <f t="shared" si="1"/>
        <v>402.51</v>
      </c>
      <c r="J37" s="21"/>
    </row>
    <row r="38" spans="1:10" ht="28.5" customHeight="1" x14ac:dyDescent="0.25">
      <c r="A38" s="42">
        <v>26</v>
      </c>
      <c r="B38" s="11" t="s">
        <v>24</v>
      </c>
      <c r="C38" s="48" t="s">
        <v>14</v>
      </c>
      <c r="D38" s="44">
        <v>1141</v>
      </c>
      <c r="E38" s="45">
        <f>ROUND(D38/$E$9,2)</f>
        <v>6.78</v>
      </c>
      <c r="F38" s="45">
        <v>33</v>
      </c>
      <c r="G38" s="45">
        <v>223.91</v>
      </c>
      <c r="H38" s="46">
        <f t="shared" si="0"/>
        <v>52.82</v>
      </c>
      <c r="I38" s="47">
        <f t="shared" si="1"/>
        <v>276.73</v>
      </c>
      <c r="J38" s="21"/>
    </row>
    <row r="39" spans="1:10" ht="28.5" customHeight="1" x14ac:dyDescent="0.25">
      <c r="A39" s="42">
        <v>27</v>
      </c>
      <c r="B39" s="11" t="s">
        <v>24</v>
      </c>
      <c r="C39" s="48" t="s">
        <v>14</v>
      </c>
      <c r="D39" s="44">
        <v>1095</v>
      </c>
      <c r="E39" s="45">
        <f>ROUND(D39/$E$9,2)</f>
        <v>6.51</v>
      </c>
      <c r="F39" s="45">
        <v>33</v>
      </c>
      <c r="G39" s="45">
        <v>214.86</v>
      </c>
      <c r="H39" s="46">
        <f t="shared" si="0"/>
        <v>50.69</v>
      </c>
      <c r="I39" s="47">
        <f t="shared" si="1"/>
        <v>265.55</v>
      </c>
      <c r="J39" s="21"/>
    </row>
    <row r="40" spans="1:10" ht="28.5" customHeight="1" x14ac:dyDescent="0.25">
      <c r="A40" s="42">
        <v>28</v>
      </c>
      <c r="B40" s="11" t="s">
        <v>24</v>
      </c>
      <c r="C40" s="48" t="s">
        <v>14</v>
      </c>
      <c r="D40" s="44">
        <v>1141</v>
      </c>
      <c r="E40" s="45">
        <f>ROUND(D40/$E$9,2)</f>
        <v>6.78</v>
      </c>
      <c r="F40" s="45">
        <v>33</v>
      </c>
      <c r="G40" s="45">
        <v>223.91</v>
      </c>
      <c r="H40" s="46">
        <f t="shared" si="0"/>
        <v>52.82</v>
      </c>
      <c r="I40" s="47">
        <f t="shared" si="1"/>
        <v>276.73</v>
      </c>
      <c r="J40" s="21"/>
    </row>
    <row r="41" spans="1:10" ht="28.5" customHeight="1" x14ac:dyDescent="0.25">
      <c r="A41" s="42">
        <v>29</v>
      </c>
      <c r="B41" s="11" t="s">
        <v>24</v>
      </c>
      <c r="C41" s="48" t="s">
        <v>14</v>
      </c>
      <c r="D41" s="44">
        <v>1141</v>
      </c>
      <c r="E41" s="45">
        <f>ROUND(D41/$E$9,2)</f>
        <v>6.78</v>
      </c>
      <c r="F41" s="45">
        <v>48</v>
      </c>
      <c r="G41" s="45">
        <v>325.68</v>
      </c>
      <c r="H41" s="46">
        <f t="shared" si="0"/>
        <v>76.83</v>
      </c>
      <c r="I41" s="47">
        <f t="shared" si="1"/>
        <v>402.51</v>
      </c>
      <c r="J41" s="21"/>
    </row>
    <row r="42" spans="1:10" ht="28.5" customHeight="1" x14ac:dyDescent="0.25">
      <c r="A42" s="42">
        <v>30</v>
      </c>
      <c r="B42" s="11" t="s">
        <v>24</v>
      </c>
      <c r="C42" s="48" t="s">
        <v>14</v>
      </c>
      <c r="D42" s="44">
        <v>1118</v>
      </c>
      <c r="E42" s="45">
        <f>ROUND(D42/$E$9,2)</f>
        <v>6.65</v>
      </c>
      <c r="F42" s="45">
        <v>33</v>
      </c>
      <c r="G42" s="45">
        <v>219.38</v>
      </c>
      <c r="H42" s="46">
        <f t="shared" si="0"/>
        <v>51.75</v>
      </c>
      <c r="I42" s="47">
        <f t="shared" si="1"/>
        <v>271.13</v>
      </c>
      <c r="J42" s="21"/>
    </row>
    <row r="43" spans="1:10" ht="28.5" customHeight="1" x14ac:dyDescent="0.25">
      <c r="A43" s="42">
        <v>31</v>
      </c>
      <c r="B43" s="10" t="s">
        <v>28</v>
      </c>
      <c r="C43" s="48" t="s">
        <v>14</v>
      </c>
      <c r="D43" s="44">
        <v>1092</v>
      </c>
      <c r="E43" s="45">
        <f>ROUND(D43/$E$9,2)</f>
        <v>6.49</v>
      </c>
      <c r="F43" s="45">
        <v>48</v>
      </c>
      <c r="G43" s="45">
        <v>311.66000000000003</v>
      </c>
      <c r="H43" s="46">
        <f t="shared" si="0"/>
        <v>73.52</v>
      </c>
      <c r="I43" s="47">
        <f t="shared" si="1"/>
        <v>385.18</v>
      </c>
      <c r="J43" s="21"/>
    </row>
    <row r="44" spans="1:10" ht="28.5" customHeight="1" x14ac:dyDescent="0.25">
      <c r="A44" s="42">
        <v>32</v>
      </c>
      <c r="B44" s="10" t="s">
        <v>28</v>
      </c>
      <c r="C44" s="48" t="s">
        <v>14</v>
      </c>
      <c r="D44" s="44">
        <v>1046</v>
      </c>
      <c r="E44" s="45">
        <f>ROUND(D44/$E$9,2)</f>
        <v>6.22</v>
      </c>
      <c r="F44" s="45">
        <v>48</v>
      </c>
      <c r="G44" s="45">
        <v>298.56</v>
      </c>
      <c r="H44" s="46">
        <f t="shared" si="0"/>
        <v>70.430000000000007</v>
      </c>
      <c r="I44" s="47">
        <f t="shared" si="1"/>
        <v>368.99</v>
      </c>
      <c r="J44" s="21"/>
    </row>
    <row r="45" spans="1:10" ht="28.5" customHeight="1" x14ac:dyDescent="0.25">
      <c r="A45" s="42">
        <v>33</v>
      </c>
      <c r="B45" s="11" t="s">
        <v>28</v>
      </c>
      <c r="C45" s="48" t="s">
        <v>17</v>
      </c>
      <c r="D45" s="44">
        <v>1325</v>
      </c>
      <c r="E45" s="45">
        <f>ROUND(D45/$E$9,2)</f>
        <v>7.88</v>
      </c>
      <c r="F45" s="45">
        <v>48</v>
      </c>
      <c r="G45" s="45">
        <v>378.19</v>
      </c>
      <c r="H45" s="46">
        <f>ROUNDDOWN(G45*23.59%,2)</f>
        <v>89.21</v>
      </c>
      <c r="I45" s="47">
        <f t="shared" si="1"/>
        <v>467.4</v>
      </c>
      <c r="J45" s="21"/>
    </row>
    <row r="46" spans="1:10" ht="28.5" customHeight="1" x14ac:dyDescent="0.25">
      <c r="A46" s="42">
        <v>34</v>
      </c>
      <c r="B46" s="10" t="s">
        <v>28</v>
      </c>
      <c r="C46" s="48" t="s">
        <v>14</v>
      </c>
      <c r="D46" s="44">
        <v>1046</v>
      </c>
      <c r="E46" s="45">
        <f>ROUND(D46/$E$9,2)</f>
        <v>6.22</v>
      </c>
      <c r="F46" s="45">
        <v>48</v>
      </c>
      <c r="G46" s="45">
        <v>298.56</v>
      </c>
      <c r="H46" s="46">
        <f t="shared" si="0"/>
        <v>70.430000000000007</v>
      </c>
      <c r="I46" s="47">
        <f t="shared" si="1"/>
        <v>368.99</v>
      </c>
      <c r="J46" s="21"/>
    </row>
    <row r="47" spans="1:10" ht="28.5" customHeight="1" x14ac:dyDescent="0.25">
      <c r="A47" s="42">
        <v>35</v>
      </c>
      <c r="B47" s="11" t="s">
        <v>28</v>
      </c>
      <c r="C47" s="48" t="s">
        <v>14</v>
      </c>
      <c r="D47" s="44">
        <v>1069</v>
      </c>
      <c r="E47" s="45">
        <f>ROUND(D47/$E$9,2)</f>
        <v>6.36</v>
      </c>
      <c r="F47" s="45">
        <v>48</v>
      </c>
      <c r="G47" s="45">
        <v>305.14</v>
      </c>
      <c r="H47" s="46">
        <f t="shared" si="0"/>
        <v>71.98</v>
      </c>
      <c r="I47" s="47">
        <f t="shared" si="1"/>
        <v>377.12</v>
      </c>
      <c r="J47" s="21"/>
    </row>
    <row r="48" spans="1:10" ht="28.5" customHeight="1" x14ac:dyDescent="0.25">
      <c r="A48" s="42">
        <v>36</v>
      </c>
      <c r="B48" s="11" t="s">
        <v>28</v>
      </c>
      <c r="C48" s="48" t="s">
        <v>14</v>
      </c>
      <c r="D48" s="44">
        <v>1023</v>
      </c>
      <c r="E48" s="45">
        <f>ROUND(D48/$E$9,2)</f>
        <v>6.08</v>
      </c>
      <c r="F48" s="45">
        <v>48</v>
      </c>
      <c r="G48" s="45">
        <v>291.98</v>
      </c>
      <c r="H48" s="46">
        <f t="shared" si="0"/>
        <v>68.88</v>
      </c>
      <c r="I48" s="47">
        <f t="shared" si="1"/>
        <v>360.86</v>
      </c>
      <c r="J48" s="21"/>
    </row>
    <row r="49" spans="1:10" ht="28.5" customHeight="1" x14ac:dyDescent="0.25">
      <c r="A49" s="42">
        <v>37</v>
      </c>
      <c r="B49" s="10" t="s">
        <v>28</v>
      </c>
      <c r="C49" s="48" t="s">
        <v>14</v>
      </c>
      <c r="D49" s="44">
        <v>1023</v>
      </c>
      <c r="E49" s="45">
        <f>ROUND(D49/$E$9,2)</f>
        <v>6.08</v>
      </c>
      <c r="F49" s="45">
        <v>48</v>
      </c>
      <c r="G49" s="45">
        <v>291.98</v>
      </c>
      <c r="H49" s="46">
        <f>ROUNDDOWN(G49*23.59%,2)</f>
        <v>68.87</v>
      </c>
      <c r="I49" s="47">
        <f t="shared" si="1"/>
        <v>360.85</v>
      </c>
      <c r="J49" s="21"/>
    </row>
    <row r="50" spans="1:10" ht="28.5" customHeight="1" x14ac:dyDescent="0.25">
      <c r="A50" s="42">
        <v>38</v>
      </c>
      <c r="B50" s="10" t="s">
        <v>28</v>
      </c>
      <c r="C50" s="48" t="s">
        <v>14</v>
      </c>
      <c r="D50" s="44">
        <v>1023</v>
      </c>
      <c r="E50" s="45">
        <f>ROUND(D50/$E$9,2)</f>
        <v>6.08</v>
      </c>
      <c r="F50" s="45">
        <v>48</v>
      </c>
      <c r="G50" s="45">
        <v>291.98</v>
      </c>
      <c r="H50" s="46">
        <f t="shared" si="0"/>
        <v>68.88</v>
      </c>
      <c r="I50" s="47">
        <f t="shared" si="1"/>
        <v>360.86</v>
      </c>
      <c r="J50" s="21"/>
    </row>
    <row r="51" spans="1:10" ht="28.5" customHeight="1" x14ac:dyDescent="0.25">
      <c r="A51" s="42">
        <v>39</v>
      </c>
      <c r="B51" s="11" t="s">
        <v>28</v>
      </c>
      <c r="C51" s="48" t="s">
        <v>14</v>
      </c>
      <c r="D51" s="44">
        <v>1023</v>
      </c>
      <c r="E51" s="45">
        <f>ROUND(D51/$E$9,2)</f>
        <v>6.08</v>
      </c>
      <c r="F51" s="45">
        <v>48</v>
      </c>
      <c r="G51" s="45">
        <v>291.98</v>
      </c>
      <c r="H51" s="46">
        <f t="shared" si="0"/>
        <v>68.88</v>
      </c>
      <c r="I51" s="47">
        <f t="shared" si="1"/>
        <v>360.86</v>
      </c>
      <c r="J51" s="21"/>
    </row>
    <row r="52" spans="1:10" ht="28.5" customHeight="1" x14ac:dyDescent="0.25">
      <c r="A52" s="42">
        <v>40</v>
      </c>
      <c r="B52" s="11" t="s">
        <v>28</v>
      </c>
      <c r="C52" s="48" t="s">
        <v>14</v>
      </c>
      <c r="D52" s="44">
        <v>1023</v>
      </c>
      <c r="E52" s="45">
        <f>ROUND(D52/$E$9,2)</f>
        <v>6.08</v>
      </c>
      <c r="F52" s="45">
        <v>48</v>
      </c>
      <c r="G52" s="45">
        <v>291.98</v>
      </c>
      <c r="H52" s="46">
        <f t="shared" si="0"/>
        <v>68.88</v>
      </c>
      <c r="I52" s="47">
        <f t="shared" si="1"/>
        <v>360.86</v>
      </c>
      <c r="J52" s="21"/>
    </row>
    <row r="53" spans="1:10" ht="28.5" customHeight="1" x14ac:dyDescent="0.25">
      <c r="A53" s="42">
        <v>41</v>
      </c>
      <c r="B53" s="11" t="s">
        <v>28</v>
      </c>
      <c r="C53" s="48" t="s">
        <v>14</v>
      </c>
      <c r="D53" s="44">
        <v>1000</v>
      </c>
      <c r="E53" s="45">
        <f>ROUND(D53/$E$9,2)</f>
        <v>5.95</v>
      </c>
      <c r="F53" s="45">
        <v>48</v>
      </c>
      <c r="G53" s="45">
        <v>285.41000000000003</v>
      </c>
      <c r="H53" s="46">
        <f>ROUNDDOWN(G53*23.59%,2)</f>
        <v>67.319999999999993</v>
      </c>
      <c r="I53" s="47">
        <f t="shared" si="1"/>
        <v>352.73</v>
      </c>
      <c r="J53" s="21"/>
    </row>
    <row r="54" spans="1:10" ht="52.8" x14ac:dyDescent="0.25">
      <c r="A54" s="42">
        <v>42</v>
      </c>
      <c r="B54" s="11" t="s">
        <v>25</v>
      </c>
      <c r="C54" s="48" t="s">
        <v>26</v>
      </c>
      <c r="D54" s="44">
        <v>1411</v>
      </c>
      <c r="E54" s="45">
        <f>ROUND(D54/$E$9,2)</f>
        <v>8.39</v>
      </c>
      <c r="F54" s="45">
        <v>33</v>
      </c>
      <c r="G54" s="45">
        <v>276.87</v>
      </c>
      <c r="H54" s="46">
        <f>ROUNDUP(G54*23.59%,2)</f>
        <v>65.320000000000007</v>
      </c>
      <c r="I54" s="47">
        <f t="shared" si="1"/>
        <v>342.19</v>
      </c>
      <c r="J54" s="21"/>
    </row>
    <row r="56" spans="1:10" ht="38.4" customHeight="1" x14ac:dyDescent="0.25">
      <c r="A56" s="15" t="s">
        <v>19</v>
      </c>
      <c r="B56" s="15"/>
      <c r="C56" s="15"/>
      <c r="D56" s="15"/>
      <c r="E56" s="15"/>
      <c r="F56" s="15"/>
      <c r="G56" s="15"/>
      <c r="H56" s="15"/>
      <c r="I56" s="15"/>
    </row>
  </sheetData>
  <mergeCells count="3">
    <mergeCell ref="A11:E11"/>
    <mergeCell ref="A8:I8"/>
    <mergeCell ref="A56:I56"/>
  </mergeCells>
  <pageMargins left="0.70866141732283472" right="0.70866141732283472" top="0.74803149606299213" bottom="0.74803149606299213" header="0.31496062992125984" footer="0.31496062992125984"/>
  <pageSetup paperSize="9" scale="58" fitToHeight="0" orientation="portrait" verticalDpi="9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5.pielikums </vt:lpstr>
      <vt:lpstr>'5.pielikums '!Print_Area</vt:lpstr>
      <vt:lpstr>'5.pielikums '!Print_Titles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5.pielikums anotācijai</dc:title>
  <dc:creator>Inga Ošiņa</dc:creator>
  <dc:description>67219608, inga.osina@iem.gov.lv</dc:description>
  <cp:lastModifiedBy>Inga Ošiņa</cp:lastModifiedBy>
  <cp:lastPrinted>2022-05-20T07:17:57Z</cp:lastPrinted>
  <dcterms:created xsi:type="dcterms:W3CDTF">2021-01-19T10:53:51Z</dcterms:created>
  <dcterms:modified xsi:type="dcterms:W3CDTF">2022-05-20T07:19:03Z</dcterms:modified>
</cp:coreProperties>
</file>