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830"/>
  <workbookPr/>
  <mc:AlternateContent xmlns:mc="http://schemas.openxmlformats.org/markup-compatibility/2006">
    <mc:Choice Requires="x15">
      <x15ac:absPath xmlns:x15ac="http://schemas.microsoft.com/office/spreadsheetml/2010/11/ac" url="\\vnozare.pri\vm\Redirect_profiles\lzandberga\Desktop\LZ\DARBAM_MATERIALI\budzets 2019\2024\ZVA cenrādis\"/>
    </mc:Choice>
  </mc:AlternateContent>
  <xr:revisionPtr revIDLastSave="0" documentId="13_ncr:1_{1D845C17-009F-4535-B1AD-7FC57425C21C}" xr6:coauthVersionLast="47" xr6:coauthVersionMax="47" xr10:uidLastSave="{00000000-0000-0000-0000-000000000000}"/>
  <bookViews>
    <workbookView xWindow="-120" yWindow="-120" windowWidth="29040" windowHeight="15840" activeTab="1" xr2:uid="{00000000-000D-0000-FFFF-FFFF00000000}"/>
  </bookViews>
  <sheets>
    <sheet name="cenraža_projekts" sheetId="1" r:id="rId1"/>
    <sheet name="izmaiņas" sheetId="3" r:id="rId2"/>
  </sheets>
  <externalReferences>
    <externalReference r:id="rId3"/>
  </externalReferences>
  <definedNames>
    <definedName name="_xlnm._FilterDatabase" localSheetId="0" hidden="1">cenraža_projekts!$A$1:$L$219</definedName>
    <definedName name="_xlnm._FilterDatabase" localSheetId="1" hidden="1">izmaiņas!$A$1:$W$244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U207" i="3" l="1"/>
  <c r="T207" i="3"/>
  <c r="S207" i="3"/>
  <c r="R207" i="3"/>
  <c r="H191" i="1"/>
  <c r="K191" i="1"/>
  <c r="J191" i="1"/>
  <c r="I191" i="1"/>
  <c r="R36" i="3"/>
  <c r="H143" i="1" l="1"/>
  <c r="U151" i="3"/>
  <c r="T151" i="3"/>
  <c r="S151" i="3"/>
  <c r="R151" i="3"/>
  <c r="U150" i="3"/>
  <c r="T150" i="3"/>
  <c r="S150" i="3"/>
  <c r="U140" i="3"/>
  <c r="T140" i="3"/>
  <c r="S140" i="3"/>
  <c r="U139" i="3"/>
  <c r="T139" i="3"/>
  <c r="S139" i="3"/>
  <c r="U138" i="3"/>
  <c r="T138" i="3"/>
  <c r="S138" i="3"/>
  <c r="U137" i="3"/>
  <c r="T137" i="3"/>
  <c r="S137" i="3"/>
  <c r="U136" i="3"/>
  <c r="T136" i="3"/>
  <c r="S136" i="3"/>
  <c r="U135" i="3"/>
  <c r="T135" i="3"/>
  <c r="S135" i="3"/>
  <c r="U134" i="3"/>
  <c r="T134" i="3"/>
  <c r="S134" i="3"/>
  <c r="L236" i="3"/>
  <c r="K236" i="3"/>
  <c r="J236" i="3"/>
  <c r="V235" i="3"/>
  <c r="R235" i="3"/>
  <c r="P235" i="3"/>
  <c r="M235" i="3"/>
  <c r="I235" i="3"/>
  <c r="G235" i="3"/>
  <c r="V234" i="3"/>
  <c r="R234" i="3"/>
  <c r="P234" i="3"/>
  <c r="M234" i="3"/>
  <c r="I234" i="3"/>
  <c r="G234" i="3"/>
  <c r="V233" i="3"/>
  <c r="R233" i="3"/>
  <c r="P233" i="3"/>
  <c r="M233" i="3"/>
  <c r="I233" i="3"/>
  <c r="G233" i="3"/>
  <c r="V231" i="3"/>
  <c r="R231" i="3"/>
  <c r="P231" i="3"/>
  <c r="M230" i="3"/>
  <c r="I230" i="3"/>
  <c r="G230" i="3"/>
  <c r="V229" i="3"/>
  <c r="R229" i="3"/>
  <c r="P229" i="3"/>
  <c r="M229" i="3"/>
  <c r="I229" i="3"/>
  <c r="G229" i="3"/>
  <c r="U228" i="3"/>
  <c r="T228" i="3"/>
  <c r="S228" i="3"/>
  <c r="R228" i="3"/>
  <c r="P228" i="3"/>
  <c r="M228" i="3"/>
  <c r="I228" i="3"/>
  <c r="G228" i="3"/>
  <c r="U227" i="3"/>
  <c r="T227" i="3"/>
  <c r="S227" i="3"/>
  <c r="R227" i="3"/>
  <c r="P227" i="3"/>
  <c r="M227" i="3"/>
  <c r="I227" i="3"/>
  <c r="G227" i="3"/>
  <c r="V226" i="3"/>
  <c r="R226" i="3"/>
  <c r="P226" i="3"/>
  <c r="M226" i="3"/>
  <c r="I226" i="3"/>
  <c r="G226" i="3"/>
  <c r="V225" i="3"/>
  <c r="R225" i="3"/>
  <c r="P225" i="3"/>
  <c r="M225" i="3"/>
  <c r="I225" i="3"/>
  <c r="G225" i="3"/>
  <c r="V224" i="3"/>
  <c r="R224" i="3"/>
  <c r="P224" i="3"/>
  <c r="M224" i="3"/>
  <c r="I224" i="3"/>
  <c r="G224" i="3"/>
  <c r="U223" i="3"/>
  <c r="T223" i="3"/>
  <c r="S223" i="3"/>
  <c r="R223" i="3"/>
  <c r="P223" i="3"/>
  <c r="M223" i="3"/>
  <c r="I223" i="3"/>
  <c r="G223" i="3"/>
  <c r="V222" i="3"/>
  <c r="R222" i="3"/>
  <c r="P222" i="3"/>
  <c r="M222" i="3"/>
  <c r="I222" i="3"/>
  <c r="G222" i="3"/>
  <c r="M221" i="3"/>
  <c r="I221" i="3"/>
  <c r="G221" i="3"/>
  <c r="M220" i="3"/>
  <c r="I220" i="3"/>
  <c r="G220" i="3"/>
  <c r="U219" i="3"/>
  <c r="T219" i="3"/>
  <c r="S219" i="3"/>
  <c r="R219" i="3"/>
  <c r="P219" i="3"/>
  <c r="M219" i="3"/>
  <c r="I219" i="3"/>
  <c r="G219" i="3"/>
  <c r="U218" i="3"/>
  <c r="T218" i="3"/>
  <c r="S218" i="3"/>
  <c r="R218" i="3"/>
  <c r="P218" i="3"/>
  <c r="M218" i="3"/>
  <c r="I218" i="3"/>
  <c r="G218" i="3"/>
  <c r="M217" i="3"/>
  <c r="I217" i="3"/>
  <c r="G217" i="3"/>
  <c r="M216" i="3"/>
  <c r="I216" i="3"/>
  <c r="G216" i="3"/>
  <c r="U215" i="3"/>
  <c r="T215" i="3"/>
  <c r="S215" i="3"/>
  <c r="R215" i="3"/>
  <c r="P215" i="3"/>
  <c r="M213" i="3"/>
  <c r="I213" i="3"/>
  <c r="G213" i="3"/>
  <c r="M212" i="3"/>
  <c r="I212" i="3"/>
  <c r="G212" i="3"/>
  <c r="M211" i="3"/>
  <c r="I211" i="3"/>
  <c r="G211" i="3"/>
  <c r="U210" i="3"/>
  <c r="T210" i="3"/>
  <c r="S210" i="3"/>
  <c r="R210" i="3"/>
  <c r="P210" i="3"/>
  <c r="O207" i="3"/>
  <c r="P207" i="3" s="1"/>
  <c r="M207" i="3"/>
  <c r="I207" i="3"/>
  <c r="G207" i="3"/>
  <c r="U206" i="3"/>
  <c r="T206" i="3"/>
  <c r="S206" i="3"/>
  <c r="R206" i="3"/>
  <c r="P206" i="3"/>
  <c r="M206" i="3"/>
  <c r="I206" i="3"/>
  <c r="G206" i="3"/>
  <c r="U205" i="3"/>
  <c r="T205" i="3"/>
  <c r="S205" i="3"/>
  <c r="R205" i="3"/>
  <c r="P205" i="3"/>
  <c r="M205" i="3"/>
  <c r="I205" i="3"/>
  <c r="G205" i="3"/>
  <c r="P204" i="3"/>
  <c r="M204" i="3"/>
  <c r="I204" i="3"/>
  <c r="G204" i="3"/>
  <c r="U203" i="3"/>
  <c r="T203" i="3"/>
  <c r="S203" i="3"/>
  <c r="R203" i="3"/>
  <c r="P203" i="3"/>
  <c r="M203" i="3"/>
  <c r="I203" i="3"/>
  <c r="G203" i="3"/>
  <c r="U202" i="3"/>
  <c r="T202" i="3"/>
  <c r="S202" i="3"/>
  <c r="R202" i="3"/>
  <c r="P202" i="3"/>
  <c r="M202" i="3"/>
  <c r="I202" i="3"/>
  <c r="G202" i="3"/>
  <c r="T201" i="3"/>
  <c r="S201" i="3"/>
  <c r="R201" i="3"/>
  <c r="P201" i="3"/>
  <c r="M201" i="3"/>
  <c r="I201" i="3"/>
  <c r="G201" i="3"/>
  <c r="U200" i="3"/>
  <c r="T200" i="3"/>
  <c r="S200" i="3"/>
  <c r="R200" i="3"/>
  <c r="P200" i="3"/>
  <c r="M200" i="3"/>
  <c r="I200" i="3"/>
  <c r="G200" i="3"/>
  <c r="U199" i="3"/>
  <c r="T199" i="3"/>
  <c r="S199" i="3"/>
  <c r="R199" i="3"/>
  <c r="P199" i="3"/>
  <c r="M199" i="3"/>
  <c r="I199" i="3"/>
  <c r="G199" i="3"/>
  <c r="M197" i="3"/>
  <c r="I197" i="3"/>
  <c r="G197" i="3"/>
  <c r="U196" i="3"/>
  <c r="T196" i="3"/>
  <c r="S196" i="3"/>
  <c r="R196" i="3"/>
  <c r="P196" i="3"/>
  <c r="M196" i="3"/>
  <c r="I196" i="3"/>
  <c r="G196" i="3"/>
  <c r="U195" i="3"/>
  <c r="T195" i="3"/>
  <c r="S195" i="3"/>
  <c r="R195" i="3"/>
  <c r="P195" i="3"/>
  <c r="M195" i="3"/>
  <c r="I195" i="3"/>
  <c r="G195" i="3"/>
  <c r="U194" i="3"/>
  <c r="T194" i="3"/>
  <c r="S194" i="3"/>
  <c r="R194" i="3"/>
  <c r="P194" i="3"/>
  <c r="M194" i="3"/>
  <c r="I194" i="3"/>
  <c r="G194" i="3"/>
  <c r="U193" i="3"/>
  <c r="T193" i="3"/>
  <c r="S193" i="3"/>
  <c r="R193" i="3"/>
  <c r="P193" i="3"/>
  <c r="M193" i="3"/>
  <c r="I193" i="3"/>
  <c r="G193" i="3"/>
  <c r="U192" i="3"/>
  <c r="T192" i="3"/>
  <c r="S192" i="3"/>
  <c r="R192" i="3"/>
  <c r="P192" i="3"/>
  <c r="M192" i="3"/>
  <c r="I192" i="3"/>
  <c r="G192" i="3"/>
  <c r="U190" i="3"/>
  <c r="T190" i="3"/>
  <c r="S190" i="3"/>
  <c r="R190" i="3"/>
  <c r="P190" i="3"/>
  <c r="M190" i="3"/>
  <c r="I190" i="3"/>
  <c r="G190" i="3"/>
  <c r="U189" i="3"/>
  <c r="T189" i="3"/>
  <c r="S189" i="3"/>
  <c r="R189" i="3"/>
  <c r="P189" i="3"/>
  <c r="M189" i="3"/>
  <c r="I189" i="3"/>
  <c r="G189" i="3"/>
  <c r="U188" i="3"/>
  <c r="T188" i="3"/>
  <c r="S188" i="3"/>
  <c r="R188" i="3"/>
  <c r="P188" i="3"/>
  <c r="M188" i="3"/>
  <c r="I188" i="3"/>
  <c r="G188" i="3"/>
  <c r="U187" i="3"/>
  <c r="T187" i="3"/>
  <c r="S187" i="3"/>
  <c r="R187" i="3"/>
  <c r="P187" i="3"/>
  <c r="M187" i="3"/>
  <c r="I187" i="3"/>
  <c r="G187" i="3"/>
  <c r="U186" i="3"/>
  <c r="T186" i="3"/>
  <c r="S186" i="3"/>
  <c r="R186" i="3"/>
  <c r="P186" i="3"/>
  <c r="M186" i="3"/>
  <c r="I186" i="3"/>
  <c r="G186" i="3"/>
  <c r="U185" i="3"/>
  <c r="T185" i="3"/>
  <c r="S185" i="3"/>
  <c r="R185" i="3"/>
  <c r="P185" i="3"/>
  <c r="M185" i="3"/>
  <c r="I185" i="3"/>
  <c r="G185" i="3"/>
  <c r="U184" i="3"/>
  <c r="T184" i="3"/>
  <c r="S184" i="3"/>
  <c r="R184" i="3"/>
  <c r="P184" i="3"/>
  <c r="M184" i="3"/>
  <c r="I184" i="3"/>
  <c r="G184" i="3"/>
  <c r="U183" i="3"/>
  <c r="T183" i="3"/>
  <c r="S183" i="3"/>
  <c r="R183" i="3"/>
  <c r="P183" i="3"/>
  <c r="M183" i="3"/>
  <c r="I183" i="3"/>
  <c r="G183" i="3"/>
  <c r="U182" i="3"/>
  <c r="T182" i="3"/>
  <c r="S182" i="3"/>
  <c r="R182" i="3"/>
  <c r="P182" i="3"/>
  <c r="M182" i="3"/>
  <c r="I182" i="3"/>
  <c r="G182" i="3"/>
  <c r="U181" i="3"/>
  <c r="T181" i="3"/>
  <c r="S181" i="3"/>
  <c r="R181" i="3"/>
  <c r="P181" i="3"/>
  <c r="M181" i="3"/>
  <c r="I181" i="3"/>
  <c r="G181" i="3"/>
  <c r="U180" i="3"/>
  <c r="T180" i="3"/>
  <c r="S180" i="3"/>
  <c r="R180" i="3"/>
  <c r="P180" i="3"/>
  <c r="M180" i="3"/>
  <c r="I180" i="3"/>
  <c r="G180" i="3"/>
  <c r="U179" i="3"/>
  <c r="T179" i="3"/>
  <c r="S179" i="3"/>
  <c r="R179" i="3"/>
  <c r="P179" i="3"/>
  <c r="M179" i="3"/>
  <c r="I179" i="3"/>
  <c r="G179" i="3"/>
  <c r="U178" i="3"/>
  <c r="T178" i="3"/>
  <c r="S178" i="3"/>
  <c r="R178" i="3"/>
  <c r="P178" i="3"/>
  <c r="M178" i="3"/>
  <c r="I178" i="3"/>
  <c r="G178" i="3"/>
  <c r="U177" i="3"/>
  <c r="T177" i="3"/>
  <c r="S177" i="3"/>
  <c r="R177" i="3"/>
  <c r="P177" i="3"/>
  <c r="M177" i="3"/>
  <c r="I177" i="3"/>
  <c r="G177" i="3"/>
  <c r="U176" i="3"/>
  <c r="T176" i="3"/>
  <c r="S176" i="3"/>
  <c r="R176" i="3"/>
  <c r="P176" i="3"/>
  <c r="M176" i="3"/>
  <c r="I176" i="3"/>
  <c r="G176" i="3"/>
  <c r="U174" i="3"/>
  <c r="T174" i="3"/>
  <c r="S174" i="3"/>
  <c r="R174" i="3"/>
  <c r="P174" i="3"/>
  <c r="M174" i="3"/>
  <c r="I174" i="3"/>
  <c r="G174" i="3"/>
  <c r="U173" i="3"/>
  <c r="T173" i="3"/>
  <c r="S173" i="3"/>
  <c r="R173" i="3"/>
  <c r="P173" i="3"/>
  <c r="M173" i="3"/>
  <c r="I173" i="3"/>
  <c r="G173" i="3"/>
  <c r="U171" i="3"/>
  <c r="T171" i="3"/>
  <c r="S171" i="3"/>
  <c r="R171" i="3"/>
  <c r="P171" i="3"/>
  <c r="M171" i="3"/>
  <c r="I171" i="3"/>
  <c r="G171" i="3"/>
  <c r="U170" i="3"/>
  <c r="T170" i="3"/>
  <c r="S170" i="3"/>
  <c r="R170" i="3"/>
  <c r="P170" i="3"/>
  <c r="M170" i="3"/>
  <c r="I170" i="3"/>
  <c r="G170" i="3"/>
  <c r="U169" i="3"/>
  <c r="T169" i="3"/>
  <c r="S169" i="3"/>
  <c r="R169" i="3"/>
  <c r="P169" i="3"/>
  <c r="M169" i="3"/>
  <c r="I169" i="3"/>
  <c r="G169" i="3"/>
  <c r="U168" i="3"/>
  <c r="T168" i="3"/>
  <c r="S168" i="3"/>
  <c r="R168" i="3"/>
  <c r="P168" i="3"/>
  <c r="M168" i="3"/>
  <c r="I168" i="3"/>
  <c r="G168" i="3"/>
  <c r="U167" i="3"/>
  <c r="T167" i="3"/>
  <c r="S167" i="3"/>
  <c r="R167" i="3"/>
  <c r="P167" i="3"/>
  <c r="M167" i="3"/>
  <c r="I167" i="3"/>
  <c r="G167" i="3"/>
  <c r="U166" i="3"/>
  <c r="T166" i="3"/>
  <c r="S166" i="3"/>
  <c r="R166" i="3"/>
  <c r="P166" i="3"/>
  <c r="M166" i="3"/>
  <c r="I166" i="3"/>
  <c r="G166" i="3"/>
  <c r="U165" i="3"/>
  <c r="T165" i="3"/>
  <c r="S165" i="3"/>
  <c r="R165" i="3"/>
  <c r="P165" i="3"/>
  <c r="M165" i="3"/>
  <c r="I165" i="3"/>
  <c r="G165" i="3"/>
  <c r="U164" i="3"/>
  <c r="T164" i="3"/>
  <c r="S164" i="3"/>
  <c r="R164" i="3"/>
  <c r="P164" i="3"/>
  <c r="M164" i="3"/>
  <c r="I164" i="3"/>
  <c r="G164" i="3"/>
  <c r="U163" i="3"/>
  <c r="T163" i="3"/>
  <c r="S163" i="3"/>
  <c r="R163" i="3"/>
  <c r="P163" i="3"/>
  <c r="M163" i="3"/>
  <c r="I163" i="3"/>
  <c r="G163" i="3"/>
  <c r="U162" i="3"/>
  <c r="T162" i="3"/>
  <c r="S162" i="3"/>
  <c r="R162" i="3"/>
  <c r="P162" i="3"/>
  <c r="M162" i="3"/>
  <c r="I162" i="3"/>
  <c r="G162" i="3"/>
  <c r="U159" i="3"/>
  <c r="T159" i="3"/>
  <c r="S159" i="3"/>
  <c r="R159" i="3"/>
  <c r="P159" i="3"/>
  <c r="M158" i="3"/>
  <c r="I158" i="3"/>
  <c r="G158" i="3"/>
  <c r="M157" i="3"/>
  <c r="I157" i="3"/>
  <c r="G157" i="3"/>
  <c r="U156" i="3"/>
  <c r="S156" i="3"/>
  <c r="R156" i="3"/>
  <c r="P156" i="3"/>
  <c r="U155" i="3"/>
  <c r="S155" i="3"/>
  <c r="R155" i="3"/>
  <c r="P155" i="3"/>
  <c r="U153" i="3"/>
  <c r="T153" i="3"/>
  <c r="S153" i="3"/>
  <c r="R153" i="3"/>
  <c r="P153" i="3"/>
  <c r="M152" i="3"/>
  <c r="I152" i="3"/>
  <c r="G152" i="3"/>
  <c r="P151" i="3"/>
  <c r="R150" i="3"/>
  <c r="P150" i="3"/>
  <c r="M148" i="3"/>
  <c r="I148" i="3"/>
  <c r="G148" i="3"/>
  <c r="M147" i="3"/>
  <c r="I147" i="3"/>
  <c r="G147" i="3"/>
  <c r="M146" i="3"/>
  <c r="I146" i="3"/>
  <c r="G146" i="3"/>
  <c r="M145" i="3"/>
  <c r="I145" i="3"/>
  <c r="G145" i="3"/>
  <c r="V143" i="3"/>
  <c r="R143" i="3"/>
  <c r="P143" i="3"/>
  <c r="M143" i="3"/>
  <c r="I143" i="3"/>
  <c r="G143" i="3"/>
  <c r="V142" i="3"/>
  <c r="R142" i="3"/>
  <c r="P142" i="3"/>
  <c r="M142" i="3"/>
  <c r="I142" i="3"/>
  <c r="G142" i="3"/>
  <c r="R140" i="3"/>
  <c r="P140" i="3"/>
  <c r="R139" i="3"/>
  <c r="P139" i="3"/>
  <c r="R138" i="3"/>
  <c r="P138" i="3"/>
  <c r="R137" i="3"/>
  <c r="P137" i="3"/>
  <c r="R136" i="3"/>
  <c r="P136" i="3"/>
  <c r="R135" i="3"/>
  <c r="P135" i="3"/>
  <c r="R134" i="3"/>
  <c r="P134" i="3"/>
  <c r="M133" i="3"/>
  <c r="I133" i="3"/>
  <c r="G133" i="3"/>
  <c r="V132" i="3"/>
  <c r="R132" i="3"/>
  <c r="P132" i="3"/>
  <c r="M132" i="3"/>
  <c r="I132" i="3"/>
  <c r="G132" i="3"/>
  <c r="V131" i="3"/>
  <c r="R131" i="3"/>
  <c r="P131" i="3"/>
  <c r="M131" i="3"/>
  <c r="I131" i="3"/>
  <c r="G131" i="3"/>
  <c r="U130" i="3"/>
  <c r="T130" i="3"/>
  <c r="S130" i="3"/>
  <c r="R130" i="3"/>
  <c r="P130" i="3"/>
  <c r="M130" i="3"/>
  <c r="I130" i="3"/>
  <c r="G130" i="3"/>
  <c r="U129" i="3"/>
  <c r="T129" i="3"/>
  <c r="S129" i="3"/>
  <c r="R129" i="3"/>
  <c r="P129" i="3"/>
  <c r="M129" i="3"/>
  <c r="I129" i="3"/>
  <c r="G129" i="3"/>
  <c r="U128" i="3"/>
  <c r="T128" i="3"/>
  <c r="S128" i="3"/>
  <c r="R128" i="3"/>
  <c r="P128" i="3"/>
  <c r="M128" i="3"/>
  <c r="I128" i="3"/>
  <c r="G128" i="3"/>
  <c r="U126" i="3"/>
  <c r="T126" i="3"/>
  <c r="S126" i="3"/>
  <c r="R126" i="3"/>
  <c r="P126" i="3"/>
  <c r="M126" i="3"/>
  <c r="I126" i="3"/>
  <c r="G126" i="3"/>
  <c r="U125" i="3"/>
  <c r="T125" i="3"/>
  <c r="S125" i="3"/>
  <c r="R125" i="3"/>
  <c r="P125" i="3"/>
  <c r="U124" i="3"/>
  <c r="T124" i="3"/>
  <c r="S124" i="3"/>
  <c r="R124" i="3"/>
  <c r="P124" i="3"/>
  <c r="U123" i="3"/>
  <c r="T123" i="3"/>
  <c r="S123" i="3"/>
  <c r="R123" i="3"/>
  <c r="P123" i="3"/>
  <c r="M123" i="3"/>
  <c r="I123" i="3"/>
  <c r="G123" i="3"/>
  <c r="U122" i="3"/>
  <c r="T122" i="3"/>
  <c r="S122" i="3"/>
  <c r="R122" i="3"/>
  <c r="P122" i="3"/>
  <c r="M122" i="3"/>
  <c r="I122" i="3"/>
  <c r="G122" i="3"/>
  <c r="U121" i="3"/>
  <c r="T121" i="3"/>
  <c r="S121" i="3"/>
  <c r="R121" i="3"/>
  <c r="P121" i="3"/>
  <c r="M121" i="3"/>
  <c r="I121" i="3"/>
  <c r="G121" i="3"/>
  <c r="U120" i="3"/>
  <c r="T120" i="3"/>
  <c r="S120" i="3"/>
  <c r="R120" i="3"/>
  <c r="P120" i="3"/>
  <c r="M120" i="3"/>
  <c r="I120" i="3"/>
  <c r="G120" i="3"/>
  <c r="U119" i="3"/>
  <c r="T119" i="3"/>
  <c r="S119" i="3"/>
  <c r="R119" i="3"/>
  <c r="P119" i="3"/>
  <c r="M119" i="3"/>
  <c r="I119" i="3"/>
  <c r="G119" i="3"/>
  <c r="U118" i="3"/>
  <c r="T118" i="3"/>
  <c r="S118" i="3"/>
  <c r="R118" i="3"/>
  <c r="P118" i="3"/>
  <c r="M117" i="3"/>
  <c r="I117" i="3"/>
  <c r="G117" i="3"/>
  <c r="U116" i="3"/>
  <c r="T116" i="3"/>
  <c r="S116" i="3"/>
  <c r="R116" i="3"/>
  <c r="P116" i="3"/>
  <c r="M116" i="3"/>
  <c r="I116" i="3"/>
  <c r="G116" i="3"/>
  <c r="U114" i="3"/>
  <c r="T114" i="3"/>
  <c r="S114" i="3"/>
  <c r="R114" i="3"/>
  <c r="P114" i="3"/>
  <c r="M114" i="3"/>
  <c r="I114" i="3"/>
  <c r="G114" i="3"/>
  <c r="U113" i="3"/>
  <c r="T113" i="3"/>
  <c r="S113" i="3"/>
  <c r="R113" i="3"/>
  <c r="P113" i="3"/>
  <c r="M113" i="3"/>
  <c r="I113" i="3"/>
  <c r="G113" i="3"/>
  <c r="V111" i="3"/>
  <c r="R111" i="3"/>
  <c r="P111" i="3"/>
  <c r="M111" i="3"/>
  <c r="I111" i="3"/>
  <c r="G111" i="3"/>
  <c r="V110" i="3"/>
  <c r="R110" i="3"/>
  <c r="P110" i="3"/>
  <c r="M110" i="3"/>
  <c r="I110" i="3"/>
  <c r="G110" i="3"/>
  <c r="U108" i="3"/>
  <c r="T108" i="3"/>
  <c r="S108" i="3"/>
  <c r="R108" i="3"/>
  <c r="P108" i="3"/>
  <c r="M108" i="3"/>
  <c r="I108" i="3"/>
  <c r="G108" i="3"/>
  <c r="U107" i="3"/>
  <c r="T107" i="3"/>
  <c r="S107" i="3"/>
  <c r="R107" i="3"/>
  <c r="P107" i="3"/>
  <c r="M107" i="3"/>
  <c r="I107" i="3"/>
  <c r="G107" i="3"/>
  <c r="U105" i="3"/>
  <c r="T105" i="3"/>
  <c r="S105" i="3"/>
  <c r="R105" i="3"/>
  <c r="P105" i="3"/>
  <c r="M105" i="3"/>
  <c r="I105" i="3"/>
  <c r="G105" i="3"/>
  <c r="U104" i="3"/>
  <c r="T104" i="3"/>
  <c r="S104" i="3"/>
  <c r="R104" i="3"/>
  <c r="P104" i="3"/>
  <c r="M104" i="3"/>
  <c r="I104" i="3"/>
  <c r="G104" i="3"/>
  <c r="V102" i="3"/>
  <c r="R102" i="3"/>
  <c r="P102" i="3"/>
  <c r="M102" i="3"/>
  <c r="I102" i="3"/>
  <c r="G102" i="3"/>
  <c r="V101" i="3"/>
  <c r="R101" i="3"/>
  <c r="P101" i="3"/>
  <c r="M101" i="3"/>
  <c r="I101" i="3"/>
  <c r="G101" i="3"/>
  <c r="V100" i="3"/>
  <c r="R100" i="3"/>
  <c r="P100" i="3"/>
  <c r="M100" i="3"/>
  <c r="I100" i="3"/>
  <c r="G100" i="3"/>
  <c r="V98" i="3"/>
  <c r="R98" i="3"/>
  <c r="P98" i="3"/>
  <c r="M98" i="3"/>
  <c r="I98" i="3"/>
  <c r="G98" i="3"/>
  <c r="V97" i="3"/>
  <c r="R97" i="3"/>
  <c r="P97" i="3"/>
  <c r="M97" i="3"/>
  <c r="I97" i="3"/>
  <c r="G97" i="3"/>
  <c r="V95" i="3"/>
  <c r="R95" i="3"/>
  <c r="P95" i="3"/>
  <c r="M95" i="3"/>
  <c r="I95" i="3"/>
  <c r="G95" i="3"/>
  <c r="V94" i="3"/>
  <c r="R94" i="3"/>
  <c r="P94" i="3"/>
  <c r="M94" i="3"/>
  <c r="I94" i="3"/>
  <c r="G94" i="3"/>
  <c r="V93" i="3"/>
  <c r="R93" i="3"/>
  <c r="P93" i="3"/>
  <c r="M93" i="3"/>
  <c r="I93" i="3"/>
  <c r="G93" i="3"/>
  <c r="V92" i="3"/>
  <c r="R92" i="3"/>
  <c r="P92" i="3"/>
  <c r="M92" i="3"/>
  <c r="I92" i="3"/>
  <c r="G92" i="3"/>
  <c r="V90" i="3"/>
  <c r="R90" i="3"/>
  <c r="P90" i="3"/>
  <c r="M90" i="3"/>
  <c r="I90" i="3"/>
  <c r="G90" i="3"/>
  <c r="V89" i="3"/>
  <c r="R89" i="3"/>
  <c r="P89" i="3"/>
  <c r="M89" i="3"/>
  <c r="I89" i="3"/>
  <c r="G89" i="3"/>
  <c r="V88" i="3"/>
  <c r="R88" i="3"/>
  <c r="P88" i="3"/>
  <c r="M88" i="3"/>
  <c r="I88" i="3"/>
  <c r="G88" i="3"/>
  <c r="V87" i="3"/>
  <c r="R87" i="3"/>
  <c r="P87" i="3"/>
  <c r="M87" i="3"/>
  <c r="I87" i="3"/>
  <c r="G87" i="3"/>
  <c r="V86" i="3"/>
  <c r="R86" i="3"/>
  <c r="P86" i="3"/>
  <c r="M85" i="3"/>
  <c r="I85" i="3"/>
  <c r="G85" i="3"/>
  <c r="V84" i="3"/>
  <c r="R84" i="3"/>
  <c r="P84" i="3"/>
  <c r="M84" i="3"/>
  <c r="I84" i="3"/>
  <c r="G84" i="3"/>
  <c r="V83" i="3"/>
  <c r="R83" i="3"/>
  <c r="P83" i="3"/>
  <c r="M83" i="3"/>
  <c r="I83" i="3"/>
  <c r="G83" i="3"/>
  <c r="V82" i="3"/>
  <c r="R82" i="3"/>
  <c r="P82" i="3"/>
  <c r="M82" i="3"/>
  <c r="I82" i="3"/>
  <c r="G82" i="3"/>
  <c r="V81" i="3"/>
  <c r="R81" i="3"/>
  <c r="P81" i="3"/>
  <c r="M81" i="3"/>
  <c r="I81" i="3"/>
  <c r="G81" i="3"/>
  <c r="V80" i="3"/>
  <c r="R80" i="3"/>
  <c r="P80" i="3"/>
  <c r="M80" i="3"/>
  <c r="I80" i="3"/>
  <c r="G80" i="3"/>
  <c r="V79" i="3"/>
  <c r="R79" i="3"/>
  <c r="P79" i="3"/>
  <c r="M79" i="3"/>
  <c r="I79" i="3"/>
  <c r="G79" i="3"/>
  <c r="V78" i="3"/>
  <c r="R78" i="3"/>
  <c r="P78" i="3"/>
  <c r="M78" i="3"/>
  <c r="I78" i="3"/>
  <c r="G78" i="3"/>
  <c r="V76" i="3"/>
  <c r="R76" i="3"/>
  <c r="P76" i="3"/>
  <c r="M76" i="3"/>
  <c r="I76" i="3"/>
  <c r="G76" i="3"/>
  <c r="V75" i="3"/>
  <c r="R75" i="3"/>
  <c r="P75" i="3"/>
  <c r="M75" i="3"/>
  <c r="I75" i="3"/>
  <c r="G75" i="3"/>
  <c r="V74" i="3"/>
  <c r="R74" i="3"/>
  <c r="P74" i="3"/>
  <c r="M74" i="3"/>
  <c r="I74" i="3"/>
  <c r="G74" i="3"/>
  <c r="V73" i="3"/>
  <c r="R73" i="3"/>
  <c r="P73" i="3"/>
  <c r="M73" i="3"/>
  <c r="I73" i="3"/>
  <c r="G73" i="3"/>
  <c r="V71" i="3"/>
  <c r="R71" i="3"/>
  <c r="P71" i="3"/>
  <c r="M71" i="3"/>
  <c r="I71" i="3"/>
  <c r="G71" i="3"/>
  <c r="V70" i="3"/>
  <c r="R70" i="3"/>
  <c r="P70" i="3"/>
  <c r="M70" i="3"/>
  <c r="I70" i="3"/>
  <c r="G70" i="3"/>
  <c r="V69" i="3"/>
  <c r="R69" i="3"/>
  <c r="P69" i="3"/>
  <c r="M69" i="3"/>
  <c r="I69" i="3"/>
  <c r="G69" i="3"/>
  <c r="V67" i="3"/>
  <c r="R67" i="3"/>
  <c r="P67" i="3"/>
  <c r="M67" i="3"/>
  <c r="I67" i="3"/>
  <c r="G67" i="3"/>
  <c r="V66" i="3"/>
  <c r="R66" i="3"/>
  <c r="P66" i="3"/>
  <c r="M66" i="3"/>
  <c r="I66" i="3"/>
  <c r="G66" i="3"/>
  <c r="V65" i="3"/>
  <c r="R65" i="3"/>
  <c r="P65" i="3"/>
  <c r="M65" i="3"/>
  <c r="I65" i="3"/>
  <c r="G65" i="3"/>
  <c r="V62" i="3"/>
  <c r="R62" i="3"/>
  <c r="P62" i="3"/>
  <c r="M62" i="3"/>
  <c r="I62" i="3"/>
  <c r="G62" i="3"/>
  <c r="V61" i="3"/>
  <c r="R61" i="3"/>
  <c r="P61" i="3"/>
  <c r="M61" i="3"/>
  <c r="I61" i="3"/>
  <c r="G61" i="3"/>
  <c r="V59" i="3"/>
  <c r="R59" i="3"/>
  <c r="P59" i="3"/>
  <c r="M59" i="3"/>
  <c r="I59" i="3"/>
  <c r="G59" i="3"/>
  <c r="V58" i="3"/>
  <c r="R58" i="3"/>
  <c r="P58" i="3"/>
  <c r="M58" i="3"/>
  <c r="I58" i="3"/>
  <c r="G58" i="3"/>
  <c r="U55" i="3"/>
  <c r="T55" i="3"/>
  <c r="S55" i="3"/>
  <c r="R55" i="3"/>
  <c r="P55" i="3"/>
  <c r="M55" i="3"/>
  <c r="I55" i="3"/>
  <c r="G55" i="3"/>
  <c r="U54" i="3"/>
  <c r="T54" i="3"/>
  <c r="S54" i="3"/>
  <c r="R54" i="3"/>
  <c r="P54" i="3"/>
  <c r="M54" i="3"/>
  <c r="I54" i="3"/>
  <c r="G54" i="3"/>
  <c r="U51" i="3"/>
  <c r="T51" i="3"/>
  <c r="S51" i="3"/>
  <c r="R51" i="3"/>
  <c r="P51" i="3"/>
  <c r="M51" i="3"/>
  <c r="I51" i="3"/>
  <c r="G51" i="3"/>
  <c r="V50" i="3"/>
  <c r="R50" i="3"/>
  <c r="P50" i="3"/>
  <c r="M50" i="3"/>
  <c r="I50" i="3"/>
  <c r="G50" i="3"/>
  <c r="V49" i="3"/>
  <c r="R49" i="3"/>
  <c r="P49" i="3"/>
  <c r="M49" i="3"/>
  <c r="I49" i="3"/>
  <c r="G49" i="3"/>
  <c r="V48" i="3"/>
  <c r="R48" i="3"/>
  <c r="P48" i="3"/>
  <c r="M48" i="3"/>
  <c r="I48" i="3"/>
  <c r="G48" i="3"/>
  <c r="V47" i="3"/>
  <c r="R47" i="3"/>
  <c r="P47" i="3"/>
  <c r="M47" i="3"/>
  <c r="I47" i="3"/>
  <c r="G47" i="3"/>
  <c r="V46" i="3"/>
  <c r="R46" i="3"/>
  <c r="P46" i="3"/>
  <c r="M46" i="3"/>
  <c r="I46" i="3"/>
  <c r="G46" i="3"/>
  <c r="V45" i="3"/>
  <c r="R45" i="3"/>
  <c r="P45" i="3"/>
  <c r="M45" i="3"/>
  <c r="I45" i="3"/>
  <c r="G45" i="3"/>
  <c r="V44" i="3"/>
  <c r="R44" i="3"/>
  <c r="P44" i="3"/>
  <c r="M43" i="3"/>
  <c r="I43" i="3"/>
  <c r="G43" i="3"/>
  <c r="V41" i="3"/>
  <c r="R41" i="3"/>
  <c r="P41" i="3"/>
  <c r="M41" i="3"/>
  <c r="I41" i="3"/>
  <c r="G41" i="3"/>
  <c r="V40" i="3"/>
  <c r="R40" i="3"/>
  <c r="P40" i="3"/>
  <c r="M40" i="3"/>
  <c r="I40" i="3"/>
  <c r="G40" i="3"/>
  <c r="M39" i="3"/>
  <c r="I39" i="3"/>
  <c r="G39" i="3"/>
  <c r="V38" i="3"/>
  <c r="R38" i="3"/>
  <c r="P38" i="3"/>
  <c r="M38" i="3"/>
  <c r="I38" i="3"/>
  <c r="G38" i="3"/>
  <c r="V37" i="3"/>
  <c r="R37" i="3"/>
  <c r="P37" i="3"/>
  <c r="M37" i="3"/>
  <c r="I37" i="3"/>
  <c r="G37" i="3"/>
  <c r="M36" i="3"/>
  <c r="I36" i="3"/>
  <c r="G36" i="3"/>
  <c r="U34" i="3"/>
  <c r="T34" i="3"/>
  <c r="S34" i="3"/>
  <c r="R34" i="3"/>
  <c r="P34" i="3"/>
  <c r="V33" i="3"/>
  <c r="R33" i="3"/>
  <c r="P33" i="3"/>
  <c r="M33" i="3"/>
  <c r="I33" i="3"/>
  <c r="G33" i="3"/>
  <c r="V32" i="3"/>
  <c r="R32" i="3"/>
  <c r="P32" i="3"/>
  <c r="M32" i="3"/>
  <c r="I32" i="3"/>
  <c r="G32" i="3"/>
  <c r="V31" i="3"/>
  <c r="R31" i="3"/>
  <c r="P31" i="3"/>
  <c r="M31" i="3"/>
  <c r="I31" i="3"/>
  <c r="G31" i="3"/>
  <c r="V30" i="3"/>
  <c r="R30" i="3"/>
  <c r="P30" i="3"/>
  <c r="M30" i="3"/>
  <c r="I30" i="3"/>
  <c r="G30" i="3"/>
  <c r="V29" i="3"/>
  <c r="R29" i="3"/>
  <c r="P29" i="3"/>
  <c r="M29" i="3"/>
  <c r="I29" i="3"/>
  <c r="G29" i="3"/>
  <c r="V27" i="3"/>
  <c r="R27" i="3"/>
  <c r="P27" i="3"/>
  <c r="M27" i="3"/>
  <c r="I27" i="3"/>
  <c r="G27" i="3"/>
  <c r="V26" i="3"/>
  <c r="R26" i="3"/>
  <c r="P26" i="3"/>
  <c r="M26" i="3"/>
  <c r="I26" i="3"/>
  <c r="G26" i="3"/>
  <c r="V25" i="3"/>
  <c r="R25" i="3"/>
  <c r="P25" i="3"/>
  <c r="M25" i="3"/>
  <c r="I25" i="3"/>
  <c r="G25" i="3"/>
  <c r="V23" i="3"/>
  <c r="R23" i="3"/>
  <c r="P23" i="3"/>
  <c r="M23" i="3"/>
  <c r="I23" i="3"/>
  <c r="G23" i="3"/>
  <c r="V22" i="3"/>
  <c r="R22" i="3"/>
  <c r="P22" i="3"/>
  <c r="M22" i="3"/>
  <c r="I22" i="3"/>
  <c r="G22" i="3"/>
  <c r="V20" i="3"/>
  <c r="R20" i="3"/>
  <c r="P20" i="3"/>
  <c r="M20" i="3"/>
  <c r="I20" i="3"/>
  <c r="G20" i="3"/>
  <c r="V19" i="3"/>
  <c r="R19" i="3"/>
  <c r="P19" i="3"/>
  <c r="M19" i="3"/>
  <c r="I19" i="3"/>
  <c r="G19" i="3"/>
  <c r="V18" i="3"/>
  <c r="R18" i="3"/>
  <c r="P18" i="3"/>
  <c r="M18" i="3"/>
  <c r="I18" i="3"/>
  <c r="G18" i="3"/>
  <c r="V17" i="3"/>
  <c r="R17" i="3"/>
  <c r="P17" i="3"/>
  <c r="M17" i="3"/>
  <c r="I17" i="3"/>
  <c r="G17" i="3"/>
  <c r="V16" i="3"/>
  <c r="R16" i="3"/>
  <c r="P16" i="3"/>
  <c r="M16" i="3"/>
  <c r="I16" i="3"/>
  <c r="G16" i="3"/>
  <c r="V15" i="3"/>
  <c r="R15" i="3"/>
  <c r="P15" i="3"/>
  <c r="M15" i="3"/>
  <c r="I15" i="3"/>
  <c r="G15" i="3"/>
  <c r="V14" i="3"/>
  <c r="R14" i="3"/>
  <c r="P14" i="3"/>
  <c r="M14" i="3"/>
  <c r="I14" i="3"/>
  <c r="G14" i="3"/>
  <c r="V13" i="3"/>
  <c r="R13" i="3"/>
  <c r="P13" i="3"/>
  <c r="M13" i="3"/>
  <c r="I13" i="3"/>
  <c r="G13" i="3"/>
  <c r="V12" i="3"/>
  <c r="R12" i="3"/>
  <c r="P12" i="3"/>
  <c r="M12" i="3"/>
  <c r="I12" i="3"/>
  <c r="G12" i="3"/>
  <c r="V11" i="3"/>
  <c r="R11" i="3"/>
  <c r="P11" i="3"/>
  <c r="M11" i="3"/>
  <c r="I11" i="3"/>
  <c r="G11" i="3"/>
  <c r="V10" i="3"/>
  <c r="R10" i="3"/>
  <c r="P10" i="3"/>
  <c r="M10" i="3"/>
  <c r="I10" i="3"/>
  <c r="G10" i="3"/>
  <c r="H35" i="1"/>
  <c r="V104" i="3" l="1"/>
  <c r="V107" i="3"/>
  <c r="V169" i="3"/>
  <c r="V173" i="3"/>
  <c r="V153" i="3"/>
  <c r="V228" i="3"/>
  <c r="V219" i="3"/>
  <c r="V159" i="3"/>
  <c r="V162" i="3"/>
  <c r="V163" i="3"/>
  <c r="V164" i="3"/>
  <c r="V174" i="3"/>
  <c r="V176" i="3"/>
  <c r="V177" i="3"/>
  <c r="V178" i="3"/>
  <c r="V192" i="3"/>
  <c r="V36" i="3"/>
  <c r="V190" i="3"/>
  <c r="V168" i="3"/>
  <c r="V186" i="3"/>
  <c r="V203" i="3"/>
  <c r="V199" i="3"/>
  <c r="V201" i="3"/>
  <c r="V113" i="3"/>
  <c r="V116" i="3"/>
  <c r="V118" i="3"/>
  <c r="V119" i="3"/>
  <c r="V120" i="3"/>
  <c r="V121" i="3"/>
  <c r="V122" i="3"/>
  <c r="V123" i="3"/>
  <c r="V54" i="3"/>
  <c r="V179" i="3"/>
  <c r="V180" i="3"/>
  <c r="V181" i="3"/>
  <c r="V182" i="3"/>
  <c r="V195" i="3"/>
  <c r="V196" i="3"/>
  <c r="V51" i="3"/>
  <c r="V55" i="3"/>
  <c r="V114" i="3"/>
  <c r="V183" i="3"/>
  <c r="V184" i="3"/>
  <c r="V185" i="3"/>
  <c r="V200" i="3"/>
  <c r="V202" i="3"/>
  <c r="V223" i="3"/>
  <c r="V215" i="3"/>
  <c r="V125" i="3"/>
  <c r="V126" i="3"/>
  <c r="V128" i="3"/>
  <c r="V130" i="3"/>
  <c r="V187" i="3"/>
  <c r="V188" i="3"/>
  <c r="V189" i="3"/>
  <c r="V210" i="3"/>
  <c r="V227" i="3"/>
  <c r="V193" i="3"/>
  <c r="V194" i="3"/>
  <c r="V206" i="3"/>
  <c r="V207" i="3"/>
  <c r="I236" i="3"/>
  <c r="S236" i="3"/>
  <c r="S244" i="3" s="1"/>
  <c r="V129" i="3"/>
  <c r="M236" i="3"/>
  <c r="V105" i="3"/>
  <c r="V108" i="3"/>
  <c r="V124" i="3"/>
  <c r="V166" i="3"/>
  <c r="V167" i="3"/>
  <c r="V205" i="3"/>
  <c r="V218" i="3"/>
  <c r="V165" i="3"/>
  <c r="V170" i="3"/>
  <c r="V171" i="3"/>
  <c r="U236" i="3"/>
  <c r="U244" i="3" s="1"/>
  <c r="V34" i="3"/>
  <c r="H50" i="1" l="1"/>
  <c r="H202" i="1"/>
  <c r="H190" i="1"/>
  <c r="H196" i="1"/>
  <c r="T156" i="3"/>
  <c r="V156" i="3" s="1"/>
  <c r="T155" i="3"/>
  <c r="V155" i="3" s="1"/>
  <c r="V151" i="3"/>
  <c r="V150" i="3"/>
  <c r="V140" i="3"/>
  <c r="V139" i="3"/>
  <c r="V138" i="3"/>
  <c r="V137" i="3"/>
  <c r="V136" i="3"/>
  <c r="V135" i="3"/>
  <c r="H209" i="1"/>
  <c r="H51" i="1"/>
  <c r="J211" i="1" l="1"/>
  <c r="T236" i="3"/>
  <c r="T244" i="3" s="1"/>
  <c r="V134" i="3"/>
  <c r="V236" i="3" s="1"/>
  <c r="L155" i="1"/>
  <c r="I211" i="1"/>
  <c r="K211" i="1"/>
  <c r="L193" i="1"/>
  <c r="L196" i="1"/>
  <c r="L51" i="1"/>
  <c r="L35" i="1" l="1"/>
  <c r="L162" i="1"/>
  <c r="H162" i="1"/>
  <c r="H151" i="1"/>
  <c r="H148" i="1"/>
  <c r="L123" i="1" l="1"/>
  <c r="H123" i="1"/>
  <c r="H9" i="1" l="1"/>
  <c r="L119" i="1" l="1"/>
  <c r="L118" i="1"/>
  <c r="L113" i="1"/>
  <c r="H113" i="1"/>
  <c r="H119" i="1"/>
  <c r="H118" i="1"/>
  <c r="L128" i="1" l="1"/>
  <c r="H128" i="1"/>
  <c r="H99" i="1" l="1"/>
  <c r="L145" i="1" l="1"/>
  <c r="H179" i="1" l="1"/>
  <c r="H174" i="1"/>
  <c r="H167" i="1"/>
  <c r="H166" i="1"/>
  <c r="H156" i="1"/>
  <c r="L148" i="1" l="1"/>
  <c r="H145" i="1"/>
  <c r="L198" i="1"/>
  <c r="L195" i="1"/>
  <c r="L194" i="1"/>
  <c r="L191" i="1"/>
  <c r="L190" i="1"/>
  <c r="L189" i="1"/>
  <c r="L188" i="1"/>
  <c r="L187" i="1"/>
  <c r="L186" i="1"/>
  <c r="L185" i="1"/>
  <c r="L184" i="1"/>
  <c r="L182" i="1"/>
  <c r="L181" i="1"/>
  <c r="L180" i="1"/>
  <c r="L179" i="1"/>
  <c r="L178" i="1"/>
  <c r="L176" i="1"/>
  <c r="L175" i="1"/>
  <c r="L174" i="1"/>
  <c r="L173" i="1"/>
  <c r="L172" i="1"/>
  <c r="L171" i="1"/>
  <c r="L170" i="1"/>
  <c r="L169" i="1"/>
  <c r="L168" i="1"/>
  <c r="L167" i="1"/>
  <c r="L166" i="1"/>
  <c r="L165" i="1"/>
  <c r="L164" i="1"/>
  <c r="L163" i="1"/>
  <c r="L160" i="1"/>
  <c r="L159" i="1"/>
  <c r="L157" i="1"/>
  <c r="L156" i="1"/>
  <c r="L154" i="1"/>
  <c r="L153" i="1"/>
  <c r="L152" i="1"/>
  <c r="L151" i="1"/>
  <c r="L150" i="1"/>
  <c r="L149" i="1"/>
  <c r="L144" i="1"/>
  <c r="L143" i="1"/>
  <c r="L140" i="1"/>
  <c r="L139" i="1"/>
  <c r="L134" i="1"/>
  <c r="L133" i="1"/>
  <c r="L132" i="1"/>
  <c r="L131" i="1"/>
  <c r="L130" i="1"/>
  <c r="L129" i="1"/>
  <c r="H98" i="1"/>
  <c r="L50" i="1"/>
  <c r="H210" i="1"/>
  <c r="H208" i="1"/>
  <c r="H206" i="1"/>
  <c r="H204" i="1"/>
  <c r="H38" i="1"/>
  <c r="H201" i="1"/>
  <c r="H200" i="1"/>
  <c r="H199" i="1"/>
  <c r="H198" i="1"/>
  <c r="H197" i="1"/>
  <c r="H195" i="1"/>
  <c r="H194" i="1"/>
  <c r="H193" i="1"/>
  <c r="H189" i="1"/>
  <c r="H188" i="1"/>
  <c r="H187" i="1"/>
  <c r="H186" i="1"/>
  <c r="H185" i="1"/>
  <c r="H184" i="1"/>
  <c r="H182" i="1"/>
  <c r="H181" i="1"/>
  <c r="H180" i="1"/>
  <c r="H178" i="1"/>
  <c r="H176" i="1"/>
  <c r="H175" i="1"/>
  <c r="H173" i="1"/>
  <c r="H172" i="1"/>
  <c r="H171" i="1"/>
  <c r="H170" i="1"/>
  <c r="H169" i="1"/>
  <c r="H168" i="1"/>
  <c r="H165" i="1"/>
  <c r="H164" i="1"/>
  <c r="H163" i="1"/>
  <c r="H160" i="1"/>
  <c r="H159" i="1"/>
  <c r="H157" i="1"/>
  <c r="H155" i="1"/>
  <c r="H154" i="1"/>
  <c r="H153" i="1"/>
  <c r="H152" i="1"/>
  <c r="H150" i="1"/>
  <c r="H149" i="1"/>
  <c r="H144" i="1"/>
  <c r="H141" i="1"/>
  <c r="H140" i="1"/>
  <c r="H139" i="1"/>
  <c r="H137" i="1"/>
  <c r="H136" i="1"/>
  <c r="H134" i="1"/>
  <c r="H133" i="1"/>
  <c r="H132" i="1"/>
  <c r="H131" i="1"/>
  <c r="H130" i="1"/>
  <c r="H129" i="1"/>
  <c r="H126" i="1"/>
  <c r="H125" i="1"/>
  <c r="H124" i="1"/>
  <c r="H122" i="1"/>
  <c r="H120" i="1"/>
  <c r="H117" i="1"/>
  <c r="H116" i="1"/>
  <c r="H115" i="1"/>
  <c r="H114" i="1"/>
  <c r="H112" i="1"/>
  <c r="H110" i="1"/>
  <c r="H108" i="1"/>
  <c r="H107" i="1"/>
  <c r="H105" i="1"/>
  <c r="H104" i="1"/>
  <c r="H102" i="1"/>
  <c r="H101" i="1"/>
  <c r="H96" i="1"/>
  <c r="H95" i="1"/>
  <c r="H94" i="1"/>
  <c r="H92" i="1"/>
  <c r="H91" i="1"/>
  <c r="H89" i="1"/>
  <c r="H88" i="1"/>
  <c r="H87" i="1"/>
  <c r="H86" i="1"/>
  <c r="H84" i="1"/>
  <c r="H83" i="1"/>
  <c r="H82" i="1"/>
  <c r="H81" i="1"/>
  <c r="H80" i="1"/>
  <c r="H79" i="1"/>
  <c r="H78" i="1"/>
  <c r="H77" i="1"/>
  <c r="H76" i="1"/>
  <c r="H75" i="1"/>
  <c r="H74" i="1"/>
  <c r="H73" i="1"/>
  <c r="H71" i="1"/>
  <c r="H70" i="1"/>
  <c r="H69" i="1"/>
  <c r="H68" i="1"/>
  <c r="H66" i="1"/>
  <c r="H65" i="1"/>
  <c r="H64" i="1"/>
  <c r="H62" i="1"/>
  <c r="H61" i="1"/>
  <c r="H60" i="1"/>
  <c r="H57" i="1"/>
  <c r="H56" i="1"/>
  <c r="H54" i="1"/>
  <c r="H53" i="1"/>
  <c r="H203" i="1"/>
  <c r="L203" i="1"/>
  <c r="L202" i="1"/>
  <c r="H48" i="1"/>
  <c r="H47" i="1"/>
  <c r="H46" i="1"/>
  <c r="H45" i="1"/>
  <c r="H44" i="1"/>
  <c r="H43" i="1"/>
  <c r="H42" i="1"/>
  <c r="H41" i="1"/>
  <c r="H39" i="1"/>
  <c r="H37" i="1"/>
  <c r="H36" i="1"/>
  <c r="H33" i="1"/>
  <c r="H32" i="1"/>
  <c r="H31" i="1"/>
  <c r="H30" i="1"/>
  <c r="H29" i="1"/>
  <c r="H28" i="1"/>
  <c r="H26" i="1"/>
  <c r="H25" i="1"/>
  <c r="H24" i="1"/>
  <c r="H22" i="1"/>
  <c r="H21" i="1"/>
  <c r="H19" i="1"/>
  <c r="H18" i="1"/>
  <c r="H17" i="1"/>
  <c r="H16" i="1"/>
  <c r="H15" i="1"/>
  <c r="H14" i="1"/>
  <c r="H13" i="1"/>
  <c r="H12" i="1"/>
  <c r="H11" i="1"/>
  <c r="H10" i="1"/>
  <c r="H211" i="1" l="1"/>
  <c r="L33" i="1"/>
  <c r="L30" i="1" l="1"/>
  <c r="L13" i="1"/>
  <c r="L44" i="1"/>
  <c r="L41" i="1"/>
  <c r="L206" i="1"/>
  <c r="L25" i="1"/>
  <c r="L43" i="1"/>
  <c r="L74" i="1"/>
  <c r="L110" i="1"/>
  <c r="L124" i="1"/>
  <c r="L17" i="1"/>
  <c r="L26" i="1"/>
  <c r="L10" i="1"/>
  <c r="L31" i="1"/>
  <c r="L19" i="1"/>
  <c r="L69" i="1"/>
  <c r="L46" i="1"/>
  <c r="L14" i="1"/>
  <c r="L22" i="1"/>
  <c r="L47" i="1"/>
  <c r="L137" i="1"/>
  <c r="L136" i="1"/>
  <c r="L18" i="1"/>
  <c r="L86" i="1"/>
  <c r="L38" i="1"/>
  <c r="L199" i="1"/>
  <c r="L24" i="1"/>
  <c r="L92" i="1"/>
  <c r="L104" i="1"/>
  <c r="L120" i="1"/>
  <c r="L11" i="1"/>
  <c r="L36" i="1"/>
  <c r="L12" i="1"/>
  <c r="L21" i="1"/>
  <c r="L32" i="1"/>
  <c r="L45" i="1"/>
  <c r="L56" i="1"/>
  <c r="L62" i="1"/>
  <c r="L77" i="1"/>
  <c r="L82" i="1"/>
  <c r="L89" i="1"/>
  <c r="L99" i="1"/>
  <c r="L201" i="1"/>
  <c r="L204" i="1"/>
  <c r="L15" i="1"/>
  <c r="L37" i="1"/>
  <c r="L81" i="1"/>
  <c r="L115" i="1"/>
  <c r="L126" i="1"/>
  <c r="L210" i="1"/>
  <c r="L42" i="1"/>
  <c r="L80" i="1"/>
  <c r="L108" i="1"/>
  <c r="L54" i="1"/>
  <c r="L88" i="1"/>
  <c r="L102" i="1"/>
  <c r="L9" i="1"/>
  <c r="L84" i="1"/>
  <c r="L65" i="1"/>
  <c r="L73" i="1"/>
  <c r="L79" i="1"/>
  <c r="L95" i="1"/>
  <c r="L101" i="1"/>
  <c r="L105" i="1"/>
  <c r="L209" i="1"/>
  <c r="L208" i="1"/>
  <c r="L200" i="1"/>
  <c r="L197" i="1"/>
  <c r="L141" i="1"/>
  <c r="L125" i="1"/>
  <c r="L122" i="1"/>
  <c r="L117" i="1"/>
  <c r="L116" i="1"/>
  <c r="L114" i="1"/>
  <c r="L112" i="1"/>
  <c r="L107" i="1"/>
  <c r="L98" i="1"/>
  <c r="L96" i="1"/>
  <c r="L94" i="1"/>
  <c r="L91" i="1"/>
  <c r="L87" i="1"/>
  <c r="L83" i="1"/>
  <c r="L78" i="1"/>
  <c r="L76" i="1"/>
  <c r="L75" i="1"/>
  <c r="L71" i="1"/>
  <c r="L70" i="1"/>
  <c r="L68" i="1"/>
  <c r="L66" i="1"/>
  <c r="L64" i="1"/>
  <c r="L61" i="1"/>
  <c r="L60" i="1"/>
  <c r="L57" i="1"/>
  <c r="L53" i="1"/>
  <c r="L48" i="1"/>
  <c r="L39" i="1"/>
  <c r="L29" i="1"/>
  <c r="L28" i="1"/>
  <c r="L16" i="1"/>
  <c r="L211" i="1" l="1"/>
  <c r="J215" i="1" s="1"/>
  <c r="R236" i="3" l="1"/>
  <c r="R244" i="3" s="1"/>
  <c r="P36" i="3"/>
</calcChain>
</file>

<file path=xl/comments1.xml><?xml version="1.0" encoding="utf-8"?>
<comments xmlns="http://schemas.openxmlformats.org/spreadsheetml/2006/main" xmlns:mc="http://schemas.openxmlformats.org/markup-compatibility/2006" xmlns:xr="http://schemas.microsoft.com/office/spreadsheetml/2014/revision" mc:Ignorable="xr">
  <authors>
    <author>Signe Čudare</author>
  </authors>
  <commentList>
    <comment ref="C97" authorId="0" shapeId="0" xr:uid="{99ACAD79-6D3C-4D1E-9194-4A4BFC2FB4DE}">
      <text>
        <r>
          <rPr>
            <b/>
            <sz val="9"/>
            <color indexed="81"/>
            <rFont val="Tahoma"/>
            <family val="2"/>
            <charset val="186"/>
          </rPr>
          <t>Signe Čudare:</t>
        </r>
        <r>
          <rPr>
            <sz val="9"/>
            <color indexed="81"/>
            <rFont val="Tahoma"/>
            <family val="2"/>
            <charset val="186"/>
          </rPr>
          <t xml:space="preserve">
Šobrīd esošie punkti sagādā grūtības izrakstīt rēķinu. Piedāvāju sadalīt šo punktu
</t>
        </r>
      </text>
    </comment>
  </commentList>
</comments>
</file>

<file path=xl/sharedStrings.xml><?xml version="1.0" encoding="utf-8"?>
<sst xmlns="http://schemas.openxmlformats.org/spreadsheetml/2006/main" count="1578" uniqueCount="516">
  <si>
    <t>Pakalpojuma veids</t>
  </si>
  <si>
    <t>Mērvienība</t>
  </si>
  <si>
    <t>Pakalpojumu skaits</t>
  </si>
  <si>
    <t>Ieņēmumi kopā</t>
  </si>
  <si>
    <t>Atalgojums EKK 1000</t>
  </si>
  <si>
    <t>Preces un pakalpojumi EKK 2000</t>
  </si>
  <si>
    <t>Kapitālie izdevumi EKK 5000</t>
  </si>
  <si>
    <t>Izdevumi kopā:</t>
  </si>
  <si>
    <t>1.</t>
  </si>
  <si>
    <t>1.1.</t>
  </si>
  <si>
    <t>1 dokumentācijas ekspertīze</t>
  </si>
  <si>
    <t>1.2.</t>
  </si>
  <si>
    <t xml:space="preserve">iesniegums medicīnā plaši lietotām zālēm  </t>
  </si>
  <si>
    <t>1.3.</t>
  </si>
  <si>
    <t>iesniegums reģistrācijai, kur zāļu sastāvā ir aktīvās vielas, kuras izmanto reģistrēto zāļu sastāvā, bet kuras šādā salikumā terapijā nav lietotas iepriekš (iesniegums fiksētai kombinācijai)</t>
  </si>
  <si>
    <t>1.4.</t>
  </si>
  <si>
    <t>iesniegums līdzīgām bioloģiskas izcelsmes zālēm</t>
  </si>
  <si>
    <t>1.5.</t>
  </si>
  <si>
    <t>iesniegums reģistrācijai, kurā oriģinālo zāļu reģistrācijas īpašnieks ir piekritis tam, ka zāļu reģistrācijas iesnieguma iesniedzējs izmanto farmaceitisko, neklīnisko un klīnisko dokumentāciju, kura ir iekļauta oriģinālo zāļu reģistrācijas dokumentācijā, kur ir tāds pats aktīvo vielu kvalitatīvais un kvantitatīvais sastāvs un tāda pati zāļu forma (Iesniegums ar piekrišanu)</t>
  </si>
  <si>
    <t>1.6.</t>
  </si>
  <si>
    <t>iesniegums ģēnēriskām zālēm</t>
  </si>
  <si>
    <t>1.7.</t>
  </si>
  <si>
    <t>jauktais reģistrācijas iesniegums</t>
  </si>
  <si>
    <t>2.</t>
  </si>
  <si>
    <t>1.8.</t>
  </si>
  <si>
    <t>3.</t>
  </si>
  <si>
    <t>1.9.</t>
  </si>
  <si>
    <t>iesniegumam par zālēm ar identisku reģistrācijas dokumentāciju, bet ar dažādiem zāļu nosaukumiem un vienu un to pašu vai atšķirīgu reģistrācijas īpašnieku (daudzkārtējam iesniegumam, piesakot vienlaikus)</t>
  </si>
  <si>
    <t>4.</t>
  </si>
  <si>
    <t>1.10.</t>
  </si>
  <si>
    <t>5.</t>
  </si>
  <si>
    <t>1.11.</t>
  </si>
  <si>
    <t>6.</t>
  </si>
  <si>
    <t>2.1.</t>
  </si>
  <si>
    <t>zāļu reģistrācijai</t>
  </si>
  <si>
    <t>2.2.</t>
  </si>
  <si>
    <t>7.</t>
  </si>
  <si>
    <t>3.1.</t>
  </si>
  <si>
    <t xml:space="preserve">nacionālajā, savstarpējās atzīšanas, decentralizētajā reģistrācijas procedūrā reģistrētām zālēm </t>
  </si>
  <si>
    <t>3.2.</t>
  </si>
  <si>
    <t>homeopātiskām un antropozofām zālēm</t>
  </si>
  <si>
    <t>3.3.</t>
  </si>
  <si>
    <t>tradicionāli lietotām augu izcelsmes zālēm</t>
  </si>
  <si>
    <t>8.1.</t>
  </si>
  <si>
    <t>4.1.</t>
  </si>
  <si>
    <t xml:space="preserve">zāļu reģistrācijā </t>
  </si>
  <si>
    <t>1 procedūras numurs</t>
  </si>
  <si>
    <t>8.2.</t>
  </si>
  <si>
    <t>4.2.</t>
  </si>
  <si>
    <t>zāļu pārreģistrācijā</t>
  </si>
  <si>
    <t>4.3.</t>
  </si>
  <si>
    <t>4.4.</t>
  </si>
  <si>
    <t>II tipa izmaiņām</t>
  </si>
  <si>
    <t>4.5.</t>
  </si>
  <si>
    <t>IB tipa izmaiņām</t>
  </si>
  <si>
    <t>9.</t>
  </si>
  <si>
    <t>5.1.</t>
  </si>
  <si>
    <t>nacionālajā, savstarpējās atzīšanas, decentralizētajā reģistrācijas procedūrā reģistrētām zālēm</t>
  </si>
  <si>
    <t>1 reģistrācijas numurs</t>
  </si>
  <si>
    <t>5.2.</t>
  </si>
  <si>
    <t>5.3.</t>
  </si>
  <si>
    <t>10.</t>
  </si>
  <si>
    <t>11.</t>
  </si>
  <si>
    <t>1 ziņojums</t>
  </si>
  <si>
    <t>8.</t>
  </si>
  <si>
    <t xml:space="preserve">par jautājumiem, kas skar zāļu reģistrācijas procedūras, tajā skaitā par izmaiņām zāļu reģistrāciju procedūrās </t>
  </si>
  <si>
    <t>1 konsultācija</t>
  </si>
  <si>
    <t xml:space="preserve">par preklīniskajiem, klīniskajiem, farmakovigilances un farmaceitiskajiem jautājumiem pirms zāļu reģistrācijas procedūras </t>
  </si>
  <si>
    <t>1 iesniegums</t>
  </si>
  <si>
    <t>1 atzinums</t>
  </si>
  <si>
    <t>16.</t>
  </si>
  <si>
    <t>12.</t>
  </si>
  <si>
    <t>1 paziņojums</t>
  </si>
  <si>
    <t>13.</t>
  </si>
  <si>
    <t>14.</t>
  </si>
  <si>
    <t>1 dokumentācijas  ekspertīze</t>
  </si>
  <si>
    <t>15.</t>
  </si>
  <si>
    <t>15.1</t>
  </si>
  <si>
    <t>pirmais zāļu ieraksts dokumentā</t>
  </si>
  <si>
    <t>15.2</t>
  </si>
  <si>
    <t>katrs nākamais zāļu ieraksts dokumentā</t>
  </si>
  <si>
    <t>16.1</t>
  </si>
  <si>
    <t>16.2</t>
  </si>
  <si>
    <t>17.</t>
  </si>
  <si>
    <t>17.1</t>
  </si>
  <si>
    <t>līdz pieciem zāļu ierakstiem</t>
  </si>
  <si>
    <t>17.2</t>
  </si>
  <si>
    <t>katrs nākamais zāļu ieraksts</t>
  </si>
  <si>
    <t>18.</t>
  </si>
  <si>
    <t>18.1</t>
  </si>
  <si>
    <t>18.1.1.</t>
  </si>
  <si>
    <t>ceturksnis sadalījumā pa mēnešiem</t>
  </si>
  <si>
    <t>1 pārskats</t>
  </si>
  <si>
    <t>18.1.2.</t>
  </si>
  <si>
    <t>pusgads</t>
  </si>
  <si>
    <t>18.1.3.</t>
  </si>
  <si>
    <t>gads</t>
  </si>
  <si>
    <t>18.2.</t>
  </si>
  <si>
    <t>zāļu realizācijas datu paplašinātais pārskats (ietver standarta pārskatā iekļauto informāciju un papildus norāda zāļu saņēmēja grupu vai zāļu piederību klasifikācijas grupai)</t>
  </si>
  <si>
    <t>18.2.1.</t>
  </si>
  <si>
    <t>18.2.2.</t>
  </si>
  <si>
    <t>18.2.3.</t>
  </si>
  <si>
    <t>18.3.</t>
  </si>
  <si>
    <t>zāļu realizācijas datu pilnais pārskats (ietver standarta pārskatā iekļauto informāciju, norāda zāļu saņēmēja grupu un zāļu piederību klasifikācijas grupai)</t>
  </si>
  <si>
    <t>18.3.1.</t>
  </si>
  <si>
    <t>18.3.2.</t>
  </si>
  <si>
    <t>18.3.3.</t>
  </si>
  <si>
    <t>18.4.</t>
  </si>
  <si>
    <t>zāļu realizācijas datu individuālais pārskats</t>
  </si>
  <si>
    <t>1 parametrs</t>
  </si>
  <si>
    <t>19.</t>
  </si>
  <si>
    <t>19.1.</t>
  </si>
  <si>
    <t>ekspertīze iesniegumam atļaujas piešķiršanai</t>
  </si>
  <si>
    <t>19.2.</t>
  </si>
  <si>
    <t>ekspertīze iesniegumam par izmaiņām dokumentācijā</t>
  </si>
  <si>
    <t>20.</t>
  </si>
  <si>
    <t>21.</t>
  </si>
  <si>
    <t>22.</t>
  </si>
  <si>
    <t>23.</t>
  </si>
  <si>
    <t xml:space="preserve">24. </t>
  </si>
  <si>
    <t>Dokumentācijas ekspertīze izmaiņām licencē darbam ar prekursoriem</t>
  </si>
  <si>
    <t>25.</t>
  </si>
  <si>
    <t>1 farmaceitiskās darbības vietas (adreses) ekspertīze</t>
  </si>
  <si>
    <t>32.1.</t>
  </si>
  <si>
    <t>32.2.</t>
  </si>
  <si>
    <t>daļēja zāļu ražošanas procesa vai aktīvo vielu ražošanas uzņēmuma (attiecas arī uz jaunieviestās terapijas zāļu izgatavošanu, balstoties uz neierastu procesu) iesnieguma un dokumentācijas ekspertīze</t>
  </si>
  <si>
    <t>uzņēmuma, kas etilspirtu tikai fasē, iesnieguma un dokumentācijas ekspertīze</t>
  </si>
  <si>
    <t>30.</t>
  </si>
  <si>
    <t>31.</t>
  </si>
  <si>
    <t>32.</t>
  </si>
  <si>
    <t>33.</t>
  </si>
  <si>
    <t>pirmā (viena) ražotā, importējamā vai izplatāmā aktīvā viela </t>
  </si>
  <si>
    <t>36.2.</t>
  </si>
  <si>
    <t>katra nākamā ražotā, importējamā vai izplatāmā aktīvā viela </t>
  </si>
  <si>
    <t>37.1.</t>
  </si>
  <si>
    <t>dokumentācijas ekspertīze</t>
  </si>
  <si>
    <t>37.2.</t>
  </si>
  <si>
    <t>dokumentācijas ekspertīze par izmaiņām reģistrācijai iesniegtajā informācijā</t>
  </si>
  <si>
    <t>35.</t>
  </si>
  <si>
    <t>1 zāļu ražošanas persona</t>
  </si>
  <si>
    <t>40.</t>
  </si>
  <si>
    <t>36.</t>
  </si>
  <si>
    <t>36.1</t>
  </si>
  <si>
    <t>pirmā pārbaudes diena</t>
  </si>
  <si>
    <t>1 diena</t>
  </si>
  <si>
    <t>40.2.</t>
  </si>
  <si>
    <t>katra pārbaudes nākamā diena</t>
  </si>
  <si>
    <t>41.</t>
  </si>
  <si>
    <t>37.</t>
  </si>
  <si>
    <t>42.</t>
  </si>
  <si>
    <t>38.</t>
  </si>
  <si>
    <t>38.1.</t>
  </si>
  <si>
    <t>38.2.</t>
  </si>
  <si>
    <t>katra nākamā pārbaudes diena</t>
  </si>
  <si>
    <t>43.</t>
  </si>
  <si>
    <t>39.</t>
  </si>
  <si>
    <t>39.1.</t>
  </si>
  <si>
    <t>43.2.</t>
  </si>
  <si>
    <t>39.2.</t>
  </si>
  <si>
    <t>44</t>
  </si>
  <si>
    <t>40.1.</t>
  </si>
  <si>
    <t>asins donoru centra, audu, šūnu izmantošanas vietas, organu izmantošanas vietas atbilstības novērtēšana</t>
  </si>
  <si>
    <t>44.2.</t>
  </si>
  <si>
    <t>1 darbības vieta</t>
  </si>
  <si>
    <t>40.3.</t>
  </si>
  <si>
    <t>asins sagatavošanas nodaļas atbilstības novērtēšana</t>
  </si>
  <si>
    <t>asins kabineta atbilstības novērtēšana</t>
  </si>
  <si>
    <t>asins kabineta atbilstības  novērtēšanas vai darbības atbilstības uzraudzības pārbaude ārstniecības iestādē</t>
  </si>
  <si>
    <t>asiņu, audu, šūnu un orgānu izmantošanas vietas darbības un darbību standartprocedūru izmaiņu dokumentācijas izvērtēšana (ja nav nepieciešama jauna atbilstības novērtēšana)</t>
  </si>
  <si>
    <t>45.1.</t>
  </si>
  <si>
    <t>audu, šūnu, orgānu un miruša cilvēka ķermeņa izmantošanas vietas atbilstības novērtēšana</t>
  </si>
  <si>
    <t>45.2.</t>
  </si>
  <si>
    <t>audu, šūnu, orgānu un miruša cilvēka ķermeņa izmantošanas vietas atbilstības  novērtēšanas vai darbības uzraudzības pārbaude augstskolā</t>
  </si>
  <si>
    <t>45.3.</t>
  </si>
  <si>
    <t>audu, šūnu, orgānu un miruša cilvēka ķermeņa izmantošanas vietas darbības un darbību standartprocedūru izmaiņu dokumentācijas izvērtēšana (ja nav nepieciešama jauna atbilstības novērtēšana)</t>
  </si>
  <si>
    <t>47</t>
  </si>
  <si>
    <t>viens centrs</t>
  </si>
  <si>
    <t>1 klīnisko pētījumu centrs/saistīta institūcija</t>
  </si>
  <si>
    <t>katrs nākamais centrs</t>
  </si>
  <si>
    <t>1 klīnisko pētījumu centrs</t>
  </si>
  <si>
    <t>46.</t>
  </si>
  <si>
    <t>48.1.</t>
  </si>
  <si>
    <t>1 grozījums</t>
  </si>
  <si>
    <t>48.2.</t>
  </si>
  <si>
    <t>pētnieka brošūras būtiska grozījuma izskatīšana</t>
  </si>
  <si>
    <t>pacientu dokumentācijas būtiska grozījuma izskatīšana</t>
  </si>
  <si>
    <t>48.5.</t>
  </si>
  <si>
    <t>administratīva būtiska grozījuma izskatīšana</t>
  </si>
  <si>
    <t>47.</t>
  </si>
  <si>
    <t>48.</t>
  </si>
  <si>
    <t>49.</t>
  </si>
  <si>
    <t>zāļu identitātes noteikšana</t>
  </si>
  <si>
    <t>izmantojot ķīmisku reakciju</t>
  </si>
  <si>
    <t>1 analīze</t>
  </si>
  <si>
    <t>izmantojot instrumentālās metodes un plānslāņa hromatogrāfiju (PSH)</t>
  </si>
  <si>
    <t>dzidrības noteikšana</t>
  </si>
  <si>
    <t>krāsas atbilstības noteikšana</t>
  </si>
  <si>
    <t>šķīdības noteikšana</t>
  </si>
  <si>
    <t>pH noteikšana</t>
  </si>
  <si>
    <t>blīvuma noteikšana</t>
  </si>
  <si>
    <t>refrakcijas koeficienta noteikšana</t>
  </si>
  <si>
    <t>kušanas temperatūras noteikšana</t>
  </si>
  <si>
    <t>optiskās rotācijas noteikšana</t>
  </si>
  <si>
    <t>mehānisko piemaisījumu noteikšana</t>
  </si>
  <si>
    <t>vizuāli</t>
  </si>
  <si>
    <t>instrumentāli</t>
  </si>
  <si>
    <t>piemaisījumu noteikšana</t>
  </si>
  <si>
    <t>izmantojot limitējošo testu metodes</t>
  </si>
  <si>
    <t>izmantojot plānslāņa hromatogrāfiju (PSH)</t>
  </si>
  <si>
    <t>nominālā tilpuma noteikšana</t>
  </si>
  <si>
    <t>vidējās masas un novirzes no vidējās masas noteikšana</t>
  </si>
  <si>
    <t>sulfātu pelnu daudzuma noteikšana</t>
  </si>
  <si>
    <t>smago metālu satura noteikšana</t>
  </si>
  <si>
    <t>masas zuduma noteikšana žāvējot</t>
  </si>
  <si>
    <t>ūdens daudzuma noteikšana</t>
  </si>
  <si>
    <t>sairšanas noteikšana</t>
  </si>
  <si>
    <t>nobirzuma noteikšana</t>
  </si>
  <si>
    <t>šķīšanas noteikšana (bez turpmākās attiecīgās kvantitatīvās analīzes)</t>
  </si>
  <si>
    <t>cieto zāļu formu cietības noteikšana</t>
  </si>
  <si>
    <t>cieto zāļu formu izmēru noteikšana</t>
  </si>
  <si>
    <t>osmolalitātes noteikšana</t>
  </si>
  <si>
    <t>viskozitātes noteikšana</t>
  </si>
  <si>
    <t>aktīvās vielas satura viendabīguma noteikšana</t>
  </si>
  <si>
    <t>izmantojot titrēšanu</t>
  </si>
  <si>
    <t>izmantojot spektrofotometriju</t>
  </si>
  <si>
    <t>izmantojot polarimetriju</t>
  </si>
  <si>
    <t>izmantojot augsti efektīvo šķidruma hromatogrāfiju (AEŠH)</t>
  </si>
  <si>
    <t>izmantojot gāzu hromatogrāfiju (GH)</t>
  </si>
  <si>
    <t>izmantojot atomabsorbcijas spektrometriju (AAS)</t>
  </si>
  <si>
    <t>kvantitatīvā satura noteikšana</t>
  </si>
  <si>
    <t>elektrovadītspējas noteikšana</t>
  </si>
  <si>
    <t>atlikušo šķīdinātāju noteikšana</t>
  </si>
  <si>
    <t>1 protokols</t>
  </si>
  <si>
    <t>52.</t>
  </si>
  <si>
    <t>50.</t>
  </si>
  <si>
    <t>ārējās pazīmes (ārstniecības augu drogas)</t>
  </si>
  <si>
    <t>mikroskopija (ārstniecības augu drogas)</t>
  </si>
  <si>
    <t>piemaisījumu noteikšana ārstniecības augu drogām</t>
  </si>
  <si>
    <t>ekstraktīvo vielu saturs ārstniecības augu drogās</t>
  </si>
  <si>
    <t>ēterisko vielu saturs ārstniecības augu drogās</t>
  </si>
  <si>
    <t>53.</t>
  </si>
  <si>
    <t>51.</t>
  </si>
  <si>
    <t>1 paraugs</t>
  </si>
  <si>
    <t>54.</t>
  </si>
  <si>
    <t>1 nosaukums</t>
  </si>
  <si>
    <t>55.</t>
  </si>
  <si>
    <t>1 brauciens</t>
  </si>
  <si>
    <t>56.</t>
  </si>
  <si>
    <t>57.</t>
  </si>
  <si>
    <t>58.</t>
  </si>
  <si>
    <t>59.</t>
  </si>
  <si>
    <t>60.</t>
  </si>
  <si>
    <t>61.</t>
  </si>
  <si>
    <t>62.</t>
  </si>
  <si>
    <t>63.</t>
  </si>
  <si>
    <t>64.</t>
  </si>
  <si>
    <t>1 sertifikāts</t>
  </si>
  <si>
    <t>65.</t>
  </si>
  <si>
    <t>1 lapa</t>
  </si>
  <si>
    <t>Kopā:</t>
  </si>
  <si>
    <t>X</t>
  </si>
  <si>
    <t>Zāļu kvalitātes kontroles analīzes protokola tulkojums un noformēšana angļu valodā</t>
  </si>
  <si>
    <t>zāļu pārreģistrācijai (tai skaitā dublikātam)</t>
  </si>
  <si>
    <t>29</t>
  </si>
  <si>
    <t>30.3.</t>
  </si>
  <si>
    <t>30.1.</t>
  </si>
  <si>
    <t>30.2.</t>
  </si>
  <si>
    <t>Gada maksa par dokumentācijas un informācijas uzturēšanu vispārēja tipa aptiekai</t>
  </si>
  <si>
    <t>1 zāļu (pētāmo zāļu) ražošanas  vai  importēšanas uzņēmums vai zāļu lieltirgotava</t>
  </si>
  <si>
    <t>1 aptieka</t>
  </si>
  <si>
    <t>1 lieltirgotava</t>
  </si>
  <si>
    <t>asins sagatavošanas nodaļas atbilstības  pārbaude vai darbības atbilstības uzraudzības pārbaude ārstniecības iestādē</t>
  </si>
  <si>
    <t>33.1.</t>
  </si>
  <si>
    <t>33.2.</t>
  </si>
  <si>
    <t>34.</t>
  </si>
  <si>
    <t>35.1</t>
  </si>
  <si>
    <t>35.2.</t>
  </si>
  <si>
    <t>39.3.</t>
  </si>
  <si>
    <t>39.4.</t>
  </si>
  <si>
    <t>39.5</t>
  </si>
  <si>
    <t>39.6</t>
  </si>
  <si>
    <t>39.7.</t>
  </si>
  <si>
    <t>39.8</t>
  </si>
  <si>
    <t>44.1</t>
  </si>
  <si>
    <t>45.</t>
  </si>
  <si>
    <t>45.3</t>
  </si>
  <si>
    <t>48.1.1.</t>
  </si>
  <si>
    <t>48.1.2.</t>
  </si>
  <si>
    <t>48.3.</t>
  </si>
  <si>
    <t>48.4.</t>
  </si>
  <si>
    <t>48.6.</t>
  </si>
  <si>
    <t>48.7.</t>
  </si>
  <si>
    <t>48.8.</t>
  </si>
  <si>
    <t>48.9.</t>
  </si>
  <si>
    <t>48.10.</t>
  </si>
  <si>
    <t>48.10.1.</t>
  </si>
  <si>
    <t>48.10.2.</t>
  </si>
  <si>
    <t>48.11.</t>
  </si>
  <si>
    <t>48.11.1.</t>
  </si>
  <si>
    <t>48.11.2.</t>
  </si>
  <si>
    <t>48.12.</t>
  </si>
  <si>
    <t>48.13.</t>
  </si>
  <si>
    <t>48.14.</t>
  </si>
  <si>
    <t>48.15.</t>
  </si>
  <si>
    <t>48.16.</t>
  </si>
  <si>
    <t>48.17.</t>
  </si>
  <si>
    <t>48.18.</t>
  </si>
  <si>
    <t>48.19.</t>
  </si>
  <si>
    <t>48.20.</t>
  </si>
  <si>
    <t>48.21.</t>
  </si>
  <si>
    <t>48.22.</t>
  </si>
  <si>
    <t>48.23.</t>
  </si>
  <si>
    <t>48.24.</t>
  </si>
  <si>
    <t>48.25.</t>
  </si>
  <si>
    <t>48.25.1.</t>
  </si>
  <si>
    <t>48.25.2.</t>
  </si>
  <si>
    <t>48.25.3.</t>
  </si>
  <si>
    <t>48.25.4.</t>
  </si>
  <si>
    <t>48.25.5.</t>
  </si>
  <si>
    <t>48.25.6.</t>
  </si>
  <si>
    <t>48.26.</t>
  </si>
  <si>
    <t>48.26.1.</t>
  </si>
  <si>
    <t>48.26.2.</t>
  </si>
  <si>
    <t>48.26.3.</t>
  </si>
  <si>
    <t>48.26.4.</t>
  </si>
  <si>
    <t>48.26.5.</t>
  </si>
  <si>
    <t>48.26.6.</t>
  </si>
  <si>
    <t>48.27</t>
  </si>
  <si>
    <t>48.28</t>
  </si>
  <si>
    <t>50.1.</t>
  </si>
  <si>
    <t>50.1.1.</t>
  </si>
  <si>
    <t>50.1.2.</t>
  </si>
  <si>
    <t>50.2.</t>
  </si>
  <si>
    <t>50.3.</t>
  </si>
  <si>
    <t>50.3.1.</t>
  </si>
  <si>
    <t>50.3.2.</t>
  </si>
  <si>
    <t>dokumentācijas ekspertīze pilnīga vai daļēja ražošanas vai importēšanas procesa novērtēšanai</t>
  </si>
  <si>
    <t>Svītrots</t>
  </si>
  <si>
    <t>identitātes noteikšana izmantojot ārējās pazīmes (ārstniecības augu drogas) vai identitātes noteikšana izmantojot mikroskopiju (ārstniecības augu drogas), vai piemaisījumu noteikšana ārstniecības augu drogām</t>
  </si>
  <si>
    <t>kvantitatīvā satura noteikšana: ekstraktīvo vielu saturs ārstniecības augu drogās vai ēterisko vielu saturs ārstniecības augu drogās</t>
  </si>
  <si>
    <t>65.1</t>
  </si>
  <si>
    <t>65.2</t>
  </si>
  <si>
    <t>1 ražotājs vai
1 pilnvarotais pārstāvis, vai
1 izplatītājs</t>
  </si>
  <si>
    <t>IA tipa izmaiņas</t>
  </si>
  <si>
    <t>Spēkā esošais cenrādis</t>
  </si>
  <si>
    <t>Grozījumi cenrādī</t>
  </si>
  <si>
    <t>Izbraukums atbilstības novērtēšanai Latvijā vai attīrīta ūdens paraugu atlasei no aptiekām</t>
  </si>
  <si>
    <t>Prognozētais skaits</t>
  </si>
  <si>
    <t>Prognozētie ieņēmumi 
EUR</t>
  </si>
  <si>
    <t>Paskaidrojums par izmaiņām</t>
  </si>
  <si>
    <t>Samazināta cena, tiek atcelti atvieglojumi</t>
  </si>
  <si>
    <t>Veikts pakalpojuma maksas pārrēķins</t>
  </si>
  <si>
    <t>Zāļu klīniskās pārbaudes iesnieguma un tam pievienotās I daļas dokumentācijas izskatīšana</t>
  </si>
  <si>
    <t>Zāļu klīniskās pārbaudes iesnieguma un tam pievienotās II daļas dokumentācijas izskatīšana</t>
  </si>
  <si>
    <t xml:space="preserve">Maziejaukšanās klīniskās pārbaudes iesnieguma un tam pievienotās I un II daļas dokumentācijas izskatīšana </t>
  </si>
  <si>
    <t>Maziejaukšanās klīniskās pārbaudes iesnieguma un tam pievienotās I daļas dokumentācijas izskatīšana</t>
  </si>
  <si>
    <t>Maziejaukšanās klīniskās pārbaudes iesnieguma un tam pievienotās  II daļas dokumentācijas izskatīšana</t>
  </si>
  <si>
    <t>Zāļu klīniskās pārbaudes iesnieguma un tam pievienotās I un II daļas dokumentācijas izskatīšana, ja Latvija ir ziņotāja dalībvalsts</t>
  </si>
  <si>
    <t xml:space="preserve">Jauns pakalpojums
</t>
  </si>
  <si>
    <t>protokola būtiska grozījuma vai pētnieka brošūras būtiska grozījuma izskatīšana</t>
  </si>
  <si>
    <t>protokola būtiska grozījuma izskatīšana vai pētnieka brošūras būtiska grozījuma izskatīšana, ja Latvija ir ziņotāja dalībvalsts</t>
  </si>
  <si>
    <t>4.6</t>
  </si>
  <si>
    <t>par jautājumiem, kas skar zāļu reģistrācijas procedūras, tajā skaitā par izmaiņām zāļu reģistrāciju procedūrās; par jautājumiem, kas skar medicīnisko ierīču un in vitro diagnostikas medicīnisko ierīču klasificēšanu, klīnisko izvērtēšanu un veiktspējas izvērtēšanu; par klīnisko pārbaužu preklīniskajiem, klīniskajiem un pētāmo zāļu kvalitātes jautājumiem</t>
  </si>
  <si>
    <t>Precizēts pakalpojuma nosaukums</t>
  </si>
  <si>
    <t>43.3.</t>
  </si>
  <si>
    <t>43.4.</t>
  </si>
  <si>
    <t>43.5.</t>
  </si>
  <si>
    <t>43.6</t>
  </si>
  <si>
    <t>43.7</t>
  </si>
  <si>
    <t>protokola būtisko grozījumu izskatīšana</t>
  </si>
  <si>
    <t>pētāmo zāļu lietas būtiska grozījuma izskatīšana</t>
  </si>
  <si>
    <t>būtiska administratīva grozījuma izskatīšana</t>
  </si>
  <si>
    <t>45.4.</t>
  </si>
  <si>
    <t xml:space="preserve"> informētās piekrišanas grozījuma izskatīšana</t>
  </si>
  <si>
    <t>ar klīniskās pārbaudes norises vietu saistītas dokumentācijas grozījuma izskatīšana</t>
  </si>
  <si>
    <t>46.1.</t>
  </si>
  <si>
    <t>46.2..</t>
  </si>
  <si>
    <t xml:space="preserve">	identitātes noteikšana</t>
  </si>
  <si>
    <t>.</t>
  </si>
  <si>
    <t>Svītrots (Apvienots 50.1.)</t>
  </si>
  <si>
    <t>50.2</t>
  </si>
  <si>
    <t>Svītrots (Apvienots 50.2.)</t>
  </si>
  <si>
    <t>39.9.</t>
  </si>
  <si>
    <t>katra nākamā darbības vieta (valsts asinsdonoru centram vai cilvēka audu, šūnu un orgānu izmantošanas vietai)</t>
  </si>
  <si>
    <r>
      <t xml:space="preserve"> Iesnieguma un dokumentācijas ekspertīze individuāli piešķirtu nereģistrētu zāļu izplatīšanai, ja  medikaments ir nepieciešams konkrēta pacienta vai dzīvnieka ārstēšana</t>
    </r>
    <r>
      <rPr>
        <b/>
        <vertAlign val="superscript"/>
        <sz val="10"/>
        <rFont val="Times New Roman"/>
        <family val="1"/>
        <charset val="186"/>
      </rPr>
      <t>1</t>
    </r>
  </si>
  <si>
    <r>
      <t>Iesnieguma un dokumentācijas ekspertīze individuāli piešķirtu nereģistrētu zāļu izplatīšanai, ja medikaments ir nepieciešams: konkrētas slimības ārstēšanai vai ārstnieciskās manipulācijas veikšanai konkrētā ārstniecības iestādē vai sociālās aprūpes institūcijā, vai konkrētas dzīvnieku slimības ārstēšanai vai manipulācijas veikšanai, vai ja medikaments ir nepieciešams medicīniskās palīdzības sniegšanai katastrofas, dabas stihijas vai epidēmijas gadījumā</t>
    </r>
    <r>
      <rPr>
        <b/>
        <vertAlign val="superscript"/>
        <sz val="10"/>
        <rFont val="Times New Roman"/>
        <family val="1"/>
        <charset val="186"/>
      </rPr>
      <t>1</t>
    </r>
  </si>
  <si>
    <r>
      <t>Iesnieguma un dokumentācijas ekspertīze zāļu iegādei (arī kuģu aģentiem) savas darbības nodrošināšanai</t>
    </r>
    <r>
      <rPr>
        <vertAlign val="superscript"/>
        <sz val="10"/>
        <rFont val="Times New Roman"/>
        <family val="1"/>
        <charset val="186"/>
      </rPr>
      <t>1</t>
    </r>
  </si>
  <si>
    <t>Zāļu klīniskās izpētes iesnieguma un tam pievienotās dokumentācijas izskatīšana 1</t>
  </si>
  <si>
    <t>62.1</t>
  </si>
  <si>
    <t>62.2</t>
  </si>
  <si>
    <t>66.</t>
  </si>
  <si>
    <t>6</t>
  </si>
  <si>
    <t>39.10</t>
  </si>
  <si>
    <t>39.8.</t>
  </si>
  <si>
    <t xml:space="preserve">asins donoru centra atbilstības novērtēšanas vai darbības atbilstības uzraudzības pārbaude ārstniecības iestādē </t>
  </si>
  <si>
    <t>Maksas pakalpojumu izcenojuma aprēķina kopsavilkums</t>
  </si>
  <si>
    <r>
      <t xml:space="preserve"> Zāļu reģistrācijas iesnieguma un pievienotās dokumentācijas ekspertīze vienām zālēm</t>
    </r>
    <r>
      <rPr>
        <b/>
        <vertAlign val="superscript"/>
        <sz val="10"/>
        <rFont val="Times New Roman"/>
        <family val="1"/>
        <charset val="186"/>
      </rPr>
      <t>1</t>
    </r>
  </si>
  <si>
    <r>
      <t>Iesnieguma un pievienotās dokumentācijas ekspertīze zāļu pārreģistrācijai</t>
    </r>
    <r>
      <rPr>
        <b/>
        <vertAlign val="superscript"/>
        <sz val="10"/>
        <rFont val="Times New Roman"/>
        <family val="1"/>
        <charset val="186"/>
      </rPr>
      <t>1</t>
    </r>
  </si>
  <si>
    <r>
      <t>atkārtota savstarpējās atzīšanas procedūra</t>
    </r>
    <r>
      <rPr>
        <i/>
        <sz val="10"/>
        <rFont val="Times New Roman"/>
        <family val="1"/>
        <charset val="186"/>
      </rPr>
      <t xml:space="preserve"> (RUP procedūrā)</t>
    </r>
  </si>
  <si>
    <r>
      <t>Zāļu pēcreģistrācijas uzturēšanas gada maksa</t>
    </r>
    <r>
      <rPr>
        <b/>
        <vertAlign val="superscript"/>
        <sz val="10"/>
        <rFont val="Times New Roman"/>
        <family val="1"/>
        <charset val="186"/>
      </rPr>
      <t>1</t>
    </r>
  </si>
  <si>
    <r>
      <t>Dokumenta papīra formā vai dokumentu dublikāta izsniegšana pēc pieprasījuma</t>
    </r>
    <r>
      <rPr>
        <vertAlign val="superscript"/>
        <sz val="10"/>
        <rFont val="Times New Roman"/>
        <family val="1"/>
        <charset val="186"/>
      </rPr>
      <t>1</t>
    </r>
  </si>
  <si>
    <r>
      <t>Zāļu periodiski atjaunojamā drošuma ziņojuma ekspertīze nacionālajā procedūrā reģistrētām zālēm ar vienādu aktīvo vielu vai vienādām aktīvām vielām vienam reģistrācijas apliecības īpašniekam</t>
    </r>
    <r>
      <rPr>
        <vertAlign val="superscript"/>
        <sz val="10"/>
        <rFont val="Times New Roman"/>
        <family val="1"/>
        <charset val="186"/>
      </rPr>
      <t>1</t>
    </r>
  </si>
  <si>
    <r>
      <t>Zinātniska konsultācija</t>
    </r>
    <r>
      <rPr>
        <b/>
        <vertAlign val="superscript"/>
        <sz val="10"/>
        <rFont val="Times New Roman"/>
        <family val="1"/>
        <charset val="186"/>
      </rPr>
      <t>1</t>
    </r>
  </si>
  <si>
    <r>
      <t>Produkta (piemēram, uztura bagātinātāja, kosmētikas līdzekļa, biocīda, medicīniskās ierīces) farmakoloģisko, imunoloģisko un metabolisko īpašību izvērtēšana, lai noteiktu tā atbilstību zāļu definīcijai</t>
    </r>
    <r>
      <rPr>
        <vertAlign val="superscript"/>
        <sz val="10"/>
        <rFont val="Times New Roman"/>
        <family val="1"/>
        <charset val="186"/>
      </rPr>
      <t>1</t>
    </r>
  </si>
  <si>
    <r>
      <t>Pēcreģistrācijas drošuma pētījuma protokola projekta izvērtēšana, ja pētījumu veic, lai izpildītu nosacījumu attiecībā uz zāļu reģistrācijas apliecību</t>
    </r>
    <r>
      <rPr>
        <vertAlign val="superscript"/>
        <sz val="10"/>
        <rFont val="Times New Roman"/>
        <family val="1"/>
        <charset val="186"/>
      </rPr>
      <t>1</t>
    </r>
  </si>
  <si>
    <r>
      <t>Pēcreģistrācijas drošuma pētījuma protokola grozījuma izskatīšana</t>
    </r>
    <r>
      <rPr>
        <vertAlign val="superscript"/>
        <sz val="10"/>
        <rFont val="Times New Roman"/>
        <family val="1"/>
        <charset val="186"/>
      </rPr>
      <t>1</t>
    </r>
  </si>
  <si>
    <r>
      <t>Paziņojums par produkta reģistrācijas statusu</t>
    </r>
    <r>
      <rPr>
        <vertAlign val="superscript"/>
        <sz val="10"/>
        <rFont val="Times New Roman"/>
        <family val="1"/>
        <charset val="186"/>
      </rPr>
      <t>1</t>
    </r>
  </si>
  <si>
    <r>
      <t>Paralēli importēto zāļu uzturēšanas gada maksa</t>
    </r>
    <r>
      <rPr>
        <vertAlign val="superscript"/>
        <sz val="10"/>
        <rFont val="Times New Roman"/>
        <family val="1"/>
        <charset val="186"/>
      </rPr>
      <t xml:space="preserve">1  </t>
    </r>
  </si>
  <si>
    <r>
      <t>Iesnieguma un dokumentācijas ekspertīze  atļaujas piešķiršanai paralēli importēto zāļu izplatīšanai Latvijā</t>
    </r>
    <r>
      <rPr>
        <vertAlign val="superscript"/>
        <sz val="10"/>
        <rFont val="Times New Roman"/>
        <family val="1"/>
        <charset val="186"/>
      </rPr>
      <t>1</t>
    </r>
  </si>
  <si>
    <r>
      <t>Iesnieguma un dokumentācijas ekspertīze individuāli piešķirtu nereģistrētu zāļu izplatīšanai (Farmācijas likuma 10.panta 7.punkta "a" apakšpunktā minētajā gadījumā)</t>
    </r>
    <r>
      <rPr>
        <b/>
        <vertAlign val="superscript"/>
        <sz val="10"/>
        <rFont val="Times New Roman"/>
        <family val="1"/>
        <charset val="186"/>
      </rPr>
      <t>1</t>
    </r>
  </si>
  <si>
    <r>
      <t>Iesnieguma un dokumentācijas ekspertīze individuāli piešķirtu nereģistrētu zāļu izplatīšanai (Farmācijas likuma 10.panta 7.punkta "b" un "c" apakšpunktā minētajos gadījumos)</t>
    </r>
    <r>
      <rPr>
        <b/>
        <vertAlign val="superscript"/>
        <sz val="10"/>
        <rFont val="Times New Roman"/>
        <family val="1"/>
        <charset val="186"/>
      </rPr>
      <t>1</t>
    </r>
  </si>
  <si>
    <r>
      <t>Iesnieguma un dokumentācijas ekspertīze zāļu paraugu importam</t>
    </r>
    <r>
      <rPr>
        <b/>
        <vertAlign val="superscript"/>
        <sz val="10"/>
        <rFont val="Times New Roman"/>
        <family val="1"/>
        <charset val="186"/>
      </rPr>
      <t>1</t>
    </r>
  </si>
  <si>
    <r>
      <t>Zāļu realizācijas datu sniegšana</t>
    </r>
    <r>
      <rPr>
        <b/>
        <vertAlign val="superscript"/>
        <sz val="10"/>
        <rFont val="Times New Roman"/>
        <family val="1"/>
        <charset val="186"/>
      </rPr>
      <t>1</t>
    </r>
  </si>
  <si>
    <r>
      <t xml:space="preserve">zāļu realizācijas datu standarta pārskats (pārskatā norādīts zāļu anatomiski terapeitiski ķīmiskās klasifikācijas kods (ATĶ kods), zāļu starptautiskais nepatentētais nosaukums (IIN), forma, stiprums vai koncentrācija, skaits iepakojumā, pārdoto iepakojumu skaits, apgrozījums </t>
    </r>
    <r>
      <rPr>
        <b/>
        <i/>
        <sz val="10"/>
        <rFont val="Times New Roman"/>
        <family val="1"/>
        <charset val="186"/>
      </rPr>
      <t>euro</t>
    </r>
    <r>
      <rPr>
        <b/>
        <sz val="10"/>
        <rFont val="Times New Roman"/>
        <family val="1"/>
        <charset val="186"/>
      </rPr>
      <t>)</t>
    </r>
  </si>
  <si>
    <r>
      <t>Iesnieguma un dokumentācijas ekspertīze Eiropas Ekonomikas zonas valstī reģistrētu, bet Latvijas Republikā nereģistrētu zāļu izplatīšanas atļaujas saņemšanai</t>
    </r>
    <r>
      <rPr>
        <b/>
        <vertAlign val="superscript"/>
        <sz val="10"/>
        <rFont val="Times New Roman"/>
        <family val="1"/>
        <charset val="186"/>
      </rPr>
      <t>1</t>
    </r>
  </si>
  <si>
    <r>
      <t>Iesnieguma un dokumentācijas ekspertīze licences saņemšanai darbam ar prekursoriem</t>
    </r>
    <r>
      <rPr>
        <vertAlign val="superscript"/>
        <sz val="10"/>
        <rFont val="Times New Roman"/>
        <family val="1"/>
        <charset val="186"/>
      </rPr>
      <t>1</t>
    </r>
  </si>
  <si>
    <r>
      <t>Iesnieguma un dokumentācijas ekspertīze Latvijā kontrolējamo narkotisko vielu, psihotropo vielu un prekursoru I, II un III sarakstā iekļauto augu, to vielu un zāļu izmantošanai medicīniskiem un veterinārmedicīniskiem zinātniskiem pētījumiem, fizisko un ķīmisko īpašību noteikšanai, kā arī apmācībām</t>
    </r>
    <r>
      <rPr>
        <vertAlign val="superscript"/>
        <sz val="10"/>
        <rFont val="Times New Roman"/>
        <family val="1"/>
        <charset val="186"/>
      </rPr>
      <t>1</t>
    </r>
  </si>
  <si>
    <r>
      <t>Iesnieguma un dokumentācijas ekspertīze zāļu iegādei (savas darbības nodrošināšanai)</t>
    </r>
    <r>
      <rPr>
        <vertAlign val="superscript"/>
        <sz val="10"/>
        <rFont val="Times New Roman"/>
        <family val="1"/>
        <charset val="186"/>
      </rPr>
      <t>1</t>
    </r>
  </si>
  <si>
    <r>
      <t>Komersanta iesnieguma datu apstrāde informācijas sistēmās un izskatīšana par farmaceitiskās darbības vietas (adreses) apstiprināšanu</t>
    </r>
    <r>
      <rPr>
        <vertAlign val="superscript"/>
        <sz val="10"/>
        <rFont val="Times New Roman"/>
        <family val="1"/>
        <charset val="186"/>
      </rPr>
      <t>1</t>
    </r>
  </si>
  <si>
    <r>
      <t>Farmaceitiskās darbības uzņēmuma iesnieguma un dokumentācijas atbilstības novērtēšana</t>
    </r>
    <r>
      <rPr>
        <b/>
        <vertAlign val="superscript"/>
        <sz val="10"/>
        <rFont val="Times New Roman"/>
        <family val="1"/>
        <charset val="186"/>
      </rPr>
      <t>1</t>
    </r>
    <r>
      <rPr>
        <b/>
        <sz val="10"/>
        <rFont val="Times New Roman"/>
        <family val="1"/>
        <charset val="186"/>
      </rPr>
      <t> </t>
    </r>
  </si>
  <si>
    <r>
      <t>Komersanta vai saimnieciskās darbības veicēja, kas ražo, importē vai izplata aktīvo vielu, dokumentācijas ekspertīze  (attiecas arī uz izmaiņām sniegtajā informācijā) reģistrācijas apliecības saņemšanai, informācijas apstrāde informācijas sistēmās un publicēšana publiskajā reģistrā</t>
    </r>
    <r>
      <rPr>
        <vertAlign val="superscript"/>
        <sz val="10"/>
        <rFont val="Times New Roman"/>
        <family val="1"/>
        <charset val="186"/>
      </rPr>
      <t>1</t>
    </r>
  </si>
  <si>
    <r>
      <t>Komersanta vai saimnieciskās darbības veicēja, kas veic starpniecības darījumus ar zālēm, dokumentācijas ekspertīze, informācijas apstrāde informācijas sistēmās un publicēšana publiskajā reģistrā</t>
    </r>
    <r>
      <rPr>
        <vertAlign val="superscript"/>
        <sz val="10"/>
        <rFont val="Times New Roman"/>
        <family val="1"/>
        <charset val="186"/>
      </rPr>
      <t>1</t>
    </r>
  </si>
  <si>
    <r>
      <t>Labas ražošanas prakses nodrošinājuma pārbaude zāļu vai aktīvo vielu, vai palīgvielu ražošanas vai importēšanas uzņēmumā vai laboratorijā Latvijā, kas zāļu vai izejvielu kvalitātes kontroli veic, pamatojoties uz līgumu</t>
    </r>
    <r>
      <rPr>
        <vertAlign val="superscript"/>
        <sz val="10"/>
        <rFont val="Times New Roman"/>
        <family val="1"/>
        <charset val="186"/>
      </rPr>
      <t>1</t>
    </r>
  </si>
  <si>
    <r>
      <t>Labas ražošanas prakses nodrošinājuma pārbaude valstī, kas nav Eiropas Ekonomikas zonas dalībvalsts, zāļu vai aktīvo vielu, vai palīgvielu ražošanas uzņēmumā vai laboratorijā, kas kvalitātes kontroli veic, pamatojoties uz līgumu</t>
    </r>
    <r>
      <rPr>
        <vertAlign val="superscript"/>
        <sz val="10"/>
        <rFont val="Times New Roman"/>
        <family val="1"/>
        <charset val="186"/>
      </rPr>
      <t>1</t>
    </r>
  </si>
  <si>
    <r>
      <t>Labas ražošanas prakses nodrošinājuma pārbaude jaunieviestās terapijas zāļu izgatavošanai, balstoties uz neierastu procesu, ražošanas uzņēmumā vai laboratorijā Latvijā, kas zāļu vai to izejvielu kvalitātes kontroli veic, pamatojoties uz līgumu</t>
    </r>
    <r>
      <rPr>
        <vertAlign val="superscript"/>
        <sz val="10"/>
        <rFont val="Times New Roman"/>
        <family val="1"/>
        <charset val="186"/>
      </rPr>
      <t>1</t>
    </r>
  </si>
  <si>
    <r>
      <t>Labas izplatīšanas prakses nodrošinājuma pārbaude zāļu lieltirgotavā vai pie aktīvo vielu ražotāja, importētāja un izplatītāja vai starpniecības darījumu ar zālēm veicēja</t>
    </r>
    <r>
      <rPr>
        <vertAlign val="superscript"/>
        <sz val="10"/>
        <rFont val="Times New Roman"/>
        <family val="1"/>
        <charset val="186"/>
      </rPr>
      <t>1</t>
    </r>
  </si>
  <si>
    <t>asins donoru centra, audu, šūnu izmantošanas vietas, orgānu izmantošanas vietas atbilstības novērtēšanas vai darbības atbilstības uzraudzības pārbaude ārstniecības iestādē</t>
  </si>
  <si>
    <r>
      <t>Audu, šūnu, orgānu un miruša cilvēka ķermeņa izmantošanas vietas atbilstības novērtēšana un darbības atbilstības uzraudzība akreditētas medicīnas studiju programmas īstenošanai augstskolā</t>
    </r>
    <r>
      <rPr>
        <b/>
        <vertAlign val="superscript"/>
        <sz val="10"/>
        <rFont val="Times New Roman"/>
        <family val="1"/>
        <charset val="186"/>
      </rPr>
      <t>1</t>
    </r>
  </si>
  <si>
    <r>
      <t>Labas klīniskās prakses atbilstības izvērtēšana klīnisko pētījumu centrā saistībā ar zāļu reģistrācijas iesniegumu zāļu reģistrēšanai</t>
    </r>
    <r>
      <rPr>
        <vertAlign val="superscript"/>
        <sz val="10"/>
        <rFont val="Times New Roman"/>
        <family val="1"/>
        <charset val="186"/>
      </rPr>
      <t>1</t>
    </r>
  </si>
  <si>
    <r>
      <t>Zāļu klīniskās pārbaudes I daļas dokumentācijas būtiskie grozījumi</t>
    </r>
    <r>
      <rPr>
        <vertAlign val="superscript"/>
        <sz val="10"/>
        <rFont val="Times New Roman"/>
        <family val="1"/>
        <charset val="186"/>
      </rPr>
      <t>1</t>
    </r>
  </si>
  <si>
    <r>
      <t>Zāļu kvalitātes kontrole</t>
    </r>
    <r>
      <rPr>
        <b/>
        <vertAlign val="superscript"/>
        <sz val="10"/>
        <rFont val="Times New Roman"/>
        <family val="1"/>
        <charset val="186"/>
      </rPr>
      <t>1</t>
    </r>
  </si>
  <si>
    <r>
      <t>Ārstniecības augu drogu kvalitātes kontrole</t>
    </r>
    <r>
      <rPr>
        <b/>
        <vertAlign val="superscript"/>
        <sz val="10"/>
        <rFont val="Times New Roman"/>
        <family val="1"/>
        <charset val="186"/>
      </rPr>
      <t>1</t>
    </r>
  </si>
  <si>
    <r>
      <t>Titrēto šķīdumu, indikatoru un reaktīvu pagatavošana aptiekām (50 ml)</t>
    </r>
    <r>
      <rPr>
        <vertAlign val="superscript"/>
        <sz val="10"/>
        <rFont val="Times New Roman"/>
        <family val="1"/>
        <charset val="186"/>
      </rPr>
      <t>1</t>
    </r>
  </si>
  <si>
    <r>
      <t>Eksperta atzinuma noformēšana pēc oficiālā pieprasījuma</t>
    </r>
    <r>
      <rPr>
        <vertAlign val="superscript"/>
        <sz val="10"/>
        <rFont val="Times New Roman"/>
        <family val="1"/>
        <charset val="186"/>
      </rPr>
      <t>1</t>
    </r>
  </si>
  <si>
    <r>
      <t>Produkta saīsinātā sertifikāta (farmaceitiskā produkta sertifikāta vai brīvās tirdzniecības sertifikāta) izsniegšana</t>
    </r>
    <r>
      <rPr>
        <vertAlign val="superscript"/>
        <sz val="10"/>
        <rFont val="Times New Roman"/>
        <family val="1"/>
        <charset val="186"/>
      </rPr>
      <t>1</t>
    </r>
  </si>
  <si>
    <r>
      <t>Atzinuma sniegšana par zāļu terapeitisko un izmaksu efektivitāti vai par medicīnisko ierīču izmaksu efektivitāti</t>
    </r>
    <r>
      <rPr>
        <vertAlign val="superscript"/>
        <sz val="10"/>
        <rFont val="Times New Roman"/>
        <family val="1"/>
        <charset val="186"/>
      </rPr>
      <t>1</t>
    </r>
  </si>
  <si>
    <r>
      <t>Iesnieguma un dokumentācijas ekspertīze Latvijā kontrolējamo II un III saraksta narkotisko vielu, psihotropo vielu un prekursoru izmantošanai  rūpniecībā</t>
    </r>
    <r>
      <rPr>
        <vertAlign val="superscript"/>
        <sz val="10"/>
        <rFont val="Times New Roman"/>
        <family val="1"/>
        <charset val="186"/>
      </rPr>
      <t>1</t>
    </r>
  </si>
  <si>
    <r>
      <t>Gada maksa par dokumentācijas un informācijas uzturēšanu  zāļu lieltirgotavai</t>
    </r>
    <r>
      <rPr>
        <vertAlign val="superscript"/>
        <sz val="10"/>
        <rFont val="Times New Roman"/>
        <family val="1"/>
        <charset val="186"/>
      </rPr>
      <t>1</t>
    </r>
  </si>
  <si>
    <r>
      <t>Gada maksa par dokumentācijas un informācijas uzturēšanu farmaceitiskai darbībai Eiropas Savienības dalībvalstī vai Eiropas Ekonomikas zonas valstī reģistrētam uzņēmumam par zāļu izplatīšanu vairumtirdzniecībā, zāļu ražošanu vai importēšanu</t>
    </r>
    <r>
      <rPr>
        <vertAlign val="superscript"/>
        <sz val="10"/>
        <rFont val="Times New Roman"/>
        <family val="1"/>
        <charset val="186"/>
      </rPr>
      <t>1</t>
    </r>
  </si>
  <si>
    <r>
      <t>Cilvēka asiņu un asins komponentu savākšanas, testēšanas, apstrādes, uzglabāšanas un izplatīšanas vietas un audu, šūnu un orgānu izmantošanas vietas atbilstības novērtēšana un darbības atbilstības uzraudzība</t>
    </r>
    <r>
      <rPr>
        <vertAlign val="superscript"/>
        <sz val="10"/>
        <rFont val="Times New Roman"/>
        <family val="1"/>
        <charset val="186"/>
      </rPr>
      <t>1</t>
    </r>
  </si>
  <si>
    <r>
      <t>Iesnieguma un dokumentācijas ekspertīze konkrētu audu un šūnu tiešai izplatīšanai no audu un šūnu ieguves vietas (tai skaitā veicot importu vai eksportu) ārstniecības iestādēm tūlītējai transplantēšanai zināmam recipientam</t>
    </r>
    <r>
      <rPr>
        <vertAlign val="superscript"/>
        <sz val="10"/>
        <rFont val="Times New Roman"/>
        <family val="1"/>
        <charset val="186"/>
      </rPr>
      <t>1</t>
    </r>
  </si>
  <si>
    <r>
      <t>Iesnieguma un dokumentācijas ekspertīze  audu vai šūnu importam vai eksportam  ārkārtas situācijā (audu centriem vai ārstniecības iestādēm)</t>
    </r>
    <r>
      <rPr>
        <vertAlign val="superscript"/>
        <sz val="10"/>
        <rFont val="Times New Roman"/>
        <family val="1"/>
        <charset val="186"/>
      </rPr>
      <t>1</t>
    </r>
  </si>
  <si>
    <r>
      <t>Zāļu klīniskās pārbaudes II daļas dokumentācijas būtiskie grozījumi</t>
    </r>
    <r>
      <rPr>
        <vertAlign val="superscript"/>
        <sz val="10"/>
        <rFont val="Times New Roman"/>
        <family val="1"/>
        <charset val="186"/>
      </rPr>
      <t>1</t>
    </r>
    <r>
      <rPr>
        <sz val="10"/>
        <rFont val="Times New Roman"/>
        <family val="1"/>
        <charset val="186"/>
      </rPr>
      <t xml:space="preserve"> </t>
    </r>
  </si>
  <si>
    <r>
      <t>Ikgadējā pētāmo zāļu drošuma ziņojuma izskatīšana, ja Latvija ir drošuma ziņotāja dalībvalsts</t>
    </r>
    <r>
      <rPr>
        <vertAlign val="superscript"/>
        <sz val="10"/>
        <rFont val="Times New Roman"/>
        <family val="1"/>
        <charset val="186"/>
      </rPr>
      <t>1</t>
    </r>
  </si>
  <si>
    <r>
      <t>Attīrītā ūdens kvalitātes kontrole (aptiekās)</t>
    </r>
    <r>
      <rPr>
        <vertAlign val="superscript"/>
        <sz val="10"/>
        <rFont val="Times New Roman"/>
        <family val="1"/>
        <charset val="186"/>
      </rPr>
      <t>1</t>
    </r>
  </si>
  <si>
    <r>
      <t>Medicīniskās ierīces brīvās tirdzniecības sertifikāta izsniegšana</t>
    </r>
    <r>
      <rPr>
        <vertAlign val="superscript"/>
        <sz val="10"/>
        <rFont val="Times New Roman"/>
        <family val="1"/>
        <charset val="186"/>
      </rPr>
      <t>1</t>
    </r>
  </si>
  <si>
    <r>
      <t>Medicīnisko ierīču klīniskā pētījuma un in vitro diagnostikas medicīnisko ierīču veiktspējas pētījuma dokumentācijas ekspertīze</t>
    </r>
    <r>
      <rPr>
        <vertAlign val="superscript"/>
        <sz val="10"/>
        <rFont val="Times New Roman"/>
        <family val="1"/>
        <charset val="186"/>
      </rPr>
      <t>1</t>
    </r>
  </si>
  <si>
    <r>
      <t>Medicīnisko ierīču klīniskā pētījuma un in vitro diagnostikas medicīnisko ierīču veiktspējas pētījuma būtisku izmaiņu dokumentācijas ekspertīze</t>
    </r>
    <r>
      <rPr>
        <vertAlign val="superscript"/>
        <sz val="10"/>
        <rFont val="Times New Roman"/>
        <family val="1"/>
        <charset val="186"/>
      </rPr>
      <t>1</t>
    </r>
  </si>
  <si>
    <r>
      <t>Medicīnisko ierīču klīniskā pētījuma un in vitro diagnostikas medicīnisko ierīču veiktspējas pētījuma atjaunošana pēc klīniskā pētījuma apturēšanas</t>
    </r>
    <r>
      <rPr>
        <vertAlign val="superscript"/>
        <sz val="10"/>
        <rFont val="Times New Roman"/>
        <family val="1"/>
        <charset val="186"/>
      </rPr>
      <t>1</t>
    </r>
  </si>
  <si>
    <r>
      <t>Produkta sertifikāta izsniegšana</t>
    </r>
    <r>
      <rPr>
        <vertAlign val="superscript"/>
        <sz val="10"/>
        <rFont val="Times New Roman"/>
        <family val="1"/>
        <charset val="186"/>
      </rPr>
      <t>1</t>
    </r>
  </si>
  <si>
    <r>
      <t>Iesnieguma un dokumentācijas ekspertīze un atļaujas izsniegšana psihotropo, narkotisko vielu un zāļu un prekursoru ievešanai un izvešanai</t>
    </r>
    <r>
      <rPr>
        <vertAlign val="superscript"/>
        <sz val="10"/>
        <rFont val="Times New Roman"/>
        <family val="1"/>
        <charset val="186"/>
      </rPr>
      <t>1</t>
    </r>
  </si>
  <si>
    <r>
      <t>Ekspertīze par zāļu ārstniecisko un izmaksu efektivitāti vai par medicīnisko ierīču izmaksu efektivitāti vienai diagnozei vai līdzīgu diagnožu grupai, vienai (vienotai) pacientu grupai un vienai (vienotai) salīdzināmai terapijai</t>
    </r>
    <r>
      <rPr>
        <vertAlign val="superscript"/>
        <sz val="10"/>
        <rFont val="Times New Roman"/>
        <family val="1"/>
        <charset val="186"/>
      </rPr>
      <t>1</t>
    </r>
  </si>
  <si>
    <r>
      <t>Medicīnisko ierīču vigilances sistēmas darbības nodrošināšanas gada maksa</t>
    </r>
    <r>
      <rPr>
        <vertAlign val="superscript"/>
        <sz val="10"/>
        <rFont val="Times New Roman"/>
        <family val="1"/>
        <charset val="186"/>
      </rPr>
      <t>1</t>
    </r>
  </si>
  <si>
    <r>
      <t>Iesnieguma un dokumentācijas ekspertīze, lai laistu tirgū vai nodotu ekspluatācijā atsevišķas medicīniskās ierīces vai in vitro diagnostikas medicīniskās ierīces, kurām nav veiktas normatīvajos aktos paredzētās atbilstības novērtēšanas procedūras un kuras nav marķētas ar CE marķējumu</t>
    </r>
    <r>
      <rPr>
        <vertAlign val="superscript"/>
        <sz val="10"/>
        <rFont val="Times New Roman"/>
        <family val="1"/>
        <charset val="186"/>
      </rPr>
      <t>1</t>
    </r>
  </si>
  <si>
    <r>
      <t xml:space="preserve">PVN </t>
    </r>
    <r>
      <rPr>
        <b/>
        <i/>
        <sz val="10"/>
        <rFont val="Times New Roman"/>
        <family val="1"/>
        <charset val="186"/>
      </rPr>
      <t>(euro)</t>
    </r>
  </si>
  <si>
    <t>iesniegums zālēm ar jaunu vai zināmu aktīvo vielu (pilnīgs zāļu reģistrācijas iesniegums)</t>
  </si>
  <si>
    <t>iesniegums zāļu reģistrācijas paplašināšanai saskaņā ar Eiropas Komisijas 2008. gada 24. novembra Regulas (EK) Nr. 1234/2008 par izmaiņu izskatīšanu cilvēkiem paredzētu zāļu un veterināro zāļu tirdzniecības atļauju nosacījumos 1. pielikumu</t>
  </si>
  <si>
    <t>iesniegums homeopātiskām vai antropozofām zālēm par vienu zāļu formu vai par vienu zāļu stiprumu</t>
  </si>
  <si>
    <t>iesniegums tradicionāli lietotām augu izcelsmes zālēm (vienkāršotajā reģistrēšanas procedūrā reģistrējamām augu izcelsmes zālēm) par vienu zāļu formu vai par vienu zāļu stiprumu</t>
  </si>
  <si>
    <r>
      <t>Iesnieguma un dokumentācijas ekspertīze par katru papildus iesniegtu vienu zāļu stiprumu un/vai zāļu formu, ja iesniegts vienlaikus ar sākotnējo zāļu reģistrācijas iesniegumu</t>
    </r>
    <r>
      <rPr>
        <b/>
        <sz val="10"/>
        <rFont val="Aptos Narrow"/>
        <family val="2"/>
      </rPr>
      <t>¹</t>
    </r>
    <r>
      <rPr>
        <b/>
        <sz val="10"/>
        <rFont val="Times New Roman"/>
        <family val="1"/>
        <charset val="186"/>
      </rPr>
      <t xml:space="preserve"> (izņemot 1.10. un 1.11. apakšpunktu)</t>
    </r>
  </si>
  <si>
    <t>tradicionāli lietotām augu izcelsmes zālēm par vienu zāļu formu vai par vienu zāļu stiprumu</t>
  </si>
  <si>
    <t>homeopātiskām un antropozofām zālēm par vienu zāļu formu vai par vienu zāļu stiprumu</t>
  </si>
  <si>
    <r>
      <t>Savstarpējās atzīšanas vai decentralizētās procedūras norises nodrošināšana, ja Latvija ir atsauces (references) valsts (papildus šo noteikumu 1. un 3. punktam)</t>
    </r>
    <r>
      <rPr>
        <b/>
        <sz val="10"/>
        <rFont val="Aptos Narrow"/>
        <family val="2"/>
      </rPr>
      <t>¹</t>
    </r>
  </si>
  <si>
    <t>Svītrots, pakalpojums iekļauts 5.1.punktā</t>
  </si>
  <si>
    <r>
      <t>esnieguma un dokumentācijas ekspertīze prekursoru operatoru reģistrācijai</t>
    </r>
    <r>
      <rPr>
        <sz val="10"/>
        <rFont val="Aptos Narrow"/>
        <family val="2"/>
      </rPr>
      <t>¹</t>
    </r>
  </si>
  <si>
    <r>
      <t>Dokumentācijas ekspertīze izmaiņām prekursoru operatoru reģistrācijai</t>
    </r>
    <r>
      <rPr>
        <sz val="10"/>
        <rFont val="Aptos Narrow"/>
        <family val="2"/>
      </rPr>
      <t>¹</t>
    </r>
  </si>
  <si>
    <t>26.</t>
  </si>
  <si>
    <t>27.</t>
  </si>
  <si>
    <t>28.</t>
  </si>
  <si>
    <r>
      <t>Zāļu ražošanas vai importēšanas uzņēmuma kvalificētās personas izglītības un profesionālās pieredzes atbilstības novērtēšana normatīvajos aktos par zāļu ražošanu noteiktajām prasībām (ja netiek iesniegti dokumenti speciālas atļaujas farmaceitiskajai darbībai saņemšanai (pārreģistrēšanai))</t>
    </r>
    <r>
      <rPr>
        <sz val="10"/>
        <rFont val="Aptos Narrow"/>
        <family val="2"/>
      </rPr>
      <t>¹</t>
    </r>
  </si>
  <si>
    <t>cilvēka audu, šūnu un orgānu izmantošanas vietas atbilstības novērtēšana un darbības atbilstības uzraudzība</t>
  </si>
  <si>
    <t>Veikts pakalpojuma maksas pārrēķins; apvienoti punkti 50.1.1., 50.1.2. un 50.2.</t>
  </si>
  <si>
    <t>Veikts pakalpojuma maksas pārrēķins; apvienoti punkti 50.3.1. un 50.3.2.</t>
  </si>
  <si>
    <t xml:space="preserve">Zāļu klīniskās pārbaudes iesnieguma un tam pievienotās I un II daļas dokumentācijas izskatīšana </t>
  </si>
  <si>
    <t>43.1.</t>
  </si>
  <si>
    <t>audu, šūnu un asiņu izmantošanas vietas atbilstības novērtēšana vai darbības atbilstības uzraudzības pārbaude valstī, kas nav Eiropas Ekonomikas zonas valsts</t>
  </si>
  <si>
    <t>1 audu vai asins sagatavošanas  centrs/saistīta institūcija</t>
  </si>
  <si>
    <t>Pārskatīts plānoto pakalpojumu skaits</t>
  </si>
  <si>
    <t>Precizēts pakalpojuma nosaukums; pārskatīts plānoto pakalpojumu skaits</t>
  </si>
  <si>
    <t>Precizēts pakalpojuma nosaukums; veikts pakalpojuma maksas pārrēķins; pārskatīts plānoto pakalpojumu skaits</t>
  </si>
  <si>
    <t>Nr.p.k.</t>
  </si>
  <si>
    <r>
      <t>Spēkā esošā cena bez PVN (</t>
    </r>
    <r>
      <rPr>
        <b/>
        <i/>
        <sz val="10"/>
        <rFont val="Times New Roman"/>
        <family val="1"/>
        <charset val="186"/>
      </rPr>
      <t>euro</t>
    </r>
    <r>
      <rPr>
        <b/>
        <sz val="10"/>
        <rFont val="Times New Roman"/>
        <family val="1"/>
        <charset val="186"/>
      </rPr>
      <t>)</t>
    </r>
  </si>
  <si>
    <r>
      <t xml:space="preserve">Spēkā esošā cena kopā ar PVN </t>
    </r>
    <r>
      <rPr>
        <b/>
        <i/>
        <sz val="10"/>
        <rFont val="Times New Roman"/>
        <family val="1"/>
        <charset val="186"/>
      </rPr>
      <t>(euro)</t>
    </r>
  </si>
  <si>
    <r>
      <t>Plānotā cena bez PVN (</t>
    </r>
    <r>
      <rPr>
        <b/>
        <i/>
        <sz val="10"/>
        <rFont val="Times New Roman"/>
        <family val="1"/>
        <charset val="186"/>
      </rPr>
      <t>euro</t>
    </r>
    <r>
      <rPr>
        <b/>
        <sz val="10"/>
        <rFont val="Times New Roman"/>
        <family val="1"/>
        <charset val="186"/>
      </rPr>
      <t>)</t>
    </r>
  </si>
  <si>
    <r>
      <t xml:space="preserve">Plānotā cena kopā ar PVN </t>
    </r>
    <r>
      <rPr>
        <b/>
        <i/>
        <sz val="10"/>
        <rFont val="Times New Roman"/>
        <family val="1"/>
        <charset val="186"/>
      </rPr>
      <t>(euro)</t>
    </r>
  </si>
  <si>
    <t>Zinātniskā atzinuma sniegšana par brīvprātīgajā harmonizācijas procedūrā iesniegto zāļu klīniskā pētījuma dokumentāciju, ja pēc procedūras noslēguma nav iesniegts zāļu klīniskās izpētes iesniegums (šā pielikuma 44.punkts)1</t>
  </si>
  <si>
    <t>Ārsta un zāļu ražotāja (tā pārstāvja) ierosināta zāļu lietošanas novērojuma iesnieguma un pievienoto dokumentu ekspertīze¹</t>
  </si>
  <si>
    <t xml:space="preserve">	Zāļu klīniskās izpētes dokumentācijas būtiskie grozījumi1</t>
  </si>
  <si>
    <t>Farmakovigilances gada maksa nacionālajā, savstarpējās atzīšanas, decentralizētajā reģistrācijas procedūrā reģistrētām zālēm (izņemot homeopātiskās un tradicionāli lietotās augu izcelsmes zāles)1</t>
  </si>
  <si>
    <t>Aptieku ekstemporālā pagatavojuma kvantitatīvā un kvalitatīvā analīze1</t>
  </si>
  <si>
    <r>
      <t>Par I klases medicīnisko ierīču</t>
    </r>
    <r>
      <rPr>
        <b/>
        <sz val="10"/>
        <color rgb="FFC00000"/>
        <rFont val="Times New Roman"/>
        <family val="1"/>
      </rPr>
      <t>,</t>
    </r>
    <r>
      <rPr>
        <sz val="10"/>
        <rFont val="Times New Roman"/>
        <family val="1"/>
        <charset val="186"/>
      </rPr>
      <t xml:space="preserve"> </t>
    </r>
    <r>
      <rPr>
        <strike/>
        <sz val="10"/>
        <color rgb="FFC00000"/>
        <rFont val="Times New Roman"/>
        <family val="1"/>
      </rPr>
      <t>un</t>
    </r>
    <r>
      <rPr>
        <sz val="10"/>
        <rFont val="Times New Roman"/>
        <family val="1"/>
        <charset val="186"/>
      </rPr>
      <t xml:space="preserve"> citu (pārējo)</t>
    </r>
    <r>
      <rPr>
        <sz val="10"/>
        <color rgb="FFC00000"/>
        <rFont val="Times New Roman"/>
        <family val="1"/>
      </rPr>
      <t xml:space="preserve"> </t>
    </r>
    <r>
      <rPr>
        <b/>
        <sz val="10"/>
        <color rgb="FFC00000"/>
        <rFont val="Times New Roman"/>
        <family val="1"/>
      </rPr>
      <t>un A klases</t>
    </r>
    <r>
      <rPr>
        <sz val="10"/>
        <rFont val="Times New Roman"/>
        <family val="1"/>
        <charset val="186"/>
      </rPr>
      <t xml:space="preserve"> in vitro diagnostikas medicīnisko ierīču vigilances sistēmas darbības nodrošināšanu</t>
    </r>
  </si>
  <si>
    <r>
      <t>Par IIa, IIb un III klases (ietverot arī I klases) medicīnisko ierīču, A saraksta, B saraksta un pašpārbaudes (ietverot arī citas (pārējās))</t>
    </r>
    <r>
      <rPr>
        <b/>
        <sz val="10"/>
        <color rgb="FFC00000"/>
        <rFont val="Times New Roman"/>
        <family val="1"/>
      </rPr>
      <t>, B klases, C klases un D klases (ietverot arī A klases)</t>
    </r>
    <r>
      <rPr>
        <sz val="10"/>
        <rFont val="Times New Roman"/>
        <family val="1"/>
        <charset val="186"/>
      </rPr>
      <t xml:space="preserve"> in vitro diagnostikas medicīnisko ierīču vigilances sistēmas darbības nodrošināšanu</t>
    </r>
  </si>
  <si>
    <t>jauni pakalpojumi</t>
  </si>
  <si>
    <t>parskatītas pakalpojumu cenas (samazinājums)</t>
  </si>
  <si>
    <t>parskatītas pakalpojumu cenas (pieaugums)</t>
  </si>
  <si>
    <t xml:space="preserve">Jauns pakalpojums, iekļauta Ētikas komitejas maksa, saskaņā ar Regulas 536/2014 87. pantu
 </t>
  </si>
  <si>
    <t xml:space="preserve">Veikts pakalpojuma maksas pārrēķins un iekļauta Ētikas komitejas maksa, saskaņā ar Regulas 536/2014 87. pantu
</t>
  </si>
  <si>
    <t>Veikts pakalpojuma maksas pārrēķins, lai mazinātu zaudējumus no  funkcijas nodrošināšanas,</t>
  </si>
  <si>
    <t>Veikts pakalpojuma maksas pārrēķins, lai mazinātu zaudējumus no  funkcijas nodrošināšanas</t>
  </si>
  <si>
    <t>Veikts pakalpojuma maksas pārrēķins, , lai mazinātu zaudējumus no  funkcijas nodrošināšanas; pārskatīts plānoto pakalpojumu skaits</t>
  </si>
  <si>
    <t xml:space="preserve">Veikts pakalpojuma maksas pārrēķins un iekļauta Ētikas komitejas maksa, saskaņā ar Regulas 536/2014 87. pantu; precizēts pakalpojuma nosaukums  </t>
  </si>
  <si>
    <t>Lai veicinātu zāļu eksportu un nodrošinātu importa prasību izpildi citās valstīs, ir samazināts eksporta sertifikāta sagatavošanas termiņš no 30 dienām uz 15 dienām. Šīs izmaiņas prasa ātrāku un intensīvāku darbu, lai nodrošinātu, ka eksporta sertifikāti tiek sagatavoti īsākā laikā, atbilstot augstākajām kvalitātes un precizitātes prasībām. Pašreiz spēkā esošā pakalpojuma cena ir viena no zemākajām starp ES dalībvalstīm.</t>
  </si>
  <si>
    <t>Veikts pakalpojuma maksas pārrēķins, lai mazinātu zaudējumus no  funkcijas nodrošināšanas; pārskatīts plānoto pakalpojumu skaits</t>
  </si>
  <si>
    <t>Saistībā ar pieaugošajām prasībām produktu atbilstības novērtēšanas jomā ekspertiem (inspektoriem) ir nepieciešams izanalizēt lielāku informācijas apjomu un paplašināt pārbaužu tvērumu (tai skaitā sagatavošanās un pārbaudes noslēgšanas laiku). Lai nodrošinātu, ka pakalpojums arī turpmāk atbilst augstajām kvalitātes prasībām, kā arī lai mazinātu zaudējumus no šīs funkcijas nodrošināšanas, ir veikts pakalpojuma maksas pārrēķins.</t>
  </si>
  <si>
    <t>Veikts pakalpojuma maksas pārrēķins; pašreiz spēkā esošā pakalpojuma cena ir viena no zemākajām starp ES dalībvalstīm</t>
  </si>
  <si>
    <t>Veikts pakalpojuma maksas pārrēķins; pārskatīts plānoto pakalpojumu skaits. Pakalpojuma cena nav tikusi pārskatīta kopš 2006. gada, un iepriekšējos cenrāža grozījumos šis pakalpojums netika iekļauts pārrēķinā. Cenas palielināšana ir nepieciešama, lai segtu ar pakalpojuma sniegšanu saistītās pieaugošās izmaksas.</t>
  </si>
  <si>
    <t>Veikts pakalpojuma maksas pārrēķins; pārskatīts plānoto pakalpojumu skaits. Pakalpojuma cena nav tikusi pārskatīta kopš 2006. gada, un iepriekšējos cenrāža grozījumos šis  pakalpojums netika iekļauts pārrēķinā. Cenas palielināšana ir nepieciešama, lai segtu ar pakalpojuma sniegšanu saistītās pieaugošās izmaksas.</t>
  </si>
  <si>
    <t>Jaunais cenrādis</t>
  </si>
  <si>
    <t>N.P.K.</t>
  </si>
  <si>
    <r>
      <t>Par I klases medicīnisko ierīču</t>
    </r>
    <r>
      <rPr>
        <b/>
        <sz val="10"/>
        <rFont val="Times New Roman"/>
        <family val="1"/>
      </rPr>
      <t>,</t>
    </r>
    <r>
      <rPr>
        <sz val="10"/>
        <rFont val="Times New Roman"/>
        <family val="1"/>
      </rPr>
      <t xml:space="preserve"> </t>
    </r>
    <r>
      <rPr>
        <strike/>
        <sz val="10"/>
        <rFont val="Times New Roman"/>
        <family val="1"/>
      </rPr>
      <t>un</t>
    </r>
    <r>
      <rPr>
        <sz val="10"/>
        <rFont val="Times New Roman"/>
        <family val="1"/>
      </rPr>
      <t xml:space="preserve"> citu (pārējo) </t>
    </r>
    <r>
      <rPr>
        <b/>
        <sz val="10"/>
        <rFont val="Times New Roman"/>
        <family val="1"/>
      </rPr>
      <t>un A klases</t>
    </r>
    <r>
      <rPr>
        <sz val="10"/>
        <rFont val="Times New Roman"/>
        <family val="1"/>
      </rPr>
      <t xml:space="preserve"> in vitro diagnostikas medicīnisko ierīču vigilances sistēmas darbības nodrošināšanu</t>
    </r>
  </si>
  <si>
    <r>
      <t>Par IIa, IIb un III klases (ietverot arī I klases) medicīnisko ierīču, A saraksta, B saraksta un pašpārbaudes (ietverot arī citas (pārējās))</t>
    </r>
    <r>
      <rPr>
        <b/>
        <sz val="10"/>
        <rFont val="Times New Roman"/>
        <family val="1"/>
      </rPr>
      <t>, B klases, C klases un D klases (ietverot arī A klases)</t>
    </r>
    <r>
      <rPr>
        <sz val="10"/>
        <rFont val="Times New Roman"/>
        <family val="1"/>
      </rPr>
      <t xml:space="preserve"> in vitro diagnostikas medicīnisko ierīču vigilances sistēmas darbības nodrošināšanu</t>
    </r>
  </si>
  <si>
    <t xml:space="preserve">Ieņēmumu un izdevumu prognoze </t>
  </si>
  <si>
    <t>2. pielikums</t>
  </si>
  <si>
    <t>Ministru kabineta noteikumu projekta</t>
  </si>
  <si>
    <t>„Zāļu valsts aģentūras maksas</t>
  </si>
  <si>
    <t>pakalpojumu cenrādis” anotācijai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</si>
</sst>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3" x14ac:knownFonts="1">
    <font>
      <sz val="11"/>
      <color theme="1"/>
      <name val="Calibri"/>
      <family val="2"/>
      <charset val="186"/>
      <scheme val="minor"/>
    </font>
    <font>
      <sz val="11"/>
      <color rgb="FF006100"/>
      <name val="Calibri"/>
      <family val="2"/>
      <charset val="186"/>
      <scheme val="minor"/>
    </font>
    <font>
      <sz val="11"/>
      <color rgb="FF9C0006"/>
      <name val="Calibri"/>
      <family val="2"/>
      <charset val="186"/>
      <scheme val="minor"/>
    </font>
    <font>
      <sz val="11"/>
      <color rgb="FF9C6500"/>
      <name val="Calibri"/>
      <family val="2"/>
      <charset val="186"/>
      <scheme val="minor"/>
    </font>
    <font>
      <sz val="11"/>
      <color theme="1"/>
      <name val="Times New Roman"/>
      <family val="1"/>
      <charset val="186"/>
    </font>
    <font>
      <b/>
      <sz val="9"/>
      <color indexed="81"/>
      <name val="Tahoma"/>
      <family val="2"/>
      <charset val="186"/>
    </font>
    <font>
      <sz val="9"/>
      <color indexed="81"/>
      <name val="Tahoma"/>
      <family val="2"/>
      <charset val="186"/>
    </font>
    <font>
      <sz val="10"/>
      <name val="Times New Roman"/>
      <family val="1"/>
      <charset val="186"/>
    </font>
    <font>
      <sz val="12"/>
      <name val="Times New Roman"/>
      <family val="1"/>
      <charset val="186"/>
    </font>
    <font>
      <sz val="8"/>
      <name val="Times New Roman"/>
      <family val="1"/>
      <charset val="186"/>
    </font>
    <font>
      <sz val="14"/>
      <name val="Times New Roman"/>
      <family val="1"/>
      <charset val="186"/>
    </font>
    <font>
      <b/>
      <sz val="10"/>
      <name val="Times New Roman"/>
      <family val="1"/>
      <charset val="186"/>
    </font>
    <font>
      <b/>
      <vertAlign val="superscript"/>
      <sz val="10"/>
      <name val="Times New Roman"/>
      <family val="1"/>
      <charset val="186"/>
    </font>
    <font>
      <vertAlign val="superscript"/>
      <sz val="10"/>
      <name val="Times New Roman"/>
      <family val="1"/>
      <charset val="186"/>
    </font>
    <font>
      <sz val="11"/>
      <name val="Times New Roman"/>
      <family val="1"/>
      <charset val="186"/>
    </font>
    <font>
      <b/>
      <sz val="12"/>
      <name val="Times New Roman"/>
      <family val="1"/>
      <charset val="186"/>
    </font>
    <font>
      <b/>
      <i/>
      <sz val="10"/>
      <name val="Times New Roman"/>
      <family val="1"/>
      <charset val="186"/>
    </font>
    <font>
      <i/>
      <sz val="10"/>
      <name val="Times New Roman"/>
      <family val="1"/>
      <charset val="186"/>
    </font>
    <font>
      <b/>
      <u/>
      <sz val="10"/>
      <name val="Times New Roman"/>
      <family val="1"/>
      <charset val="186"/>
    </font>
    <font>
      <sz val="11"/>
      <color rgb="FF7030A0"/>
      <name val="Times New Roman"/>
      <family val="1"/>
      <charset val="186"/>
    </font>
    <font>
      <b/>
      <sz val="11"/>
      <name val="Times New Roman"/>
      <family val="1"/>
      <charset val="186"/>
    </font>
    <font>
      <b/>
      <sz val="10"/>
      <name val="Aptos Narrow"/>
      <family val="2"/>
    </font>
    <font>
      <sz val="10"/>
      <name val="Aptos Narrow"/>
      <family val="2"/>
    </font>
    <font>
      <sz val="10"/>
      <color rgb="FFFF0000"/>
      <name val="Times New Roman"/>
      <family val="1"/>
      <charset val="186"/>
    </font>
    <font>
      <strike/>
      <vertAlign val="superscript"/>
      <sz val="11"/>
      <color theme="1"/>
      <name val="Calibri"/>
      <family val="2"/>
      <charset val="186"/>
      <scheme val="minor"/>
    </font>
    <font>
      <strike/>
      <sz val="10"/>
      <color rgb="FFFF0000"/>
      <name val="Calibri Light"/>
      <family val="2"/>
    </font>
    <font>
      <i/>
      <strike/>
      <sz val="10"/>
      <color rgb="FFFF0000"/>
      <name val="Calibri Light"/>
      <family val="2"/>
    </font>
    <font>
      <strike/>
      <sz val="10"/>
      <color rgb="FFFF0000"/>
      <name val="Times New Roman"/>
      <family val="1"/>
      <charset val="186"/>
    </font>
    <font>
      <i/>
      <strike/>
      <sz val="10"/>
      <color rgb="FFFF0000"/>
      <name val="Times New Roman"/>
      <family val="1"/>
      <charset val="186"/>
    </font>
    <font>
      <strike/>
      <sz val="10"/>
      <color rgb="FFFF0000"/>
      <name val="Calibri"/>
      <family val="2"/>
      <charset val="186"/>
      <scheme val="minor"/>
    </font>
    <font>
      <b/>
      <sz val="10"/>
      <color rgb="FFC00000"/>
      <name val="Times New Roman"/>
      <family val="1"/>
    </font>
    <font>
      <strike/>
      <sz val="10"/>
      <color rgb="FFC00000"/>
      <name val="Times New Roman"/>
      <family val="1"/>
    </font>
    <font>
      <sz val="10"/>
      <color rgb="FFC00000"/>
      <name val="Times New Roman"/>
      <family val="1"/>
    </font>
    <font>
      <b/>
      <sz val="11"/>
      <color rgb="FF7030A0"/>
      <name val="Times New Roman"/>
      <family val="1"/>
      <charset val="186"/>
    </font>
    <font>
      <strike/>
      <sz val="10"/>
      <name val="Times New Roman"/>
      <family val="1"/>
      <charset val="186"/>
    </font>
    <font>
      <strike/>
      <sz val="10"/>
      <name val="Calibri Light"/>
      <family val="2"/>
      <charset val="186"/>
    </font>
    <font>
      <sz val="10"/>
      <name val="Times New Roman"/>
      <family val="1"/>
    </font>
    <font>
      <b/>
      <sz val="10"/>
      <name val="Times New Roman"/>
      <family val="1"/>
    </font>
    <font>
      <strike/>
      <sz val="10"/>
      <name val="Times New Roman"/>
      <family val="1"/>
    </font>
    <font>
      <b/>
      <sz val="16"/>
      <color rgb="FF444444"/>
      <name val="Times New Roman"/>
      <family val="1"/>
    </font>
    <font>
      <sz val="11"/>
      <color rgb="FF000000"/>
      <name val="Calibri"/>
      <family val="2"/>
      <charset val="186"/>
      <scheme val="minor"/>
    </font>
    <font>
      <sz val="12"/>
      <color rgb="FF000000"/>
      <name val="Times New Roman"/>
      <family val="1"/>
      <charset val="186"/>
    </font>
    <font>
      <sz val="11"/>
      <color theme="1"/>
      <name val="Calibri"/>
      <family val="2"/>
      <charset val="186"/>
      <scheme val="minor"/>
    </font>
  </fonts>
  <fills count="9">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theme="0"/>
        <bgColor indexed="64"/>
      </patternFill>
    </fill>
    <fill>
      <patternFill patternType="solid">
        <fgColor theme="7" tint="0.59999389629810485"/>
        <bgColor indexed="64"/>
      </patternFill>
    </fill>
    <fill>
      <patternFill patternType="solid">
        <fgColor theme="9" tint="0.59999389629810485"/>
        <bgColor indexed="64"/>
      </patternFill>
    </fill>
    <fill>
      <patternFill patternType="solid">
        <fgColor theme="4" tint="0.59999389629810485"/>
        <bgColor indexed="64"/>
      </patternFill>
    </fill>
  </fills>
  <borders count="7">
    <border>
      <left/>
      <right/>
      <top/>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bottom style="hair">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diagonal/>
    </border>
  </borders>
  <cellStyleXfs count="5">
    <xf numFmtId="0" fontId="0" fillId="0" borderId="0"/>
    <xf numFmtId="0" fontId="1" fillId="2" borderId="0" applyNumberFormat="0" applyBorder="0" applyAlignment="0" applyProtection="0"/>
    <xf numFmtId="0" fontId="2" fillId="3" borderId="0" applyNumberFormat="0" applyBorder="0" applyAlignment="0" applyProtection="0"/>
    <xf numFmtId="0" fontId="3" fillId="4" borderId="0" applyNumberFormat="0" applyBorder="0" applyAlignment="0" applyProtection="0"/>
    <xf numFmtId="0" fontId="42" fillId="0" borderId="0"/>
  </cellStyleXfs>
  <cellXfs count="190">
    <xf numFmtId="0" fontId="0" fillId="0" borderId="0" xfId="0"/>
    <xf numFmtId="0" fontId="0" fillId="5" borderId="0" xfId="0" applyFill="1"/>
    <xf numFmtId="0" fontId="15" fillId="5" borderId="1" xfId="0" applyFont="1" applyFill="1" applyBorder="1" applyAlignment="1">
      <alignment horizontal="center" vertical="center"/>
    </xf>
    <xf numFmtId="49" fontId="7" fillId="5" borderId="1" xfId="0" applyNumberFormat="1" applyFont="1" applyFill="1" applyBorder="1" applyAlignment="1">
      <alignment horizontal="left" vertical="center" wrapText="1"/>
    </xf>
    <xf numFmtId="3" fontId="7" fillId="5" borderId="1" xfId="0" applyNumberFormat="1" applyFont="1" applyFill="1" applyBorder="1" applyAlignment="1">
      <alignment horizontal="center" vertical="center"/>
    </xf>
    <xf numFmtId="49" fontId="11" fillId="5" borderId="1" xfId="0" applyNumberFormat="1" applyFont="1" applyFill="1" applyBorder="1" applyAlignment="1">
      <alignment horizontal="left" vertical="center"/>
    </xf>
    <xf numFmtId="49" fontId="11" fillId="5" borderId="1" xfId="0" applyNumberFormat="1" applyFont="1" applyFill="1" applyBorder="1" applyAlignment="1">
      <alignment horizontal="center" vertical="center" wrapText="1"/>
    </xf>
    <xf numFmtId="3" fontId="11" fillId="5" borderId="1" xfId="0" applyNumberFormat="1" applyFont="1" applyFill="1" applyBorder="1" applyAlignment="1">
      <alignment horizontal="center" vertical="center" wrapText="1"/>
    </xf>
    <xf numFmtId="0" fontId="11" fillId="5" borderId="1" xfId="0" applyFont="1" applyFill="1" applyBorder="1" applyAlignment="1">
      <alignment horizontal="left" vertical="top" wrapText="1"/>
    </xf>
    <xf numFmtId="0" fontId="7" fillId="5" borderId="1" xfId="0" applyFont="1" applyFill="1" applyBorder="1" applyAlignment="1">
      <alignment horizontal="left" vertical="center" wrapText="1"/>
    </xf>
    <xf numFmtId="3" fontId="17" fillId="5" borderId="1" xfId="0" applyNumberFormat="1" applyFont="1" applyFill="1" applyBorder="1" applyAlignment="1">
      <alignment horizontal="center" vertical="center"/>
    </xf>
    <xf numFmtId="0" fontId="7" fillId="5" borderId="1" xfId="0" applyFont="1" applyFill="1" applyBorder="1" applyAlignment="1">
      <alignment horizontal="left" wrapText="1"/>
    </xf>
    <xf numFmtId="0" fontId="7" fillId="5" borderId="1" xfId="0" applyFont="1" applyFill="1" applyBorder="1" applyAlignment="1">
      <alignment horizontal="left" vertical="top" wrapText="1"/>
    </xf>
    <xf numFmtId="49" fontId="11" fillId="5" borderId="1" xfId="0" applyNumberFormat="1" applyFont="1" applyFill="1" applyBorder="1" applyAlignment="1">
      <alignment horizontal="left" vertical="center" wrapText="1"/>
    </xf>
    <xf numFmtId="49" fontId="7" fillId="5" borderId="1" xfId="0" applyNumberFormat="1" applyFont="1" applyFill="1" applyBorder="1" applyAlignment="1">
      <alignment horizontal="left" vertical="center"/>
    </xf>
    <xf numFmtId="0" fontId="7" fillId="5" borderId="1" xfId="0" applyFont="1" applyFill="1" applyBorder="1" applyAlignment="1">
      <alignment wrapText="1"/>
    </xf>
    <xf numFmtId="0" fontId="11" fillId="5" borderId="1" xfId="0" applyFont="1" applyFill="1" applyBorder="1" applyAlignment="1">
      <alignment horizontal="left" vertical="center" wrapText="1"/>
    </xf>
    <xf numFmtId="0" fontId="11" fillId="5" borderId="1" xfId="3" applyFont="1" applyFill="1" applyBorder="1" applyAlignment="1">
      <alignment horizontal="left" vertical="top" wrapText="1"/>
    </xf>
    <xf numFmtId="0" fontId="7" fillId="5" borderId="1" xfId="3" applyFont="1" applyFill="1" applyBorder="1" applyAlignment="1">
      <alignment horizontal="left" vertical="center" wrapText="1"/>
    </xf>
    <xf numFmtId="0" fontId="11" fillId="5" borderId="1" xfId="0" applyFont="1" applyFill="1" applyBorder="1" applyAlignment="1">
      <alignment horizontal="left" wrapText="1"/>
    </xf>
    <xf numFmtId="0" fontId="7" fillId="5" borderId="1" xfId="0" applyFont="1" applyFill="1" applyBorder="1" applyAlignment="1">
      <alignment horizontal="justify" vertical="center" wrapText="1"/>
    </xf>
    <xf numFmtId="0" fontId="11" fillId="5" borderId="1" xfId="0" applyFont="1" applyFill="1" applyBorder="1" applyAlignment="1">
      <alignment horizontal="right"/>
    </xf>
    <xf numFmtId="0" fontId="4" fillId="0" borderId="0" xfId="0" applyFont="1"/>
    <xf numFmtId="49" fontId="4" fillId="5" borderId="0" xfId="0" applyNumberFormat="1" applyFont="1" applyFill="1" applyAlignment="1">
      <alignment vertical="center"/>
    </xf>
    <xf numFmtId="0" fontId="14" fillId="5" borderId="1" xfId="0" applyFont="1" applyFill="1" applyBorder="1"/>
    <xf numFmtId="3" fontId="14" fillId="5" borderId="1" xfId="0" applyNumberFormat="1" applyFont="1" applyFill="1" applyBorder="1" applyAlignment="1">
      <alignment horizontal="center" vertical="center"/>
    </xf>
    <xf numFmtId="0" fontId="14" fillId="5" borderId="1" xfId="0" applyFont="1" applyFill="1" applyBorder="1" applyAlignment="1">
      <alignment horizontal="left" vertical="center"/>
    </xf>
    <xf numFmtId="49" fontId="15" fillId="5" borderId="1" xfId="0" applyNumberFormat="1" applyFont="1" applyFill="1" applyBorder="1" applyAlignment="1">
      <alignment vertical="center"/>
    </xf>
    <xf numFmtId="49" fontId="11" fillId="5" borderId="1" xfId="0" applyNumberFormat="1" applyFont="1" applyFill="1" applyBorder="1" applyAlignment="1">
      <alignment vertical="center"/>
    </xf>
    <xf numFmtId="49" fontId="7" fillId="5" borderId="1" xfId="0" applyNumberFormat="1" applyFont="1" applyFill="1" applyBorder="1" applyAlignment="1">
      <alignment vertical="center"/>
    </xf>
    <xf numFmtId="0" fontId="4" fillId="0" borderId="0" xfId="0" applyFont="1" applyAlignment="1">
      <alignment horizontal="left"/>
    </xf>
    <xf numFmtId="0" fontId="15" fillId="5" borderId="1" xfId="0" applyFont="1" applyFill="1" applyBorder="1" applyAlignment="1">
      <alignment horizontal="left" vertical="center"/>
    </xf>
    <xf numFmtId="0" fontId="14" fillId="5" borderId="1" xfId="0" applyFont="1" applyFill="1" applyBorder="1" applyAlignment="1">
      <alignment horizontal="left"/>
    </xf>
    <xf numFmtId="0" fontId="7" fillId="5" borderId="1" xfId="2" applyFont="1" applyFill="1" applyBorder="1" applyAlignment="1">
      <alignment horizontal="left" vertical="center" wrapText="1"/>
    </xf>
    <xf numFmtId="4" fontId="7" fillId="5" borderId="1" xfId="0" applyNumberFormat="1" applyFont="1" applyFill="1" applyBorder="1" applyAlignment="1">
      <alignment horizontal="left" vertical="center" wrapText="1"/>
    </xf>
    <xf numFmtId="49" fontId="7" fillId="5" borderId="1" xfId="0" applyNumberFormat="1" applyFont="1" applyFill="1" applyBorder="1" applyAlignment="1">
      <alignment vertical="center" wrapText="1"/>
    </xf>
    <xf numFmtId="49" fontId="18" fillId="5" borderId="1" xfId="0" applyNumberFormat="1" applyFont="1" applyFill="1" applyBorder="1" applyAlignment="1">
      <alignment vertical="center"/>
    </xf>
    <xf numFmtId="49" fontId="15" fillId="5" borderId="1" xfId="0" applyNumberFormat="1" applyFont="1" applyFill="1" applyBorder="1" applyAlignment="1">
      <alignment vertical="center" wrapText="1"/>
    </xf>
    <xf numFmtId="0" fontId="20" fillId="5" borderId="1" xfId="0" applyFont="1" applyFill="1" applyBorder="1" applyAlignment="1">
      <alignment horizontal="left"/>
    </xf>
    <xf numFmtId="3" fontId="11" fillId="5" borderId="1" xfId="0" applyNumberFormat="1" applyFont="1" applyFill="1" applyBorder="1" applyAlignment="1">
      <alignment horizontal="center" vertical="center"/>
    </xf>
    <xf numFmtId="4" fontId="11" fillId="5" borderId="1" xfId="0" applyNumberFormat="1" applyFont="1" applyFill="1" applyBorder="1" applyAlignment="1">
      <alignment vertical="center" wrapText="1"/>
    </xf>
    <xf numFmtId="4" fontId="7" fillId="5" borderId="1" xfId="0" applyNumberFormat="1" applyFont="1" applyFill="1" applyBorder="1" applyAlignment="1">
      <alignment horizontal="center" vertical="center"/>
    </xf>
    <xf numFmtId="4" fontId="7" fillId="5" borderId="1" xfId="1" applyNumberFormat="1" applyFont="1" applyFill="1" applyBorder="1" applyAlignment="1">
      <alignment horizontal="center" vertical="center" wrapText="1"/>
    </xf>
    <xf numFmtId="4" fontId="7" fillId="5" borderId="1" xfId="0" applyNumberFormat="1" applyFont="1" applyFill="1" applyBorder="1" applyAlignment="1">
      <alignment horizontal="center" vertical="center" wrapText="1"/>
    </xf>
    <xf numFmtId="4" fontId="7" fillId="5" borderId="1" xfId="1" applyNumberFormat="1" applyFont="1" applyFill="1" applyBorder="1" applyAlignment="1">
      <alignment horizontal="center" vertical="center"/>
    </xf>
    <xf numFmtId="4" fontId="7" fillId="5" borderId="1" xfId="3" applyNumberFormat="1" applyFont="1" applyFill="1" applyBorder="1" applyAlignment="1">
      <alignment horizontal="center" vertical="center" wrapText="1"/>
    </xf>
    <xf numFmtId="4" fontId="7" fillId="5" borderId="1" xfId="3" applyNumberFormat="1" applyFont="1" applyFill="1" applyBorder="1" applyAlignment="1">
      <alignment horizontal="center" vertical="center"/>
    </xf>
    <xf numFmtId="4" fontId="7" fillId="5" borderId="1" xfId="2" applyNumberFormat="1" applyFont="1" applyFill="1" applyBorder="1" applyAlignment="1">
      <alignment horizontal="center" vertical="center"/>
    </xf>
    <xf numFmtId="4" fontId="14" fillId="5" borderId="1" xfId="0" applyNumberFormat="1" applyFont="1" applyFill="1" applyBorder="1" applyAlignment="1">
      <alignment horizontal="center" vertical="center"/>
    </xf>
    <xf numFmtId="4" fontId="4" fillId="0" borderId="0" xfId="0" applyNumberFormat="1" applyFont="1" applyAlignment="1">
      <alignment horizontal="center" vertical="center"/>
    </xf>
    <xf numFmtId="0" fontId="11" fillId="5" borderId="1" xfId="0" applyFont="1" applyFill="1" applyBorder="1" applyAlignment="1">
      <alignment vertical="center" wrapText="1"/>
    </xf>
    <xf numFmtId="4" fontId="18" fillId="5" borderId="1" xfId="0" applyNumberFormat="1" applyFont="1" applyFill="1" applyBorder="1" applyAlignment="1">
      <alignment horizontal="center" vertical="center"/>
    </xf>
    <xf numFmtId="4" fontId="11" fillId="5" borderId="1" xfId="0" applyNumberFormat="1" applyFont="1" applyFill="1" applyBorder="1" applyAlignment="1">
      <alignment horizontal="center"/>
    </xf>
    <xf numFmtId="4" fontId="11" fillId="5" borderId="1" xfId="0" applyNumberFormat="1" applyFont="1" applyFill="1" applyBorder="1" applyAlignment="1">
      <alignment horizontal="center" vertical="center" wrapText="1"/>
    </xf>
    <xf numFmtId="4" fontId="14" fillId="5" borderId="1" xfId="0" applyNumberFormat="1" applyFont="1" applyFill="1" applyBorder="1"/>
    <xf numFmtId="4" fontId="19" fillId="5" borderId="0" xfId="0" applyNumberFormat="1" applyFont="1" applyFill="1"/>
    <xf numFmtId="49" fontId="25" fillId="5" borderId="1" xfId="0" applyNumberFormat="1" applyFont="1" applyFill="1" applyBorder="1" applyAlignment="1">
      <alignment vertical="center" wrapText="1"/>
    </xf>
    <xf numFmtId="0" fontId="25" fillId="5" borderId="1" xfId="0" applyFont="1" applyFill="1" applyBorder="1" applyAlignment="1">
      <alignment vertical="center" wrapText="1"/>
    </xf>
    <xf numFmtId="4" fontId="25" fillId="5" borderId="1" xfId="1" applyNumberFormat="1" applyFont="1" applyFill="1" applyBorder="1" applyAlignment="1">
      <alignment vertical="center"/>
    </xf>
    <xf numFmtId="4" fontId="25" fillId="5" borderId="1" xfId="1" applyNumberFormat="1" applyFont="1" applyFill="1" applyBorder="1" applyAlignment="1">
      <alignment vertical="center" wrapText="1"/>
    </xf>
    <xf numFmtId="3" fontId="25" fillId="5" borderId="1" xfId="0" applyNumberFormat="1" applyFont="1" applyFill="1" applyBorder="1" applyAlignment="1">
      <alignment vertical="center"/>
    </xf>
    <xf numFmtId="4" fontId="25" fillId="5" borderId="1" xfId="0" applyNumberFormat="1" applyFont="1" applyFill="1" applyBorder="1" applyAlignment="1">
      <alignment vertical="center"/>
    </xf>
    <xf numFmtId="49" fontId="25" fillId="5" borderId="1" xfId="0" applyNumberFormat="1" applyFont="1" applyFill="1" applyBorder="1" applyAlignment="1">
      <alignment vertical="center"/>
    </xf>
    <xf numFmtId="3" fontId="26" fillId="5" borderId="1" xfId="0" applyNumberFormat="1" applyFont="1" applyFill="1" applyBorder="1" applyAlignment="1">
      <alignment vertical="center"/>
    </xf>
    <xf numFmtId="49" fontId="27" fillId="5" borderId="1" xfId="0" applyNumberFormat="1" applyFont="1" applyFill="1" applyBorder="1" applyAlignment="1">
      <alignment horizontal="left" vertical="center" wrapText="1"/>
    </xf>
    <xf numFmtId="0" fontId="27" fillId="5" borderId="1" xfId="0" applyFont="1" applyFill="1" applyBorder="1" applyAlignment="1">
      <alignment horizontal="left" vertical="center" wrapText="1"/>
    </xf>
    <xf numFmtId="4" fontId="27" fillId="5" borderId="1" xfId="1" applyNumberFormat="1" applyFont="1" applyFill="1" applyBorder="1" applyAlignment="1">
      <alignment horizontal="center" vertical="center"/>
    </xf>
    <xf numFmtId="3" fontId="28" fillId="5" borderId="1" xfId="0" applyNumberFormat="1" applyFont="1" applyFill="1" applyBorder="1" applyAlignment="1">
      <alignment horizontal="center" vertical="center"/>
    </xf>
    <xf numFmtId="3" fontId="27" fillId="5" borderId="1" xfId="0" applyNumberFormat="1" applyFont="1" applyFill="1" applyBorder="1" applyAlignment="1">
      <alignment horizontal="center" vertical="center"/>
    </xf>
    <xf numFmtId="4" fontId="27" fillId="5" borderId="1" xfId="0" applyNumberFormat="1" applyFont="1" applyFill="1" applyBorder="1" applyAlignment="1">
      <alignment horizontal="center" vertical="center"/>
    </xf>
    <xf numFmtId="49" fontId="27" fillId="5" borderId="1" xfId="0" applyNumberFormat="1" applyFont="1" applyFill="1" applyBorder="1" applyAlignment="1">
      <alignment vertical="center"/>
    </xf>
    <xf numFmtId="4" fontId="27" fillId="5" borderId="1" xfId="1" applyNumberFormat="1" applyFont="1" applyFill="1" applyBorder="1" applyAlignment="1">
      <alignment horizontal="center" vertical="center" wrapText="1"/>
    </xf>
    <xf numFmtId="0" fontId="27" fillId="5" borderId="1" xfId="0" applyFont="1" applyFill="1" applyBorder="1" applyAlignment="1">
      <alignment wrapText="1"/>
    </xf>
    <xf numFmtId="0" fontId="27" fillId="5" borderId="1" xfId="0" applyFont="1" applyFill="1" applyBorder="1" applyAlignment="1">
      <alignment horizontal="left" wrapText="1"/>
    </xf>
    <xf numFmtId="4" fontId="27" fillId="5" borderId="1" xfId="0" applyNumberFormat="1" applyFont="1" applyFill="1" applyBorder="1" applyAlignment="1">
      <alignment horizontal="center" vertical="center" wrapText="1"/>
    </xf>
    <xf numFmtId="3" fontId="27" fillId="5" borderId="1" xfId="0" applyNumberFormat="1" applyFont="1" applyFill="1" applyBorder="1" applyAlignment="1">
      <alignment horizontal="center" vertical="center" wrapText="1"/>
    </xf>
    <xf numFmtId="49" fontId="27" fillId="5" borderId="1" xfId="0" applyNumberFormat="1" applyFont="1" applyFill="1" applyBorder="1" applyAlignment="1">
      <alignment horizontal="left" vertical="center"/>
    </xf>
    <xf numFmtId="0" fontId="27" fillId="5" borderId="1" xfId="2" applyFont="1" applyFill="1" applyBorder="1" applyAlignment="1">
      <alignment horizontal="left" wrapText="1"/>
    </xf>
    <xf numFmtId="0" fontId="9" fillId="5" borderId="0" xfId="0" applyFont="1" applyFill="1" applyAlignment="1">
      <alignment vertical="center"/>
    </xf>
    <xf numFmtId="0" fontId="29" fillId="5" borderId="0" xfId="0" applyFont="1" applyFill="1"/>
    <xf numFmtId="0" fontId="24" fillId="5" borderId="0" xfId="0" applyFont="1" applyFill="1"/>
    <xf numFmtId="0" fontId="4" fillId="5" borderId="0" xfId="0" applyFont="1" applyFill="1"/>
    <xf numFmtId="0" fontId="4" fillId="5" borderId="0" xfId="0" applyFont="1" applyFill="1" applyAlignment="1">
      <alignment horizontal="left"/>
    </xf>
    <xf numFmtId="4" fontId="4" fillId="5" borderId="0" xfId="0" applyNumberFormat="1" applyFont="1" applyFill="1" applyAlignment="1">
      <alignment horizontal="center" vertical="center"/>
    </xf>
    <xf numFmtId="49" fontId="7" fillId="6" borderId="1" xfId="0" applyNumberFormat="1" applyFont="1" applyFill="1" applyBorder="1" applyAlignment="1">
      <alignment horizontal="left" vertical="center"/>
    </xf>
    <xf numFmtId="0" fontId="7" fillId="6" borderId="1" xfId="0" applyFont="1" applyFill="1" applyBorder="1" applyAlignment="1">
      <alignment horizontal="left" wrapText="1"/>
    </xf>
    <xf numFmtId="4" fontId="7" fillId="6" borderId="1" xfId="1" applyNumberFormat="1" applyFont="1" applyFill="1" applyBorder="1" applyAlignment="1">
      <alignment horizontal="center" vertical="center" wrapText="1"/>
    </xf>
    <xf numFmtId="3" fontId="7" fillId="6" borderId="1" xfId="0" applyNumberFormat="1" applyFont="1" applyFill="1" applyBorder="1" applyAlignment="1">
      <alignment horizontal="center" vertical="center"/>
    </xf>
    <xf numFmtId="4" fontId="7" fillId="6" borderId="1" xfId="0" applyNumberFormat="1" applyFont="1" applyFill="1" applyBorder="1" applyAlignment="1">
      <alignment horizontal="center" vertical="center"/>
    </xf>
    <xf numFmtId="49" fontId="7" fillId="6" borderId="1" xfId="0" applyNumberFormat="1" applyFont="1" applyFill="1" applyBorder="1" applyAlignment="1">
      <alignment vertical="center" wrapText="1"/>
    </xf>
    <xf numFmtId="49" fontId="7" fillId="7" borderId="1" xfId="0" applyNumberFormat="1" applyFont="1" applyFill="1" applyBorder="1" applyAlignment="1">
      <alignment horizontal="left" vertical="center" wrapText="1"/>
    </xf>
    <xf numFmtId="0" fontId="7" fillId="7" borderId="1" xfId="0" applyFont="1" applyFill="1" applyBorder="1" applyAlignment="1">
      <alignment horizontal="left" vertical="center" wrapText="1"/>
    </xf>
    <xf numFmtId="4" fontId="7" fillId="7" borderId="1" xfId="1" applyNumberFormat="1" applyFont="1" applyFill="1" applyBorder="1" applyAlignment="1">
      <alignment horizontal="center" vertical="center" wrapText="1"/>
    </xf>
    <xf numFmtId="3" fontId="7" fillId="7" borderId="1" xfId="0" applyNumberFormat="1" applyFont="1" applyFill="1" applyBorder="1" applyAlignment="1">
      <alignment horizontal="center" vertical="center"/>
    </xf>
    <xf numFmtId="4" fontId="7" fillId="7" borderId="1" xfId="0" applyNumberFormat="1" applyFont="1" applyFill="1" applyBorder="1" applyAlignment="1">
      <alignment horizontal="center" vertical="center"/>
    </xf>
    <xf numFmtId="49" fontId="7" fillId="7" borderId="1" xfId="0" applyNumberFormat="1" applyFont="1" applyFill="1" applyBorder="1" applyAlignment="1">
      <alignment vertical="center"/>
    </xf>
    <xf numFmtId="49" fontId="7" fillId="8" borderId="1" xfId="0" applyNumberFormat="1" applyFont="1" applyFill="1" applyBorder="1" applyAlignment="1">
      <alignment horizontal="left" vertical="center"/>
    </xf>
    <xf numFmtId="0" fontId="7" fillId="8" borderId="1" xfId="0" applyFont="1" applyFill="1" applyBorder="1" applyAlignment="1">
      <alignment horizontal="left" vertical="center" wrapText="1"/>
    </xf>
    <xf numFmtId="4" fontId="7" fillId="8" borderId="1" xfId="1" applyNumberFormat="1" applyFont="1" applyFill="1" applyBorder="1" applyAlignment="1">
      <alignment horizontal="center" vertical="center"/>
    </xf>
    <xf numFmtId="4" fontId="7" fillId="8" borderId="1" xfId="1" applyNumberFormat="1" applyFont="1" applyFill="1" applyBorder="1" applyAlignment="1">
      <alignment horizontal="center" vertical="center" wrapText="1"/>
    </xf>
    <xf numFmtId="3" fontId="7" fillId="8" borderId="1" xfId="0" applyNumberFormat="1" applyFont="1" applyFill="1" applyBorder="1" applyAlignment="1">
      <alignment horizontal="center" vertical="center"/>
    </xf>
    <xf numFmtId="4" fontId="7" fillId="8" borderId="1" xfId="0" applyNumberFormat="1" applyFont="1" applyFill="1" applyBorder="1" applyAlignment="1">
      <alignment horizontal="center" vertical="center"/>
    </xf>
    <xf numFmtId="49" fontId="7" fillId="8" borderId="1" xfId="0" applyNumberFormat="1" applyFont="1" applyFill="1" applyBorder="1" applyAlignment="1">
      <alignment vertical="center" wrapText="1"/>
    </xf>
    <xf numFmtId="49" fontId="7" fillId="8" borderId="1" xfId="0" applyNumberFormat="1" applyFont="1" applyFill="1" applyBorder="1" applyAlignment="1">
      <alignment horizontal="left" vertical="center" wrapText="1"/>
    </xf>
    <xf numFmtId="0" fontId="7" fillId="8" borderId="1" xfId="0" applyFont="1" applyFill="1" applyBorder="1" applyAlignment="1">
      <alignment horizontal="left" wrapText="1"/>
    </xf>
    <xf numFmtId="4" fontId="7" fillId="8" borderId="1" xfId="0" applyNumberFormat="1" applyFont="1" applyFill="1" applyBorder="1" applyAlignment="1">
      <alignment horizontal="center" vertical="center" wrapText="1"/>
    </xf>
    <xf numFmtId="49" fontId="7" fillId="8" borderId="1" xfId="0" applyNumberFormat="1" applyFont="1" applyFill="1" applyBorder="1" applyAlignment="1">
      <alignment vertical="center"/>
    </xf>
    <xf numFmtId="3" fontId="17" fillId="8" borderId="1" xfId="0" applyNumberFormat="1" applyFont="1" applyFill="1" applyBorder="1" applyAlignment="1">
      <alignment horizontal="center" vertical="center"/>
    </xf>
    <xf numFmtId="3" fontId="17" fillId="8" borderId="1" xfId="0" applyNumberFormat="1" applyFont="1" applyFill="1" applyBorder="1" applyAlignment="1">
      <alignment horizontal="center" vertical="center" wrapText="1"/>
    </xf>
    <xf numFmtId="3" fontId="7" fillId="8" borderId="1" xfId="0" applyNumberFormat="1" applyFont="1" applyFill="1" applyBorder="1" applyAlignment="1">
      <alignment horizontal="center" vertical="center" wrapText="1"/>
    </xf>
    <xf numFmtId="49" fontId="11" fillId="8" borderId="1" xfId="0" applyNumberFormat="1" applyFont="1" applyFill="1" applyBorder="1" applyAlignment="1">
      <alignment horizontal="left" vertical="center" wrapText="1"/>
    </xf>
    <xf numFmtId="0" fontId="11" fillId="8" borderId="1" xfId="0" applyFont="1" applyFill="1" applyBorder="1" applyAlignment="1">
      <alignment horizontal="left" wrapText="1"/>
    </xf>
    <xf numFmtId="49" fontId="7" fillId="8" borderId="1" xfId="2" applyNumberFormat="1" applyFont="1" applyFill="1" applyBorder="1" applyAlignment="1">
      <alignment horizontal="left" vertical="center" wrapText="1"/>
    </xf>
    <xf numFmtId="0" fontId="7" fillId="8" borderId="1" xfId="2" applyFont="1" applyFill="1" applyBorder="1" applyAlignment="1">
      <alignment horizontal="left" wrapText="1"/>
    </xf>
    <xf numFmtId="4" fontId="7" fillId="8" borderId="1" xfId="2" applyNumberFormat="1" applyFont="1" applyFill="1" applyBorder="1" applyAlignment="1">
      <alignment horizontal="center" vertical="center" wrapText="1"/>
    </xf>
    <xf numFmtId="0" fontId="14" fillId="8" borderId="1" xfId="0" applyFont="1" applyFill="1" applyBorder="1"/>
    <xf numFmtId="0" fontId="7" fillId="8" borderId="1" xfId="0" applyFont="1" applyFill="1" applyBorder="1" applyAlignment="1">
      <alignment horizontal="left"/>
    </xf>
    <xf numFmtId="4" fontId="7" fillId="8" borderId="1" xfId="3" applyNumberFormat="1" applyFont="1" applyFill="1" applyBorder="1" applyAlignment="1">
      <alignment horizontal="center" vertical="center" wrapText="1"/>
    </xf>
    <xf numFmtId="4" fontId="14" fillId="8" borderId="1" xfId="0" applyNumberFormat="1" applyFont="1" applyFill="1" applyBorder="1" applyAlignment="1">
      <alignment horizontal="center" vertical="center"/>
    </xf>
    <xf numFmtId="49" fontId="23" fillId="8" borderId="1" xfId="0" applyNumberFormat="1" applyFont="1" applyFill="1" applyBorder="1" applyAlignment="1">
      <alignment horizontal="left" vertical="center" wrapText="1"/>
    </xf>
    <xf numFmtId="0" fontId="14" fillId="8" borderId="1" xfId="0" applyFont="1" applyFill="1" applyBorder="1" applyAlignment="1">
      <alignment wrapText="1"/>
    </xf>
    <xf numFmtId="0" fontId="7" fillId="6" borderId="1" xfId="0" applyFont="1" applyFill="1" applyBorder="1" applyAlignment="1">
      <alignment horizontal="left" vertical="center" wrapText="1"/>
    </xf>
    <xf numFmtId="4" fontId="7" fillId="6" borderId="1" xfId="1" applyNumberFormat="1" applyFont="1" applyFill="1" applyBorder="1" applyAlignment="1">
      <alignment horizontal="center" vertical="center"/>
    </xf>
    <xf numFmtId="4" fontId="7" fillId="8" borderId="1" xfId="2" applyNumberFormat="1" applyFont="1" applyFill="1" applyBorder="1" applyAlignment="1">
      <alignment horizontal="center" vertical="center"/>
    </xf>
    <xf numFmtId="4" fontId="14" fillId="8" borderId="1" xfId="0" applyNumberFormat="1" applyFont="1" applyFill="1" applyBorder="1"/>
    <xf numFmtId="4" fontId="7" fillId="8" borderId="1" xfId="3" applyNumberFormat="1" applyFont="1" applyFill="1" applyBorder="1" applyAlignment="1">
      <alignment horizontal="center" vertical="center"/>
    </xf>
    <xf numFmtId="0" fontId="7" fillId="8" borderId="1" xfId="0" applyFont="1" applyFill="1" applyBorder="1" applyAlignment="1">
      <alignment wrapText="1"/>
    </xf>
    <xf numFmtId="0" fontId="4" fillId="6" borderId="0" xfId="0" applyFont="1" applyFill="1"/>
    <xf numFmtId="0" fontId="4" fillId="7" borderId="0" xfId="0" applyFont="1" applyFill="1"/>
    <xf numFmtId="0" fontId="4" fillId="8" borderId="0" xfId="0" applyFont="1" applyFill="1"/>
    <xf numFmtId="49" fontId="7" fillId="6" borderId="1" xfId="0" applyNumberFormat="1" applyFont="1" applyFill="1" applyBorder="1" applyAlignment="1">
      <alignment horizontal="left" vertical="center" wrapText="1"/>
    </xf>
    <xf numFmtId="4" fontId="33" fillId="5" borderId="0" xfId="0" applyNumberFormat="1" applyFont="1" applyFill="1"/>
    <xf numFmtId="49" fontId="7" fillId="5" borderId="2" xfId="0" applyNumberFormat="1" applyFont="1" applyFill="1" applyBorder="1" applyAlignment="1">
      <alignment vertical="center" wrapText="1"/>
    </xf>
    <xf numFmtId="3" fontId="7" fillId="8" borderId="1" xfId="1" applyNumberFormat="1" applyFont="1" applyFill="1" applyBorder="1" applyAlignment="1">
      <alignment horizontal="center" vertical="center" wrapText="1"/>
    </xf>
    <xf numFmtId="4" fontId="4" fillId="0" borderId="0" xfId="0" applyNumberFormat="1" applyFont="1"/>
    <xf numFmtId="4" fontId="4" fillId="5" borderId="0" xfId="0" applyNumberFormat="1" applyFont="1" applyFill="1"/>
    <xf numFmtId="4" fontId="15" fillId="5" borderId="1" xfId="0" applyNumberFormat="1" applyFont="1" applyFill="1" applyBorder="1" applyAlignment="1">
      <alignment horizontal="center" vertical="center"/>
    </xf>
    <xf numFmtId="4" fontId="11" fillId="5" borderId="1" xfId="0" applyNumberFormat="1" applyFont="1" applyFill="1" applyBorder="1" applyAlignment="1">
      <alignment horizontal="center" vertical="center"/>
    </xf>
    <xf numFmtId="4" fontId="18" fillId="5" borderId="1" xfId="0" applyNumberFormat="1" applyFont="1" applyFill="1" applyBorder="1"/>
    <xf numFmtId="3" fontId="19" fillId="5" borderId="0" xfId="0" applyNumberFormat="1" applyFont="1" applyFill="1"/>
    <xf numFmtId="3" fontId="11" fillId="5" borderId="1" xfId="0" applyNumberFormat="1" applyFont="1" applyFill="1" applyBorder="1" applyAlignment="1">
      <alignment horizontal="center"/>
    </xf>
    <xf numFmtId="3" fontId="14" fillId="5" borderId="1" xfId="0" applyNumberFormat="1" applyFont="1" applyFill="1" applyBorder="1"/>
    <xf numFmtId="3" fontId="14" fillId="8" borderId="1" xfId="0" applyNumberFormat="1" applyFont="1" applyFill="1" applyBorder="1"/>
    <xf numFmtId="3" fontId="18" fillId="5" borderId="1" xfId="0" applyNumberFormat="1" applyFont="1" applyFill="1" applyBorder="1"/>
    <xf numFmtId="3" fontId="4" fillId="0" borderId="0" xfId="0" applyNumberFormat="1" applyFont="1"/>
    <xf numFmtId="3" fontId="4" fillId="5" borderId="0" xfId="0" applyNumberFormat="1" applyFont="1" applyFill="1"/>
    <xf numFmtId="4" fontId="14" fillId="5" borderId="0" xfId="0" applyNumberFormat="1" applyFont="1" applyFill="1"/>
    <xf numFmtId="4" fontId="34" fillId="5" borderId="1" xfId="0" applyNumberFormat="1" applyFont="1" applyFill="1" applyBorder="1" applyAlignment="1">
      <alignment horizontal="center" vertical="center"/>
    </xf>
    <xf numFmtId="4" fontId="34" fillId="5" borderId="1" xfId="1" applyNumberFormat="1" applyFont="1" applyFill="1" applyBorder="1" applyAlignment="1">
      <alignment horizontal="center" vertical="center" wrapText="1"/>
    </xf>
    <xf numFmtId="4" fontId="35" fillId="5" borderId="1" xfId="0" applyNumberFormat="1" applyFont="1" applyFill="1" applyBorder="1" applyAlignment="1">
      <alignment vertical="center"/>
    </xf>
    <xf numFmtId="4" fontId="35" fillId="5" borderId="1" xfId="1" applyNumberFormat="1" applyFont="1" applyFill="1" applyBorder="1" applyAlignment="1">
      <alignment vertical="center" wrapText="1"/>
    </xf>
    <xf numFmtId="0" fontId="8" fillId="5" borderId="0" xfId="0" applyFont="1" applyFill="1" applyAlignment="1">
      <alignment vertical="center"/>
    </xf>
    <xf numFmtId="0" fontId="7" fillId="5" borderId="1" xfId="3" applyFont="1" applyFill="1" applyBorder="1" applyAlignment="1">
      <alignment horizontal="left" vertical="top" wrapText="1"/>
    </xf>
    <xf numFmtId="4" fontId="14" fillId="5" borderId="0" xfId="0" applyNumberFormat="1" applyFont="1" applyFill="1" applyAlignment="1">
      <alignment horizontal="left" vertical="top"/>
    </xf>
    <xf numFmtId="0" fontId="15" fillId="5" borderId="1" xfId="0" applyFont="1" applyFill="1" applyBorder="1" applyAlignment="1">
      <alignment horizontal="left" vertical="top"/>
    </xf>
    <xf numFmtId="0" fontId="11" fillId="5" borderId="1" xfId="0" applyFont="1" applyFill="1" applyBorder="1" applyAlignment="1">
      <alignment horizontal="left" vertical="top"/>
    </xf>
    <xf numFmtId="0" fontId="4" fillId="5" borderId="0" xfId="0" applyFont="1" applyFill="1" applyAlignment="1">
      <alignment horizontal="left" vertical="top"/>
    </xf>
    <xf numFmtId="3" fontId="7" fillId="5" borderId="1" xfId="1" applyNumberFormat="1" applyFont="1" applyFill="1" applyBorder="1" applyAlignment="1">
      <alignment horizontal="center" vertical="center" wrapText="1"/>
    </xf>
    <xf numFmtId="49" fontId="7" fillId="5" borderId="1" xfId="2" applyNumberFormat="1" applyFont="1" applyFill="1" applyBorder="1" applyAlignment="1">
      <alignment horizontal="left" vertical="center" wrapText="1"/>
    </xf>
    <xf numFmtId="0" fontId="7" fillId="5" borderId="1" xfId="2" applyFont="1" applyFill="1" applyBorder="1" applyAlignment="1">
      <alignment horizontal="left" vertical="top" wrapText="1"/>
    </xf>
    <xf numFmtId="0" fontId="7" fillId="5" borderId="1" xfId="0" applyFont="1" applyFill="1" applyBorder="1" applyAlignment="1">
      <alignment horizontal="left"/>
    </xf>
    <xf numFmtId="0" fontId="36" fillId="5" borderId="1" xfId="0" applyFont="1" applyFill="1" applyBorder="1" applyAlignment="1">
      <alignment horizontal="left" vertical="top" wrapText="1"/>
    </xf>
    <xf numFmtId="0" fontId="39" fillId="0" borderId="0" xfId="0" applyFont="1"/>
    <xf numFmtId="0" fontId="40" fillId="0" borderId="0" xfId="0" applyFont="1"/>
    <xf numFmtId="0" fontId="41" fillId="0" borderId="0" xfId="0" applyFont="1" applyAlignment="1">
      <alignment horizontal="right" vertical="center"/>
    </xf>
    <xf numFmtId="0" fontId="41" fillId="0" borderId="0" xfId="0" applyFont="1" applyAlignment="1">
      <alignment horizontal="right"/>
    </xf>
    <xf numFmtId="0" fontId="41" fillId="0" borderId="0" xfId="0" applyFont="1" applyAlignment="1">
      <alignment horizontal="center" vertical="center"/>
    </xf>
    <xf numFmtId="4" fontId="15" fillId="5" borderId="1" xfId="0" applyNumberFormat="1" applyFont="1" applyFill="1" applyBorder="1" applyAlignment="1">
      <alignment horizontal="center" vertical="center"/>
    </xf>
    <xf numFmtId="49" fontId="7" fillId="8" borderId="6" xfId="0" applyNumberFormat="1" applyFont="1" applyFill="1" applyBorder="1" applyAlignment="1">
      <alignment horizontal="left" vertical="center" wrapText="1"/>
    </xf>
    <xf numFmtId="49" fontId="7" fillId="8" borderId="2" xfId="0" applyNumberFormat="1" applyFont="1" applyFill="1" applyBorder="1" applyAlignment="1">
      <alignment horizontal="left" vertical="center" wrapText="1"/>
    </xf>
    <xf numFmtId="49" fontId="7" fillId="5" borderId="2" xfId="0" applyNumberFormat="1" applyFont="1" applyFill="1" applyBorder="1" applyAlignment="1">
      <alignment horizontal="left" vertical="center" wrapText="1"/>
    </xf>
    <xf numFmtId="49" fontId="14" fillId="5" borderId="6" xfId="0" applyNumberFormat="1" applyFont="1" applyFill="1" applyBorder="1" applyAlignment="1">
      <alignment horizontal="left" vertical="center" wrapText="1"/>
    </xf>
    <xf numFmtId="49" fontId="14" fillId="5" borderId="2" xfId="0" applyNumberFormat="1" applyFont="1" applyFill="1" applyBorder="1" applyAlignment="1">
      <alignment horizontal="left" vertical="center" wrapText="1"/>
    </xf>
    <xf numFmtId="49" fontId="7" fillId="5" borderId="6" xfId="0" applyNumberFormat="1" applyFont="1" applyFill="1" applyBorder="1" applyAlignment="1">
      <alignment horizontal="left" vertical="center" wrapText="1"/>
    </xf>
    <xf numFmtId="49" fontId="7" fillId="5" borderId="6" xfId="0" applyNumberFormat="1" applyFont="1" applyFill="1" applyBorder="1" applyAlignment="1">
      <alignment horizontal="left" vertical="center"/>
    </xf>
    <xf numFmtId="49" fontId="7" fillId="5" borderId="2" xfId="0" applyNumberFormat="1" applyFont="1" applyFill="1" applyBorder="1" applyAlignment="1">
      <alignment horizontal="center" vertical="center"/>
    </xf>
    <xf numFmtId="49" fontId="7" fillId="5" borderId="2" xfId="0" applyNumberFormat="1" applyFont="1" applyFill="1" applyBorder="1" applyAlignment="1">
      <alignment horizontal="center" vertical="center" wrapText="1"/>
    </xf>
    <xf numFmtId="0" fontId="8" fillId="5" borderId="0" xfId="0" applyFont="1" applyFill="1" applyAlignment="1">
      <alignment horizontal="right" vertical="center" wrapText="1"/>
    </xf>
    <xf numFmtId="0" fontId="10" fillId="5" borderId="2" xfId="0" applyFont="1" applyFill="1" applyBorder="1" applyAlignment="1">
      <alignment horizontal="center"/>
    </xf>
    <xf numFmtId="0" fontId="10" fillId="5" borderId="2" xfId="0" applyFont="1" applyFill="1" applyBorder="1" applyAlignment="1">
      <alignment horizontal="left"/>
    </xf>
    <xf numFmtId="4" fontId="15" fillId="5" borderId="1" xfId="0" applyNumberFormat="1" applyFont="1" applyFill="1" applyBorder="1" applyAlignment="1">
      <alignment horizontal="center" vertical="center" wrapText="1"/>
    </xf>
    <xf numFmtId="49" fontId="11" fillId="5" borderId="3" xfId="0" applyNumberFormat="1" applyFont="1" applyFill="1" applyBorder="1" applyAlignment="1">
      <alignment horizontal="center" vertical="center"/>
    </xf>
    <xf numFmtId="49" fontId="11" fillId="5" borderId="5" xfId="0" applyNumberFormat="1" applyFont="1" applyFill="1" applyBorder="1" applyAlignment="1">
      <alignment horizontal="center" vertical="center"/>
    </xf>
    <xf numFmtId="4" fontId="20" fillId="5" borderId="3" xfId="0" applyNumberFormat="1" applyFont="1" applyFill="1" applyBorder="1" applyAlignment="1">
      <alignment horizontal="center" vertical="center"/>
    </xf>
    <xf numFmtId="4" fontId="20" fillId="5" borderId="4" xfId="0" applyNumberFormat="1" applyFont="1" applyFill="1" applyBorder="1" applyAlignment="1">
      <alignment horizontal="center" vertical="center"/>
    </xf>
    <xf numFmtId="4" fontId="20" fillId="5" borderId="5" xfId="0" applyNumberFormat="1" applyFont="1" applyFill="1" applyBorder="1" applyAlignment="1">
      <alignment horizontal="center" vertical="center"/>
    </xf>
    <xf numFmtId="4" fontId="11" fillId="5" borderId="1" xfId="0" applyNumberFormat="1" applyFont="1" applyFill="1" applyBorder="1" applyAlignment="1">
      <alignment horizontal="center"/>
    </xf>
    <xf numFmtId="4" fontId="11" fillId="5" borderId="3" xfId="0" applyNumberFormat="1" applyFont="1" applyFill="1" applyBorder="1" applyAlignment="1">
      <alignment horizontal="center" vertical="center"/>
    </xf>
    <xf numFmtId="4" fontId="11" fillId="5" borderId="4" xfId="0" applyNumberFormat="1" applyFont="1" applyFill="1" applyBorder="1" applyAlignment="1">
      <alignment horizontal="center" vertical="center"/>
    </xf>
    <xf numFmtId="4" fontId="11" fillId="5" borderId="5" xfId="0" applyNumberFormat="1" applyFont="1" applyFill="1" applyBorder="1" applyAlignment="1">
      <alignment horizontal="center" vertical="center"/>
    </xf>
  </cellXfs>
  <cellStyles count="5">
    <cellStyle name="Bad" xfId="2" builtinId="27"/>
    <cellStyle name="Good" xfId="1" builtinId="26"/>
    <cellStyle name="Neutral" xfId="3" builtinId="28"/>
    <cellStyle name="Normal" xfId="0" builtinId="0"/>
    <cellStyle name="Normal 7" xfId="4" xr:uid="{4ADFBB92-36FB-4D47-83EB-2CBD36091C9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file:///\\vnozare.pri\vm\Redirect_profiles\lzandberga\Desktop\LZ\DARBAM_MATERIALI\budzets%202019\2024\ZVA%20cenr&#257;dis\VManotp1_170924_ZVAmaks.xlsx" TargetMode="External"/><Relationship Id="rId1" Type="http://schemas.openxmlformats.org/officeDocument/2006/relationships/externalLinkPath" Target="VManotp1_170924_ZVAmak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4.6."/>
      <sheetName val="5.1."/>
      <sheetName val="14"/>
      <sheetName val="15.1."/>
      <sheetName val="15.2."/>
      <sheetName val="35.1"/>
      <sheetName val="35.2."/>
      <sheetName val="36.1."/>
      <sheetName val="36.2."/>
      <sheetName val="38.1."/>
      <sheetName val="38.2."/>
      <sheetName val="39.1."/>
      <sheetName val="39.2."/>
      <sheetName val="39.3"/>
      <sheetName val="39.4."/>
      <sheetName val="39.5."/>
      <sheetName val="39.6"/>
      <sheetName val="39.7."/>
      <sheetName val="39.8."/>
      <sheetName val="39.9."/>
      <sheetName val="39.10."/>
      <sheetName val="40.1."/>
      <sheetName val="40.2."/>
      <sheetName val="40.3."/>
      <sheetName val="43.1"/>
      <sheetName val="43.2"/>
      <sheetName val="43.3"/>
      <sheetName val="43.4"/>
      <sheetName val="43.5"/>
      <sheetName val="43.6"/>
      <sheetName val="43.7"/>
      <sheetName val="45.1"/>
      <sheetName val="45.2"/>
      <sheetName val="45.3"/>
      <sheetName val="46.1"/>
      <sheetName val="46.2"/>
      <sheetName val="47"/>
      <sheetName val="48.1.1."/>
      <sheetName val="48.1.2."/>
      <sheetName val="48.2"/>
      <sheetName val="48.3"/>
      <sheetName val="48.4"/>
      <sheetName val="48.5"/>
      <sheetName val="48.6"/>
      <sheetName val="48.7"/>
      <sheetName val="48.8"/>
      <sheetName val="48.9"/>
      <sheetName val="48.10.1"/>
      <sheetName val="48.10.2"/>
      <sheetName val="48.11.1"/>
      <sheetName val="48.11.2"/>
      <sheetName val="48.12"/>
      <sheetName val="48.13"/>
      <sheetName val="48.14"/>
      <sheetName val="48.15"/>
      <sheetName val="48.16"/>
      <sheetName val="48.17"/>
      <sheetName val="48.18"/>
      <sheetName val="48.19"/>
      <sheetName val="48.20"/>
      <sheetName val="48.21"/>
      <sheetName val="48.22"/>
      <sheetName val="48.23"/>
      <sheetName val="48.24"/>
      <sheetName val="48.25.1"/>
      <sheetName val="48.25.2"/>
      <sheetName val="48.25.3"/>
      <sheetName val="48.25.4"/>
      <sheetName val="48.25.5"/>
      <sheetName val="48.26.1"/>
      <sheetName val="48.26.2"/>
      <sheetName val="48.26.3"/>
      <sheetName val="48.26.4"/>
      <sheetName val="48.26.5"/>
      <sheetName val="48.27"/>
      <sheetName val="48.28"/>
      <sheetName val="49."/>
      <sheetName val="50.1"/>
      <sheetName val="50.2."/>
      <sheetName val="51"/>
      <sheetName val="52"/>
      <sheetName val="54."/>
      <sheetName val="58."/>
      <sheetName val="59."/>
    </sheetNames>
    <sheetDataSet>
      <sheetData sheetId="0">
        <row r="12">
          <cell r="E12">
            <v>18600.702189501197</v>
          </cell>
        </row>
        <row r="13">
          <cell r="E13">
            <v>4194.624264</v>
          </cell>
        </row>
        <row r="14">
          <cell r="E14">
            <v>2895.3309420000001</v>
          </cell>
        </row>
      </sheetData>
      <sheetData sheetId="1"/>
      <sheetData sheetId="2">
        <row r="12">
          <cell r="F12">
            <v>62602.957769258486</v>
          </cell>
        </row>
        <row r="13">
          <cell r="F13">
            <v>11278.377963999999</v>
          </cell>
        </row>
        <row r="14">
          <cell r="F14">
            <v>10150.8769068</v>
          </cell>
        </row>
      </sheetData>
      <sheetData sheetId="3">
        <row r="11">
          <cell r="F11">
            <v>4718.0959606835995</v>
          </cell>
        </row>
        <row r="12">
          <cell r="F12">
            <v>1105.6552320000001</v>
          </cell>
        </row>
        <row r="13">
          <cell r="F13">
            <v>763.98537599999997</v>
          </cell>
        </row>
      </sheetData>
      <sheetData sheetId="4">
        <row r="12">
          <cell r="F12">
            <v>3136.3281493324002</v>
          </cell>
        </row>
        <row r="13">
          <cell r="F13">
            <v>265.856448</v>
          </cell>
        </row>
        <row r="14">
          <cell r="F14">
            <v>434.215936</v>
          </cell>
        </row>
      </sheetData>
      <sheetData sheetId="5">
        <row r="12">
          <cell r="F12">
            <v>25729.025123163887</v>
          </cell>
        </row>
        <row r="13">
          <cell r="F13">
            <v>6044.0322153600009</v>
          </cell>
        </row>
        <row r="14">
          <cell r="F14">
            <v>4171.8810520799998</v>
          </cell>
        </row>
      </sheetData>
      <sheetData sheetId="6">
        <row r="12">
          <cell r="F12">
            <v>8465.9952852504648</v>
          </cell>
        </row>
        <row r="13">
          <cell r="F13">
            <v>1988.7675820799998</v>
          </cell>
        </row>
        <row r="14">
          <cell r="F14">
            <v>1372.7428142399999</v>
          </cell>
        </row>
      </sheetData>
      <sheetData sheetId="7">
        <row r="14">
          <cell r="F14">
            <v>12877.894518483743</v>
          </cell>
        </row>
        <row r="15">
          <cell r="F15">
            <v>3025.1605036800001</v>
          </cell>
        </row>
        <row r="16">
          <cell r="F16">
            <v>2088.1109390400002</v>
          </cell>
        </row>
      </sheetData>
      <sheetData sheetId="8">
        <row r="18">
          <cell r="F18">
            <v>15295.690057686861</v>
          </cell>
        </row>
        <row r="19">
          <cell r="F19">
            <v>3593.1013091999994</v>
          </cell>
        </row>
        <row r="20">
          <cell r="F20">
            <v>2480.1309351</v>
          </cell>
        </row>
      </sheetData>
      <sheetData sheetId="9">
        <row r="18">
          <cell r="F18">
            <v>30033.363540998722</v>
          </cell>
        </row>
        <row r="19">
          <cell r="F19">
            <v>7055.1861183999981</v>
          </cell>
        </row>
        <row r="20">
          <cell r="F20">
            <v>4869.8279951999994</v>
          </cell>
        </row>
      </sheetData>
      <sheetData sheetId="10">
        <row r="17">
          <cell r="F17">
            <v>3579.2498415413202</v>
          </cell>
        </row>
        <row r="18">
          <cell r="F18">
            <v>840.81149039999991</v>
          </cell>
        </row>
        <row r="19">
          <cell r="F19">
            <v>580.36843620000002</v>
          </cell>
        </row>
      </sheetData>
      <sheetData sheetId="11">
        <row r="18">
          <cell r="F18">
            <v>357.34757115505397</v>
          </cell>
        </row>
        <row r="19">
          <cell r="F19">
            <v>83.94489188</v>
          </cell>
        </row>
        <row r="20">
          <cell r="F20">
            <v>57.942792390000001</v>
          </cell>
        </row>
      </sheetData>
      <sheetData sheetId="12">
        <row r="19">
          <cell r="F19">
            <v>1073.1182136173061</v>
          </cell>
        </row>
        <row r="20">
          <cell r="F20">
            <v>252.08622732000001</v>
          </cell>
        </row>
        <row r="21">
          <cell r="F21">
            <v>174.00201021000001</v>
          </cell>
        </row>
      </sheetData>
      <sheetData sheetId="13">
        <row r="17">
          <cell r="F17">
            <v>357.34757115505397</v>
          </cell>
        </row>
        <row r="18">
          <cell r="F18">
            <v>83.94489188</v>
          </cell>
        </row>
        <row r="19">
          <cell r="F19">
            <v>57.942792390000001</v>
          </cell>
        </row>
      </sheetData>
      <sheetData sheetId="14">
        <row r="17">
          <cell r="F17">
            <v>854.31850291888804</v>
          </cell>
        </row>
        <row r="18">
          <cell r="F18">
            <v>200.69631536</v>
          </cell>
        </row>
        <row r="19">
          <cell r="F19">
            <v>138.53022708</v>
          </cell>
        </row>
      </sheetData>
      <sheetData sheetId="15">
        <row r="19">
          <cell r="F19">
            <v>264.27364616453798</v>
          </cell>
        </row>
        <row r="20">
          <cell r="F20">
            <v>62.080858360000008</v>
          </cell>
        </row>
        <row r="21">
          <cell r="F21">
            <v>42.851187330000002</v>
          </cell>
        </row>
      </sheetData>
      <sheetData sheetId="16">
        <row r="17">
          <cell r="F17">
            <v>3699.8310463035327</v>
          </cell>
        </row>
        <row r="18">
          <cell r="F18">
            <v>869.13201704000016</v>
          </cell>
        </row>
        <row r="19">
          <cell r="F19">
            <v>599.91662262</v>
          </cell>
        </row>
      </sheetData>
      <sheetData sheetId="17">
        <row r="15">
          <cell r="F15">
            <v>559.57342969524007</v>
          </cell>
        </row>
        <row r="16">
          <cell r="F16">
            <v>131.43575280000005</v>
          </cell>
        </row>
        <row r="17">
          <cell r="F17">
            <v>90.723263400000008</v>
          </cell>
        </row>
      </sheetData>
      <sheetData sheetId="18">
        <row r="17">
          <cell r="F17">
            <v>3804.4679479526012</v>
          </cell>
        </row>
        <row r="18">
          <cell r="F18">
            <v>893.71071244000018</v>
          </cell>
        </row>
        <row r="19">
          <cell r="F19">
            <v>616.88201757000002</v>
          </cell>
        </row>
      </sheetData>
      <sheetData sheetId="19">
        <row r="17">
          <cell r="F17">
            <v>1072.042713465162</v>
          </cell>
        </row>
        <row r="18">
          <cell r="F18">
            <v>251.83467563999994</v>
          </cell>
        </row>
        <row r="19">
          <cell r="F19">
            <v>173.82837717000001</v>
          </cell>
        </row>
      </sheetData>
      <sheetData sheetId="20">
        <row r="17">
          <cell r="F17">
            <v>7148.9687179593566</v>
          </cell>
        </row>
        <row r="18">
          <cell r="F18">
            <v>1679.3799783199997</v>
          </cell>
        </row>
        <row r="19">
          <cell r="F19">
            <v>1159.1886444600002</v>
          </cell>
        </row>
      </sheetData>
      <sheetData sheetId="21">
        <row r="19">
          <cell r="F19">
            <v>139.89335742381002</v>
          </cell>
        </row>
        <row r="20">
          <cell r="F20">
            <v>32.858938200000011</v>
          </cell>
        </row>
        <row r="21">
          <cell r="F21">
            <v>22.680815850000002</v>
          </cell>
        </row>
      </sheetData>
      <sheetData sheetId="22">
        <row r="17">
          <cell r="F17">
            <v>264.27364616453798</v>
          </cell>
        </row>
        <row r="18">
          <cell r="F18">
            <v>62.080858360000008</v>
          </cell>
        </row>
        <row r="19">
          <cell r="F19">
            <v>42.851187330000002</v>
          </cell>
        </row>
      </sheetData>
      <sheetData sheetId="23">
        <row r="17">
          <cell r="F17">
            <v>108.86834183463999</v>
          </cell>
        </row>
        <row r="18">
          <cell r="F18">
            <v>25.574420799999995</v>
          </cell>
        </row>
        <row r="19">
          <cell r="F19">
            <v>17.652692399999999</v>
          </cell>
        </row>
      </sheetData>
      <sheetData sheetId="24">
        <row r="17">
          <cell r="F17">
            <v>76372.317187830326</v>
          </cell>
        </row>
        <row r="18">
          <cell r="F18">
            <v>71265.444186799999</v>
          </cell>
        </row>
        <row r="19">
          <cell r="F19">
            <v>12383.7978012</v>
          </cell>
        </row>
      </sheetData>
      <sheetData sheetId="25">
        <row r="18">
          <cell r="E18">
            <v>2924.3163169592517</v>
          </cell>
        </row>
        <row r="19">
          <cell r="E19">
            <v>1603.2262837200001</v>
          </cell>
        </row>
        <row r="20">
          <cell r="E20">
            <v>474.17736281999998</v>
          </cell>
        </row>
      </sheetData>
      <sheetData sheetId="26">
        <row r="15">
          <cell r="F15">
            <v>337.72823055541994</v>
          </cell>
        </row>
        <row r="16">
          <cell r="F16">
            <v>2606.7908969999999</v>
          </cell>
        </row>
        <row r="17">
          <cell r="F17">
            <v>54.766754699999993</v>
          </cell>
        </row>
      </sheetData>
      <sheetData sheetId="27">
        <row r="17">
          <cell r="F17">
            <v>1930.5333523036079</v>
          </cell>
        </row>
        <row r="18">
          <cell r="F18">
            <v>2158.22396088</v>
          </cell>
        </row>
        <row r="19">
          <cell r="F19">
            <v>313.03143227999999</v>
          </cell>
        </row>
      </sheetData>
      <sheetData sheetId="28">
        <row r="17">
          <cell r="F17">
            <v>1055.398548063924</v>
          </cell>
        </row>
        <row r="18">
          <cell r="F18">
            <v>1173.6091027800001</v>
          </cell>
        </row>
        <row r="19">
          <cell r="F19">
            <v>171.12983034000001</v>
          </cell>
        </row>
      </sheetData>
      <sheetData sheetId="29">
        <row r="16">
          <cell r="F16">
            <v>225.23305133428801</v>
          </cell>
        </row>
        <row r="17">
          <cell r="F17">
            <v>1737.8706008000001</v>
          </cell>
        </row>
        <row r="18">
          <cell r="F18">
            <v>36.520816080000003</v>
          </cell>
        </row>
      </sheetData>
      <sheetData sheetId="30">
        <row r="17">
          <cell r="F17">
            <v>5727.9237890872746</v>
          </cell>
        </row>
        <row r="18">
          <cell r="F18">
            <v>5344.9083140100001</v>
          </cell>
        </row>
        <row r="19">
          <cell r="F19">
            <v>928.78483509</v>
          </cell>
        </row>
      </sheetData>
      <sheetData sheetId="31">
        <row r="17">
          <cell r="F17">
            <v>53498.546244194004</v>
          </cell>
        </row>
        <row r="18">
          <cell r="F18">
            <v>37818.90681</v>
          </cell>
        </row>
        <row r="19">
          <cell r="F19">
            <v>8674.4172900000012</v>
          </cell>
        </row>
      </sheetData>
      <sheetData sheetId="32">
        <row r="17">
          <cell r="F17">
            <v>4188.4728031422383</v>
          </cell>
        </row>
        <row r="18">
          <cell r="F18">
            <v>2809.9897320300001</v>
          </cell>
        </row>
        <row r="19">
          <cell r="F19">
            <v>679.14393183000004</v>
          </cell>
        </row>
      </sheetData>
      <sheetData sheetId="33">
        <row r="17">
          <cell r="F17">
            <v>1065.3812693412801</v>
          </cell>
        </row>
        <row r="18">
          <cell r="F18">
            <v>124.40104240000001</v>
          </cell>
        </row>
        <row r="19">
          <cell r="F19">
            <v>122.12190480000001</v>
          </cell>
        </row>
      </sheetData>
      <sheetData sheetId="34">
        <row r="15">
          <cell r="F15">
            <v>2700.9755452433596</v>
          </cell>
        </row>
        <row r="16">
          <cell r="F16">
            <v>28861.197696799998</v>
          </cell>
        </row>
        <row r="17">
          <cell r="F17">
            <v>438.13403760000006</v>
          </cell>
        </row>
      </sheetData>
      <sheetData sheetId="35">
        <row r="15">
          <cell r="F15">
            <v>675.24388631083991</v>
          </cell>
        </row>
        <row r="16">
          <cell r="F16">
            <v>7215.2994241999995</v>
          </cell>
        </row>
        <row r="17">
          <cell r="F17">
            <v>109.53350940000001</v>
          </cell>
        </row>
      </sheetData>
      <sheetData sheetId="36">
        <row r="17">
          <cell r="F17">
            <v>1507.5508001267278</v>
          </cell>
        </row>
        <row r="18">
          <cell r="F18">
            <v>354.14284015999993</v>
          </cell>
        </row>
        <row r="19">
          <cell r="F19">
            <v>244.44638147999999</v>
          </cell>
        </row>
      </sheetData>
      <sheetData sheetId="37">
        <row r="18">
          <cell r="F18">
            <v>1079.6076262452</v>
          </cell>
        </row>
        <row r="19">
          <cell r="F19">
            <v>253.64794399999994</v>
          </cell>
        </row>
        <row r="20">
          <cell r="F20">
            <v>175.079982</v>
          </cell>
        </row>
      </sheetData>
      <sheetData sheetId="38">
        <row r="18">
          <cell r="E18">
            <v>171.90904756411203</v>
          </cell>
        </row>
        <row r="19">
          <cell r="E19">
            <v>40.374044640000008</v>
          </cell>
        </row>
        <row r="20">
          <cell r="E20">
            <v>27.868102919999998</v>
          </cell>
        </row>
      </sheetData>
      <sheetData sheetId="39">
        <row r="14">
          <cell r="F14">
            <v>141.58682702902001</v>
          </cell>
        </row>
        <row r="15">
          <cell r="F15">
            <v>33.225784399999995</v>
          </cell>
        </row>
        <row r="16">
          <cell r="F16">
            <v>22.934030700000001</v>
          </cell>
        </row>
      </sheetData>
      <sheetData sheetId="40">
        <row r="17">
          <cell r="F17">
            <v>141.58682702902001</v>
          </cell>
        </row>
        <row r="18">
          <cell r="F18">
            <v>33.225784399999995</v>
          </cell>
        </row>
        <row r="19">
          <cell r="F19">
            <v>22.934030700000001</v>
          </cell>
        </row>
      </sheetData>
      <sheetData sheetId="41">
        <row r="14">
          <cell r="F14">
            <v>14.158682702902</v>
          </cell>
        </row>
        <row r="15">
          <cell r="F15">
            <v>3.3190597399999997</v>
          </cell>
        </row>
        <row r="16">
          <cell r="F16">
            <v>2.2934030700000001</v>
          </cell>
        </row>
      </sheetData>
      <sheetData sheetId="42">
        <row r="18">
          <cell r="F18">
            <v>431.84305049808006</v>
          </cell>
        </row>
        <row r="19">
          <cell r="F19">
            <v>101.4591776</v>
          </cell>
        </row>
        <row r="20">
          <cell r="F20">
            <v>70.031992800000012</v>
          </cell>
        </row>
      </sheetData>
      <sheetData sheetId="43">
        <row r="18">
          <cell r="F18">
            <v>264.04865504349601</v>
          </cell>
        </row>
        <row r="19">
          <cell r="F19">
            <v>54.448852560000006</v>
          </cell>
        </row>
        <row r="20">
          <cell r="F20">
            <v>42.800544359999996</v>
          </cell>
        </row>
      </sheetData>
      <sheetData sheetId="44"/>
      <sheetData sheetId="45">
        <row r="18">
          <cell r="F18">
            <v>29.927392827026004</v>
          </cell>
        </row>
        <row r="19">
          <cell r="F19">
            <v>5.0339091000000016</v>
          </cell>
        </row>
        <row r="20">
          <cell r="F20">
            <v>4.8544904100000004</v>
          </cell>
        </row>
      </sheetData>
      <sheetData sheetId="46">
        <row r="18">
          <cell r="F18">
            <v>35.685341994799998</v>
          </cell>
        </row>
        <row r="19">
          <cell r="F19">
            <v>8.3850560000000005</v>
          </cell>
        </row>
        <row r="20">
          <cell r="F20">
            <v>5.7877679999999998</v>
          </cell>
        </row>
      </sheetData>
      <sheetData sheetId="47">
        <row r="18">
          <cell r="F18">
            <v>172.73722019923201</v>
          </cell>
        </row>
        <row r="19">
          <cell r="F19">
            <v>40.583671039999999</v>
          </cell>
        </row>
        <row r="20">
          <cell r="F20">
            <v>28.012797120000002</v>
          </cell>
        </row>
      </sheetData>
      <sheetData sheetId="48">
        <row r="21">
          <cell r="F21">
            <v>318.77380467486404</v>
          </cell>
        </row>
        <row r="22">
          <cell r="F22">
            <v>69.238719279999984</v>
          </cell>
        </row>
        <row r="23">
          <cell r="F23">
            <v>51.684768239999997</v>
          </cell>
        </row>
      </sheetData>
      <sheetData sheetId="49">
        <row r="18">
          <cell r="E18">
            <v>35.685341994799998</v>
          </cell>
        </row>
        <row r="19">
          <cell r="E19">
            <v>8.3850560000000005</v>
          </cell>
        </row>
        <row r="20">
          <cell r="E20">
            <v>5.7877679999999998</v>
          </cell>
        </row>
      </sheetData>
      <sheetData sheetId="50">
        <row r="18">
          <cell r="F18">
            <v>216.583464341124</v>
          </cell>
        </row>
        <row r="19">
          <cell r="F19">
            <v>48.376128959999996</v>
          </cell>
        </row>
        <row r="20">
          <cell r="F20">
            <v>35.117282340000003</v>
          </cell>
        </row>
      </sheetData>
      <sheetData sheetId="51">
        <row r="17">
          <cell r="F17">
            <v>158.47774985133</v>
          </cell>
        </row>
        <row r="18">
          <cell r="F18">
            <v>37.261092600000005</v>
          </cell>
        </row>
        <row r="19">
          <cell r="F19">
            <v>25.719394050000002</v>
          </cell>
        </row>
      </sheetData>
      <sheetData sheetId="52">
        <row r="17">
          <cell r="F17">
            <v>616.30236053295005</v>
          </cell>
        </row>
        <row r="18">
          <cell r="F18">
            <v>144.90424899999999</v>
          </cell>
        </row>
        <row r="19">
          <cell r="F19">
            <v>100.01986574999999</v>
          </cell>
        </row>
      </sheetData>
      <sheetData sheetId="53">
        <row r="18">
          <cell r="F18">
            <v>29.927392827026004</v>
          </cell>
        </row>
        <row r="19">
          <cell r="F19">
            <v>5.0339091000000016</v>
          </cell>
        </row>
        <row r="20">
          <cell r="F20">
            <v>4.8544904100000004</v>
          </cell>
        </row>
      </sheetData>
      <sheetData sheetId="54">
        <row r="18">
          <cell r="F18">
            <v>29.927392827026004</v>
          </cell>
        </row>
        <row r="19">
          <cell r="F19">
            <v>10.697149099999999</v>
          </cell>
        </row>
        <row r="20">
          <cell r="F20">
            <v>4.8544904100000004</v>
          </cell>
        </row>
      </sheetData>
      <sheetData sheetId="55">
        <row r="18">
          <cell r="F18">
            <v>897.82178481078006</v>
          </cell>
        </row>
        <row r="19">
          <cell r="F19">
            <v>151.01727299999999</v>
          </cell>
        </row>
        <row r="20">
          <cell r="F20">
            <v>145.63471229999999</v>
          </cell>
        </row>
      </sheetData>
      <sheetData sheetId="56">
        <row r="17">
          <cell r="F17">
            <v>99.912802803439988</v>
          </cell>
        </row>
        <row r="18">
          <cell r="F18">
            <v>23.478156800000001</v>
          </cell>
        </row>
        <row r="19">
          <cell r="F19">
            <v>16.205750399999999</v>
          </cell>
        </row>
      </sheetData>
      <sheetData sheetId="57">
        <row r="18">
          <cell r="F18">
            <v>598.54785654052</v>
          </cell>
        </row>
        <row r="19">
          <cell r="F19">
            <v>100.67818199999999</v>
          </cell>
        </row>
        <row r="20">
          <cell r="F20">
            <v>97.089808199999993</v>
          </cell>
        </row>
      </sheetData>
      <sheetData sheetId="58">
        <row r="17">
          <cell r="F17">
            <v>17.608638872370001</v>
          </cell>
        </row>
        <row r="18">
          <cell r="F18">
            <v>4.1357368999999995</v>
          </cell>
        </row>
        <row r="19">
          <cell r="F19">
            <v>2.8577104499999999</v>
          </cell>
        </row>
      </sheetData>
      <sheetData sheetId="59">
        <row r="18">
          <cell r="F18">
            <v>1320.2432752174802</v>
          </cell>
        </row>
        <row r="19">
          <cell r="F19">
            <v>272.2442628</v>
          </cell>
        </row>
        <row r="20">
          <cell r="F20">
            <v>214.00272180000002</v>
          </cell>
        </row>
      </sheetData>
      <sheetData sheetId="60">
        <row r="17">
          <cell r="F17">
            <v>70.434555489480005</v>
          </cell>
        </row>
        <row r="18">
          <cell r="F18">
            <v>16.426501600000002</v>
          </cell>
        </row>
        <row r="19">
          <cell r="F19">
            <v>11.4308418</v>
          </cell>
        </row>
      </sheetData>
      <sheetData sheetId="61">
        <row r="17">
          <cell r="F17">
            <v>70.434555489480005</v>
          </cell>
        </row>
        <row r="18">
          <cell r="F18">
            <v>16.426501599999998</v>
          </cell>
        </row>
        <row r="19">
          <cell r="F19">
            <v>11.4308418</v>
          </cell>
        </row>
      </sheetData>
      <sheetData sheetId="62">
        <row r="18">
          <cell r="F18">
            <v>68.177552833168008</v>
          </cell>
        </row>
        <row r="19">
          <cell r="F19">
            <v>11.4632088</v>
          </cell>
        </row>
        <row r="20">
          <cell r="F20">
            <v>11.054636879999999</v>
          </cell>
        </row>
      </sheetData>
      <sheetData sheetId="63">
        <row r="18">
          <cell r="F18">
            <v>44.008109173916004</v>
          </cell>
        </row>
        <row r="19">
          <cell r="F19">
            <v>9.0748087599999998</v>
          </cell>
        </row>
        <row r="20">
          <cell r="F20">
            <v>7.1334240600000003</v>
          </cell>
        </row>
      </sheetData>
      <sheetData sheetId="64">
        <row r="16">
          <cell r="E16">
            <v>107.119541777406</v>
          </cell>
        </row>
        <row r="17">
          <cell r="E17">
            <v>25.16564932</v>
          </cell>
        </row>
        <row r="18">
          <cell r="E18">
            <v>17.370538709999998</v>
          </cell>
        </row>
      </sheetData>
      <sheetData sheetId="65">
        <row r="18">
          <cell r="F18">
            <v>107.119541777406</v>
          </cell>
        </row>
        <row r="19">
          <cell r="F19">
            <v>25.165649319999996</v>
          </cell>
        </row>
        <row r="20">
          <cell r="F20">
            <v>17.370538709999998</v>
          </cell>
        </row>
      </sheetData>
      <sheetData sheetId="66">
        <row r="18">
          <cell r="F18">
            <v>72.194488113708019</v>
          </cell>
        </row>
        <row r="19">
          <cell r="F19">
            <v>16.125376320000001</v>
          </cell>
        </row>
        <row r="20">
          <cell r="F20">
            <v>11.70576078</v>
          </cell>
        </row>
      </sheetData>
      <sheetData sheetId="67">
        <row r="18">
          <cell r="F18">
            <v>1468.4507679734722</v>
          </cell>
        </row>
        <row r="19">
          <cell r="F19">
            <v>293.88079247999997</v>
          </cell>
        </row>
        <row r="20">
          <cell r="F20">
            <v>238.10877551999999</v>
          </cell>
        </row>
      </sheetData>
      <sheetData sheetId="68">
        <row r="18">
          <cell r="F18">
            <v>367.11269199336806</v>
          </cell>
        </row>
        <row r="19">
          <cell r="F19">
            <v>73.470198119999992</v>
          </cell>
        </row>
        <row r="20">
          <cell r="F20">
            <v>59.527193879999999</v>
          </cell>
        </row>
      </sheetData>
      <sheetData sheetId="69">
        <row r="18">
          <cell r="F18">
            <v>360.97244056853998</v>
          </cell>
        </row>
        <row r="19">
          <cell r="F19">
            <v>80.626881600000004</v>
          </cell>
        </row>
        <row r="20">
          <cell r="F20">
            <v>58.528803900000007</v>
          </cell>
        </row>
      </sheetData>
      <sheetData sheetId="70">
        <row r="18">
          <cell r="F18">
            <v>1516.0842503878682</v>
          </cell>
        </row>
        <row r="19">
          <cell r="F19">
            <v>338.63290272000006</v>
          </cell>
        </row>
        <row r="20">
          <cell r="F20">
            <v>245.82097638000002</v>
          </cell>
        </row>
      </sheetData>
      <sheetData sheetId="71">
        <row r="18">
          <cell r="F18">
            <v>72.194488113708019</v>
          </cell>
        </row>
        <row r="19">
          <cell r="F19">
            <v>16.125376320000001</v>
          </cell>
        </row>
      </sheetData>
      <sheetData sheetId="72">
        <row r="18">
          <cell r="F18">
            <v>24229.437671562286</v>
          </cell>
        </row>
        <row r="19">
          <cell r="F19">
            <v>4849.0330759200006</v>
          </cell>
        </row>
        <row r="20">
          <cell r="F20">
            <v>3928.7947960799997</v>
          </cell>
        </row>
      </sheetData>
      <sheetData sheetId="73">
        <row r="18">
          <cell r="F18">
            <v>1101.3380759801043</v>
          </cell>
        </row>
        <row r="19">
          <cell r="F19">
            <v>220.41059436</v>
          </cell>
        </row>
        <row r="20">
          <cell r="F20">
            <v>178.58158164</v>
          </cell>
        </row>
      </sheetData>
      <sheetData sheetId="74">
        <row r="18">
          <cell r="F18">
            <v>21.592152524904002</v>
          </cell>
        </row>
        <row r="19">
          <cell r="F19">
            <v>5.0729588799999998</v>
          </cell>
        </row>
        <row r="20">
          <cell r="F20">
            <v>3.5015996400000002</v>
          </cell>
        </row>
      </sheetData>
      <sheetData sheetId="75">
        <row r="18">
          <cell r="F18">
            <v>367.11269199336806</v>
          </cell>
        </row>
        <row r="19">
          <cell r="F19">
            <v>73.470198119999992</v>
          </cell>
        </row>
        <row r="20">
          <cell r="F20">
            <v>59.527193879999999</v>
          </cell>
        </row>
      </sheetData>
      <sheetData sheetId="76">
        <row r="18">
          <cell r="F18">
            <v>29.927392827026004</v>
          </cell>
        </row>
      </sheetData>
      <sheetData sheetId="77">
        <row r="18">
          <cell r="F18">
            <v>582.98811817240812</v>
          </cell>
        </row>
        <row r="19">
          <cell r="F19">
            <v>136.96988976</v>
          </cell>
        </row>
        <row r="20">
          <cell r="F20">
            <v>94.543190280000005</v>
          </cell>
        </row>
      </sheetData>
      <sheetData sheetId="78">
        <row r="17">
          <cell r="F17">
            <v>49.956401401719994</v>
          </cell>
        </row>
        <row r="18">
          <cell r="F18">
            <v>11.7390784</v>
          </cell>
        </row>
        <row r="19">
          <cell r="F19">
            <v>8.1028751999999997</v>
          </cell>
        </row>
      </sheetData>
      <sheetData sheetId="79">
        <row r="18">
          <cell r="F18">
            <v>3953.9080939745763</v>
          </cell>
        </row>
        <row r="19">
          <cell r="F19">
            <v>928.60302672000023</v>
          </cell>
        </row>
        <row r="20">
          <cell r="F20">
            <v>640.96636716</v>
          </cell>
        </row>
      </sheetData>
      <sheetData sheetId="80">
        <row r="14">
          <cell r="G14">
            <v>2406.97605949334</v>
          </cell>
        </row>
        <row r="15">
          <cell r="G15">
            <v>564.83833479999998</v>
          </cell>
        </row>
        <row r="16">
          <cell r="G16">
            <v>389.87852190000007</v>
          </cell>
        </row>
      </sheetData>
      <sheetData sheetId="81">
        <row r="15">
          <cell r="F15">
            <v>4109.5955408526006</v>
          </cell>
        </row>
        <row r="16">
          <cell r="F16">
            <v>786.44466299999999</v>
          </cell>
        </row>
        <row r="17">
          <cell r="F17">
            <v>666.31679099999997</v>
          </cell>
        </row>
      </sheetData>
      <sheetData sheetId="82">
        <row r="15">
          <cell r="F15">
            <v>27330.405233475602</v>
          </cell>
        </row>
        <row r="16">
          <cell r="F16">
            <v>5330.2448520000007</v>
          </cell>
        </row>
        <row r="17">
          <cell r="F17">
            <v>4431.983346</v>
          </cell>
        </row>
      </sheetData>
      <sheetData sheetId="83">
        <row r="15">
          <cell r="F15">
            <v>366.94890184935002</v>
          </cell>
        </row>
        <row r="16">
          <cell r="F16">
            <v>71.565889499999997</v>
          </cell>
        </row>
        <row r="17">
          <cell r="F17">
            <v>59.505489750000002</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L729"/>
  <sheetViews>
    <sheetView zoomScale="90" zoomScaleNormal="90" workbookViewId="0">
      <pane ySplit="7" topLeftCell="A182" activePane="bottomLeft" state="frozen"/>
      <selection activeCell="B1" sqref="B1"/>
      <selection pane="bottomLeft" activeCell="R192" sqref="R192"/>
    </sheetView>
  </sheetViews>
  <sheetFormatPr defaultRowHeight="15" x14ac:dyDescent="0.25"/>
  <cols>
    <col min="1" max="1" width="12.85546875" style="81" customWidth="1"/>
    <col min="2" max="2" width="36.140625" style="156" customWidth="1"/>
    <col min="3" max="3" width="15.5703125" style="82" customWidth="1"/>
    <col min="4" max="6" width="12.5703125" style="146" customWidth="1"/>
    <col min="7" max="7" width="12.5703125" style="139" customWidth="1"/>
    <col min="8" max="9" width="11.28515625" style="55" customWidth="1"/>
    <col min="10" max="10" width="11.5703125" style="55" customWidth="1"/>
    <col min="11" max="12" width="11.28515625" style="55" customWidth="1"/>
  </cols>
  <sheetData>
    <row r="1" spans="1:12" ht="15" customHeight="1" x14ac:dyDescent="0.25">
      <c r="A1" s="146"/>
      <c r="B1" s="153"/>
      <c r="C1" s="135"/>
      <c r="I1" s="163"/>
      <c r="J1" s="165" t="s">
        <v>512</v>
      </c>
      <c r="K1" s="165"/>
      <c r="L1" s="165"/>
    </row>
    <row r="2" spans="1:12" ht="15" customHeight="1" x14ac:dyDescent="0.25">
      <c r="A2" s="146"/>
      <c r="B2" s="153"/>
      <c r="C2" s="135"/>
      <c r="I2" s="163"/>
      <c r="J2" s="166" t="s">
        <v>513</v>
      </c>
      <c r="K2" s="166"/>
      <c r="L2" s="166"/>
    </row>
    <row r="3" spans="1:12" ht="15.75" x14ac:dyDescent="0.25">
      <c r="A3" s="146"/>
      <c r="B3" s="153"/>
      <c r="C3" s="135"/>
      <c r="J3" s="164"/>
      <c r="L3" s="164" t="s">
        <v>514</v>
      </c>
    </row>
    <row r="4" spans="1:12" ht="15.75" x14ac:dyDescent="0.25">
      <c r="A4" s="146"/>
      <c r="B4" s="153"/>
      <c r="C4" s="135"/>
      <c r="J4" s="164"/>
      <c r="L4" s="164" t="s">
        <v>515</v>
      </c>
    </row>
    <row r="5" spans="1:12" s="78" customFormat="1" ht="19.5" customHeight="1" x14ac:dyDescent="0.3">
      <c r="A5" s="146"/>
      <c r="B5" s="153"/>
      <c r="C5" s="162" t="s">
        <v>511</v>
      </c>
      <c r="D5" s="151"/>
      <c r="E5" s="151"/>
      <c r="F5" s="151"/>
      <c r="G5" s="151"/>
      <c r="H5" s="151"/>
      <c r="I5" s="151"/>
      <c r="J5" s="151"/>
      <c r="K5" s="151"/>
      <c r="L5" s="151"/>
    </row>
    <row r="6" spans="1:12" s="1" customFormat="1" ht="15.75" x14ac:dyDescent="0.25">
      <c r="A6" s="2"/>
      <c r="B6" s="154"/>
      <c r="C6" s="31"/>
      <c r="D6" s="167" t="s">
        <v>507</v>
      </c>
      <c r="E6" s="167"/>
      <c r="F6" s="167"/>
      <c r="G6" s="167"/>
      <c r="H6" s="167"/>
      <c r="I6" s="167"/>
      <c r="J6" s="167"/>
      <c r="K6" s="167"/>
      <c r="L6" s="167"/>
    </row>
    <row r="7" spans="1:12" s="1" customFormat="1" ht="59.25" customHeight="1" x14ac:dyDescent="0.25">
      <c r="A7" s="6" t="s">
        <v>508</v>
      </c>
      <c r="B7" s="16" t="s">
        <v>0</v>
      </c>
      <c r="C7" s="16" t="s">
        <v>1</v>
      </c>
      <c r="D7" s="40" t="s">
        <v>483</v>
      </c>
      <c r="E7" s="40" t="s">
        <v>454</v>
      </c>
      <c r="F7" s="40" t="s">
        <v>484</v>
      </c>
      <c r="G7" s="7" t="s">
        <v>347</v>
      </c>
      <c r="H7" s="53" t="s">
        <v>348</v>
      </c>
      <c r="I7" s="53" t="s">
        <v>4</v>
      </c>
      <c r="J7" s="53" t="s">
        <v>5</v>
      </c>
      <c r="K7" s="53" t="s">
        <v>6</v>
      </c>
      <c r="L7" s="53" t="s">
        <v>7</v>
      </c>
    </row>
    <row r="8" spans="1:12" s="1" customFormat="1" ht="41.25" x14ac:dyDescent="0.25">
      <c r="A8" s="5" t="s">
        <v>8</v>
      </c>
      <c r="B8" s="8" t="s">
        <v>396</v>
      </c>
      <c r="C8" s="9"/>
      <c r="D8" s="41"/>
      <c r="E8" s="41"/>
      <c r="F8" s="41"/>
      <c r="G8" s="4"/>
      <c r="H8" s="41"/>
      <c r="I8" s="41"/>
      <c r="J8" s="41"/>
      <c r="K8" s="41"/>
      <c r="L8" s="41"/>
    </row>
    <row r="9" spans="1:12" s="1" customFormat="1" ht="25.5" x14ac:dyDescent="0.25">
      <c r="A9" s="3" t="s">
        <v>9</v>
      </c>
      <c r="B9" s="12" t="s">
        <v>455</v>
      </c>
      <c r="C9" s="9" t="s">
        <v>10</v>
      </c>
      <c r="D9" s="41">
        <v>4000</v>
      </c>
      <c r="E9" s="42">
        <v>0</v>
      </c>
      <c r="F9" s="41">
        <v>4000</v>
      </c>
      <c r="G9" s="4">
        <v>3</v>
      </c>
      <c r="H9" s="41">
        <f>D9*G9</f>
        <v>12000</v>
      </c>
      <c r="I9" s="41">
        <v>9943.0419600000005</v>
      </c>
      <c r="J9" s="41">
        <v>1259.4645600000001</v>
      </c>
      <c r="K9" s="41">
        <v>797.49360000000001</v>
      </c>
      <c r="L9" s="41">
        <f t="shared" ref="L9:L16" si="0">I9+J9+K9</f>
        <v>12000.000120000001</v>
      </c>
    </row>
    <row r="10" spans="1:12" s="1" customFormat="1" ht="25.5" x14ac:dyDescent="0.25">
      <c r="A10" s="3" t="s">
        <v>11</v>
      </c>
      <c r="B10" s="12" t="s">
        <v>12</v>
      </c>
      <c r="C10" s="9" t="s">
        <v>10</v>
      </c>
      <c r="D10" s="41">
        <v>4000</v>
      </c>
      <c r="E10" s="42">
        <v>0</v>
      </c>
      <c r="F10" s="41">
        <v>4000</v>
      </c>
      <c r="G10" s="4">
        <v>16</v>
      </c>
      <c r="H10" s="41">
        <f t="shared" ref="H10:H17" si="1">D10*G10</f>
        <v>64000</v>
      </c>
      <c r="I10" s="41">
        <v>53029.557119999998</v>
      </c>
      <c r="J10" s="41">
        <v>6717.1443200000003</v>
      </c>
      <c r="K10" s="41">
        <v>4253.2991999999995</v>
      </c>
      <c r="L10" s="41">
        <f t="shared" si="0"/>
        <v>64000.000639999998</v>
      </c>
    </row>
    <row r="11" spans="1:12" s="1" customFormat="1" ht="63.75" x14ac:dyDescent="0.25">
      <c r="A11" s="3" t="s">
        <v>13</v>
      </c>
      <c r="B11" s="12" t="s">
        <v>14</v>
      </c>
      <c r="C11" s="9" t="s">
        <v>10</v>
      </c>
      <c r="D11" s="41">
        <v>4000</v>
      </c>
      <c r="E11" s="42">
        <v>0</v>
      </c>
      <c r="F11" s="41">
        <v>4000</v>
      </c>
      <c r="G11" s="4">
        <v>2</v>
      </c>
      <c r="H11" s="41">
        <f t="shared" si="1"/>
        <v>8000</v>
      </c>
      <c r="I11" s="41">
        <v>6628.6946399999997</v>
      </c>
      <c r="J11" s="41">
        <v>839.64304000000004</v>
      </c>
      <c r="K11" s="41">
        <v>531.66239999999993</v>
      </c>
      <c r="L11" s="41">
        <f t="shared" si="0"/>
        <v>8000.0000799999998</v>
      </c>
    </row>
    <row r="12" spans="1:12" s="1" customFormat="1" ht="25.5" x14ac:dyDescent="0.25">
      <c r="A12" s="3" t="s">
        <v>15</v>
      </c>
      <c r="B12" s="12" t="s">
        <v>16</v>
      </c>
      <c r="C12" s="9" t="s">
        <v>10</v>
      </c>
      <c r="D12" s="41">
        <v>4000</v>
      </c>
      <c r="E12" s="42">
        <v>0</v>
      </c>
      <c r="F12" s="41">
        <v>4000</v>
      </c>
      <c r="G12" s="4">
        <v>1</v>
      </c>
      <c r="H12" s="41">
        <f t="shared" si="1"/>
        <v>4000</v>
      </c>
      <c r="I12" s="41">
        <v>3314.3473199999999</v>
      </c>
      <c r="J12" s="41">
        <v>419.82152000000002</v>
      </c>
      <c r="K12" s="41">
        <v>265.83119999999997</v>
      </c>
      <c r="L12" s="41">
        <f t="shared" si="0"/>
        <v>4000.0000399999999</v>
      </c>
    </row>
    <row r="13" spans="1:12" s="1" customFormat="1" ht="114.75" x14ac:dyDescent="0.25">
      <c r="A13" s="3" t="s">
        <v>17</v>
      </c>
      <c r="B13" s="12" t="s">
        <v>18</v>
      </c>
      <c r="C13" s="9" t="s">
        <v>10</v>
      </c>
      <c r="D13" s="41">
        <v>4000</v>
      </c>
      <c r="E13" s="42">
        <v>0</v>
      </c>
      <c r="F13" s="41">
        <v>4000</v>
      </c>
      <c r="G13" s="4">
        <v>1</v>
      </c>
      <c r="H13" s="41">
        <f t="shared" si="1"/>
        <v>4000</v>
      </c>
      <c r="I13" s="41">
        <v>3314.3473199999999</v>
      </c>
      <c r="J13" s="41">
        <v>419.82152000000002</v>
      </c>
      <c r="K13" s="41">
        <v>265.83119999999997</v>
      </c>
      <c r="L13" s="41">
        <f t="shared" si="0"/>
        <v>4000.0000399999999</v>
      </c>
    </row>
    <row r="14" spans="1:12" s="1" customFormat="1" ht="26.25" x14ac:dyDescent="0.25">
      <c r="A14" s="3" t="s">
        <v>19</v>
      </c>
      <c r="B14" s="12" t="s">
        <v>20</v>
      </c>
      <c r="C14" s="11" t="s">
        <v>10</v>
      </c>
      <c r="D14" s="41">
        <v>2500</v>
      </c>
      <c r="E14" s="42">
        <v>0</v>
      </c>
      <c r="F14" s="41">
        <v>2500</v>
      </c>
      <c r="G14" s="4">
        <v>130</v>
      </c>
      <c r="H14" s="41">
        <f t="shared" si="1"/>
        <v>325000</v>
      </c>
      <c r="I14" s="41">
        <v>269290.71974999999</v>
      </c>
      <c r="J14" s="41">
        <v>34110.498500000002</v>
      </c>
      <c r="K14" s="41">
        <v>21598.785</v>
      </c>
      <c r="L14" s="41">
        <f t="shared" si="0"/>
        <v>325000.00324999995</v>
      </c>
    </row>
    <row r="15" spans="1:12" s="1" customFormat="1" ht="26.25" x14ac:dyDescent="0.25">
      <c r="A15" s="3" t="s">
        <v>21</v>
      </c>
      <c r="B15" s="12" t="s">
        <v>22</v>
      </c>
      <c r="C15" s="11" t="s">
        <v>10</v>
      </c>
      <c r="D15" s="41">
        <v>2500</v>
      </c>
      <c r="E15" s="42">
        <v>0</v>
      </c>
      <c r="F15" s="41">
        <v>2500</v>
      </c>
      <c r="G15" s="4">
        <v>20</v>
      </c>
      <c r="H15" s="41">
        <f t="shared" si="1"/>
        <v>50000</v>
      </c>
      <c r="I15" s="41">
        <v>41429.341500000002</v>
      </c>
      <c r="J15" s="41">
        <v>5247.7690000000002</v>
      </c>
      <c r="K15" s="41">
        <v>3322.89</v>
      </c>
      <c r="L15" s="41">
        <f t="shared" si="0"/>
        <v>50000.000500000002</v>
      </c>
    </row>
    <row r="16" spans="1:12" s="1" customFormat="1" ht="76.5" x14ac:dyDescent="0.25">
      <c r="A16" s="3" t="s">
        <v>24</v>
      </c>
      <c r="B16" s="12" t="s">
        <v>456</v>
      </c>
      <c r="C16" s="9" t="s">
        <v>10</v>
      </c>
      <c r="D16" s="41">
        <v>1500</v>
      </c>
      <c r="E16" s="42">
        <v>0</v>
      </c>
      <c r="F16" s="41">
        <v>1500</v>
      </c>
      <c r="G16" s="4">
        <v>4</v>
      </c>
      <c r="H16" s="41">
        <f t="shared" si="1"/>
        <v>6000</v>
      </c>
      <c r="I16" s="41">
        <v>4971.5209800000002</v>
      </c>
      <c r="J16" s="41">
        <v>629.73228000000006</v>
      </c>
      <c r="K16" s="41">
        <v>398.74680000000001</v>
      </c>
      <c r="L16" s="41">
        <f t="shared" si="0"/>
        <v>6000.0000600000003</v>
      </c>
    </row>
    <row r="17" spans="1:12" s="1" customFormat="1" ht="76.5" x14ac:dyDescent="0.25">
      <c r="A17" s="3" t="s">
        <v>26</v>
      </c>
      <c r="B17" s="12" t="s">
        <v>27</v>
      </c>
      <c r="C17" s="9" t="s">
        <v>10</v>
      </c>
      <c r="D17" s="41">
        <v>1500</v>
      </c>
      <c r="E17" s="42">
        <v>0</v>
      </c>
      <c r="F17" s="41">
        <v>1500</v>
      </c>
      <c r="G17" s="4">
        <v>1</v>
      </c>
      <c r="H17" s="41">
        <f t="shared" si="1"/>
        <v>1500</v>
      </c>
      <c r="I17" s="41">
        <v>1242.8802450000001</v>
      </c>
      <c r="J17" s="41">
        <v>157.43307000000001</v>
      </c>
      <c r="K17" s="41">
        <v>99.686700000000002</v>
      </c>
      <c r="L17" s="41">
        <f t="shared" ref="L17:L22" si="2">I17+J17+K17</f>
        <v>1500.0000150000001</v>
      </c>
    </row>
    <row r="18" spans="1:12" s="1" customFormat="1" ht="38.25" x14ac:dyDescent="0.25">
      <c r="A18" s="3" t="s">
        <v>29</v>
      </c>
      <c r="B18" s="12" t="s">
        <v>457</v>
      </c>
      <c r="C18" s="11" t="s">
        <v>10</v>
      </c>
      <c r="D18" s="41">
        <v>560</v>
      </c>
      <c r="E18" s="42">
        <v>0</v>
      </c>
      <c r="F18" s="41">
        <v>560</v>
      </c>
      <c r="G18" s="4">
        <v>1</v>
      </c>
      <c r="H18" s="41">
        <f>D18*G18</f>
        <v>560</v>
      </c>
      <c r="I18" s="41">
        <v>464.00862480000001</v>
      </c>
      <c r="J18" s="41">
        <v>58.775012799999999</v>
      </c>
      <c r="K18" s="41">
        <v>37.216367999999996</v>
      </c>
      <c r="L18" s="41">
        <f t="shared" si="2"/>
        <v>560.00000560000001</v>
      </c>
    </row>
    <row r="19" spans="1:12" s="1" customFormat="1" ht="63.75" x14ac:dyDescent="0.25">
      <c r="A19" s="3" t="s">
        <v>31</v>
      </c>
      <c r="B19" s="12" t="s">
        <v>458</v>
      </c>
      <c r="C19" s="11" t="s">
        <v>10</v>
      </c>
      <c r="D19" s="41">
        <v>560</v>
      </c>
      <c r="E19" s="42">
        <v>0</v>
      </c>
      <c r="F19" s="41">
        <v>560</v>
      </c>
      <c r="G19" s="4">
        <v>2</v>
      </c>
      <c r="H19" s="41">
        <f>D19*G19</f>
        <v>1120</v>
      </c>
      <c r="I19" s="41">
        <v>928.01724960000001</v>
      </c>
      <c r="J19" s="41">
        <v>117.5500256</v>
      </c>
      <c r="K19" s="41">
        <v>74.432735999999991</v>
      </c>
      <c r="L19" s="41">
        <f t="shared" si="2"/>
        <v>1120.0000112</v>
      </c>
    </row>
    <row r="20" spans="1:12" s="1" customFormat="1" ht="77.25" x14ac:dyDescent="0.25">
      <c r="A20" s="3" t="s">
        <v>23</v>
      </c>
      <c r="B20" s="8" t="s">
        <v>459</v>
      </c>
      <c r="C20" s="16"/>
      <c r="D20" s="41"/>
      <c r="E20" s="41"/>
      <c r="F20" s="41"/>
      <c r="G20" s="4"/>
      <c r="H20" s="41"/>
      <c r="I20" s="41"/>
      <c r="J20" s="41"/>
      <c r="K20" s="41"/>
      <c r="L20" s="41"/>
    </row>
    <row r="21" spans="1:12" s="1" customFormat="1" ht="25.5" x14ac:dyDescent="0.25">
      <c r="A21" s="3" t="s">
        <v>33</v>
      </c>
      <c r="B21" s="12" t="s">
        <v>34</v>
      </c>
      <c r="C21" s="9" t="s">
        <v>10</v>
      </c>
      <c r="D21" s="41">
        <v>1000</v>
      </c>
      <c r="E21" s="42">
        <v>0</v>
      </c>
      <c r="F21" s="41">
        <v>1000</v>
      </c>
      <c r="G21" s="4">
        <v>150</v>
      </c>
      <c r="H21" s="41">
        <f t="shared" ref="H21:H26" si="3">D21*G21</f>
        <v>150000</v>
      </c>
      <c r="I21" s="41">
        <v>124288.0245</v>
      </c>
      <c r="J21" s="41">
        <v>15743.307000000001</v>
      </c>
      <c r="K21" s="41">
        <v>9968.67</v>
      </c>
      <c r="L21" s="41">
        <f t="shared" si="2"/>
        <v>150000.00150000001</v>
      </c>
    </row>
    <row r="22" spans="1:12" s="1" customFormat="1" ht="25.5" x14ac:dyDescent="0.25">
      <c r="A22" s="3" t="s">
        <v>35</v>
      </c>
      <c r="B22" s="12" t="s">
        <v>262</v>
      </c>
      <c r="C22" s="9" t="s">
        <v>10</v>
      </c>
      <c r="D22" s="41">
        <v>700</v>
      </c>
      <c r="E22" s="42">
        <v>0</v>
      </c>
      <c r="F22" s="41">
        <v>700</v>
      </c>
      <c r="G22" s="4">
        <v>50</v>
      </c>
      <c r="H22" s="41">
        <f t="shared" si="3"/>
        <v>35000</v>
      </c>
      <c r="I22" s="41">
        <v>29000.539049999999</v>
      </c>
      <c r="J22" s="41">
        <v>3673.4383000000003</v>
      </c>
      <c r="K22" s="41">
        <v>2326.0229999999997</v>
      </c>
      <c r="L22" s="41">
        <f t="shared" si="2"/>
        <v>35000.000350000002</v>
      </c>
    </row>
    <row r="23" spans="1:12" s="1" customFormat="1" ht="43.5" customHeight="1" x14ac:dyDescent="0.25">
      <c r="A23" s="3" t="s">
        <v>25</v>
      </c>
      <c r="B23" s="8" t="s">
        <v>397</v>
      </c>
      <c r="C23" s="9"/>
      <c r="D23" s="41"/>
      <c r="E23" s="41"/>
      <c r="F23" s="41"/>
      <c r="G23" s="4"/>
      <c r="H23" s="41"/>
      <c r="I23" s="41"/>
      <c r="J23" s="41"/>
      <c r="K23" s="41"/>
      <c r="L23" s="41"/>
    </row>
    <row r="24" spans="1:12" s="1" customFormat="1" ht="38.25" x14ac:dyDescent="0.25">
      <c r="A24" s="3" t="s">
        <v>37</v>
      </c>
      <c r="B24" s="12" t="s">
        <v>38</v>
      </c>
      <c r="C24" s="9" t="s">
        <v>10</v>
      </c>
      <c r="D24" s="41">
        <v>2000</v>
      </c>
      <c r="E24" s="42">
        <v>0</v>
      </c>
      <c r="F24" s="41">
        <v>2000</v>
      </c>
      <c r="G24" s="4">
        <v>85</v>
      </c>
      <c r="H24" s="41">
        <f t="shared" si="3"/>
        <v>170000</v>
      </c>
      <c r="I24" s="41">
        <v>140859.7611</v>
      </c>
      <c r="J24" s="41">
        <v>17842.4146</v>
      </c>
      <c r="K24" s="41">
        <v>11297.825999999999</v>
      </c>
      <c r="L24" s="41">
        <f>I24+J24+K24</f>
        <v>170000.00169999999</v>
      </c>
    </row>
    <row r="25" spans="1:12" s="1" customFormat="1" ht="25.5" x14ac:dyDescent="0.25">
      <c r="A25" s="3" t="s">
        <v>39</v>
      </c>
      <c r="B25" s="12" t="s">
        <v>461</v>
      </c>
      <c r="C25" s="9" t="s">
        <v>10</v>
      </c>
      <c r="D25" s="41">
        <v>300</v>
      </c>
      <c r="E25" s="42">
        <v>0</v>
      </c>
      <c r="F25" s="41">
        <v>300</v>
      </c>
      <c r="G25" s="4">
        <v>1</v>
      </c>
      <c r="H25" s="41">
        <f t="shared" si="3"/>
        <v>300</v>
      </c>
      <c r="I25" s="41">
        <v>248.57604900000001</v>
      </c>
      <c r="J25" s="41">
        <v>31.486613999999999</v>
      </c>
      <c r="K25" s="41">
        <v>19.937339999999999</v>
      </c>
      <c r="L25" s="41">
        <f>I25+J25+K25</f>
        <v>300.00000299999999</v>
      </c>
    </row>
    <row r="26" spans="1:12" s="1" customFormat="1" ht="25.5" x14ac:dyDescent="0.25">
      <c r="A26" s="3" t="s">
        <v>41</v>
      </c>
      <c r="B26" s="12" t="s">
        <v>460</v>
      </c>
      <c r="C26" s="9" t="s">
        <v>10</v>
      </c>
      <c r="D26" s="41">
        <v>300</v>
      </c>
      <c r="E26" s="42">
        <v>0</v>
      </c>
      <c r="F26" s="41">
        <v>300</v>
      </c>
      <c r="G26" s="4">
        <v>1</v>
      </c>
      <c r="H26" s="41">
        <f t="shared" si="3"/>
        <v>300</v>
      </c>
      <c r="I26" s="41">
        <v>248.57604900000001</v>
      </c>
      <c r="J26" s="41">
        <v>31.486613999999999</v>
      </c>
      <c r="K26" s="41">
        <v>19.937339999999999</v>
      </c>
      <c r="L26" s="41">
        <f>I26+J26+K26</f>
        <v>300.00000299999999</v>
      </c>
    </row>
    <row r="27" spans="1:12" s="1" customFormat="1" ht="70.5" customHeight="1" x14ac:dyDescent="0.25">
      <c r="A27" s="13" t="s">
        <v>28</v>
      </c>
      <c r="B27" s="8" t="s">
        <v>462</v>
      </c>
      <c r="C27" s="16"/>
      <c r="D27" s="41"/>
      <c r="E27" s="41"/>
      <c r="F27" s="41"/>
      <c r="G27" s="4"/>
      <c r="H27" s="41"/>
      <c r="I27" s="41"/>
      <c r="J27" s="41"/>
      <c r="K27" s="41"/>
      <c r="L27" s="41"/>
    </row>
    <row r="28" spans="1:12" s="1" customFormat="1" ht="26.25" x14ac:dyDescent="0.25">
      <c r="A28" s="3" t="s">
        <v>44</v>
      </c>
      <c r="B28" s="12" t="s">
        <v>45</v>
      </c>
      <c r="C28" s="11" t="s">
        <v>46</v>
      </c>
      <c r="D28" s="41">
        <v>8500</v>
      </c>
      <c r="E28" s="42">
        <v>0</v>
      </c>
      <c r="F28" s="41">
        <v>8500</v>
      </c>
      <c r="G28" s="4">
        <v>16</v>
      </c>
      <c r="H28" s="41">
        <f t="shared" ref="H28:H57" si="4">D28*G28</f>
        <v>136000</v>
      </c>
      <c r="I28" s="41">
        <v>112687.80888</v>
      </c>
      <c r="J28" s="41">
        <v>14273.93168</v>
      </c>
      <c r="K28" s="41">
        <v>9038.2608</v>
      </c>
      <c r="L28" s="41">
        <f t="shared" ref="L28:L33" si="5">I28+J28+K28</f>
        <v>136000.00135999999</v>
      </c>
    </row>
    <row r="29" spans="1:12" s="1" customFormat="1" ht="25.5" x14ac:dyDescent="0.25">
      <c r="A29" s="14" t="s">
        <v>48</v>
      </c>
      <c r="B29" s="12" t="s">
        <v>49</v>
      </c>
      <c r="C29" s="9" t="s">
        <v>46</v>
      </c>
      <c r="D29" s="41">
        <v>4000</v>
      </c>
      <c r="E29" s="42">
        <v>0</v>
      </c>
      <c r="F29" s="41">
        <v>4000</v>
      </c>
      <c r="G29" s="4">
        <v>4</v>
      </c>
      <c r="H29" s="41">
        <f t="shared" si="4"/>
        <v>16000</v>
      </c>
      <c r="I29" s="41">
        <v>13257.389279999999</v>
      </c>
      <c r="J29" s="41">
        <v>1679.2860800000001</v>
      </c>
      <c r="K29" s="41">
        <v>1063.3247999999999</v>
      </c>
      <c r="L29" s="41">
        <f t="shared" si="5"/>
        <v>16000.00016</v>
      </c>
    </row>
    <row r="30" spans="1:12" s="1" customFormat="1" ht="26.25" x14ac:dyDescent="0.25">
      <c r="A30" s="3" t="s">
        <v>50</v>
      </c>
      <c r="B30" s="12" t="s">
        <v>398</v>
      </c>
      <c r="C30" s="11" t="s">
        <v>46</v>
      </c>
      <c r="D30" s="41">
        <v>2500</v>
      </c>
      <c r="E30" s="42">
        <v>0</v>
      </c>
      <c r="F30" s="41">
        <v>2500</v>
      </c>
      <c r="G30" s="4">
        <v>2</v>
      </c>
      <c r="H30" s="41">
        <f t="shared" si="4"/>
        <v>5000</v>
      </c>
      <c r="I30" s="41">
        <v>4142.93415</v>
      </c>
      <c r="J30" s="41">
        <v>524.77689999999996</v>
      </c>
      <c r="K30" s="41">
        <v>332.28899999999999</v>
      </c>
      <c r="L30" s="41">
        <f t="shared" si="5"/>
        <v>5000.0000499999996</v>
      </c>
    </row>
    <row r="31" spans="1:12" s="1" customFormat="1" ht="26.25" x14ac:dyDescent="0.25">
      <c r="A31" s="14" t="s">
        <v>51</v>
      </c>
      <c r="B31" s="12" t="s">
        <v>52</v>
      </c>
      <c r="C31" s="11" t="s">
        <v>46</v>
      </c>
      <c r="D31" s="41">
        <v>1000</v>
      </c>
      <c r="E31" s="42">
        <v>0</v>
      </c>
      <c r="F31" s="41">
        <v>1000</v>
      </c>
      <c r="G31" s="4">
        <v>2</v>
      </c>
      <c r="H31" s="41">
        <f t="shared" si="4"/>
        <v>2000</v>
      </c>
      <c r="I31" s="41">
        <v>1657.1736599999999</v>
      </c>
      <c r="J31" s="41">
        <v>209.91076000000001</v>
      </c>
      <c r="K31" s="41">
        <v>132.91559999999998</v>
      </c>
      <c r="L31" s="41">
        <f t="shared" si="5"/>
        <v>2000.0000199999999</v>
      </c>
    </row>
    <row r="32" spans="1:12" s="1" customFormat="1" ht="26.25" x14ac:dyDescent="0.25">
      <c r="A32" s="14" t="s">
        <v>53</v>
      </c>
      <c r="B32" s="12" t="s">
        <v>54</v>
      </c>
      <c r="C32" s="11" t="s">
        <v>46</v>
      </c>
      <c r="D32" s="41">
        <v>500</v>
      </c>
      <c r="E32" s="42">
        <v>0</v>
      </c>
      <c r="F32" s="41">
        <v>500</v>
      </c>
      <c r="G32" s="4">
        <v>42</v>
      </c>
      <c r="H32" s="41">
        <f t="shared" si="4"/>
        <v>21000</v>
      </c>
      <c r="I32" s="41">
        <v>17400.32343</v>
      </c>
      <c r="J32" s="41">
        <v>2204.0629800000002</v>
      </c>
      <c r="K32" s="41">
        <v>1395.6137999999999</v>
      </c>
      <c r="L32" s="41">
        <f t="shared" si="5"/>
        <v>21000.000209999998</v>
      </c>
    </row>
    <row r="33" spans="1:12" s="1" customFormat="1" ht="26.25" x14ac:dyDescent="0.25">
      <c r="A33" s="14" t="s">
        <v>361</v>
      </c>
      <c r="B33" s="12" t="s">
        <v>343</v>
      </c>
      <c r="C33" s="11" t="s">
        <v>46</v>
      </c>
      <c r="D33" s="41">
        <v>513.8131479100241</v>
      </c>
      <c r="E33" s="42">
        <v>0</v>
      </c>
      <c r="F33" s="41">
        <v>513.8131479100241</v>
      </c>
      <c r="G33" s="4">
        <v>50</v>
      </c>
      <c r="H33" s="41">
        <f t="shared" si="4"/>
        <v>25690.657395501206</v>
      </c>
      <c r="I33" s="41">
        <v>18600.702189501197</v>
      </c>
      <c r="J33" s="41">
        <v>4194.624264</v>
      </c>
      <c r="K33" s="41">
        <v>2895.3309420000001</v>
      </c>
      <c r="L33" s="41">
        <f t="shared" si="5"/>
        <v>25690.657395501199</v>
      </c>
    </row>
    <row r="34" spans="1:12" s="1" customFormat="1" ht="28.5" x14ac:dyDescent="0.25">
      <c r="A34" s="13" t="s">
        <v>30</v>
      </c>
      <c r="B34" s="8" t="s">
        <v>399</v>
      </c>
      <c r="C34" s="16"/>
      <c r="D34" s="41"/>
      <c r="E34" s="41"/>
      <c r="F34" s="41"/>
      <c r="G34" s="4"/>
      <c r="H34" s="41"/>
      <c r="I34" s="41"/>
      <c r="J34" s="41"/>
      <c r="K34" s="41"/>
      <c r="L34" s="41"/>
    </row>
    <row r="35" spans="1:12" s="1" customFormat="1" ht="38.25" x14ac:dyDescent="0.25">
      <c r="A35" s="3" t="s">
        <v>56</v>
      </c>
      <c r="B35" s="12" t="s">
        <v>57</v>
      </c>
      <c r="C35" s="9" t="s">
        <v>58</v>
      </c>
      <c r="D35" s="41">
        <v>850.00418749781682</v>
      </c>
      <c r="E35" s="42">
        <v>0</v>
      </c>
      <c r="F35" s="41">
        <v>850.00418749781682</v>
      </c>
      <c r="G35" s="4">
        <v>3756</v>
      </c>
      <c r="H35" s="41">
        <f>D35*G35</f>
        <v>3192615.7282417999</v>
      </c>
      <c r="I35" s="41">
        <v>2626707.5230867998</v>
      </c>
      <c r="J35" s="41">
        <v>503095.91324499995</v>
      </c>
      <c r="K35" s="41">
        <v>62812.291310999994</v>
      </c>
      <c r="L35" s="41">
        <f>I35+J35+K35</f>
        <v>3192615.7276427997</v>
      </c>
    </row>
    <row r="36" spans="1:12" s="1" customFormat="1" ht="26.25" x14ac:dyDescent="0.25">
      <c r="A36" s="3" t="s">
        <v>59</v>
      </c>
      <c r="B36" s="12" t="s">
        <v>40</v>
      </c>
      <c r="C36" s="11" t="s">
        <v>58</v>
      </c>
      <c r="D36" s="41">
        <v>250</v>
      </c>
      <c r="E36" s="42">
        <v>0</v>
      </c>
      <c r="F36" s="41">
        <v>250</v>
      </c>
      <c r="G36" s="4">
        <v>68</v>
      </c>
      <c r="H36" s="41">
        <f t="shared" si="4"/>
        <v>17000</v>
      </c>
      <c r="I36" s="41">
        <v>14085.97611</v>
      </c>
      <c r="J36" s="41">
        <v>1784.24146</v>
      </c>
      <c r="K36" s="41">
        <v>1129.7826</v>
      </c>
      <c r="L36" s="41">
        <f>I36+J36+K36</f>
        <v>17000.000169999999</v>
      </c>
    </row>
    <row r="37" spans="1:12" s="1" customFormat="1" ht="26.25" x14ac:dyDescent="0.25">
      <c r="A37" s="3" t="s">
        <v>60</v>
      </c>
      <c r="B37" s="12" t="s">
        <v>42</v>
      </c>
      <c r="C37" s="11" t="s">
        <v>58</v>
      </c>
      <c r="D37" s="41">
        <v>250</v>
      </c>
      <c r="E37" s="42">
        <v>0</v>
      </c>
      <c r="F37" s="41">
        <v>250</v>
      </c>
      <c r="G37" s="4">
        <v>8</v>
      </c>
      <c r="H37" s="41">
        <f t="shared" si="4"/>
        <v>2000</v>
      </c>
      <c r="I37" s="41">
        <v>1657.1736599999999</v>
      </c>
      <c r="J37" s="41">
        <v>209.91076000000001</v>
      </c>
      <c r="K37" s="41">
        <v>132.91559999999998</v>
      </c>
      <c r="L37" s="41">
        <f>I37+J37+K37</f>
        <v>2000.0000199999999</v>
      </c>
    </row>
    <row r="38" spans="1:12" s="1" customFormat="1" ht="28.5" x14ac:dyDescent="0.25">
      <c r="A38" s="14" t="s">
        <v>391</v>
      </c>
      <c r="B38" s="12" t="s">
        <v>400</v>
      </c>
      <c r="C38" s="9" t="s">
        <v>258</v>
      </c>
      <c r="D38" s="41">
        <v>1.5</v>
      </c>
      <c r="E38" s="42">
        <v>0</v>
      </c>
      <c r="F38" s="41">
        <v>1.5</v>
      </c>
      <c r="G38" s="4">
        <v>144</v>
      </c>
      <c r="H38" s="41">
        <f>D38*G38</f>
        <v>216</v>
      </c>
      <c r="I38" s="41">
        <v>178.97475528000001</v>
      </c>
      <c r="J38" s="41">
        <v>22.67036208</v>
      </c>
      <c r="K38" s="41">
        <v>14.354884799999999</v>
      </c>
      <c r="L38" s="41">
        <f t="shared" ref="L38" si="6">I38+J38+K38</f>
        <v>216.00000216000001</v>
      </c>
    </row>
    <row r="39" spans="1:12" s="1" customFormat="1" ht="66.75" x14ac:dyDescent="0.25">
      <c r="A39" s="3" t="s">
        <v>36</v>
      </c>
      <c r="B39" s="12" t="s">
        <v>401</v>
      </c>
      <c r="C39" s="9" t="s">
        <v>63</v>
      </c>
      <c r="D39" s="41">
        <v>500</v>
      </c>
      <c r="E39" s="42">
        <v>0</v>
      </c>
      <c r="F39" s="41">
        <v>500</v>
      </c>
      <c r="G39" s="4">
        <v>2</v>
      </c>
      <c r="H39" s="41">
        <f t="shared" si="4"/>
        <v>1000</v>
      </c>
      <c r="I39" s="41">
        <v>828.58682999999996</v>
      </c>
      <c r="J39" s="41">
        <v>104.95538000000001</v>
      </c>
      <c r="K39" s="41">
        <v>66.457799999999992</v>
      </c>
      <c r="L39" s="41">
        <f>I39+J39+K39</f>
        <v>1000.00001</v>
      </c>
    </row>
    <row r="40" spans="1:12" s="1" customFormat="1" ht="15.75" x14ac:dyDescent="0.25">
      <c r="A40" s="13" t="s">
        <v>64</v>
      </c>
      <c r="B40" s="8" t="s">
        <v>402</v>
      </c>
      <c r="C40" s="16"/>
      <c r="D40" s="41"/>
      <c r="E40" s="41"/>
      <c r="F40" s="41"/>
      <c r="G40" s="4"/>
      <c r="H40" s="41"/>
      <c r="I40" s="41"/>
      <c r="J40" s="41"/>
      <c r="K40" s="41"/>
      <c r="L40" s="41"/>
    </row>
    <row r="41" spans="1:12" s="1" customFormat="1" ht="114.75" customHeight="1" x14ac:dyDescent="0.25">
      <c r="A41" s="3" t="s">
        <v>43</v>
      </c>
      <c r="B41" s="12" t="s">
        <v>362</v>
      </c>
      <c r="C41" s="9" t="s">
        <v>66</v>
      </c>
      <c r="D41" s="41">
        <v>2000</v>
      </c>
      <c r="E41" s="42">
        <v>0</v>
      </c>
      <c r="F41" s="41">
        <v>2000</v>
      </c>
      <c r="G41" s="4">
        <v>6</v>
      </c>
      <c r="H41" s="41">
        <f>D41*G41</f>
        <v>12000</v>
      </c>
      <c r="I41" s="41">
        <v>9943.0419600000005</v>
      </c>
      <c r="J41" s="41">
        <v>1259.4645600000001</v>
      </c>
      <c r="K41" s="41">
        <v>797.49360000000001</v>
      </c>
      <c r="L41" s="41">
        <f>I41+J41+K41</f>
        <v>12000.000120000001</v>
      </c>
    </row>
    <row r="42" spans="1:12" s="1" customFormat="1" ht="51" x14ac:dyDescent="0.25">
      <c r="A42" s="3" t="s">
        <v>47</v>
      </c>
      <c r="B42" s="12" t="s">
        <v>67</v>
      </c>
      <c r="C42" s="9" t="s">
        <v>66</v>
      </c>
      <c r="D42" s="41">
        <v>7000</v>
      </c>
      <c r="E42" s="42">
        <v>0</v>
      </c>
      <c r="F42" s="41">
        <v>7000</v>
      </c>
      <c r="G42" s="4">
        <v>1</v>
      </c>
      <c r="H42" s="41">
        <f t="shared" si="4"/>
        <v>7000</v>
      </c>
      <c r="I42" s="41">
        <v>5800.1078100000004</v>
      </c>
      <c r="J42" s="41">
        <v>734.68766000000005</v>
      </c>
      <c r="K42" s="41">
        <v>465.20459999999997</v>
      </c>
      <c r="L42" s="41">
        <f t="shared" ref="L42:L48" si="7">I42+J42+K42</f>
        <v>7000.000070000001</v>
      </c>
    </row>
    <row r="43" spans="1:12" s="1" customFormat="1" ht="66.75" x14ac:dyDescent="0.25">
      <c r="A43" s="3" t="s">
        <v>55</v>
      </c>
      <c r="B43" s="12" t="s">
        <v>403</v>
      </c>
      <c r="C43" s="9" t="s">
        <v>68</v>
      </c>
      <c r="D43" s="41">
        <v>650</v>
      </c>
      <c r="E43" s="42">
        <v>0</v>
      </c>
      <c r="F43" s="41">
        <v>650</v>
      </c>
      <c r="G43" s="4">
        <v>3</v>
      </c>
      <c r="H43" s="41">
        <f t="shared" si="4"/>
        <v>1950</v>
      </c>
      <c r="I43" s="41">
        <v>1615.7443185</v>
      </c>
      <c r="J43" s="41">
        <v>204.66299100000001</v>
      </c>
      <c r="K43" s="41">
        <v>129.59270999999998</v>
      </c>
      <c r="L43" s="41">
        <f t="shared" si="7"/>
        <v>1950.0000194999998</v>
      </c>
    </row>
    <row r="44" spans="1:12" s="1" customFormat="1" ht="54" x14ac:dyDescent="0.25">
      <c r="A44" s="3" t="s">
        <v>61</v>
      </c>
      <c r="B44" s="12" t="s">
        <v>404</v>
      </c>
      <c r="C44" s="9" t="s">
        <v>69</v>
      </c>
      <c r="D44" s="41">
        <v>500</v>
      </c>
      <c r="E44" s="42">
        <v>0</v>
      </c>
      <c r="F44" s="41">
        <v>500</v>
      </c>
      <c r="G44" s="4">
        <v>1</v>
      </c>
      <c r="H44" s="41">
        <f t="shared" si="4"/>
        <v>500</v>
      </c>
      <c r="I44" s="41">
        <v>414.29341499999998</v>
      </c>
      <c r="J44" s="41">
        <v>52.477690000000003</v>
      </c>
      <c r="K44" s="41">
        <v>33.228899999999996</v>
      </c>
      <c r="L44" s="41">
        <f t="shared" si="7"/>
        <v>500.00000499999999</v>
      </c>
    </row>
    <row r="45" spans="1:12" s="1" customFormat="1" ht="28.5" x14ac:dyDescent="0.25">
      <c r="A45" s="3" t="s">
        <v>62</v>
      </c>
      <c r="B45" s="12" t="s">
        <v>405</v>
      </c>
      <c r="C45" s="9" t="s">
        <v>69</v>
      </c>
      <c r="D45" s="41">
        <v>200</v>
      </c>
      <c r="E45" s="42">
        <v>0</v>
      </c>
      <c r="F45" s="41">
        <v>200</v>
      </c>
      <c r="G45" s="4">
        <v>1</v>
      </c>
      <c r="H45" s="41">
        <f t="shared" si="4"/>
        <v>200</v>
      </c>
      <c r="I45" s="41">
        <v>165.717366</v>
      </c>
      <c r="J45" s="41">
        <v>20.991076</v>
      </c>
      <c r="K45" s="41">
        <v>13.291559999999999</v>
      </c>
      <c r="L45" s="41">
        <f t="shared" si="7"/>
        <v>200.00000199999999</v>
      </c>
    </row>
    <row r="46" spans="1:12" s="1" customFormat="1" ht="28.5" x14ac:dyDescent="0.25">
      <c r="A46" s="14" t="s">
        <v>71</v>
      </c>
      <c r="B46" s="12" t="s">
        <v>406</v>
      </c>
      <c r="C46" s="9" t="s">
        <v>72</v>
      </c>
      <c r="D46" s="41">
        <v>41</v>
      </c>
      <c r="E46" s="42">
        <v>0</v>
      </c>
      <c r="F46" s="41">
        <v>41</v>
      </c>
      <c r="G46" s="4">
        <v>1</v>
      </c>
      <c r="H46" s="41">
        <f t="shared" si="4"/>
        <v>41</v>
      </c>
      <c r="I46" s="41">
        <v>33.972060030000002</v>
      </c>
      <c r="J46" s="41">
        <v>4.3031705799999997</v>
      </c>
      <c r="K46" s="41">
        <v>2.7247697999999998</v>
      </c>
      <c r="L46" s="41">
        <f t="shared" si="7"/>
        <v>41.000000409999998</v>
      </c>
    </row>
    <row r="47" spans="1:12" s="1" customFormat="1" ht="28.5" x14ac:dyDescent="0.25">
      <c r="A47" s="14" t="s">
        <v>73</v>
      </c>
      <c r="B47" s="12" t="s">
        <v>407</v>
      </c>
      <c r="C47" s="9" t="s">
        <v>58</v>
      </c>
      <c r="D47" s="41">
        <v>150</v>
      </c>
      <c r="E47" s="42">
        <v>0</v>
      </c>
      <c r="F47" s="41">
        <v>150</v>
      </c>
      <c r="G47" s="4">
        <v>500</v>
      </c>
      <c r="H47" s="41">
        <f t="shared" si="4"/>
        <v>75000</v>
      </c>
      <c r="I47" s="41">
        <v>62144.01225</v>
      </c>
      <c r="J47" s="41">
        <v>7871.6535000000003</v>
      </c>
      <c r="K47" s="41">
        <v>4984.335</v>
      </c>
      <c r="L47" s="41">
        <f t="shared" si="7"/>
        <v>75000.000750000007</v>
      </c>
    </row>
    <row r="48" spans="1:12" s="1" customFormat="1" ht="41.25" x14ac:dyDescent="0.25">
      <c r="A48" s="14" t="s">
        <v>74</v>
      </c>
      <c r="B48" s="12" t="s">
        <v>408</v>
      </c>
      <c r="C48" s="9" t="s">
        <v>75</v>
      </c>
      <c r="D48" s="41">
        <v>600.23</v>
      </c>
      <c r="E48" s="42">
        <v>0</v>
      </c>
      <c r="F48" s="41">
        <v>600.23</v>
      </c>
      <c r="G48" s="4">
        <v>140</v>
      </c>
      <c r="H48" s="41">
        <f t="shared" si="4"/>
        <v>84032.2</v>
      </c>
      <c r="I48" s="41">
        <v>62602.957769258486</v>
      </c>
      <c r="J48" s="41">
        <v>11278.377963999999</v>
      </c>
      <c r="K48" s="41">
        <v>10150.8769068</v>
      </c>
      <c r="L48" s="41">
        <f t="shared" si="7"/>
        <v>84032.212640058482</v>
      </c>
    </row>
    <row r="49" spans="1:12" s="1" customFormat="1" ht="68.45" customHeight="1" x14ac:dyDescent="0.25">
      <c r="A49" s="13" t="s">
        <v>76</v>
      </c>
      <c r="B49" s="8" t="s">
        <v>384</v>
      </c>
      <c r="C49" s="9"/>
      <c r="D49" s="41"/>
      <c r="E49" s="41"/>
      <c r="F49" s="41"/>
      <c r="G49" s="4"/>
      <c r="H49" s="41"/>
      <c r="I49" s="41"/>
      <c r="J49" s="41"/>
      <c r="K49" s="41"/>
      <c r="L49" s="41"/>
    </row>
    <row r="50" spans="1:12" s="1" customFormat="1" ht="26.25" x14ac:dyDescent="0.25">
      <c r="A50" s="3" t="s">
        <v>77</v>
      </c>
      <c r="B50" s="12" t="s">
        <v>78</v>
      </c>
      <c r="C50" s="11" t="s">
        <v>10</v>
      </c>
      <c r="D50" s="41">
        <v>11.977702852151999</v>
      </c>
      <c r="E50" s="42">
        <v>0</v>
      </c>
      <c r="F50" s="41">
        <v>11.977702852151999</v>
      </c>
      <c r="G50" s="4">
        <v>550</v>
      </c>
      <c r="H50" s="41">
        <f>D50*G50</f>
        <v>6587.7365686836001</v>
      </c>
      <c r="I50" s="41">
        <v>4718.0959606835995</v>
      </c>
      <c r="J50" s="41">
        <v>1105.6552320000001</v>
      </c>
      <c r="K50" s="41">
        <v>763.98537599999997</v>
      </c>
      <c r="L50" s="41">
        <f>I50+J50+K50</f>
        <v>6587.7365686835992</v>
      </c>
    </row>
    <row r="51" spans="1:12" s="1" customFormat="1" ht="26.25" x14ac:dyDescent="0.25">
      <c r="A51" s="3" t="s">
        <v>79</v>
      </c>
      <c r="B51" s="12" t="s">
        <v>80</v>
      </c>
      <c r="C51" s="11" t="s">
        <v>10</v>
      </c>
      <c r="D51" s="41">
        <v>6.9752736969680003</v>
      </c>
      <c r="E51" s="42">
        <v>0</v>
      </c>
      <c r="F51" s="41">
        <v>6.9752736969680003</v>
      </c>
      <c r="G51" s="4">
        <v>550</v>
      </c>
      <c r="H51" s="41">
        <f>D51*G51</f>
        <v>3836.4005333324003</v>
      </c>
      <c r="I51" s="41">
        <v>3136.3281493324002</v>
      </c>
      <c r="J51" s="41">
        <v>265.856448</v>
      </c>
      <c r="K51" s="41">
        <v>434.215936</v>
      </c>
      <c r="L51" s="41">
        <f>I51+J51+K51</f>
        <v>3836.4005333324003</v>
      </c>
    </row>
    <row r="52" spans="1:12" s="1" customFormat="1" ht="168" customHeight="1" x14ac:dyDescent="0.25">
      <c r="A52" s="13" t="s">
        <v>70</v>
      </c>
      <c r="B52" s="8" t="s">
        <v>385</v>
      </c>
      <c r="C52" s="9"/>
      <c r="D52" s="41"/>
      <c r="E52" s="41"/>
      <c r="F52" s="41"/>
      <c r="G52" s="4"/>
      <c r="H52" s="41"/>
      <c r="I52" s="41"/>
      <c r="J52" s="41"/>
      <c r="K52" s="41"/>
      <c r="L52" s="41"/>
    </row>
    <row r="53" spans="1:12" s="1" customFormat="1" ht="25.5" x14ac:dyDescent="0.25">
      <c r="A53" s="3" t="s">
        <v>81</v>
      </c>
      <c r="B53" s="12" t="s">
        <v>78</v>
      </c>
      <c r="C53" s="9" t="s">
        <v>10</v>
      </c>
      <c r="D53" s="41">
        <v>21</v>
      </c>
      <c r="E53" s="42">
        <v>0</v>
      </c>
      <c r="F53" s="41">
        <v>21</v>
      </c>
      <c r="G53" s="4">
        <v>635</v>
      </c>
      <c r="H53" s="41">
        <f t="shared" si="4"/>
        <v>13335</v>
      </c>
      <c r="I53" s="41">
        <v>11049.205378049999</v>
      </c>
      <c r="J53" s="41">
        <v>1399.5799923</v>
      </c>
      <c r="K53" s="41">
        <v>886.21476299999995</v>
      </c>
      <c r="L53" s="41">
        <f t="shared" ref="L53:L57" si="8">I53+J53+K53</f>
        <v>13335.000133349999</v>
      </c>
    </row>
    <row r="54" spans="1:12" s="1" customFormat="1" ht="25.5" x14ac:dyDescent="0.25">
      <c r="A54" s="3" t="s">
        <v>82</v>
      </c>
      <c r="B54" s="12" t="s">
        <v>80</v>
      </c>
      <c r="C54" s="9" t="s">
        <v>10</v>
      </c>
      <c r="D54" s="41">
        <v>7</v>
      </c>
      <c r="E54" s="42">
        <v>0</v>
      </c>
      <c r="F54" s="41">
        <v>7</v>
      </c>
      <c r="G54" s="4">
        <v>70</v>
      </c>
      <c r="H54" s="41">
        <f t="shared" si="4"/>
        <v>490</v>
      </c>
      <c r="I54" s="41">
        <v>406.00754669999998</v>
      </c>
      <c r="J54" s="41">
        <v>51.428136199999997</v>
      </c>
      <c r="K54" s="41">
        <v>32.564321999999997</v>
      </c>
      <c r="L54" s="41">
        <f t="shared" si="8"/>
        <v>490.00000489999996</v>
      </c>
    </row>
    <row r="55" spans="1:12" s="1" customFormat="1" ht="28.5" x14ac:dyDescent="0.25">
      <c r="A55" s="13" t="s">
        <v>83</v>
      </c>
      <c r="B55" s="8" t="s">
        <v>411</v>
      </c>
      <c r="C55" s="9"/>
      <c r="D55" s="41"/>
      <c r="E55" s="41"/>
      <c r="F55" s="41"/>
      <c r="G55" s="4"/>
      <c r="H55" s="41"/>
      <c r="I55" s="41"/>
      <c r="J55" s="41"/>
      <c r="K55" s="41"/>
      <c r="L55" s="41"/>
    </row>
    <row r="56" spans="1:12" s="1" customFormat="1" ht="25.5" x14ac:dyDescent="0.25">
      <c r="A56" s="3" t="s">
        <v>84</v>
      </c>
      <c r="B56" s="12" t="s">
        <v>85</v>
      </c>
      <c r="C56" s="9" t="s">
        <v>10</v>
      </c>
      <c r="D56" s="41">
        <v>10</v>
      </c>
      <c r="E56" s="42">
        <v>0</v>
      </c>
      <c r="F56" s="41">
        <v>10</v>
      </c>
      <c r="G56" s="4">
        <v>65</v>
      </c>
      <c r="H56" s="41">
        <f t="shared" si="4"/>
        <v>650</v>
      </c>
      <c r="I56" s="41">
        <v>538.58143949999999</v>
      </c>
      <c r="J56" s="41">
        <v>68.220996999999997</v>
      </c>
      <c r="K56" s="41">
        <v>43.197569999999999</v>
      </c>
      <c r="L56" s="41">
        <f t="shared" si="8"/>
        <v>650.00000650000004</v>
      </c>
    </row>
    <row r="57" spans="1:12" s="1" customFormat="1" ht="25.5" x14ac:dyDescent="0.25">
      <c r="A57" s="3" t="s">
        <v>86</v>
      </c>
      <c r="B57" s="12" t="s">
        <v>87</v>
      </c>
      <c r="C57" s="9" t="s">
        <v>10</v>
      </c>
      <c r="D57" s="41">
        <v>2</v>
      </c>
      <c r="E57" s="42">
        <v>0</v>
      </c>
      <c r="F57" s="41">
        <v>2</v>
      </c>
      <c r="G57" s="4">
        <v>3</v>
      </c>
      <c r="H57" s="41">
        <f t="shared" si="4"/>
        <v>6</v>
      </c>
      <c r="I57" s="41">
        <v>4.9715209800000002</v>
      </c>
      <c r="J57" s="41">
        <v>0.62973228000000003</v>
      </c>
      <c r="K57" s="41">
        <v>0.39874679999999996</v>
      </c>
      <c r="L57" s="41">
        <f t="shared" si="8"/>
        <v>6.0000000599999996</v>
      </c>
    </row>
    <row r="58" spans="1:12" s="1" customFormat="1" ht="15.75" x14ac:dyDescent="0.25">
      <c r="A58" s="13" t="s">
        <v>88</v>
      </c>
      <c r="B58" s="8" t="s">
        <v>412</v>
      </c>
      <c r="C58" s="9"/>
      <c r="D58" s="41"/>
      <c r="E58" s="41"/>
      <c r="F58" s="41"/>
      <c r="G58" s="4"/>
      <c r="H58" s="41"/>
      <c r="I58" s="41"/>
      <c r="J58" s="41"/>
      <c r="K58" s="41"/>
      <c r="L58" s="41"/>
    </row>
    <row r="59" spans="1:12" s="1" customFormat="1" ht="102.75" x14ac:dyDescent="0.25">
      <c r="A59" s="13" t="s">
        <v>89</v>
      </c>
      <c r="B59" s="8" t="s">
        <v>413</v>
      </c>
      <c r="C59" s="9"/>
      <c r="D59" s="41"/>
      <c r="E59" s="41"/>
      <c r="F59" s="41"/>
      <c r="G59" s="4"/>
      <c r="H59" s="41"/>
      <c r="I59" s="41"/>
      <c r="J59" s="41"/>
      <c r="K59" s="41"/>
      <c r="L59" s="41"/>
    </row>
    <row r="60" spans="1:12" s="1" customFormat="1" x14ac:dyDescent="0.25">
      <c r="A60" s="3" t="s">
        <v>90</v>
      </c>
      <c r="B60" s="12" t="s">
        <v>91</v>
      </c>
      <c r="C60" s="9" t="s">
        <v>92</v>
      </c>
      <c r="D60" s="41">
        <v>497</v>
      </c>
      <c r="E60" s="42">
        <v>0</v>
      </c>
      <c r="F60" s="41">
        <v>497</v>
      </c>
      <c r="G60" s="4">
        <v>2</v>
      </c>
      <c r="H60" s="41">
        <f t="shared" ref="H60:H62" si="9">D60*G60</f>
        <v>994</v>
      </c>
      <c r="I60" s="41">
        <v>823.61530902000004</v>
      </c>
      <c r="J60" s="41">
        <v>104.32564772000001</v>
      </c>
      <c r="K60" s="41">
        <v>66.059053199999994</v>
      </c>
      <c r="L60" s="41">
        <f>I60+J60+K60</f>
        <v>994.00000994000004</v>
      </c>
    </row>
    <row r="61" spans="1:12" s="1" customFormat="1" x14ac:dyDescent="0.25">
      <c r="A61" s="3" t="s">
        <v>93</v>
      </c>
      <c r="B61" s="12" t="s">
        <v>94</v>
      </c>
      <c r="C61" s="9" t="s">
        <v>92</v>
      </c>
      <c r="D61" s="41">
        <v>852</v>
      </c>
      <c r="E61" s="42">
        <v>0</v>
      </c>
      <c r="F61" s="41">
        <v>852</v>
      </c>
      <c r="G61" s="4">
        <v>1</v>
      </c>
      <c r="H61" s="41">
        <f t="shared" si="9"/>
        <v>852</v>
      </c>
      <c r="I61" s="41">
        <v>705.95597915999997</v>
      </c>
      <c r="J61" s="41">
        <v>89.421983760000003</v>
      </c>
      <c r="K61" s="41">
        <v>56.6220456</v>
      </c>
      <c r="L61" s="41">
        <f t="shared" ref="L61:L62" si="10">I61+J61+K61</f>
        <v>852.00000851999994</v>
      </c>
    </row>
    <row r="62" spans="1:12" s="1" customFormat="1" x14ac:dyDescent="0.25">
      <c r="A62" s="3" t="s">
        <v>95</v>
      </c>
      <c r="B62" s="12" t="s">
        <v>96</v>
      </c>
      <c r="C62" s="9" t="s">
        <v>92</v>
      </c>
      <c r="D62" s="41">
        <v>1419</v>
      </c>
      <c r="E62" s="42">
        <v>0</v>
      </c>
      <c r="F62" s="41">
        <v>1419</v>
      </c>
      <c r="G62" s="4">
        <v>1</v>
      </c>
      <c r="H62" s="41">
        <f t="shared" si="9"/>
        <v>1419</v>
      </c>
      <c r="I62" s="41">
        <v>1175.7647117700001</v>
      </c>
      <c r="J62" s="41">
        <v>148.93168421999999</v>
      </c>
      <c r="K62" s="41">
        <v>94.303618200000003</v>
      </c>
      <c r="L62" s="41">
        <f t="shared" si="10"/>
        <v>1419.0000141900002</v>
      </c>
    </row>
    <row r="63" spans="1:12" s="1" customFormat="1" ht="63.75" x14ac:dyDescent="0.25">
      <c r="A63" s="13" t="s">
        <v>97</v>
      </c>
      <c r="B63" s="8" t="s">
        <v>98</v>
      </c>
      <c r="C63" s="9"/>
      <c r="D63" s="41"/>
      <c r="E63" s="41"/>
      <c r="F63" s="41"/>
      <c r="G63" s="4"/>
      <c r="H63" s="41"/>
      <c r="I63" s="41"/>
      <c r="J63" s="41"/>
      <c r="K63" s="41"/>
      <c r="L63" s="41"/>
    </row>
    <row r="64" spans="1:12" s="1" customFormat="1" x14ac:dyDescent="0.25">
      <c r="A64" s="3" t="s">
        <v>99</v>
      </c>
      <c r="B64" s="12" t="s">
        <v>91</v>
      </c>
      <c r="C64" s="9" t="s">
        <v>92</v>
      </c>
      <c r="D64" s="41">
        <v>603</v>
      </c>
      <c r="E64" s="42">
        <v>0</v>
      </c>
      <c r="F64" s="41">
        <v>603</v>
      </c>
      <c r="G64" s="4">
        <v>8</v>
      </c>
      <c r="H64" s="41">
        <f t="shared" ref="H64:H66" si="11">D64*G64</f>
        <v>4824</v>
      </c>
      <c r="I64" s="41">
        <v>3997.1028679199999</v>
      </c>
      <c r="J64" s="41">
        <v>506.30475311999999</v>
      </c>
      <c r="K64" s="41">
        <v>320.59242719999997</v>
      </c>
      <c r="L64" s="41">
        <f t="shared" ref="L64:L66" si="12">I64+J64+K64</f>
        <v>4824.0000482400001</v>
      </c>
    </row>
    <row r="65" spans="1:12" s="1" customFormat="1" x14ac:dyDescent="0.25">
      <c r="A65" s="3" t="s">
        <v>100</v>
      </c>
      <c r="B65" s="12" t="s">
        <v>94</v>
      </c>
      <c r="C65" s="9" t="s">
        <v>92</v>
      </c>
      <c r="D65" s="41">
        <v>993</v>
      </c>
      <c r="E65" s="42">
        <v>0</v>
      </c>
      <c r="F65" s="41">
        <v>993</v>
      </c>
      <c r="G65" s="4">
        <v>1</v>
      </c>
      <c r="H65" s="41">
        <f t="shared" si="11"/>
        <v>993</v>
      </c>
      <c r="I65" s="41">
        <v>822.78672218999998</v>
      </c>
      <c r="J65" s="41">
        <v>104.22069234</v>
      </c>
      <c r="K65" s="41">
        <v>65.992595399999999</v>
      </c>
      <c r="L65" s="41">
        <f t="shared" si="12"/>
        <v>993.00000993000003</v>
      </c>
    </row>
    <row r="66" spans="1:12" s="1" customFormat="1" x14ac:dyDescent="0.25">
      <c r="A66" s="3" t="s">
        <v>101</v>
      </c>
      <c r="B66" s="12" t="s">
        <v>96</v>
      </c>
      <c r="C66" s="9" t="s">
        <v>92</v>
      </c>
      <c r="D66" s="41">
        <v>1774</v>
      </c>
      <c r="E66" s="42">
        <v>0</v>
      </c>
      <c r="F66" s="41">
        <v>1774</v>
      </c>
      <c r="G66" s="4">
        <v>1</v>
      </c>
      <c r="H66" s="41">
        <f t="shared" si="11"/>
        <v>1774</v>
      </c>
      <c r="I66" s="41">
        <v>1469.91303642</v>
      </c>
      <c r="J66" s="41">
        <v>186.19084412000001</v>
      </c>
      <c r="K66" s="41">
        <v>117.8961372</v>
      </c>
      <c r="L66" s="41">
        <f t="shared" si="12"/>
        <v>1774.0000177400002</v>
      </c>
    </row>
    <row r="67" spans="1:12" s="1" customFormat="1" ht="55.5" customHeight="1" x14ac:dyDescent="0.25">
      <c r="A67" s="13" t="s">
        <v>102</v>
      </c>
      <c r="B67" s="8" t="s">
        <v>103</v>
      </c>
      <c r="C67" s="9"/>
      <c r="D67" s="41"/>
      <c r="E67" s="41"/>
      <c r="F67" s="41"/>
      <c r="G67" s="4"/>
      <c r="H67" s="41"/>
      <c r="I67" s="41"/>
      <c r="J67" s="41"/>
      <c r="K67" s="41"/>
      <c r="L67" s="41"/>
    </row>
    <row r="68" spans="1:12" s="1" customFormat="1" x14ac:dyDescent="0.25">
      <c r="A68" s="3" t="s">
        <v>104</v>
      </c>
      <c r="B68" s="12" t="s">
        <v>91</v>
      </c>
      <c r="C68" s="9" t="s">
        <v>92</v>
      </c>
      <c r="D68" s="41">
        <v>674</v>
      </c>
      <c r="E68" s="42">
        <v>0</v>
      </c>
      <c r="F68" s="41">
        <v>674</v>
      </c>
      <c r="G68" s="4">
        <v>5</v>
      </c>
      <c r="H68" s="41">
        <f t="shared" ref="H68:H71" si="13">D68*G68</f>
        <v>3370</v>
      </c>
      <c r="I68" s="41">
        <v>2792.3376171</v>
      </c>
      <c r="J68" s="41">
        <v>353.69963059999998</v>
      </c>
      <c r="K68" s="41">
        <v>223.96278599999999</v>
      </c>
      <c r="L68" s="41">
        <f t="shared" ref="L68:L71" si="14">I68+J68+K68</f>
        <v>3370.0000337000001</v>
      </c>
    </row>
    <row r="69" spans="1:12" s="1" customFormat="1" x14ac:dyDescent="0.25">
      <c r="A69" s="3" t="s">
        <v>105</v>
      </c>
      <c r="B69" s="12" t="s">
        <v>94</v>
      </c>
      <c r="C69" s="9" t="s">
        <v>92</v>
      </c>
      <c r="D69" s="41">
        <v>1135</v>
      </c>
      <c r="E69" s="42">
        <v>0</v>
      </c>
      <c r="F69" s="41">
        <v>1135</v>
      </c>
      <c r="G69" s="4">
        <v>3</v>
      </c>
      <c r="H69" s="41">
        <f t="shared" si="13"/>
        <v>3405</v>
      </c>
      <c r="I69" s="41">
        <v>2821.33815615</v>
      </c>
      <c r="J69" s="41">
        <v>357.37306890000002</v>
      </c>
      <c r="K69" s="41">
        <v>226.28880899999999</v>
      </c>
      <c r="L69" s="41">
        <f t="shared" si="14"/>
        <v>3405.0000340500001</v>
      </c>
    </row>
    <row r="70" spans="1:12" s="1" customFormat="1" x14ac:dyDescent="0.25">
      <c r="A70" s="3" t="s">
        <v>106</v>
      </c>
      <c r="B70" s="12" t="s">
        <v>96</v>
      </c>
      <c r="C70" s="9" t="s">
        <v>92</v>
      </c>
      <c r="D70" s="41">
        <v>1987</v>
      </c>
      <c r="E70" s="42">
        <v>0</v>
      </c>
      <c r="F70" s="41">
        <v>1987</v>
      </c>
      <c r="G70" s="4">
        <v>2</v>
      </c>
      <c r="H70" s="41">
        <f t="shared" si="13"/>
        <v>3974</v>
      </c>
      <c r="I70" s="41">
        <v>3292.8040624199998</v>
      </c>
      <c r="J70" s="41">
        <v>417.09268012000001</v>
      </c>
      <c r="K70" s="41">
        <v>264.10329719999999</v>
      </c>
      <c r="L70" s="41">
        <f t="shared" si="14"/>
        <v>3974.0000397399995</v>
      </c>
    </row>
    <row r="71" spans="1:12" s="1" customFormat="1" ht="27.75" customHeight="1" x14ac:dyDescent="0.25">
      <c r="A71" s="3" t="s">
        <v>107</v>
      </c>
      <c r="B71" s="8" t="s">
        <v>108</v>
      </c>
      <c r="C71" s="9" t="s">
        <v>109</v>
      </c>
      <c r="D71" s="41">
        <v>14</v>
      </c>
      <c r="E71" s="42">
        <v>0</v>
      </c>
      <c r="F71" s="41">
        <v>14</v>
      </c>
      <c r="G71" s="4">
        <v>250</v>
      </c>
      <c r="H71" s="41">
        <f t="shared" si="13"/>
        <v>3500</v>
      </c>
      <c r="I71" s="41">
        <v>2900.0539050000002</v>
      </c>
      <c r="J71" s="41">
        <v>367.34383000000003</v>
      </c>
      <c r="K71" s="41">
        <v>232.60229999999999</v>
      </c>
      <c r="L71" s="41">
        <f t="shared" si="14"/>
        <v>3500.0000350000005</v>
      </c>
    </row>
    <row r="72" spans="1:12" s="1" customFormat="1" ht="68.25" customHeight="1" x14ac:dyDescent="0.25">
      <c r="A72" s="13" t="s">
        <v>110</v>
      </c>
      <c r="B72" s="17" t="s">
        <v>414</v>
      </c>
      <c r="C72" s="18"/>
      <c r="D72" s="41"/>
      <c r="E72" s="41"/>
      <c r="F72" s="41"/>
      <c r="G72" s="4"/>
      <c r="H72" s="41"/>
      <c r="I72" s="41"/>
      <c r="J72" s="41"/>
      <c r="K72" s="41"/>
      <c r="L72" s="41"/>
    </row>
    <row r="73" spans="1:12" s="1" customFormat="1" ht="25.5" x14ac:dyDescent="0.25">
      <c r="A73" s="3" t="s">
        <v>111</v>
      </c>
      <c r="B73" s="152" t="s">
        <v>112</v>
      </c>
      <c r="C73" s="18" t="s">
        <v>10</v>
      </c>
      <c r="D73" s="41">
        <v>710</v>
      </c>
      <c r="E73" s="42">
        <v>0</v>
      </c>
      <c r="F73" s="41">
        <v>710</v>
      </c>
      <c r="G73" s="4">
        <v>1</v>
      </c>
      <c r="H73" s="41">
        <f t="shared" ref="H73:H140" si="15">D73*G73</f>
        <v>710</v>
      </c>
      <c r="I73" s="41">
        <v>588.29664930000001</v>
      </c>
      <c r="J73" s="41">
        <v>74.5183198</v>
      </c>
      <c r="K73" s="41">
        <v>47.185037999999999</v>
      </c>
      <c r="L73" s="41">
        <f t="shared" ref="L73:L126" si="16">I73+J73+K73</f>
        <v>710.00000709999995</v>
      </c>
    </row>
    <row r="74" spans="1:12" s="1" customFormat="1" ht="25.5" x14ac:dyDescent="0.25">
      <c r="A74" s="3" t="s">
        <v>113</v>
      </c>
      <c r="B74" s="152" t="s">
        <v>114</v>
      </c>
      <c r="C74" s="18" t="s">
        <v>10</v>
      </c>
      <c r="D74" s="41">
        <v>71</v>
      </c>
      <c r="E74" s="42">
        <v>0</v>
      </c>
      <c r="F74" s="41">
        <v>71</v>
      </c>
      <c r="G74" s="4">
        <v>1</v>
      </c>
      <c r="H74" s="41">
        <f t="shared" si="15"/>
        <v>71</v>
      </c>
      <c r="I74" s="41">
        <v>58.82966493</v>
      </c>
      <c r="J74" s="41">
        <v>7.4518319799999997</v>
      </c>
      <c r="K74" s="41">
        <v>4.7185037999999997</v>
      </c>
      <c r="L74" s="41">
        <f t="shared" si="16"/>
        <v>71.000000709999995</v>
      </c>
    </row>
    <row r="75" spans="1:12" s="1" customFormat="1" ht="34.5" customHeight="1" x14ac:dyDescent="0.25">
      <c r="A75" s="3" t="s">
        <v>115</v>
      </c>
      <c r="B75" s="12" t="s">
        <v>464</v>
      </c>
      <c r="C75" s="9" t="s">
        <v>10</v>
      </c>
      <c r="D75" s="41">
        <v>171</v>
      </c>
      <c r="E75" s="42">
        <v>0</v>
      </c>
      <c r="F75" s="41">
        <v>171</v>
      </c>
      <c r="G75" s="4">
        <v>2</v>
      </c>
      <c r="H75" s="41">
        <f t="shared" si="15"/>
        <v>342</v>
      </c>
      <c r="I75" s="41">
        <v>283.37669585999998</v>
      </c>
      <c r="J75" s="41">
        <v>35.894739960000003</v>
      </c>
      <c r="K75" s="41">
        <v>22.728567599999998</v>
      </c>
      <c r="L75" s="41">
        <f t="shared" si="16"/>
        <v>342.00000341999998</v>
      </c>
    </row>
    <row r="76" spans="1:12" s="1" customFormat="1" ht="28.5" x14ac:dyDescent="0.25">
      <c r="A76" s="3" t="s">
        <v>116</v>
      </c>
      <c r="B76" s="12" t="s">
        <v>415</v>
      </c>
      <c r="C76" s="9" t="s">
        <v>10</v>
      </c>
      <c r="D76" s="41">
        <v>190</v>
      </c>
      <c r="E76" s="42">
        <v>0</v>
      </c>
      <c r="F76" s="41">
        <v>190</v>
      </c>
      <c r="G76" s="4">
        <v>1</v>
      </c>
      <c r="H76" s="41">
        <f t="shared" si="15"/>
        <v>190</v>
      </c>
      <c r="I76" s="41">
        <v>157.43149769999999</v>
      </c>
      <c r="J76" s="41">
        <v>19.941522200000001</v>
      </c>
      <c r="K76" s="41">
        <v>12.626982</v>
      </c>
      <c r="L76" s="41">
        <f t="shared" si="16"/>
        <v>190.0000019</v>
      </c>
    </row>
    <row r="77" spans="1:12" s="1" customFormat="1" ht="105" x14ac:dyDescent="0.25">
      <c r="A77" s="3" t="s">
        <v>117</v>
      </c>
      <c r="B77" s="12" t="s">
        <v>416</v>
      </c>
      <c r="C77" s="9" t="s">
        <v>10</v>
      </c>
      <c r="D77" s="41">
        <v>71</v>
      </c>
      <c r="E77" s="42">
        <v>0</v>
      </c>
      <c r="F77" s="41">
        <v>71</v>
      </c>
      <c r="G77" s="4">
        <v>2</v>
      </c>
      <c r="H77" s="41">
        <f t="shared" si="15"/>
        <v>142</v>
      </c>
      <c r="I77" s="41">
        <v>117.65932986</v>
      </c>
      <c r="J77" s="41">
        <v>14.903663959999999</v>
      </c>
      <c r="K77" s="41">
        <v>9.4370075999999994</v>
      </c>
      <c r="L77" s="41">
        <f t="shared" si="16"/>
        <v>142.00000141999999</v>
      </c>
    </row>
    <row r="78" spans="1:12" s="1" customFormat="1" ht="26.25" x14ac:dyDescent="0.25">
      <c r="A78" s="3" t="s">
        <v>118</v>
      </c>
      <c r="B78" s="12" t="s">
        <v>465</v>
      </c>
      <c r="C78" s="9" t="s">
        <v>10</v>
      </c>
      <c r="D78" s="41">
        <v>71</v>
      </c>
      <c r="E78" s="42">
        <v>0</v>
      </c>
      <c r="F78" s="41">
        <v>71</v>
      </c>
      <c r="G78" s="4">
        <v>4</v>
      </c>
      <c r="H78" s="41">
        <f t="shared" si="15"/>
        <v>284</v>
      </c>
      <c r="I78" s="41">
        <v>235.31865972</v>
      </c>
      <c r="J78" s="41">
        <v>29.807327919999999</v>
      </c>
      <c r="K78" s="41">
        <v>18.874015199999999</v>
      </c>
      <c r="L78" s="41">
        <f t="shared" si="16"/>
        <v>284.00000283999998</v>
      </c>
    </row>
    <row r="79" spans="1:12" s="1" customFormat="1" ht="25.5" x14ac:dyDescent="0.25">
      <c r="A79" s="3" t="s">
        <v>119</v>
      </c>
      <c r="B79" s="12" t="s">
        <v>120</v>
      </c>
      <c r="C79" s="9" t="s">
        <v>10</v>
      </c>
      <c r="D79" s="41">
        <v>90</v>
      </c>
      <c r="E79" s="42">
        <v>0</v>
      </c>
      <c r="F79" s="41">
        <v>90</v>
      </c>
      <c r="G79" s="4">
        <v>1</v>
      </c>
      <c r="H79" s="41">
        <f t="shared" si="15"/>
        <v>90</v>
      </c>
      <c r="I79" s="41">
        <v>74.572814699999995</v>
      </c>
      <c r="J79" s="41">
        <v>9.4459841999999998</v>
      </c>
      <c r="K79" s="41">
        <v>5.9812019999999997</v>
      </c>
      <c r="L79" s="41">
        <f t="shared" si="16"/>
        <v>90.000000899999989</v>
      </c>
    </row>
    <row r="80" spans="1:12" s="1" customFormat="1" ht="41.25" x14ac:dyDescent="0.25">
      <c r="A80" s="3" t="s">
        <v>121</v>
      </c>
      <c r="B80" s="12" t="s">
        <v>386</v>
      </c>
      <c r="C80" s="9" t="s">
        <v>10</v>
      </c>
      <c r="D80" s="41">
        <v>25</v>
      </c>
      <c r="E80" s="42">
        <v>0</v>
      </c>
      <c r="F80" s="41">
        <v>25</v>
      </c>
      <c r="G80" s="4">
        <v>4</v>
      </c>
      <c r="H80" s="41">
        <f>D80*G80</f>
        <v>100</v>
      </c>
      <c r="I80" s="41">
        <v>82.858682999999999</v>
      </c>
      <c r="J80" s="41">
        <v>10.495538</v>
      </c>
      <c r="K80" s="41">
        <v>6.6457799999999994</v>
      </c>
      <c r="L80" s="41">
        <f>I80+J80+K80</f>
        <v>100.000001</v>
      </c>
    </row>
    <row r="81" spans="1:12" s="1" customFormat="1" ht="54" x14ac:dyDescent="0.25">
      <c r="A81" s="3" t="s">
        <v>466</v>
      </c>
      <c r="B81" s="12" t="s">
        <v>436</v>
      </c>
      <c r="C81" s="9" t="s">
        <v>10</v>
      </c>
      <c r="D81" s="41">
        <v>71</v>
      </c>
      <c r="E81" s="42">
        <v>0</v>
      </c>
      <c r="F81" s="41">
        <v>71</v>
      </c>
      <c r="G81" s="4">
        <v>1</v>
      </c>
      <c r="H81" s="41">
        <f t="shared" si="15"/>
        <v>71</v>
      </c>
      <c r="I81" s="41">
        <v>58.82966493</v>
      </c>
      <c r="J81" s="41">
        <v>7.4518319799999997</v>
      </c>
      <c r="K81" s="41">
        <v>4.7185037999999997</v>
      </c>
      <c r="L81" s="41">
        <f t="shared" si="16"/>
        <v>71.000000709999995</v>
      </c>
    </row>
    <row r="82" spans="1:12" s="1" customFormat="1" ht="38.25" x14ac:dyDescent="0.25">
      <c r="A82" s="3" t="s">
        <v>467</v>
      </c>
      <c r="B82" s="12" t="s">
        <v>267</v>
      </c>
      <c r="C82" s="9" t="s">
        <v>269</v>
      </c>
      <c r="D82" s="41">
        <v>200</v>
      </c>
      <c r="E82" s="42">
        <v>0</v>
      </c>
      <c r="F82" s="41">
        <v>200</v>
      </c>
      <c r="G82" s="4">
        <v>650</v>
      </c>
      <c r="H82" s="41">
        <f t="shared" si="15"/>
        <v>130000</v>
      </c>
      <c r="I82" s="41">
        <v>107716.2879</v>
      </c>
      <c r="J82" s="41">
        <v>13644.1994</v>
      </c>
      <c r="K82" s="41">
        <v>8639.5139999999992</v>
      </c>
      <c r="L82" s="41">
        <f t="shared" si="16"/>
        <v>130000.00129999999</v>
      </c>
    </row>
    <row r="83" spans="1:12" s="1" customFormat="1" ht="28.5" x14ac:dyDescent="0.25">
      <c r="A83" s="3" t="s">
        <v>468</v>
      </c>
      <c r="B83" s="12" t="s">
        <v>437</v>
      </c>
      <c r="C83" s="9" t="s">
        <v>270</v>
      </c>
      <c r="D83" s="41">
        <v>700</v>
      </c>
      <c r="E83" s="42">
        <v>0</v>
      </c>
      <c r="F83" s="41">
        <v>700</v>
      </c>
      <c r="G83" s="4">
        <v>85</v>
      </c>
      <c r="H83" s="41">
        <f t="shared" si="15"/>
        <v>59500</v>
      </c>
      <c r="I83" s="41">
        <v>49300.916384999997</v>
      </c>
      <c r="J83" s="41">
        <v>6244.8451100000002</v>
      </c>
      <c r="K83" s="41">
        <v>3954.2390999999998</v>
      </c>
      <c r="L83" s="41">
        <f t="shared" si="16"/>
        <v>59500.000594999998</v>
      </c>
    </row>
    <row r="84" spans="1:12" s="1" customFormat="1" ht="54" x14ac:dyDescent="0.25">
      <c r="A84" s="3" t="s">
        <v>263</v>
      </c>
      <c r="B84" s="12" t="s">
        <v>418</v>
      </c>
      <c r="C84" s="9" t="s">
        <v>122</v>
      </c>
      <c r="D84" s="41">
        <v>72</v>
      </c>
      <c r="E84" s="42">
        <v>0</v>
      </c>
      <c r="F84" s="41">
        <v>72</v>
      </c>
      <c r="G84" s="4">
        <v>5</v>
      </c>
      <c r="H84" s="41">
        <f t="shared" si="15"/>
        <v>360</v>
      </c>
      <c r="I84" s="41">
        <v>298.29125879999998</v>
      </c>
      <c r="J84" s="41">
        <v>37.783936799999999</v>
      </c>
      <c r="K84" s="41">
        <v>23.924807999999999</v>
      </c>
      <c r="L84" s="41">
        <f t="shared" si="16"/>
        <v>360.00000359999996</v>
      </c>
    </row>
    <row r="85" spans="1:12" s="1" customFormat="1" ht="41.25" x14ac:dyDescent="0.25">
      <c r="A85" s="13" t="s">
        <v>127</v>
      </c>
      <c r="B85" s="8" t="s">
        <v>419</v>
      </c>
      <c r="C85" s="9"/>
      <c r="D85" s="41"/>
      <c r="E85" s="41"/>
      <c r="F85" s="41"/>
      <c r="G85" s="4"/>
      <c r="H85" s="41"/>
      <c r="I85" s="41"/>
      <c r="J85" s="41"/>
      <c r="K85" s="41"/>
      <c r="L85" s="41"/>
    </row>
    <row r="86" spans="1:12" s="1" customFormat="1" ht="38.25" x14ac:dyDescent="0.25">
      <c r="A86" s="3" t="s">
        <v>265</v>
      </c>
      <c r="B86" s="12" t="s">
        <v>336</v>
      </c>
      <c r="C86" s="9" t="s">
        <v>10</v>
      </c>
      <c r="D86" s="41">
        <v>600</v>
      </c>
      <c r="E86" s="42">
        <v>0</v>
      </c>
      <c r="F86" s="41">
        <v>600</v>
      </c>
      <c r="G86" s="4">
        <v>7</v>
      </c>
      <c r="H86" s="41">
        <f t="shared" si="15"/>
        <v>4200</v>
      </c>
      <c r="I86" s="41">
        <v>3480.0646860000002</v>
      </c>
      <c r="J86" s="41">
        <v>440.81259599999998</v>
      </c>
      <c r="K86" s="41">
        <v>279.12275999999997</v>
      </c>
      <c r="L86" s="41">
        <f t="shared" si="16"/>
        <v>4200.0000420000006</v>
      </c>
    </row>
    <row r="87" spans="1:12" s="1" customFormat="1" ht="63.75" x14ac:dyDescent="0.25">
      <c r="A87" s="3" t="s">
        <v>266</v>
      </c>
      <c r="B87" s="12" t="s">
        <v>125</v>
      </c>
      <c r="C87" s="9" t="s">
        <v>10</v>
      </c>
      <c r="D87" s="41">
        <v>450</v>
      </c>
      <c r="E87" s="42">
        <v>0</v>
      </c>
      <c r="F87" s="41">
        <v>450</v>
      </c>
      <c r="G87" s="4">
        <v>8</v>
      </c>
      <c r="H87" s="41">
        <f t="shared" si="15"/>
        <v>3600</v>
      </c>
      <c r="I87" s="41">
        <v>2982.9125880000001</v>
      </c>
      <c r="J87" s="41">
        <v>377.83936799999998</v>
      </c>
      <c r="K87" s="41">
        <v>239.24807999999999</v>
      </c>
      <c r="L87" s="41">
        <f t="shared" si="16"/>
        <v>3600.0000359999999</v>
      </c>
    </row>
    <row r="88" spans="1:12" s="1" customFormat="1" ht="25.5" x14ac:dyDescent="0.25">
      <c r="A88" s="14" t="s">
        <v>264</v>
      </c>
      <c r="B88" s="12" t="s">
        <v>126</v>
      </c>
      <c r="C88" s="9" t="s">
        <v>10</v>
      </c>
      <c r="D88" s="41">
        <v>300</v>
      </c>
      <c r="E88" s="42">
        <v>0</v>
      </c>
      <c r="F88" s="41">
        <v>300</v>
      </c>
      <c r="G88" s="4">
        <v>1</v>
      </c>
      <c r="H88" s="41">
        <f t="shared" si="15"/>
        <v>300</v>
      </c>
      <c r="I88" s="41">
        <v>248.57604900000001</v>
      </c>
      <c r="J88" s="41">
        <v>31.486613999999999</v>
      </c>
      <c r="K88" s="41">
        <v>19.937339999999999</v>
      </c>
      <c r="L88" s="41">
        <f t="shared" si="16"/>
        <v>300.00000299999999</v>
      </c>
    </row>
    <row r="89" spans="1:12" s="1" customFormat="1" ht="92.25" x14ac:dyDescent="0.25">
      <c r="A89" s="3" t="s">
        <v>128</v>
      </c>
      <c r="B89" s="12" t="s">
        <v>438</v>
      </c>
      <c r="C89" s="11" t="s">
        <v>268</v>
      </c>
      <c r="D89" s="41">
        <v>500</v>
      </c>
      <c r="E89" s="42">
        <v>0</v>
      </c>
      <c r="F89" s="41">
        <v>500</v>
      </c>
      <c r="G89" s="4">
        <v>2</v>
      </c>
      <c r="H89" s="41">
        <f t="shared" si="15"/>
        <v>1000</v>
      </c>
      <c r="I89" s="41">
        <v>828.58682999999996</v>
      </c>
      <c r="J89" s="41">
        <v>104.95538000000001</v>
      </c>
      <c r="K89" s="41">
        <v>66.457799999999992</v>
      </c>
      <c r="L89" s="41">
        <f t="shared" si="16"/>
        <v>1000.00001</v>
      </c>
    </row>
    <row r="90" spans="1:12" s="1" customFormat="1" ht="92.25" x14ac:dyDescent="0.25">
      <c r="A90" s="13" t="s">
        <v>129</v>
      </c>
      <c r="B90" s="12" t="s">
        <v>420</v>
      </c>
      <c r="C90" s="9"/>
      <c r="D90" s="41"/>
      <c r="E90" s="41"/>
      <c r="F90" s="41"/>
      <c r="G90" s="4"/>
      <c r="H90" s="41"/>
      <c r="I90" s="41"/>
      <c r="J90" s="41"/>
      <c r="K90" s="41"/>
      <c r="L90" s="41"/>
    </row>
    <row r="91" spans="1:12" s="1" customFormat="1" ht="25.5" x14ac:dyDescent="0.25">
      <c r="A91" s="3" t="s">
        <v>123</v>
      </c>
      <c r="B91" s="12" t="s">
        <v>131</v>
      </c>
      <c r="C91" s="9" t="s">
        <v>10</v>
      </c>
      <c r="D91" s="41">
        <v>100</v>
      </c>
      <c r="E91" s="42">
        <v>0</v>
      </c>
      <c r="F91" s="41">
        <v>100</v>
      </c>
      <c r="G91" s="4">
        <v>10</v>
      </c>
      <c r="H91" s="41">
        <f t="shared" si="15"/>
        <v>1000</v>
      </c>
      <c r="I91" s="41">
        <v>828.58682999999996</v>
      </c>
      <c r="J91" s="41">
        <v>104.95538000000001</v>
      </c>
      <c r="K91" s="41">
        <v>66.457799999999992</v>
      </c>
      <c r="L91" s="41">
        <f t="shared" si="16"/>
        <v>1000.00001</v>
      </c>
    </row>
    <row r="92" spans="1:12" s="1" customFormat="1" ht="25.5" x14ac:dyDescent="0.25">
      <c r="A92" s="3" t="s">
        <v>124</v>
      </c>
      <c r="B92" s="12" t="s">
        <v>133</v>
      </c>
      <c r="C92" s="9" t="s">
        <v>10</v>
      </c>
      <c r="D92" s="41">
        <v>20</v>
      </c>
      <c r="E92" s="42">
        <v>0</v>
      </c>
      <c r="F92" s="41">
        <v>20</v>
      </c>
      <c r="G92" s="4">
        <v>50</v>
      </c>
      <c r="H92" s="41">
        <f t="shared" si="15"/>
        <v>1000</v>
      </c>
      <c r="I92" s="41">
        <v>828.58682999999996</v>
      </c>
      <c r="J92" s="41">
        <v>104.95538000000001</v>
      </c>
      <c r="K92" s="41">
        <v>66.457799999999992</v>
      </c>
      <c r="L92" s="41">
        <f t="shared" si="16"/>
        <v>1000.00001</v>
      </c>
    </row>
    <row r="93" spans="1:12" s="1" customFormat="1" ht="66.75" x14ac:dyDescent="0.25">
      <c r="A93" s="13" t="s">
        <v>130</v>
      </c>
      <c r="B93" s="12" t="s">
        <v>421</v>
      </c>
      <c r="C93" s="9"/>
      <c r="D93" s="41"/>
      <c r="E93" s="41"/>
      <c r="F93" s="41"/>
      <c r="G93" s="4"/>
      <c r="H93" s="41"/>
      <c r="I93" s="41"/>
      <c r="J93" s="41"/>
      <c r="K93" s="41"/>
      <c r="L93" s="41"/>
    </row>
    <row r="94" spans="1:12" s="1" customFormat="1" ht="25.5" x14ac:dyDescent="0.25">
      <c r="A94" s="3" t="s">
        <v>272</v>
      </c>
      <c r="B94" s="12" t="s">
        <v>135</v>
      </c>
      <c r="C94" s="9" t="s">
        <v>10</v>
      </c>
      <c r="D94" s="41">
        <v>70</v>
      </c>
      <c r="E94" s="42">
        <v>0</v>
      </c>
      <c r="F94" s="41">
        <v>70</v>
      </c>
      <c r="G94" s="4">
        <v>1</v>
      </c>
      <c r="H94" s="41">
        <f t="shared" si="15"/>
        <v>70</v>
      </c>
      <c r="I94" s="41">
        <v>58.001078100000001</v>
      </c>
      <c r="J94" s="41">
        <v>7.3468765999999999</v>
      </c>
      <c r="K94" s="41">
        <v>4.6520459999999995</v>
      </c>
      <c r="L94" s="41">
        <f t="shared" si="16"/>
        <v>70.000000700000001</v>
      </c>
    </row>
    <row r="95" spans="1:12" s="1" customFormat="1" ht="25.5" x14ac:dyDescent="0.25">
      <c r="A95" s="3" t="s">
        <v>273</v>
      </c>
      <c r="B95" s="12" t="s">
        <v>137</v>
      </c>
      <c r="C95" s="9" t="s">
        <v>10</v>
      </c>
      <c r="D95" s="41">
        <v>20</v>
      </c>
      <c r="E95" s="42">
        <v>0</v>
      </c>
      <c r="F95" s="41">
        <v>20</v>
      </c>
      <c r="G95" s="4">
        <v>1</v>
      </c>
      <c r="H95" s="41">
        <f t="shared" si="15"/>
        <v>20</v>
      </c>
      <c r="I95" s="41">
        <v>16.571736600000001</v>
      </c>
      <c r="J95" s="41">
        <v>2.0991076</v>
      </c>
      <c r="K95" s="41">
        <v>1.329156</v>
      </c>
      <c r="L95" s="41">
        <f t="shared" si="16"/>
        <v>20.000000200000002</v>
      </c>
    </row>
    <row r="96" spans="1:12" s="1" customFormat="1" ht="102.75" x14ac:dyDescent="0.25">
      <c r="A96" s="14" t="s">
        <v>274</v>
      </c>
      <c r="B96" s="12" t="s">
        <v>469</v>
      </c>
      <c r="C96" s="9" t="s">
        <v>139</v>
      </c>
      <c r="D96" s="41">
        <v>100</v>
      </c>
      <c r="E96" s="42">
        <v>0</v>
      </c>
      <c r="F96" s="41">
        <v>100</v>
      </c>
      <c r="G96" s="4">
        <v>1</v>
      </c>
      <c r="H96" s="41">
        <f t="shared" si="15"/>
        <v>100</v>
      </c>
      <c r="I96" s="41">
        <v>82.858682999999999</v>
      </c>
      <c r="J96" s="41">
        <v>10.495538</v>
      </c>
      <c r="K96" s="41">
        <v>6.6457799999999994</v>
      </c>
      <c r="L96" s="41">
        <f t="shared" si="16"/>
        <v>100.000001</v>
      </c>
    </row>
    <row r="97" spans="1:12" s="1" customFormat="1" ht="79.5" x14ac:dyDescent="0.25">
      <c r="A97" s="14" t="s">
        <v>138</v>
      </c>
      <c r="B97" s="12" t="s">
        <v>422</v>
      </c>
      <c r="C97" s="33"/>
      <c r="D97" s="41"/>
      <c r="E97" s="41"/>
      <c r="F97" s="41"/>
      <c r="G97" s="4"/>
      <c r="H97" s="41"/>
      <c r="I97" s="41"/>
      <c r="J97" s="41"/>
      <c r="K97" s="41"/>
      <c r="L97" s="41"/>
    </row>
    <row r="98" spans="1:12" s="1" customFormat="1" x14ac:dyDescent="0.25">
      <c r="A98" s="14" t="s">
        <v>275</v>
      </c>
      <c r="B98" s="12" t="s">
        <v>143</v>
      </c>
      <c r="C98" s="9" t="s">
        <v>144</v>
      </c>
      <c r="D98" s="42">
        <v>2995.41</v>
      </c>
      <c r="E98" s="42">
        <v>0</v>
      </c>
      <c r="F98" s="42">
        <v>2995.41</v>
      </c>
      <c r="G98" s="157">
        <v>12</v>
      </c>
      <c r="H98" s="42">
        <f t="shared" si="15"/>
        <v>35944.92</v>
      </c>
      <c r="I98" s="42">
        <v>25729.025123163887</v>
      </c>
      <c r="J98" s="42">
        <v>6044.0322153600009</v>
      </c>
      <c r="K98" s="42">
        <v>4171.8810520799998</v>
      </c>
      <c r="L98" s="42">
        <f t="shared" si="16"/>
        <v>35944.938390603886</v>
      </c>
    </row>
    <row r="99" spans="1:12" s="1" customFormat="1" x14ac:dyDescent="0.25">
      <c r="A99" s="14" t="s">
        <v>276</v>
      </c>
      <c r="B99" s="12" t="s">
        <v>146</v>
      </c>
      <c r="C99" s="9" t="s">
        <v>144</v>
      </c>
      <c r="D99" s="42">
        <v>1478.44</v>
      </c>
      <c r="E99" s="42">
        <v>0</v>
      </c>
      <c r="F99" s="42">
        <v>1478.44</v>
      </c>
      <c r="G99" s="157">
        <v>8</v>
      </c>
      <c r="H99" s="42">
        <f t="shared" si="15"/>
        <v>11827.52</v>
      </c>
      <c r="I99" s="42">
        <v>8465.9952852504648</v>
      </c>
      <c r="J99" s="42">
        <v>1988.7675820799998</v>
      </c>
      <c r="K99" s="42">
        <v>1372.7428142399999</v>
      </c>
      <c r="L99" s="42">
        <f t="shared" si="16"/>
        <v>11827.505681570465</v>
      </c>
    </row>
    <row r="100" spans="1:12" s="1" customFormat="1" ht="79.5" x14ac:dyDescent="0.25">
      <c r="A100" s="14" t="s">
        <v>141</v>
      </c>
      <c r="B100" s="12" t="s">
        <v>423</v>
      </c>
      <c r="C100" s="9"/>
      <c r="D100" s="41"/>
      <c r="E100" s="41"/>
      <c r="F100" s="41"/>
      <c r="G100" s="4"/>
      <c r="H100" s="41"/>
      <c r="I100" s="41"/>
      <c r="J100" s="41"/>
      <c r="K100" s="41"/>
      <c r="L100" s="41"/>
    </row>
    <row r="101" spans="1:12" s="1" customFormat="1" x14ac:dyDescent="0.25">
      <c r="A101" s="14" t="s">
        <v>142</v>
      </c>
      <c r="B101" s="12" t="s">
        <v>143</v>
      </c>
      <c r="C101" s="9" t="s">
        <v>144</v>
      </c>
      <c r="D101" s="41">
        <v>5997.06</v>
      </c>
      <c r="E101" s="42">
        <v>0</v>
      </c>
      <c r="F101" s="41">
        <v>5997.06</v>
      </c>
      <c r="G101" s="4">
        <v>3</v>
      </c>
      <c r="H101" s="41">
        <f t="shared" si="15"/>
        <v>17991.18</v>
      </c>
      <c r="I101" s="41">
        <v>12877.894518483743</v>
      </c>
      <c r="J101" s="41">
        <v>3025.1605036800001</v>
      </c>
      <c r="K101" s="41">
        <v>2088.1109390400002</v>
      </c>
      <c r="L101" s="41">
        <f t="shared" si="16"/>
        <v>17991.165961203744</v>
      </c>
    </row>
    <row r="102" spans="1:12" s="1" customFormat="1" x14ac:dyDescent="0.25">
      <c r="A102" s="14" t="s">
        <v>132</v>
      </c>
      <c r="B102" s="12" t="s">
        <v>146</v>
      </c>
      <c r="C102" s="9" t="s">
        <v>144</v>
      </c>
      <c r="D102" s="41">
        <v>2136.89</v>
      </c>
      <c r="E102" s="42">
        <v>0</v>
      </c>
      <c r="F102" s="41">
        <v>2136.89</v>
      </c>
      <c r="G102" s="4">
        <v>10</v>
      </c>
      <c r="H102" s="41">
        <f t="shared" si="15"/>
        <v>21368.899999999998</v>
      </c>
      <c r="I102" s="41">
        <v>15295.690057686861</v>
      </c>
      <c r="J102" s="41">
        <v>3593.1013091999994</v>
      </c>
      <c r="K102" s="41">
        <v>2480.1309351</v>
      </c>
      <c r="L102" s="41">
        <f t="shared" si="16"/>
        <v>21368.922301986859</v>
      </c>
    </row>
    <row r="103" spans="1:12" s="1" customFormat="1" ht="92.25" x14ac:dyDescent="0.25">
      <c r="A103" s="14" t="s">
        <v>148</v>
      </c>
      <c r="B103" s="12" t="s">
        <v>424</v>
      </c>
      <c r="C103" s="9"/>
      <c r="D103" s="41"/>
      <c r="E103" s="41"/>
      <c r="F103" s="41"/>
      <c r="G103" s="4"/>
      <c r="H103" s="41"/>
      <c r="I103" s="41"/>
      <c r="J103" s="41"/>
      <c r="K103" s="41"/>
      <c r="L103" s="41"/>
    </row>
    <row r="104" spans="1:12" s="1" customFormat="1" x14ac:dyDescent="0.25">
      <c r="A104" s="14" t="s">
        <v>134</v>
      </c>
      <c r="B104" s="12" t="s">
        <v>143</v>
      </c>
      <c r="C104" s="9" t="s">
        <v>144</v>
      </c>
      <c r="D104" s="41">
        <v>1000</v>
      </c>
      <c r="E104" s="42">
        <v>0</v>
      </c>
      <c r="F104" s="41">
        <v>1000</v>
      </c>
      <c r="G104" s="4">
        <v>1</v>
      </c>
      <c r="H104" s="41">
        <f t="shared" si="15"/>
        <v>1000</v>
      </c>
      <c r="I104" s="41">
        <v>828.58682999999996</v>
      </c>
      <c r="J104" s="41">
        <v>104.95538000000001</v>
      </c>
      <c r="K104" s="41">
        <v>66.457799999999992</v>
      </c>
      <c r="L104" s="41">
        <f t="shared" si="16"/>
        <v>1000.00001</v>
      </c>
    </row>
    <row r="105" spans="1:12" s="1" customFormat="1" x14ac:dyDescent="0.25">
      <c r="A105" s="14" t="s">
        <v>136</v>
      </c>
      <c r="B105" s="12" t="s">
        <v>153</v>
      </c>
      <c r="C105" s="9" t="s">
        <v>144</v>
      </c>
      <c r="D105" s="41">
        <v>500</v>
      </c>
      <c r="E105" s="42">
        <v>0</v>
      </c>
      <c r="F105" s="41">
        <v>500</v>
      </c>
      <c r="G105" s="4">
        <v>1</v>
      </c>
      <c r="H105" s="41">
        <f t="shared" si="15"/>
        <v>500</v>
      </c>
      <c r="I105" s="41">
        <v>414.29341499999998</v>
      </c>
      <c r="J105" s="41">
        <v>52.477690000000003</v>
      </c>
      <c r="K105" s="41">
        <v>33.228899999999996</v>
      </c>
      <c r="L105" s="41">
        <f t="shared" si="16"/>
        <v>500.00000499999999</v>
      </c>
    </row>
    <row r="106" spans="1:12" s="1" customFormat="1" ht="54" x14ac:dyDescent="0.25">
      <c r="A106" s="14" t="s">
        <v>150</v>
      </c>
      <c r="B106" s="12" t="s">
        <v>425</v>
      </c>
      <c r="C106" s="9"/>
      <c r="D106" s="41"/>
      <c r="E106" s="41"/>
      <c r="F106" s="41"/>
      <c r="G106" s="4"/>
      <c r="H106" s="41"/>
      <c r="I106" s="41"/>
      <c r="J106" s="41"/>
      <c r="K106" s="41"/>
      <c r="L106" s="41"/>
    </row>
    <row r="107" spans="1:12" s="1" customFormat="1" x14ac:dyDescent="0.25">
      <c r="A107" s="14" t="s">
        <v>151</v>
      </c>
      <c r="B107" s="12" t="s">
        <v>143</v>
      </c>
      <c r="C107" s="9" t="s">
        <v>144</v>
      </c>
      <c r="D107" s="42">
        <v>1498.5134876642401</v>
      </c>
      <c r="E107" s="42">
        <v>0</v>
      </c>
      <c r="F107" s="42">
        <v>1498.5134876642401</v>
      </c>
      <c r="G107" s="157">
        <v>28</v>
      </c>
      <c r="H107" s="42">
        <f t="shared" si="15"/>
        <v>41958.37765459872</v>
      </c>
      <c r="I107" s="42">
        <v>30033.363540998722</v>
      </c>
      <c r="J107" s="42">
        <v>7055.1861183999981</v>
      </c>
      <c r="K107" s="42">
        <v>4869.8279951999994</v>
      </c>
      <c r="L107" s="42">
        <f t="shared" si="16"/>
        <v>41958.37765459872</v>
      </c>
    </row>
    <row r="108" spans="1:12" s="1" customFormat="1" x14ac:dyDescent="0.25">
      <c r="A108" s="14" t="s">
        <v>152</v>
      </c>
      <c r="B108" s="12" t="s">
        <v>146</v>
      </c>
      <c r="C108" s="9" t="s">
        <v>144</v>
      </c>
      <c r="D108" s="42">
        <v>1000.09</v>
      </c>
      <c r="E108" s="42">
        <v>0</v>
      </c>
      <c r="F108" s="42">
        <v>1000.09</v>
      </c>
      <c r="G108" s="157">
        <v>5</v>
      </c>
      <c r="H108" s="42">
        <f t="shared" si="15"/>
        <v>5000.45</v>
      </c>
      <c r="I108" s="42">
        <v>3579.2498415413202</v>
      </c>
      <c r="J108" s="42">
        <v>840.81149039999991</v>
      </c>
      <c r="K108" s="42">
        <v>580.36843620000002</v>
      </c>
      <c r="L108" s="42">
        <f t="shared" si="16"/>
        <v>5000.4297681413209</v>
      </c>
    </row>
    <row r="109" spans="1:12" s="1" customFormat="1" ht="79.5" x14ac:dyDescent="0.25">
      <c r="A109" s="14" t="s">
        <v>155</v>
      </c>
      <c r="B109" s="12" t="s">
        <v>439</v>
      </c>
      <c r="C109" s="9"/>
      <c r="D109" s="41"/>
      <c r="E109" s="41"/>
      <c r="F109" s="41"/>
      <c r="G109" s="4"/>
      <c r="H109" s="41"/>
      <c r="I109" s="41"/>
      <c r="J109" s="41"/>
      <c r="K109" s="41"/>
      <c r="L109" s="41"/>
    </row>
    <row r="110" spans="1:12" s="1" customFormat="1" ht="38.25" x14ac:dyDescent="0.25">
      <c r="A110" s="14" t="s">
        <v>156</v>
      </c>
      <c r="B110" s="12" t="s">
        <v>161</v>
      </c>
      <c r="C110" s="9" t="s">
        <v>10</v>
      </c>
      <c r="D110" s="41">
        <v>499.24</v>
      </c>
      <c r="E110" s="42">
        <v>0</v>
      </c>
      <c r="F110" s="41">
        <v>499.24</v>
      </c>
      <c r="G110" s="4">
        <v>1</v>
      </c>
      <c r="H110" s="41">
        <f t="shared" si="15"/>
        <v>499.24</v>
      </c>
      <c r="I110" s="41">
        <v>357.34757115505397</v>
      </c>
      <c r="J110" s="41">
        <v>83.94489188</v>
      </c>
      <c r="K110" s="41">
        <v>57.942792390000001</v>
      </c>
      <c r="L110" s="41">
        <f t="shared" si="16"/>
        <v>499.23525542505399</v>
      </c>
    </row>
    <row r="111" spans="1:12" s="1" customFormat="1" ht="63.75" x14ac:dyDescent="0.25">
      <c r="A111" s="14"/>
      <c r="B111" s="12" t="s">
        <v>426</v>
      </c>
      <c r="C111" s="9" t="s">
        <v>163</v>
      </c>
      <c r="D111" s="54"/>
      <c r="E111" s="42"/>
      <c r="F111" s="41"/>
      <c r="G111" s="141"/>
      <c r="H111" s="54"/>
      <c r="I111" s="54"/>
      <c r="J111" s="54"/>
      <c r="K111" s="54"/>
      <c r="L111" s="54"/>
    </row>
    <row r="112" spans="1:12" s="1" customFormat="1" ht="38.25" x14ac:dyDescent="0.25">
      <c r="A112" s="14" t="s">
        <v>158</v>
      </c>
      <c r="B112" s="12" t="s">
        <v>394</v>
      </c>
      <c r="C112" s="9" t="s">
        <v>163</v>
      </c>
      <c r="D112" s="41">
        <v>1499.21</v>
      </c>
      <c r="E112" s="42">
        <v>0</v>
      </c>
      <c r="F112" s="41">
        <v>1499.21</v>
      </c>
      <c r="G112" s="4">
        <v>1</v>
      </c>
      <c r="H112" s="41">
        <f>D112*G112</f>
        <v>1499.21</v>
      </c>
      <c r="I112" s="41">
        <v>1073.1182136173061</v>
      </c>
      <c r="J112" s="41">
        <v>252.08622732000001</v>
      </c>
      <c r="K112" s="41">
        <v>174.00201021000001</v>
      </c>
      <c r="L112" s="41">
        <f>I112+J112+K112</f>
        <v>1499.2064511473061</v>
      </c>
    </row>
    <row r="113" spans="1:12" s="1" customFormat="1" ht="25.5" x14ac:dyDescent="0.25">
      <c r="A113" s="14" t="s">
        <v>277</v>
      </c>
      <c r="B113" s="12" t="s">
        <v>165</v>
      </c>
      <c r="C113" s="9" t="s">
        <v>10</v>
      </c>
      <c r="D113" s="41">
        <v>499.24</v>
      </c>
      <c r="E113" s="42">
        <v>0</v>
      </c>
      <c r="F113" s="41">
        <v>499.24</v>
      </c>
      <c r="G113" s="4">
        <v>1</v>
      </c>
      <c r="H113" s="41">
        <f t="shared" ref="H113" si="17">D113*G113</f>
        <v>499.24</v>
      </c>
      <c r="I113" s="41">
        <v>357.34757115505397</v>
      </c>
      <c r="J113" s="41">
        <v>83.94489188</v>
      </c>
      <c r="K113" s="41">
        <v>57.942792390000001</v>
      </c>
      <c r="L113" s="41">
        <f t="shared" ref="L113" si="18">I113+J113+K113</f>
        <v>499.23525542505399</v>
      </c>
    </row>
    <row r="114" spans="1:12" s="1" customFormat="1" ht="38.25" x14ac:dyDescent="0.25">
      <c r="A114" s="14" t="s">
        <v>278</v>
      </c>
      <c r="B114" s="12" t="s">
        <v>271</v>
      </c>
      <c r="C114" s="9" t="s">
        <v>163</v>
      </c>
      <c r="D114" s="41">
        <v>596.77</v>
      </c>
      <c r="E114" s="42">
        <v>0</v>
      </c>
      <c r="F114" s="41">
        <v>596.77</v>
      </c>
      <c r="G114" s="4">
        <v>2</v>
      </c>
      <c r="H114" s="41">
        <f t="shared" si="15"/>
        <v>1193.54</v>
      </c>
      <c r="I114" s="41">
        <v>854.31850291888804</v>
      </c>
      <c r="J114" s="41">
        <v>200.69631536</v>
      </c>
      <c r="K114" s="41">
        <v>138.53022708</v>
      </c>
      <c r="L114" s="41">
        <f t="shared" si="16"/>
        <v>1193.545045358888</v>
      </c>
    </row>
    <row r="115" spans="1:12" s="1" customFormat="1" ht="25.5" x14ac:dyDescent="0.25">
      <c r="A115" s="14" t="s">
        <v>279</v>
      </c>
      <c r="B115" s="12" t="s">
        <v>166</v>
      </c>
      <c r="C115" s="9" t="s">
        <v>10</v>
      </c>
      <c r="D115" s="41">
        <v>369.21</v>
      </c>
      <c r="E115" s="42">
        <v>0</v>
      </c>
      <c r="F115" s="41">
        <v>369.21</v>
      </c>
      <c r="G115" s="4">
        <v>1</v>
      </c>
      <c r="H115" s="41">
        <f t="shared" si="15"/>
        <v>369.21</v>
      </c>
      <c r="I115" s="41">
        <v>264.27364616453798</v>
      </c>
      <c r="J115" s="41">
        <v>62.080858360000008</v>
      </c>
      <c r="K115" s="41">
        <v>42.851187330000002</v>
      </c>
      <c r="L115" s="41">
        <f t="shared" si="16"/>
        <v>369.20569185453803</v>
      </c>
    </row>
    <row r="116" spans="1:12" s="1" customFormat="1" ht="38.25" x14ac:dyDescent="0.25">
      <c r="A116" s="14" t="s">
        <v>280</v>
      </c>
      <c r="B116" s="12" t="s">
        <v>167</v>
      </c>
      <c r="C116" s="9" t="s">
        <v>163</v>
      </c>
      <c r="D116" s="41">
        <v>369.21</v>
      </c>
      <c r="E116" s="42">
        <v>0</v>
      </c>
      <c r="F116" s="41">
        <v>369.21</v>
      </c>
      <c r="G116" s="4">
        <v>14</v>
      </c>
      <c r="H116" s="41">
        <f t="shared" si="15"/>
        <v>5168.9399999999996</v>
      </c>
      <c r="I116" s="41">
        <v>3699.8310463035327</v>
      </c>
      <c r="J116" s="41">
        <v>869.13201704000016</v>
      </c>
      <c r="K116" s="41">
        <v>599.91662262</v>
      </c>
      <c r="L116" s="41">
        <f t="shared" si="16"/>
        <v>5168.8796859635331</v>
      </c>
    </row>
    <row r="117" spans="1:12" s="1" customFormat="1" ht="63.75" x14ac:dyDescent="0.25">
      <c r="A117" s="14" t="s">
        <v>281</v>
      </c>
      <c r="B117" s="12" t="s">
        <v>168</v>
      </c>
      <c r="C117" s="9" t="s">
        <v>10</v>
      </c>
      <c r="D117" s="41">
        <v>195.43</v>
      </c>
      <c r="E117" s="42">
        <v>0</v>
      </c>
      <c r="F117" s="41">
        <v>195.43</v>
      </c>
      <c r="G117" s="4">
        <v>4</v>
      </c>
      <c r="H117" s="41">
        <f t="shared" si="15"/>
        <v>781.72</v>
      </c>
      <c r="I117" s="41">
        <v>559.57342969524007</v>
      </c>
      <c r="J117" s="41">
        <v>131.43575280000005</v>
      </c>
      <c r="K117" s="41">
        <v>90.723263400000008</v>
      </c>
      <c r="L117" s="41">
        <f t="shared" si="16"/>
        <v>781.73244589524006</v>
      </c>
    </row>
    <row r="118" spans="1:12" s="1" customFormat="1" ht="38.25" x14ac:dyDescent="0.25">
      <c r="A118" s="14" t="s">
        <v>393</v>
      </c>
      <c r="B118" s="12" t="s">
        <v>470</v>
      </c>
      <c r="C118" s="9" t="s">
        <v>163</v>
      </c>
      <c r="D118" s="41">
        <v>759.29</v>
      </c>
      <c r="E118" s="42">
        <v>0</v>
      </c>
      <c r="F118" s="41">
        <v>759.29</v>
      </c>
      <c r="G118" s="4">
        <v>7</v>
      </c>
      <c r="H118" s="41">
        <f t="shared" si="15"/>
        <v>5315.03</v>
      </c>
      <c r="I118" s="41">
        <v>3804.4679479526012</v>
      </c>
      <c r="J118" s="41">
        <v>893.71071244000018</v>
      </c>
      <c r="K118" s="41">
        <v>616.88201757000002</v>
      </c>
      <c r="L118" s="41">
        <f t="shared" si="16"/>
        <v>5315.0606779626014</v>
      </c>
    </row>
    <row r="119" spans="1:12" s="1" customFormat="1" ht="38.25" x14ac:dyDescent="0.25">
      <c r="A119" s="14" t="s">
        <v>382</v>
      </c>
      <c r="B119" s="12" t="s">
        <v>383</v>
      </c>
      <c r="C119" s="9" t="s">
        <v>163</v>
      </c>
      <c r="D119" s="41">
        <v>499.24</v>
      </c>
      <c r="E119" s="42">
        <v>0</v>
      </c>
      <c r="F119" s="41">
        <v>499.24</v>
      </c>
      <c r="G119" s="4">
        <v>3</v>
      </c>
      <c r="H119" s="41">
        <f t="shared" si="15"/>
        <v>1497.72</v>
      </c>
      <c r="I119" s="41">
        <v>1072.042713465162</v>
      </c>
      <c r="J119" s="41">
        <v>251.83467563999994</v>
      </c>
      <c r="K119" s="41">
        <v>173.82837717000001</v>
      </c>
      <c r="L119" s="41">
        <f t="shared" si="16"/>
        <v>1497.705766275162</v>
      </c>
    </row>
    <row r="120" spans="1:12" s="1" customFormat="1" ht="51" x14ac:dyDescent="0.25">
      <c r="A120" s="14" t="s">
        <v>392</v>
      </c>
      <c r="B120" s="12" t="s">
        <v>475</v>
      </c>
      <c r="C120" s="9" t="s">
        <v>476</v>
      </c>
      <c r="D120" s="41">
        <v>4993.7700000000004</v>
      </c>
      <c r="E120" s="42">
        <v>0</v>
      </c>
      <c r="F120" s="41">
        <v>4993.7700000000004</v>
      </c>
      <c r="G120" s="4">
        <v>2</v>
      </c>
      <c r="H120" s="41">
        <f>D120*G120</f>
        <v>9987.5400000000009</v>
      </c>
      <c r="I120" s="41">
        <v>7148.9687179593566</v>
      </c>
      <c r="J120" s="41">
        <v>1679.3799783199997</v>
      </c>
      <c r="K120" s="41">
        <v>1159.1886444600002</v>
      </c>
      <c r="L120" s="41">
        <f>I120+J120+K120</f>
        <v>9987.5373407393563</v>
      </c>
    </row>
    <row r="121" spans="1:12" s="1" customFormat="1" ht="66.75" x14ac:dyDescent="0.25">
      <c r="A121" s="5" t="s">
        <v>140</v>
      </c>
      <c r="B121" s="8" t="s">
        <v>427</v>
      </c>
      <c r="C121" s="9"/>
      <c r="D121" s="41"/>
      <c r="E121" s="41"/>
      <c r="F121" s="41"/>
      <c r="G121" s="4"/>
      <c r="H121" s="41"/>
      <c r="I121" s="41"/>
      <c r="J121" s="41"/>
      <c r="K121" s="41"/>
      <c r="L121" s="41"/>
    </row>
    <row r="122" spans="1:12" s="1" customFormat="1" ht="38.25" x14ac:dyDescent="0.25">
      <c r="A122" s="14" t="s">
        <v>160</v>
      </c>
      <c r="B122" s="12" t="s">
        <v>170</v>
      </c>
      <c r="C122" s="9" t="s">
        <v>10</v>
      </c>
      <c r="D122" s="41">
        <v>195.43</v>
      </c>
      <c r="E122" s="42">
        <v>0</v>
      </c>
      <c r="F122" s="41">
        <v>195.43</v>
      </c>
      <c r="G122" s="4">
        <v>1</v>
      </c>
      <c r="H122" s="41">
        <f t="shared" si="15"/>
        <v>195.43</v>
      </c>
      <c r="I122" s="41">
        <v>139.89335742381002</v>
      </c>
      <c r="J122" s="41">
        <v>32.858938200000011</v>
      </c>
      <c r="K122" s="41">
        <v>22.680815850000002</v>
      </c>
      <c r="L122" s="41">
        <f t="shared" si="16"/>
        <v>195.43311147381002</v>
      </c>
    </row>
    <row r="123" spans="1:12" s="1" customFormat="1" ht="51" x14ac:dyDescent="0.25">
      <c r="A123" s="14" t="s">
        <v>145</v>
      </c>
      <c r="B123" s="12" t="s">
        <v>172</v>
      </c>
      <c r="C123" s="9" t="s">
        <v>163</v>
      </c>
      <c r="D123" s="41">
        <v>369.21</v>
      </c>
      <c r="E123" s="42">
        <v>0</v>
      </c>
      <c r="F123" s="41">
        <v>369.21</v>
      </c>
      <c r="G123" s="4">
        <v>1</v>
      </c>
      <c r="H123" s="41">
        <f t="shared" ref="H123" si="19">D123*G123</f>
        <v>369.21</v>
      </c>
      <c r="I123" s="41">
        <v>264.27364616453798</v>
      </c>
      <c r="J123" s="41">
        <v>62.080858360000008</v>
      </c>
      <c r="K123" s="41">
        <v>42.851187330000002</v>
      </c>
      <c r="L123" s="41">
        <f t="shared" ref="L123" si="20">I123+J123+K123</f>
        <v>369.20569185453803</v>
      </c>
    </row>
    <row r="124" spans="1:12" s="1" customFormat="1" ht="72" customHeight="1" x14ac:dyDescent="0.25">
      <c r="A124" s="14" t="s">
        <v>164</v>
      </c>
      <c r="B124" s="12" t="s">
        <v>174</v>
      </c>
      <c r="C124" s="9" t="s">
        <v>10</v>
      </c>
      <c r="D124" s="41">
        <v>152.1</v>
      </c>
      <c r="E124" s="42">
        <v>0</v>
      </c>
      <c r="F124" s="41">
        <v>152.1</v>
      </c>
      <c r="G124" s="4">
        <v>1</v>
      </c>
      <c r="H124" s="41">
        <f t="shared" si="15"/>
        <v>152.1</v>
      </c>
      <c r="I124" s="41">
        <v>108.86834183463999</v>
      </c>
      <c r="J124" s="41">
        <v>25.574420799999995</v>
      </c>
      <c r="K124" s="41">
        <v>17.652692399999999</v>
      </c>
      <c r="L124" s="41">
        <f t="shared" si="16"/>
        <v>152.09545503464</v>
      </c>
    </row>
    <row r="125" spans="1:12" s="1" customFormat="1" ht="79.5" x14ac:dyDescent="0.25">
      <c r="A125" s="14" t="s">
        <v>147</v>
      </c>
      <c r="B125" s="12" t="s">
        <v>440</v>
      </c>
      <c r="C125" s="9" t="s">
        <v>10</v>
      </c>
      <c r="D125" s="41">
        <v>50</v>
      </c>
      <c r="E125" s="42">
        <v>0</v>
      </c>
      <c r="F125" s="41">
        <v>50</v>
      </c>
      <c r="G125" s="4">
        <v>1</v>
      </c>
      <c r="H125" s="41">
        <f t="shared" si="15"/>
        <v>50</v>
      </c>
      <c r="I125" s="41">
        <v>41.4293415</v>
      </c>
      <c r="J125" s="41">
        <v>5.2477689999999999</v>
      </c>
      <c r="K125" s="41">
        <v>3.3228899999999997</v>
      </c>
      <c r="L125" s="41">
        <f t="shared" si="16"/>
        <v>50.000000499999999</v>
      </c>
    </row>
    <row r="126" spans="1:12" s="1" customFormat="1" ht="54" x14ac:dyDescent="0.25">
      <c r="A126" s="14" t="s">
        <v>149</v>
      </c>
      <c r="B126" s="12" t="s">
        <v>441</v>
      </c>
      <c r="C126" s="9" t="s">
        <v>10</v>
      </c>
      <c r="D126" s="41">
        <v>50</v>
      </c>
      <c r="E126" s="42">
        <v>0</v>
      </c>
      <c r="F126" s="41">
        <v>50</v>
      </c>
      <c r="G126" s="4">
        <v>1</v>
      </c>
      <c r="H126" s="41">
        <f t="shared" si="15"/>
        <v>50</v>
      </c>
      <c r="I126" s="41">
        <v>41.4293415</v>
      </c>
      <c r="J126" s="41">
        <v>5.2477689999999999</v>
      </c>
      <c r="K126" s="41">
        <v>3.3228899999999997</v>
      </c>
      <c r="L126" s="41">
        <f t="shared" si="16"/>
        <v>50.000000499999999</v>
      </c>
    </row>
    <row r="127" spans="1:12" s="1" customFormat="1" ht="25.5" x14ac:dyDescent="0.25">
      <c r="A127" s="14"/>
      <c r="B127" s="12" t="s">
        <v>387</v>
      </c>
      <c r="C127" s="9" t="s">
        <v>10</v>
      </c>
      <c r="D127" s="41"/>
      <c r="E127" s="42"/>
      <c r="F127" s="41"/>
      <c r="G127" s="4"/>
      <c r="H127" s="41"/>
      <c r="I127" s="41"/>
      <c r="J127" s="41"/>
      <c r="K127" s="41"/>
      <c r="L127" s="41"/>
    </row>
    <row r="128" spans="1:12" s="1" customFormat="1" ht="38.25" x14ac:dyDescent="0.25">
      <c r="A128" s="14" t="s">
        <v>474</v>
      </c>
      <c r="B128" s="12" t="s">
        <v>473</v>
      </c>
      <c r="C128" s="9" t="s">
        <v>10</v>
      </c>
      <c r="D128" s="41">
        <v>4000.54</v>
      </c>
      <c r="E128" s="42">
        <v>0</v>
      </c>
      <c r="F128" s="41">
        <v>4000.54</v>
      </c>
      <c r="G128" s="4">
        <v>40</v>
      </c>
      <c r="H128" s="41">
        <f t="shared" ref="H128" si="21">D128*G128</f>
        <v>160021.6</v>
      </c>
      <c r="I128" s="41">
        <v>76372.317187830326</v>
      </c>
      <c r="J128" s="41">
        <v>71265.444186799999</v>
      </c>
      <c r="K128" s="41">
        <v>12383.7978012</v>
      </c>
      <c r="L128" s="41">
        <f t="shared" ref="L128" si="22">I128+J128+K128</f>
        <v>160021.55917583033</v>
      </c>
    </row>
    <row r="129" spans="1:12" s="1" customFormat="1" ht="38.25" x14ac:dyDescent="0.25">
      <c r="A129" s="14" t="s">
        <v>157</v>
      </c>
      <c r="B129" s="12" t="s">
        <v>352</v>
      </c>
      <c r="C129" s="9" t="s">
        <v>10</v>
      </c>
      <c r="D129" s="41">
        <v>2500.85</v>
      </c>
      <c r="E129" s="42">
        <v>0</v>
      </c>
      <c r="F129" s="41">
        <v>2500.85</v>
      </c>
      <c r="G129" s="4">
        <v>2</v>
      </c>
      <c r="H129" s="41">
        <f t="shared" si="15"/>
        <v>5001.7</v>
      </c>
      <c r="I129" s="41">
        <v>2924.3163169592517</v>
      </c>
      <c r="J129" s="41">
        <v>1603.2262837200001</v>
      </c>
      <c r="K129" s="41">
        <v>474.17736281999998</v>
      </c>
      <c r="L129" s="41">
        <f t="shared" ref="L129:L137" si="23">I129+J129+K129</f>
        <v>5001.7199634992512</v>
      </c>
    </row>
    <row r="130" spans="1:12" s="1" customFormat="1" ht="38.25" x14ac:dyDescent="0.25">
      <c r="A130" s="14" t="s">
        <v>364</v>
      </c>
      <c r="B130" s="12" t="s">
        <v>353</v>
      </c>
      <c r="C130" s="9" t="s">
        <v>10</v>
      </c>
      <c r="D130" s="41">
        <v>1499.64</v>
      </c>
      <c r="E130" s="42">
        <v>0</v>
      </c>
      <c r="F130" s="41">
        <v>1499.64</v>
      </c>
      <c r="G130" s="4">
        <v>2</v>
      </c>
      <c r="H130" s="41">
        <f t="shared" si="15"/>
        <v>2999.28</v>
      </c>
      <c r="I130" s="41">
        <v>337.72823055541994</v>
      </c>
      <c r="J130" s="41">
        <v>2606.7908969999999</v>
      </c>
      <c r="K130" s="41">
        <v>54.766754699999993</v>
      </c>
      <c r="L130" s="41">
        <f t="shared" si="23"/>
        <v>2999.2858822554199</v>
      </c>
    </row>
    <row r="131" spans="1:12" s="1" customFormat="1" ht="38.25" x14ac:dyDescent="0.25">
      <c r="A131" s="14" t="s">
        <v>365</v>
      </c>
      <c r="B131" s="12" t="s">
        <v>354</v>
      </c>
      <c r="C131" s="9" t="s">
        <v>10</v>
      </c>
      <c r="D131" s="41">
        <v>2200.89</v>
      </c>
      <c r="E131" s="42">
        <v>0</v>
      </c>
      <c r="F131" s="41">
        <v>2200.89</v>
      </c>
      <c r="G131" s="4">
        <v>2</v>
      </c>
      <c r="H131" s="41">
        <f t="shared" si="15"/>
        <v>4401.78</v>
      </c>
      <c r="I131" s="41">
        <v>1930.5333523036079</v>
      </c>
      <c r="J131" s="41">
        <v>2158.22396088</v>
      </c>
      <c r="K131" s="41">
        <v>313.03143227999999</v>
      </c>
      <c r="L131" s="41">
        <f t="shared" si="23"/>
        <v>4401.7887454636075</v>
      </c>
    </row>
    <row r="132" spans="1:12" s="1" customFormat="1" ht="38.25" x14ac:dyDescent="0.25">
      <c r="A132" s="14" t="s">
        <v>366</v>
      </c>
      <c r="B132" s="12" t="s">
        <v>355</v>
      </c>
      <c r="C132" s="9" t="s">
        <v>10</v>
      </c>
      <c r="D132" s="41">
        <v>1200.07</v>
      </c>
      <c r="E132" s="42">
        <v>0</v>
      </c>
      <c r="F132" s="41">
        <v>1200.07</v>
      </c>
      <c r="G132" s="4">
        <v>2</v>
      </c>
      <c r="H132" s="41">
        <f t="shared" si="15"/>
        <v>2400.14</v>
      </c>
      <c r="I132" s="41">
        <v>1055.398548063924</v>
      </c>
      <c r="J132" s="41">
        <v>1173.6091027800001</v>
      </c>
      <c r="K132" s="41">
        <v>171.12983034000001</v>
      </c>
      <c r="L132" s="41">
        <f t="shared" si="23"/>
        <v>2400.1374811839241</v>
      </c>
    </row>
    <row r="133" spans="1:12" s="1" customFormat="1" ht="38.25" x14ac:dyDescent="0.25">
      <c r="A133" s="14" t="s">
        <v>367</v>
      </c>
      <c r="B133" s="12" t="s">
        <v>356</v>
      </c>
      <c r="C133" s="9" t="s">
        <v>10</v>
      </c>
      <c r="D133" s="41">
        <v>999.81</v>
      </c>
      <c r="E133" s="42">
        <v>0</v>
      </c>
      <c r="F133" s="41">
        <v>999.81</v>
      </c>
      <c r="G133" s="4">
        <v>2</v>
      </c>
      <c r="H133" s="41">
        <f t="shared" si="15"/>
        <v>1999.62</v>
      </c>
      <c r="I133" s="41">
        <v>225.23305133428801</v>
      </c>
      <c r="J133" s="41">
        <v>1737.8706008000001</v>
      </c>
      <c r="K133" s="41">
        <v>36.520816080000003</v>
      </c>
      <c r="L133" s="41">
        <f t="shared" si="23"/>
        <v>1999.6244682142881</v>
      </c>
    </row>
    <row r="134" spans="1:12" s="1" customFormat="1" ht="38.25" x14ac:dyDescent="0.25">
      <c r="A134" s="14" t="s">
        <v>368</v>
      </c>
      <c r="B134" s="12" t="s">
        <v>357</v>
      </c>
      <c r="C134" s="9" t="s">
        <v>10</v>
      </c>
      <c r="D134" s="41">
        <v>4000.54</v>
      </c>
      <c r="E134" s="42">
        <v>0</v>
      </c>
      <c r="F134" s="41">
        <v>4000.54</v>
      </c>
      <c r="G134" s="4">
        <v>3</v>
      </c>
      <c r="H134" s="41">
        <f t="shared" si="15"/>
        <v>12001.619999999999</v>
      </c>
      <c r="I134" s="41">
        <v>5727.9237890872746</v>
      </c>
      <c r="J134" s="41">
        <v>5344.9083140100001</v>
      </c>
      <c r="K134" s="41">
        <v>928.78483509</v>
      </c>
      <c r="L134" s="41">
        <f t="shared" si="23"/>
        <v>12001.616938187275</v>
      </c>
    </row>
    <row r="135" spans="1:12" s="1" customFormat="1" ht="54" x14ac:dyDescent="0.25">
      <c r="A135" s="14" t="s">
        <v>159</v>
      </c>
      <c r="B135" s="12" t="s">
        <v>428</v>
      </c>
      <c r="C135" s="9"/>
      <c r="D135" s="41"/>
      <c r="E135" s="41"/>
      <c r="F135" s="41"/>
      <c r="G135" s="4"/>
      <c r="H135" s="41"/>
      <c r="I135" s="41"/>
      <c r="J135" s="41"/>
      <c r="K135" s="41"/>
      <c r="L135" s="41"/>
    </row>
    <row r="136" spans="1:12" s="1" customFormat="1" ht="36.75" customHeight="1" x14ac:dyDescent="0.25">
      <c r="A136" s="3" t="s">
        <v>283</v>
      </c>
      <c r="B136" s="12" t="s">
        <v>176</v>
      </c>
      <c r="C136" s="9" t="s">
        <v>177</v>
      </c>
      <c r="D136" s="41">
        <v>3700</v>
      </c>
      <c r="E136" s="42">
        <v>0</v>
      </c>
      <c r="F136" s="41">
        <v>3700</v>
      </c>
      <c r="G136" s="4">
        <v>1</v>
      </c>
      <c r="H136" s="41">
        <f t="shared" si="15"/>
        <v>3700</v>
      </c>
      <c r="I136" s="41">
        <v>3065.7712710000001</v>
      </c>
      <c r="J136" s="41">
        <v>388.33490599999999</v>
      </c>
      <c r="K136" s="41">
        <v>245.89385999999999</v>
      </c>
      <c r="L136" s="41">
        <f t="shared" si="23"/>
        <v>3700.0000370000002</v>
      </c>
    </row>
    <row r="137" spans="1:12" s="1" customFormat="1" ht="43.5" customHeight="1" x14ac:dyDescent="0.25">
      <c r="A137" s="3" t="s">
        <v>162</v>
      </c>
      <c r="B137" s="12" t="s">
        <v>178</v>
      </c>
      <c r="C137" s="9" t="s">
        <v>179</v>
      </c>
      <c r="D137" s="41">
        <v>2000</v>
      </c>
      <c r="E137" s="42">
        <v>0</v>
      </c>
      <c r="F137" s="41">
        <v>2000</v>
      </c>
      <c r="G137" s="4">
        <v>1</v>
      </c>
      <c r="H137" s="41">
        <f t="shared" si="15"/>
        <v>2000</v>
      </c>
      <c r="I137" s="41">
        <v>1657.1736599999999</v>
      </c>
      <c r="J137" s="41">
        <v>209.91076000000001</v>
      </c>
      <c r="K137" s="41">
        <v>132.91559999999998</v>
      </c>
      <c r="L137" s="41">
        <f t="shared" si="23"/>
        <v>2000.0000199999999</v>
      </c>
    </row>
    <row r="138" spans="1:12" s="1" customFormat="1" ht="33.75" customHeight="1" x14ac:dyDescent="0.25">
      <c r="A138" s="3" t="s">
        <v>284</v>
      </c>
      <c r="B138" s="12" t="s">
        <v>429</v>
      </c>
      <c r="C138" s="9"/>
      <c r="D138" s="41"/>
      <c r="E138" s="41"/>
      <c r="F138" s="41"/>
      <c r="G138" s="4"/>
      <c r="H138" s="41"/>
      <c r="I138" s="41"/>
      <c r="J138" s="41"/>
      <c r="K138" s="41"/>
      <c r="L138" s="41"/>
    </row>
    <row r="139" spans="1:12" s="1" customFormat="1" ht="25.5" customHeight="1" x14ac:dyDescent="0.25">
      <c r="A139" s="3" t="s">
        <v>169</v>
      </c>
      <c r="B139" s="12" t="s">
        <v>359</v>
      </c>
      <c r="C139" s="9" t="s">
        <v>182</v>
      </c>
      <c r="D139" s="41">
        <v>499.95935172097001</v>
      </c>
      <c r="E139" s="42">
        <v>0</v>
      </c>
      <c r="F139" s="41">
        <v>499.95935172097001</v>
      </c>
      <c r="G139" s="4">
        <v>200</v>
      </c>
      <c r="H139" s="41">
        <f>D139*G139</f>
        <v>99991.870344194002</v>
      </c>
      <c r="I139" s="41">
        <v>53498.546244194004</v>
      </c>
      <c r="J139" s="41">
        <v>37818.90681</v>
      </c>
      <c r="K139" s="41">
        <v>8674.4172900000012</v>
      </c>
      <c r="L139" s="41">
        <f>I139+J139+K139</f>
        <v>99991.870344194002</v>
      </c>
    </row>
    <row r="140" spans="1:12" s="1" customFormat="1" ht="44.25" customHeight="1" x14ac:dyDescent="0.25">
      <c r="A140" s="3" t="s">
        <v>171</v>
      </c>
      <c r="B140" s="12" t="s">
        <v>360</v>
      </c>
      <c r="C140" s="9" t="s">
        <v>182</v>
      </c>
      <c r="D140" s="41">
        <v>590.58000000000004</v>
      </c>
      <c r="E140" s="42">
        <v>0</v>
      </c>
      <c r="F140" s="41">
        <v>590.58000000000004</v>
      </c>
      <c r="G140" s="4">
        <v>13</v>
      </c>
      <c r="H140" s="41">
        <f t="shared" si="15"/>
        <v>7677.5400000000009</v>
      </c>
      <c r="I140" s="41">
        <v>4188.4728031422383</v>
      </c>
      <c r="J140" s="41">
        <v>2809.9897320300001</v>
      </c>
      <c r="K140" s="41">
        <v>679.14393183000004</v>
      </c>
      <c r="L140" s="41">
        <f t="shared" ref="L140:L195" si="24">I140+J140+K140</f>
        <v>7677.6064670022388</v>
      </c>
    </row>
    <row r="141" spans="1:12" s="1" customFormat="1" ht="16.5" customHeight="1" x14ac:dyDescent="0.25">
      <c r="A141" s="3" t="s">
        <v>173</v>
      </c>
      <c r="B141" s="12" t="s">
        <v>187</v>
      </c>
      <c r="C141" s="9" t="s">
        <v>182</v>
      </c>
      <c r="D141" s="41">
        <v>262.38</v>
      </c>
      <c r="E141" s="42">
        <v>0</v>
      </c>
      <c r="F141" s="41">
        <v>262.38</v>
      </c>
      <c r="G141" s="4">
        <v>5</v>
      </c>
      <c r="H141" s="41">
        <f>D141*G141</f>
        <v>1311.9</v>
      </c>
      <c r="I141" s="41">
        <v>1065.3812693412801</v>
      </c>
      <c r="J141" s="41">
        <v>124.40104240000001</v>
      </c>
      <c r="K141" s="41">
        <v>122.12190480000001</v>
      </c>
      <c r="L141" s="41">
        <f>I141+J141+K141</f>
        <v>1311.9042165412802</v>
      </c>
    </row>
    <row r="142" spans="1:12" s="1" customFormat="1" ht="28.5" x14ac:dyDescent="0.25">
      <c r="A142" s="3" t="s">
        <v>180</v>
      </c>
      <c r="B142" s="12" t="s">
        <v>442</v>
      </c>
      <c r="C142" s="9"/>
      <c r="D142" s="41"/>
      <c r="E142" s="41"/>
      <c r="F142" s="41"/>
      <c r="G142" s="4"/>
      <c r="H142" s="41"/>
      <c r="I142" s="41"/>
      <c r="J142" s="41"/>
      <c r="K142" s="41" t="s">
        <v>378</v>
      </c>
      <c r="L142" s="41"/>
    </row>
    <row r="143" spans="1:12" s="1" customFormat="1" x14ac:dyDescent="0.25">
      <c r="A143" s="3" t="s">
        <v>375</v>
      </c>
      <c r="B143" s="12" t="s">
        <v>373</v>
      </c>
      <c r="C143" s="9" t="s">
        <v>182</v>
      </c>
      <c r="D143" s="41">
        <v>400</v>
      </c>
      <c r="E143" s="42">
        <v>0</v>
      </c>
      <c r="F143" s="41">
        <v>400</v>
      </c>
      <c r="G143" s="4">
        <v>80</v>
      </c>
      <c r="H143" s="41">
        <f>D143*G143</f>
        <v>32000</v>
      </c>
      <c r="I143" s="41">
        <v>2700.9755452433596</v>
      </c>
      <c r="J143" s="41">
        <v>28861.197696799998</v>
      </c>
      <c r="K143" s="41">
        <v>438.13403760000006</v>
      </c>
      <c r="L143" s="41">
        <f t="shared" si="24"/>
        <v>32000.307279643359</v>
      </c>
    </row>
    <row r="144" spans="1:12" s="1" customFormat="1" ht="25.5" x14ac:dyDescent="0.25">
      <c r="A144" s="3" t="s">
        <v>376</v>
      </c>
      <c r="B144" s="12" t="s">
        <v>374</v>
      </c>
      <c r="C144" s="9" t="s">
        <v>182</v>
      </c>
      <c r="D144" s="41">
        <v>400</v>
      </c>
      <c r="E144" s="42">
        <v>0</v>
      </c>
      <c r="F144" s="41">
        <v>400</v>
      </c>
      <c r="G144" s="4">
        <v>20</v>
      </c>
      <c r="H144" s="41">
        <f t="shared" ref="H144:H195" si="25">D144*G144</f>
        <v>8000</v>
      </c>
      <c r="I144" s="41">
        <v>675.24388631083991</v>
      </c>
      <c r="J144" s="41">
        <v>7215.2994241999995</v>
      </c>
      <c r="K144" s="41">
        <v>109.53350940000001</v>
      </c>
      <c r="L144" s="41">
        <f t="shared" si="24"/>
        <v>8000.0768199108397</v>
      </c>
    </row>
    <row r="145" spans="1:12" s="1" customFormat="1" ht="41.25" x14ac:dyDescent="0.25">
      <c r="A145" s="3" t="s">
        <v>175</v>
      </c>
      <c r="B145" s="12" t="s">
        <v>443</v>
      </c>
      <c r="C145" s="9" t="s">
        <v>63</v>
      </c>
      <c r="D145" s="41">
        <v>526.54</v>
      </c>
      <c r="E145" s="42">
        <v>0</v>
      </c>
      <c r="F145" s="41">
        <v>526.54</v>
      </c>
      <c r="G145" s="4">
        <v>4</v>
      </c>
      <c r="H145" s="41">
        <f>D145*G145</f>
        <v>2106.16</v>
      </c>
      <c r="I145" s="41">
        <v>1507.5508001267278</v>
      </c>
      <c r="J145" s="41">
        <v>354.14284015999993</v>
      </c>
      <c r="K145" s="41">
        <v>244.44638147999999</v>
      </c>
      <c r="L145" s="41">
        <f>I145+J145+K145</f>
        <v>2106.1400217667278</v>
      </c>
    </row>
    <row r="146" spans="1:12" s="1" customFormat="1" ht="15.75" x14ac:dyDescent="0.25">
      <c r="A146" s="13" t="s">
        <v>189</v>
      </c>
      <c r="B146" s="8" t="s">
        <v>430</v>
      </c>
      <c r="C146" s="11"/>
      <c r="D146" s="41"/>
      <c r="E146" s="41"/>
      <c r="F146" s="41"/>
      <c r="G146" s="4"/>
      <c r="H146" s="41"/>
      <c r="I146" s="41"/>
      <c r="J146" s="41"/>
      <c r="K146" s="41"/>
      <c r="L146" s="41"/>
    </row>
    <row r="147" spans="1:12" s="1" customFormat="1" x14ac:dyDescent="0.25">
      <c r="A147" s="13" t="s">
        <v>181</v>
      </c>
      <c r="B147" s="8" t="s">
        <v>191</v>
      </c>
      <c r="C147" s="11"/>
      <c r="D147" s="41"/>
      <c r="E147" s="41"/>
      <c r="F147" s="41"/>
      <c r="G147" s="4"/>
      <c r="H147" s="41"/>
      <c r="I147" s="41"/>
      <c r="J147" s="41"/>
      <c r="K147" s="41"/>
      <c r="L147" s="41"/>
    </row>
    <row r="148" spans="1:12" s="1" customFormat="1" x14ac:dyDescent="0.25">
      <c r="A148" s="3" t="s">
        <v>286</v>
      </c>
      <c r="B148" s="12" t="s">
        <v>192</v>
      </c>
      <c r="C148" s="11" t="s">
        <v>193</v>
      </c>
      <c r="D148" s="41">
        <v>30.166711044904002</v>
      </c>
      <c r="E148" s="42">
        <v>0</v>
      </c>
      <c r="F148" s="41">
        <v>30.166711044904002</v>
      </c>
      <c r="G148" s="4">
        <v>50</v>
      </c>
      <c r="H148" s="41">
        <f t="shared" si="25"/>
        <v>1508.3355522452</v>
      </c>
      <c r="I148" s="41">
        <v>1079.6076262452</v>
      </c>
      <c r="J148" s="41">
        <v>253.64794399999994</v>
      </c>
      <c r="K148" s="41">
        <v>175.079982</v>
      </c>
      <c r="L148" s="41">
        <f>I148+J148+K148</f>
        <v>1508.3355522452</v>
      </c>
    </row>
    <row r="149" spans="1:12" s="1" customFormat="1" ht="25.5" x14ac:dyDescent="0.25">
      <c r="A149" s="3" t="s">
        <v>287</v>
      </c>
      <c r="B149" s="12" t="s">
        <v>194</v>
      </c>
      <c r="C149" s="11" t="s">
        <v>193</v>
      </c>
      <c r="D149" s="41">
        <v>80.05</v>
      </c>
      <c r="E149" s="42">
        <v>0</v>
      </c>
      <c r="F149" s="41">
        <v>80.05</v>
      </c>
      <c r="G149" s="4">
        <v>3</v>
      </c>
      <c r="H149" s="41">
        <f t="shared" si="25"/>
        <v>240.14999999999998</v>
      </c>
      <c r="I149" s="41">
        <v>171.90904756411203</v>
      </c>
      <c r="J149" s="41">
        <v>40.374044640000008</v>
      </c>
      <c r="K149" s="41">
        <v>27.868102919999998</v>
      </c>
      <c r="L149" s="41">
        <f t="shared" si="24"/>
        <v>240.15119512411206</v>
      </c>
    </row>
    <row r="150" spans="1:12" s="1" customFormat="1" x14ac:dyDescent="0.25">
      <c r="A150" s="3" t="s">
        <v>183</v>
      </c>
      <c r="B150" s="12" t="s">
        <v>195</v>
      </c>
      <c r="C150" s="11" t="s">
        <v>193</v>
      </c>
      <c r="D150" s="41">
        <v>19.77</v>
      </c>
      <c r="E150" s="42">
        <v>0</v>
      </c>
      <c r="F150" s="41">
        <v>19.77</v>
      </c>
      <c r="G150" s="4">
        <v>10</v>
      </c>
      <c r="H150" s="41">
        <f t="shared" si="25"/>
        <v>197.7</v>
      </c>
      <c r="I150" s="41">
        <v>141.58682702902001</v>
      </c>
      <c r="J150" s="41">
        <v>33.225784399999995</v>
      </c>
      <c r="K150" s="41">
        <v>22.934030700000001</v>
      </c>
      <c r="L150" s="41">
        <f t="shared" si="24"/>
        <v>197.74664212902002</v>
      </c>
    </row>
    <row r="151" spans="1:12" s="1" customFormat="1" x14ac:dyDescent="0.25">
      <c r="A151" s="3" t="s">
        <v>288</v>
      </c>
      <c r="B151" s="12" t="s">
        <v>196</v>
      </c>
      <c r="C151" s="11" t="s">
        <v>193</v>
      </c>
      <c r="D151" s="41">
        <v>19.77</v>
      </c>
      <c r="E151" s="42">
        <v>0</v>
      </c>
      <c r="F151" s="41">
        <v>19.77</v>
      </c>
      <c r="G151" s="4">
        <v>10</v>
      </c>
      <c r="H151" s="41">
        <f t="shared" ref="H151" si="26">D151*G151</f>
        <v>197.7</v>
      </c>
      <c r="I151" s="41">
        <v>141.58682702902001</v>
      </c>
      <c r="J151" s="41">
        <v>33.225784399999995</v>
      </c>
      <c r="K151" s="41">
        <v>22.934030700000001</v>
      </c>
      <c r="L151" s="41">
        <f t="shared" si="24"/>
        <v>197.74664212902002</v>
      </c>
    </row>
    <row r="152" spans="1:12" s="1" customFormat="1" x14ac:dyDescent="0.25">
      <c r="A152" s="3" t="s">
        <v>289</v>
      </c>
      <c r="B152" s="12" t="s">
        <v>197</v>
      </c>
      <c r="C152" s="11" t="s">
        <v>193</v>
      </c>
      <c r="D152" s="41">
        <v>19.77</v>
      </c>
      <c r="E152" s="42">
        <v>0</v>
      </c>
      <c r="F152" s="41">
        <v>19.77</v>
      </c>
      <c r="G152" s="4">
        <v>1</v>
      </c>
      <c r="H152" s="41">
        <f t="shared" si="25"/>
        <v>19.77</v>
      </c>
      <c r="I152" s="41">
        <v>14.158682702902</v>
      </c>
      <c r="J152" s="41">
        <v>3.3190597399999997</v>
      </c>
      <c r="K152" s="41">
        <v>2.2934030700000001</v>
      </c>
      <c r="L152" s="41">
        <f t="shared" si="24"/>
        <v>19.771145512901999</v>
      </c>
    </row>
    <row r="153" spans="1:12" s="1" customFormat="1" x14ac:dyDescent="0.25">
      <c r="A153" s="3" t="s">
        <v>186</v>
      </c>
      <c r="B153" s="12" t="s">
        <v>198</v>
      </c>
      <c r="C153" s="11" t="s">
        <v>193</v>
      </c>
      <c r="D153" s="41">
        <v>30.17</v>
      </c>
      <c r="E153" s="42">
        <v>0</v>
      </c>
      <c r="F153" s="41">
        <v>30.17</v>
      </c>
      <c r="G153" s="4">
        <v>20</v>
      </c>
      <c r="H153" s="41">
        <f t="shared" si="25"/>
        <v>603.40000000000009</v>
      </c>
      <c r="I153" s="41">
        <v>431.84305049808006</v>
      </c>
      <c r="J153" s="41">
        <v>101.4591776</v>
      </c>
      <c r="K153" s="41">
        <v>70.031992800000012</v>
      </c>
      <c r="L153" s="41">
        <f t="shared" si="24"/>
        <v>603.33422089808005</v>
      </c>
    </row>
    <row r="154" spans="1:12" s="1" customFormat="1" x14ac:dyDescent="0.25">
      <c r="A154" s="3" t="s">
        <v>290</v>
      </c>
      <c r="B154" s="12" t="s">
        <v>199</v>
      </c>
      <c r="C154" s="11" t="s">
        <v>193</v>
      </c>
      <c r="D154" s="41">
        <v>60.22</v>
      </c>
      <c r="E154" s="42">
        <v>0</v>
      </c>
      <c r="F154" s="41">
        <v>60.22</v>
      </c>
      <c r="G154" s="4">
        <v>6</v>
      </c>
      <c r="H154" s="41">
        <f t="shared" si="25"/>
        <v>361.32</v>
      </c>
      <c r="I154" s="41">
        <v>264.04865504349601</v>
      </c>
      <c r="J154" s="41">
        <v>54.448852560000006</v>
      </c>
      <c r="K154" s="41">
        <v>42.800544359999996</v>
      </c>
      <c r="L154" s="41">
        <f t="shared" si="24"/>
        <v>361.29805196349605</v>
      </c>
    </row>
    <row r="155" spans="1:12" s="1" customFormat="1" x14ac:dyDescent="0.25">
      <c r="A155" s="3" t="s">
        <v>291</v>
      </c>
      <c r="B155" s="12" t="s">
        <v>200</v>
      </c>
      <c r="C155" s="11" t="s">
        <v>193</v>
      </c>
      <c r="D155" s="41">
        <v>39.82</v>
      </c>
      <c r="E155" s="42">
        <v>0</v>
      </c>
      <c r="F155" s="41">
        <v>39.82</v>
      </c>
      <c r="G155" s="4">
        <v>1</v>
      </c>
      <c r="H155" s="41">
        <f t="shared" si="25"/>
        <v>39.82</v>
      </c>
      <c r="I155" s="41">
        <v>29.927392827026004</v>
      </c>
      <c r="J155" s="41">
        <v>5.0339091000000016</v>
      </c>
      <c r="K155" s="41">
        <v>4.8544904100000004</v>
      </c>
      <c r="L155" s="41">
        <f>I155+J155+K155</f>
        <v>39.815792337026011</v>
      </c>
    </row>
    <row r="156" spans="1:12" s="1" customFormat="1" x14ac:dyDescent="0.25">
      <c r="A156" s="3" t="s">
        <v>292</v>
      </c>
      <c r="B156" s="12" t="s">
        <v>201</v>
      </c>
      <c r="C156" s="11" t="s">
        <v>193</v>
      </c>
      <c r="D156" s="41">
        <v>39.82</v>
      </c>
      <c r="E156" s="42">
        <v>0</v>
      </c>
      <c r="F156" s="41">
        <v>39.82</v>
      </c>
      <c r="G156" s="4">
        <v>1</v>
      </c>
      <c r="H156" s="41">
        <f t="shared" ref="H156" si="27">D156*G156</f>
        <v>39.82</v>
      </c>
      <c r="I156" s="41">
        <v>29.927392827026004</v>
      </c>
      <c r="J156" s="41">
        <v>5.0339091000000016</v>
      </c>
      <c r="K156" s="41">
        <v>4.8544904100000004</v>
      </c>
      <c r="L156" s="41">
        <f t="shared" si="24"/>
        <v>39.815792337026011</v>
      </c>
    </row>
    <row r="157" spans="1:12" s="1" customFormat="1" x14ac:dyDescent="0.25">
      <c r="A157" s="3" t="s">
        <v>293</v>
      </c>
      <c r="B157" s="12" t="s">
        <v>202</v>
      </c>
      <c r="C157" s="11" t="s">
        <v>193</v>
      </c>
      <c r="D157" s="41">
        <v>49.86</v>
      </c>
      <c r="E157" s="42">
        <v>0</v>
      </c>
      <c r="F157" s="41">
        <v>49.86</v>
      </c>
      <c r="G157" s="4">
        <v>1</v>
      </c>
      <c r="H157" s="41">
        <f t="shared" si="25"/>
        <v>49.86</v>
      </c>
      <c r="I157" s="41">
        <v>35.685341994799998</v>
      </c>
      <c r="J157" s="41">
        <v>8.3850560000000005</v>
      </c>
      <c r="K157" s="41">
        <v>5.7877679999999998</v>
      </c>
      <c r="L157" s="41">
        <f t="shared" si="24"/>
        <v>49.858165994799997</v>
      </c>
    </row>
    <row r="158" spans="1:12" s="1" customFormat="1" x14ac:dyDescent="0.25">
      <c r="A158" s="13" t="s">
        <v>294</v>
      </c>
      <c r="B158" s="8" t="s">
        <v>203</v>
      </c>
      <c r="C158" s="11"/>
      <c r="D158" s="41"/>
      <c r="E158" s="41"/>
      <c r="F158" s="41"/>
      <c r="G158" s="4"/>
      <c r="H158" s="41"/>
      <c r="I158" s="41"/>
      <c r="J158" s="41"/>
      <c r="K158" s="41"/>
      <c r="L158" s="41"/>
    </row>
    <row r="159" spans="1:12" s="1" customFormat="1" x14ac:dyDescent="0.25">
      <c r="A159" s="3" t="s">
        <v>295</v>
      </c>
      <c r="B159" s="12" t="s">
        <v>204</v>
      </c>
      <c r="C159" s="11" t="s">
        <v>193</v>
      </c>
      <c r="D159" s="41">
        <v>30.17</v>
      </c>
      <c r="E159" s="42">
        <v>0</v>
      </c>
      <c r="F159" s="41">
        <v>30.17</v>
      </c>
      <c r="G159" s="4">
        <v>8</v>
      </c>
      <c r="H159" s="41">
        <f t="shared" si="25"/>
        <v>241.36</v>
      </c>
      <c r="I159" s="41">
        <v>172.73722019923201</v>
      </c>
      <c r="J159" s="41">
        <v>40.583671039999999</v>
      </c>
      <c r="K159" s="41">
        <v>28.012797120000002</v>
      </c>
      <c r="L159" s="41">
        <f t="shared" si="24"/>
        <v>241.33368835923204</v>
      </c>
    </row>
    <row r="160" spans="1:12" s="1" customFormat="1" x14ac:dyDescent="0.25">
      <c r="A160" s="3" t="s">
        <v>296</v>
      </c>
      <c r="B160" s="12" t="s">
        <v>205</v>
      </c>
      <c r="C160" s="11" t="s">
        <v>193</v>
      </c>
      <c r="D160" s="41">
        <v>54.96</v>
      </c>
      <c r="E160" s="42">
        <v>0</v>
      </c>
      <c r="F160" s="41">
        <v>54.96</v>
      </c>
      <c r="G160" s="4">
        <v>8</v>
      </c>
      <c r="H160" s="41">
        <f t="shared" si="25"/>
        <v>439.68</v>
      </c>
      <c r="I160" s="41">
        <v>318.77380467486404</v>
      </c>
      <c r="J160" s="41">
        <v>69.238719279999984</v>
      </c>
      <c r="K160" s="41">
        <v>51.684768239999997</v>
      </c>
      <c r="L160" s="41">
        <f t="shared" si="24"/>
        <v>439.69729219486402</v>
      </c>
    </row>
    <row r="161" spans="1:12" s="1" customFormat="1" x14ac:dyDescent="0.25">
      <c r="A161" s="13" t="s">
        <v>297</v>
      </c>
      <c r="B161" s="8" t="s">
        <v>206</v>
      </c>
      <c r="C161" s="11"/>
      <c r="D161" s="41"/>
      <c r="E161" s="41"/>
      <c r="F161" s="41"/>
      <c r="G161" s="4"/>
      <c r="H161" s="41"/>
      <c r="I161" s="41"/>
      <c r="J161" s="41"/>
      <c r="K161" s="41"/>
      <c r="L161" s="41"/>
    </row>
    <row r="162" spans="1:12" s="1" customFormat="1" x14ac:dyDescent="0.25">
      <c r="A162" s="3" t="s">
        <v>298</v>
      </c>
      <c r="B162" s="12" t="s">
        <v>207</v>
      </c>
      <c r="C162" s="11" t="s">
        <v>193</v>
      </c>
      <c r="D162" s="41">
        <v>49.86</v>
      </c>
      <c r="E162" s="42">
        <v>0</v>
      </c>
      <c r="F162" s="41">
        <v>49.86</v>
      </c>
      <c r="G162" s="4">
        <v>1</v>
      </c>
      <c r="H162" s="41">
        <f t="shared" ref="H162" si="28">D162*G162</f>
        <v>49.86</v>
      </c>
      <c r="I162" s="41">
        <v>35.685341994799998</v>
      </c>
      <c r="J162" s="41">
        <v>8.3850560000000005</v>
      </c>
      <c r="K162" s="41">
        <v>5.7877679999999998</v>
      </c>
      <c r="L162" s="41">
        <f t="shared" ref="L162" si="29">I162+J162+K162</f>
        <v>49.858165994799997</v>
      </c>
    </row>
    <row r="163" spans="1:12" s="1" customFormat="1" x14ac:dyDescent="0.25">
      <c r="A163" s="3" t="s">
        <v>299</v>
      </c>
      <c r="B163" s="12" t="s">
        <v>208</v>
      </c>
      <c r="C163" s="11" t="s">
        <v>193</v>
      </c>
      <c r="D163" s="41">
        <v>100.03</v>
      </c>
      <c r="E163" s="42">
        <v>0</v>
      </c>
      <c r="F163" s="41">
        <v>100.03</v>
      </c>
      <c r="G163" s="4">
        <v>3</v>
      </c>
      <c r="H163" s="41">
        <f t="shared" si="25"/>
        <v>300.09000000000003</v>
      </c>
      <c r="I163" s="41">
        <v>216.583464341124</v>
      </c>
      <c r="J163" s="41">
        <v>48.376128959999996</v>
      </c>
      <c r="K163" s="41">
        <v>35.117282340000003</v>
      </c>
      <c r="L163" s="41">
        <f t="shared" si="24"/>
        <v>300.07687564112405</v>
      </c>
    </row>
    <row r="164" spans="1:12" s="1" customFormat="1" x14ac:dyDescent="0.25">
      <c r="A164" s="3" t="s">
        <v>300</v>
      </c>
      <c r="B164" s="12" t="s">
        <v>209</v>
      </c>
      <c r="C164" s="11" t="s">
        <v>193</v>
      </c>
      <c r="D164" s="41">
        <v>24.61</v>
      </c>
      <c r="E164" s="42">
        <v>0</v>
      </c>
      <c r="F164" s="41">
        <v>24.61</v>
      </c>
      <c r="G164" s="4">
        <v>9</v>
      </c>
      <c r="H164" s="41">
        <f t="shared" si="25"/>
        <v>221.49</v>
      </c>
      <c r="I164" s="41">
        <v>158.47774985133</v>
      </c>
      <c r="J164" s="41">
        <v>37.261092600000005</v>
      </c>
      <c r="K164" s="41">
        <v>25.719394050000002</v>
      </c>
      <c r="L164" s="41">
        <f t="shared" si="24"/>
        <v>221.45823650133002</v>
      </c>
    </row>
    <row r="165" spans="1:12" s="1" customFormat="1" ht="25.5" x14ac:dyDescent="0.25">
      <c r="A165" s="3" t="s">
        <v>301</v>
      </c>
      <c r="B165" s="12" t="s">
        <v>210</v>
      </c>
      <c r="C165" s="11" t="s">
        <v>193</v>
      </c>
      <c r="D165" s="41">
        <v>24.61</v>
      </c>
      <c r="E165" s="42">
        <v>0</v>
      </c>
      <c r="F165" s="41">
        <v>24.61</v>
      </c>
      <c r="G165" s="4">
        <v>35</v>
      </c>
      <c r="H165" s="41">
        <f t="shared" si="25"/>
        <v>861.35</v>
      </c>
      <c r="I165" s="41">
        <v>616.30236053295005</v>
      </c>
      <c r="J165" s="41">
        <v>144.90424899999999</v>
      </c>
      <c r="K165" s="41">
        <v>100.01986574999999</v>
      </c>
      <c r="L165" s="41">
        <f t="shared" si="24"/>
        <v>861.2264752829501</v>
      </c>
    </row>
    <row r="166" spans="1:12" s="1" customFormat="1" x14ac:dyDescent="0.25">
      <c r="A166" s="3" t="s">
        <v>302</v>
      </c>
      <c r="B166" s="12" t="s">
        <v>211</v>
      </c>
      <c r="C166" s="11" t="s">
        <v>193</v>
      </c>
      <c r="D166" s="41">
        <v>39.82</v>
      </c>
      <c r="E166" s="42">
        <v>0</v>
      </c>
      <c r="F166" s="41">
        <v>39.82</v>
      </c>
      <c r="G166" s="4">
        <v>1</v>
      </c>
      <c r="H166" s="41">
        <f t="shared" ref="H166:H167" si="30">D166*G166</f>
        <v>39.82</v>
      </c>
      <c r="I166" s="41">
        <v>29.927392827026004</v>
      </c>
      <c r="J166" s="41">
        <v>5.0339091000000016</v>
      </c>
      <c r="K166" s="41">
        <v>4.8544904100000004</v>
      </c>
      <c r="L166" s="41">
        <f t="shared" si="24"/>
        <v>39.815792337026011</v>
      </c>
    </row>
    <row r="167" spans="1:12" s="1" customFormat="1" x14ac:dyDescent="0.25">
      <c r="A167" s="3" t="s">
        <v>303</v>
      </c>
      <c r="B167" s="12" t="s">
        <v>212</v>
      </c>
      <c r="C167" s="11" t="s">
        <v>193</v>
      </c>
      <c r="D167" s="41">
        <v>45.48</v>
      </c>
      <c r="E167" s="42">
        <v>0</v>
      </c>
      <c r="F167" s="41">
        <v>45.48</v>
      </c>
      <c r="G167" s="4">
        <v>1</v>
      </c>
      <c r="H167" s="41">
        <f t="shared" si="30"/>
        <v>45.48</v>
      </c>
      <c r="I167" s="41">
        <v>29.927392827026004</v>
      </c>
      <c r="J167" s="41">
        <v>10.697149099999999</v>
      </c>
      <c r="K167" s="41">
        <v>4.8544904100000004</v>
      </c>
      <c r="L167" s="41">
        <f t="shared" si="24"/>
        <v>45.479032337025998</v>
      </c>
    </row>
    <row r="168" spans="1:12" s="1" customFormat="1" x14ac:dyDescent="0.25">
      <c r="A168" s="3" t="s">
        <v>304</v>
      </c>
      <c r="B168" s="12" t="s">
        <v>213</v>
      </c>
      <c r="C168" s="11" t="s">
        <v>193</v>
      </c>
      <c r="D168" s="41">
        <v>39.82</v>
      </c>
      <c r="E168" s="42">
        <v>0</v>
      </c>
      <c r="F168" s="41">
        <v>39.82</v>
      </c>
      <c r="G168" s="4">
        <v>30</v>
      </c>
      <c r="H168" s="41">
        <f t="shared" si="25"/>
        <v>1194.5999999999999</v>
      </c>
      <c r="I168" s="41">
        <v>897.82178481078006</v>
      </c>
      <c r="J168" s="41">
        <v>151.01727299999999</v>
      </c>
      <c r="K168" s="41">
        <v>145.63471229999999</v>
      </c>
      <c r="L168" s="41">
        <f t="shared" si="24"/>
        <v>1194.4737701107802</v>
      </c>
    </row>
    <row r="169" spans="1:12" s="1" customFormat="1" x14ac:dyDescent="0.25">
      <c r="A169" s="3" t="s">
        <v>305</v>
      </c>
      <c r="B169" s="12" t="s">
        <v>214</v>
      </c>
      <c r="C169" s="11" t="s">
        <v>193</v>
      </c>
      <c r="D169" s="41">
        <v>69.8</v>
      </c>
      <c r="E169" s="42">
        <v>0</v>
      </c>
      <c r="F169" s="41">
        <v>69.8</v>
      </c>
      <c r="G169" s="4">
        <v>2</v>
      </c>
      <c r="H169" s="41">
        <f t="shared" si="25"/>
        <v>139.6</v>
      </c>
      <c r="I169" s="41">
        <v>99.912802803439988</v>
      </c>
      <c r="J169" s="41">
        <v>23.478156800000001</v>
      </c>
      <c r="K169" s="41">
        <v>16.205750399999999</v>
      </c>
      <c r="L169" s="41">
        <f t="shared" si="24"/>
        <v>139.59671000343999</v>
      </c>
    </row>
    <row r="170" spans="1:12" s="1" customFormat="1" x14ac:dyDescent="0.25">
      <c r="A170" s="3" t="s">
        <v>306</v>
      </c>
      <c r="B170" s="12" t="s">
        <v>215</v>
      </c>
      <c r="C170" s="11" t="s">
        <v>193</v>
      </c>
      <c r="D170" s="41">
        <v>39.82</v>
      </c>
      <c r="E170" s="42">
        <v>0</v>
      </c>
      <c r="F170" s="41">
        <v>39.82</v>
      </c>
      <c r="G170" s="4">
        <v>20</v>
      </c>
      <c r="H170" s="41">
        <f t="shared" si="25"/>
        <v>796.4</v>
      </c>
      <c r="I170" s="41">
        <v>598.54785654052</v>
      </c>
      <c r="J170" s="41">
        <v>100.67818199999999</v>
      </c>
      <c r="K170" s="41">
        <v>97.089808199999993</v>
      </c>
      <c r="L170" s="41">
        <f t="shared" si="24"/>
        <v>796.31584674051999</v>
      </c>
    </row>
    <row r="171" spans="1:12" s="1" customFormat="1" x14ac:dyDescent="0.25">
      <c r="A171" s="3" t="s">
        <v>307</v>
      </c>
      <c r="B171" s="12" t="s">
        <v>216</v>
      </c>
      <c r="C171" s="11" t="s">
        <v>193</v>
      </c>
      <c r="D171" s="41">
        <v>24.6</v>
      </c>
      <c r="E171" s="42">
        <v>0</v>
      </c>
      <c r="F171" s="41">
        <v>24.6</v>
      </c>
      <c r="G171" s="4">
        <v>1</v>
      </c>
      <c r="H171" s="41">
        <f t="shared" si="25"/>
        <v>24.6</v>
      </c>
      <c r="I171" s="41">
        <v>17.608638872370001</v>
      </c>
      <c r="J171" s="41">
        <v>4.1357368999999995</v>
      </c>
      <c r="K171" s="41">
        <v>2.8577104499999999</v>
      </c>
      <c r="L171" s="41">
        <f t="shared" si="24"/>
        <v>24.602086222369998</v>
      </c>
    </row>
    <row r="172" spans="1:12" s="1" customFormat="1" ht="25.5" x14ac:dyDescent="0.25">
      <c r="A172" s="3" t="s">
        <v>308</v>
      </c>
      <c r="B172" s="12" t="s">
        <v>217</v>
      </c>
      <c r="C172" s="11" t="s">
        <v>193</v>
      </c>
      <c r="D172" s="41">
        <v>60.22</v>
      </c>
      <c r="E172" s="42">
        <v>0</v>
      </c>
      <c r="F172" s="41">
        <v>60.22</v>
      </c>
      <c r="G172" s="4">
        <v>30</v>
      </c>
      <c r="H172" s="41">
        <f t="shared" si="25"/>
        <v>1806.6</v>
      </c>
      <c r="I172" s="41">
        <v>1320.2432752174802</v>
      </c>
      <c r="J172" s="41">
        <v>272.2442628</v>
      </c>
      <c r="K172" s="41">
        <v>214.00272180000002</v>
      </c>
      <c r="L172" s="41">
        <f t="shared" si="24"/>
        <v>1806.4902598174804</v>
      </c>
    </row>
    <row r="173" spans="1:12" s="1" customFormat="1" x14ac:dyDescent="0.25">
      <c r="A173" s="3" t="s">
        <v>309</v>
      </c>
      <c r="B173" s="12" t="s">
        <v>218</v>
      </c>
      <c r="C173" s="9" t="s">
        <v>193</v>
      </c>
      <c r="D173" s="41">
        <v>24.57</v>
      </c>
      <c r="E173" s="42">
        <v>0</v>
      </c>
      <c r="F173" s="41">
        <v>24.57</v>
      </c>
      <c r="G173" s="4">
        <v>4</v>
      </c>
      <c r="H173" s="41">
        <f t="shared" si="25"/>
        <v>98.28</v>
      </c>
      <c r="I173" s="41">
        <v>70.434555489480005</v>
      </c>
      <c r="J173" s="41">
        <v>16.426501600000002</v>
      </c>
      <c r="K173" s="41">
        <v>11.4308418</v>
      </c>
      <c r="L173" s="41">
        <f t="shared" si="24"/>
        <v>98.291898889479995</v>
      </c>
    </row>
    <row r="174" spans="1:12" s="1" customFormat="1" x14ac:dyDescent="0.25">
      <c r="A174" s="3" t="s">
        <v>310</v>
      </c>
      <c r="B174" s="12" t="s">
        <v>219</v>
      </c>
      <c r="C174" s="9" t="s">
        <v>193</v>
      </c>
      <c r="D174" s="41">
        <v>24.57</v>
      </c>
      <c r="E174" s="42">
        <v>0</v>
      </c>
      <c r="F174" s="41">
        <v>24.57</v>
      </c>
      <c r="G174" s="4">
        <v>4</v>
      </c>
      <c r="H174" s="41">
        <f t="shared" ref="H174" si="31">D174*G174</f>
        <v>98.28</v>
      </c>
      <c r="I174" s="41">
        <v>70.434555489480005</v>
      </c>
      <c r="J174" s="41">
        <v>16.426501599999998</v>
      </c>
      <c r="K174" s="41">
        <v>11.4308418</v>
      </c>
      <c r="L174" s="41">
        <f t="shared" si="24"/>
        <v>98.291898889479995</v>
      </c>
    </row>
    <row r="175" spans="1:12" s="1" customFormat="1" x14ac:dyDescent="0.25">
      <c r="A175" s="3" t="s">
        <v>311</v>
      </c>
      <c r="B175" s="12" t="s">
        <v>220</v>
      </c>
      <c r="C175" s="9" t="s">
        <v>193</v>
      </c>
      <c r="D175" s="41">
        <v>45.35</v>
      </c>
      <c r="E175" s="42">
        <v>0</v>
      </c>
      <c r="F175" s="41">
        <v>45.35</v>
      </c>
      <c r="G175" s="4">
        <v>2</v>
      </c>
      <c r="H175" s="41">
        <f t="shared" si="25"/>
        <v>90.7</v>
      </c>
      <c r="I175" s="41">
        <v>68.177552833168008</v>
      </c>
      <c r="J175" s="41">
        <v>11.4632088</v>
      </c>
      <c r="K175" s="41">
        <v>11.054636879999999</v>
      </c>
      <c r="L175" s="41">
        <f t="shared" si="24"/>
        <v>90.695398513168016</v>
      </c>
    </row>
    <row r="176" spans="1:12" s="1" customFormat="1" x14ac:dyDescent="0.25">
      <c r="A176" s="3" t="s">
        <v>312</v>
      </c>
      <c r="B176" s="12" t="s">
        <v>221</v>
      </c>
      <c r="C176" s="9" t="s">
        <v>193</v>
      </c>
      <c r="D176" s="41">
        <v>60.22</v>
      </c>
      <c r="E176" s="42">
        <v>0</v>
      </c>
      <c r="F176" s="41">
        <v>60.22</v>
      </c>
      <c r="G176" s="4">
        <v>1</v>
      </c>
      <c r="H176" s="41">
        <f t="shared" si="25"/>
        <v>60.22</v>
      </c>
      <c r="I176" s="41">
        <v>44.008109173916004</v>
      </c>
      <c r="J176" s="41">
        <v>9.0748087599999998</v>
      </c>
      <c r="K176" s="41">
        <v>7.1334240600000003</v>
      </c>
      <c r="L176" s="41">
        <f t="shared" si="24"/>
        <v>60.216341993916011</v>
      </c>
    </row>
    <row r="177" spans="1:12" s="1" customFormat="1" ht="25.5" x14ac:dyDescent="0.25">
      <c r="A177" s="13" t="s">
        <v>313</v>
      </c>
      <c r="B177" s="8" t="s">
        <v>222</v>
      </c>
      <c r="C177" s="11"/>
      <c r="D177" s="41"/>
      <c r="E177" s="41"/>
      <c r="F177" s="41"/>
      <c r="G177" s="4"/>
      <c r="H177" s="41"/>
      <c r="I177" s="41"/>
      <c r="J177" s="41"/>
      <c r="K177" s="41"/>
      <c r="L177" s="41"/>
    </row>
    <row r="178" spans="1:12" s="1" customFormat="1" x14ac:dyDescent="0.25">
      <c r="A178" s="3" t="s">
        <v>314</v>
      </c>
      <c r="B178" s="12" t="s">
        <v>223</v>
      </c>
      <c r="C178" s="11" t="s">
        <v>193</v>
      </c>
      <c r="D178" s="41">
        <v>149.66</v>
      </c>
      <c r="E178" s="42">
        <v>0</v>
      </c>
      <c r="F178" s="41">
        <v>149.66</v>
      </c>
      <c r="G178" s="4">
        <v>1</v>
      </c>
      <c r="H178" s="41">
        <f t="shared" si="25"/>
        <v>149.66</v>
      </c>
      <c r="I178" s="41">
        <v>107.119541777406</v>
      </c>
      <c r="J178" s="41">
        <v>25.16564932</v>
      </c>
      <c r="K178" s="41">
        <v>17.370538709999998</v>
      </c>
      <c r="L178" s="41">
        <f t="shared" si="24"/>
        <v>149.655729807406</v>
      </c>
    </row>
    <row r="179" spans="1:12" s="1" customFormat="1" x14ac:dyDescent="0.25">
      <c r="A179" s="3" t="s">
        <v>315</v>
      </c>
      <c r="B179" s="12" t="s">
        <v>224</v>
      </c>
      <c r="C179" s="11" t="s">
        <v>193</v>
      </c>
      <c r="D179" s="41">
        <v>149.66</v>
      </c>
      <c r="E179" s="42">
        <v>0</v>
      </c>
      <c r="F179" s="41">
        <v>149.66</v>
      </c>
      <c r="G179" s="4">
        <v>1</v>
      </c>
      <c r="H179" s="41">
        <f t="shared" ref="H179" si="32">D179*G179</f>
        <v>149.66</v>
      </c>
      <c r="I179" s="41">
        <v>107.119541777406</v>
      </c>
      <c r="J179" s="41">
        <v>25.165649319999996</v>
      </c>
      <c r="K179" s="41">
        <v>17.370538709999998</v>
      </c>
      <c r="L179" s="41">
        <f t="shared" si="24"/>
        <v>149.655729807406</v>
      </c>
    </row>
    <row r="180" spans="1:12" s="1" customFormat="1" x14ac:dyDescent="0.25">
      <c r="A180" s="3" t="s">
        <v>316</v>
      </c>
      <c r="B180" s="12" t="s">
        <v>225</v>
      </c>
      <c r="C180" s="11" t="s">
        <v>193</v>
      </c>
      <c r="D180" s="41">
        <v>100.03</v>
      </c>
      <c r="E180" s="42">
        <v>0</v>
      </c>
      <c r="F180" s="41">
        <v>100.03</v>
      </c>
      <c r="G180" s="4">
        <v>1</v>
      </c>
      <c r="H180" s="41">
        <f t="shared" si="25"/>
        <v>100.03</v>
      </c>
      <c r="I180" s="41">
        <v>72.194488113708019</v>
      </c>
      <c r="J180" s="41">
        <v>16.125376320000001</v>
      </c>
      <c r="K180" s="41">
        <v>11.70576078</v>
      </c>
      <c r="L180" s="41">
        <f t="shared" si="24"/>
        <v>100.02562521370803</v>
      </c>
    </row>
    <row r="181" spans="1:12" s="1" customFormat="1" ht="25.5" x14ac:dyDescent="0.25">
      <c r="A181" s="3" t="s">
        <v>317</v>
      </c>
      <c r="B181" s="12" t="s">
        <v>226</v>
      </c>
      <c r="C181" s="11" t="s">
        <v>193</v>
      </c>
      <c r="D181" s="41">
        <v>500.11</v>
      </c>
      <c r="E181" s="42">
        <v>0</v>
      </c>
      <c r="F181" s="41">
        <v>500.11</v>
      </c>
      <c r="G181" s="4">
        <v>4</v>
      </c>
      <c r="H181" s="41">
        <f t="shared" si="25"/>
        <v>2000.44</v>
      </c>
      <c r="I181" s="41">
        <v>1468.4507679734722</v>
      </c>
      <c r="J181" s="41">
        <v>293.88079247999997</v>
      </c>
      <c r="K181" s="41">
        <v>238.10877551999999</v>
      </c>
      <c r="L181" s="41">
        <f t="shared" si="24"/>
        <v>2000.4403359734724</v>
      </c>
    </row>
    <row r="182" spans="1:12" s="1" customFormat="1" x14ac:dyDescent="0.25">
      <c r="A182" s="3" t="s">
        <v>318</v>
      </c>
      <c r="B182" s="12" t="s">
        <v>227</v>
      </c>
      <c r="C182" s="11" t="s">
        <v>193</v>
      </c>
      <c r="D182" s="41">
        <v>500.11</v>
      </c>
      <c r="E182" s="42">
        <v>0</v>
      </c>
      <c r="F182" s="41">
        <v>500.11</v>
      </c>
      <c r="G182" s="4">
        <v>1</v>
      </c>
      <c r="H182" s="41">
        <f t="shared" si="25"/>
        <v>500.11</v>
      </c>
      <c r="I182" s="41">
        <v>367.11269199336806</v>
      </c>
      <c r="J182" s="41">
        <v>73.470198119999992</v>
      </c>
      <c r="K182" s="41">
        <v>59.527193879999999</v>
      </c>
      <c r="L182" s="41">
        <f t="shared" si="24"/>
        <v>500.11008399336811</v>
      </c>
    </row>
    <row r="183" spans="1:12" s="1" customFormat="1" x14ac:dyDescent="0.25">
      <c r="A183" s="13" t="s">
        <v>320</v>
      </c>
      <c r="B183" s="8" t="s">
        <v>229</v>
      </c>
      <c r="C183" s="11"/>
      <c r="D183" s="41"/>
      <c r="E183" s="41"/>
      <c r="F183" s="41"/>
      <c r="G183" s="4"/>
      <c r="H183" s="41"/>
      <c r="I183" s="41"/>
      <c r="J183" s="41"/>
      <c r="K183" s="41"/>
      <c r="L183" s="41"/>
    </row>
    <row r="184" spans="1:12" s="1" customFormat="1" x14ac:dyDescent="0.25">
      <c r="A184" s="3" t="s">
        <v>321</v>
      </c>
      <c r="B184" s="12" t="s">
        <v>223</v>
      </c>
      <c r="C184" s="11" t="s">
        <v>193</v>
      </c>
      <c r="D184" s="41">
        <v>100.03</v>
      </c>
      <c r="E184" s="42">
        <v>0</v>
      </c>
      <c r="F184" s="41">
        <v>100.03</v>
      </c>
      <c r="G184" s="4">
        <v>5</v>
      </c>
      <c r="H184" s="41">
        <f t="shared" si="25"/>
        <v>500.15</v>
      </c>
      <c r="I184" s="41">
        <v>360.97244056853998</v>
      </c>
      <c r="J184" s="41">
        <v>80.626881600000004</v>
      </c>
      <c r="K184" s="41">
        <v>58.528803900000007</v>
      </c>
      <c r="L184" s="41">
        <f t="shared" si="24"/>
        <v>500.12812606853998</v>
      </c>
    </row>
    <row r="185" spans="1:12" s="1" customFormat="1" x14ac:dyDescent="0.25">
      <c r="A185" s="3" t="s">
        <v>322</v>
      </c>
      <c r="B185" s="12" t="s">
        <v>224</v>
      </c>
      <c r="C185" s="11" t="s">
        <v>193</v>
      </c>
      <c r="D185" s="41">
        <v>100.03</v>
      </c>
      <c r="E185" s="42">
        <v>0</v>
      </c>
      <c r="F185" s="41">
        <v>100.03</v>
      </c>
      <c r="G185" s="4">
        <v>21</v>
      </c>
      <c r="H185" s="41">
        <f t="shared" si="25"/>
        <v>2100.63</v>
      </c>
      <c r="I185" s="41">
        <v>1516.0842503878682</v>
      </c>
      <c r="J185" s="41">
        <v>338.63290272000006</v>
      </c>
      <c r="K185" s="41">
        <v>245.82097638000002</v>
      </c>
      <c r="L185" s="41">
        <f t="shared" si="24"/>
        <v>2100.5381294878684</v>
      </c>
    </row>
    <row r="186" spans="1:12" s="1" customFormat="1" x14ac:dyDescent="0.25">
      <c r="A186" s="3" t="s">
        <v>323</v>
      </c>
      <c r="B186" s="12" t="s">
        <v>225</v>
      </c>
      <c r="C186" s="11" t="s">
        <v>193</v>
      </c>
      <c r="D186" s="41">
        <v>100.03</v>
      </c>
      <c r="E186" s="42">
        <v>0</v>
      </c>
      <c r="F186" s="41">
        <v>100.03</v>
      </c>
      <c r="G186" s="4">
        <v>1</v>
      </c>
      <c r="H186" s="41">
        <f t="shared" si="25"/>
        <v>100.03</v>
      </c>
      <c r="I186" s="41">
        <v>72.194488113708019</v>
      </c>
      <c r="J186" s="41">
        <v>16.125376320000001</v>
      </c>
      <c r="K186" s="41">
        <v>11.709999999999999</v>
      </c>
      <c r="L186" s="41">
        <f t="shared" si="24"/>
        <v>100.02986443370801</v>
      </c>
    </row>
    <row r="187" spans="1:12" s="1" customFormat="1" ht="25.5" x14ac:dyDescent="0.25">
      <c r="A187" s="3" t="s">
        <v>324</v>
      </c>
      <c r="B187" s="12" t="s">
        <v>226</v>
      </c>
      <c r="C187" s="11" t="s">
        <v>193</v>
      </c>
      <c r="D187" s="41">
        <v>500.11</v>
      </c>
      <c r="E187" s="42">
        <v>0</v>
      </c>
      <c r="F187" s="41">
        <v>500.11</v>
      </c>
      <c r="G187" s="4">
        <v>66</v>
      </c>
      <c r="H187" s="41">
        <f t="shared" si="25"/>
        <v>33007.26</v>
      </c>
      <c r="I187" s="41">
        <v>24229.437671562286</v>
      </c>
      <c r="J187" s="41">
        <v>4849.0330759200006</v>
      </c>
      <c r="K187" s="41">
        <v>3928.7947960799997</v>
      </c>
      <c r="L187" s="41">
        <f t="shared" si="24"/>
        <v>33007.265543562287</v>
      </c>
    </row>
    <row r="188" spans="1:12" s="1" customFormat="1" x14ac:dyDescent="0.25">
      <c r="A188" s="3" t="s">
        <v>325</v>
      </c>
      <c r="B188" s="12" t="s">
        <v>227</v>
      </c>
      <c r="C188" s="11" t="s">
        <v>193</v>
      </c>
      <c r="D188" s="41">
        <v>500.11</v>
      </c>
      <c r="E188" s="42">
        <v>0</v>
      </c>
      <c r="F188" s="41">
        <v>500.11</v>
      </c>
      <c r="G188" s="4">
        <v>3</v>
      </c>
      <c r="H188" s="41">
        <f t="shared" si="25"/>
        <v>1500.33</v>
      </c>
      <c r="I188" s="41">
        <v>1101.3380759801043</v>
      </c>
      <c r="J188" s="41">
        <v>220.41059436</v>
      </c>
      <c r="K188" s="41">
        <v>178.58158164</v>
      </c>
      <c r="L188" s="41">
        <f t="shared" si="24"/>
        <v>1500.3302519801043</v>
      </c>
    </row>
    <row r="189" spans="1:12" s="1" customFormat="1" x14ac:dyDescent="0.25">
      <c r="A189" s="158" t="s">
        <v>327</v>
      </c>
      <c r="B189" s="159" t="s">
        <v>230</v>
      </c>
      <c r="C189" s="11" t="s">
        <v>193</v>
      </c>
      <c r="D189" s="41">
        <v>30.17</v>
      </c>
      <c r="E189" s="42">
        <v>0</v>
      </c>
      <c r="F189" s="41">
        <v>30.17</v>
      </c>
      <c r="G189" s="4">
        <v>1</v>
      </c>
      <c r="H189" s="41">
        <f t="shared" si="25"/>
        <v>30.17</v>
      </c>
      <c r="I189" s="41">
        <v>21.592152524904002</v>
      </c>
      <c r="J189" s="41">
        <v>5.0729588799999998</v>
      </c>
      <c r="K189" s="41">
        <v>3.5015996400000002</v>
      </c>
      <c r="L189" s="41">
        <f t="shared" si="24"/>
        <v>30.166711044904005</v>
      </c>
    </row>
    <row r="190" spans="1:12" s="1" customFormat="1" x14ac:dyDescent="0.25">
      <c r="A190" s="158" t="s">
        <v>328</v>
      </c>
      <c r="B190" s="159" t="s">
        <v>231</v>
      </c>
      <c r="C190" s="11" t="s">
        <v>193</v>
      </c>
      <c r="D190" s="41">
        <v>500.11</v>
      </c>
      <c r="E190" s="42">
        <v>0</v>
      </c>
      <c r="F190" s="41">
        <v>500.11</v>
      </c>
      <c r="G190" s="4">
        <v>1</v>
      </c>
      <c r="H190" s="41">
        <f>D190*G190</f>
        <v>500.11</v>
      </c>
      <c r="I190" s="41">
        <v>367.11269199336806</v>
      </c>
      <c r="J190" s="41">
        <v>73.470198119999992</v>
      </c>
      <c r="K190" s="41">
        <v>59.527193879999999</v>
      </c>
      <c r="L190" s="41">
        <f t="shared" si="24"/>
        <v>500.11008399336811</v>
      </c>
    </row>
    <row r="191" spans="1:12" s="1" customFormat="1" ht="27.75" customHeight="1" x14ac:dyDescent="0.25">
      <c r="A191" s="3" t="s">
        <v>190</v>
      </c>
      <c r="B191" s="12" t="s">
        <v>261</v>
      </c>
      <c r="C191" s="11" t="s">
        <v>232</v>
      </c>
      <c r="D191" s="41">
        <v>39.82</v>
      </c>
      <c r="E191" s="42">
        <v>8.3621999999999996</v>
      </c>
      <c r="F191" s="41">
        <v>48.182200000000002</v>
      </c>
      <c r="G191" s="4">
        <v>1</v>
      </c>
      <c r="H191" s="41">
        <f>F191*G191</f>
        <v>48.182200000000002</v>
      </c>
      <c r="I191" s="41">
        <f>29.927392827026*1.21</f>
        <v>36.21214532070146</v>
      </c>
      <c r="J191" s="41">
        <f>5.0339091*1.21</f>
        <v>6.091030011</v>
      </c>
      <c r="K191" s="41">
        <f>4.85449041*1.21</f>
        <v>5.8739333961</v>
      </c>
      <c r="L191" s="41">
        <f t="shared" si="24"/>
        <v>48.17710872780146</v>
      </c>
    </row>
    <row r="192" spans="1:12" s="1" customFormat="1" ht="28.5" x14ac:dyDescent="0.25">
      <c r="A192" s="13" t="s">
        <v>234</v>
      </c>
      <c r="B192" s="8" t="s">
        <v>431</v>
      </c>
      <c r="C192" s="11"/>
      <c r="D192" s="41"/>
      <c r="E192" s="41"/>
      <c r="F192" s="41"/>
      <c r="G192" s="4"/>
      <c r="H192" s="41"/>
      <c r="I192" s="41"/>
      <c r="J192" s="41"/>
      <c r="K192" s="41"/>
      <c r="L192" s="41"/>
    </row>
    <row r="193" spans="1:12" s="1" customFormat="1" ht="82.5" customHeight="1" x14ac:dyDescent="0.25">
      <c r="A193" s="13" t="s">
        <v>329</v>
      </c>
      <c r="B193" s="8" t="s">
        <v>338</v>
      </c>
      <c r="C193" s="11" t="s">
        <v>193</v>
      </c>
      <c r="D193" s="41">
        <v>30.17</v>
      </c>
      <c r="E193" s="42">
        <v>0</v>
      </c>
      <c r="F193" s="41">
        <v>30.17</v>
      </c>
      <c r="G193" s="4">
        <v>27</v>
      </c>
      <c r="H193" s="41">
        <f>D193*G193</f>
        <v>814.59</v>
      </c>
      <c r="I193" s="41">
        <v>582.98811817240812</v>
      </c>
      <c r="J193" s="41">
        <v>136.96988976</v>
      </c>
      <c r="K193" s="41">
        <v>94.543190280000005</v>
      </c>
      <c r="L193" s="41">
        <f>I193+J193+K193</f>
        <v>814.5011982124081</v>
      </c>
    </row>
    <row r="194" spans="1:12" s="1" customFormat="1" ht="51" x14ac:dyDescent="0.25">
      <c r="A194" s="13" t="s">
        <v>380</v>
      </c>
      <c r="B194" s="8" t="s">
        <v>339</v>
      </c>
      <c r="C194" s="11" t="s">
        <v>193</v>
      </c>
      <c r="D194" s="41">
        <v>69.8</v>
      </c>
      <c r="E194" s="42">
        <v>0</v>
      </c>
      <c r="F194" s="41">
        <v>69.8</v>
      </c>
      <c r="G194" s="4">
        <v>1</v>
      </c>
      <c r="H194" s="41">
        <f t="shared" si="25"/>
        <v>69.8</v>
      </c>
      <c r="I194" s="41">
        <v>49.956401401719994</v>
      </c>
      <c r="J194" s="41">
        <v>11.7390784</v>
      </c>
      <c r="K194" s="41">
        <v>8.1028751999999997</v>
      </c>
      <c r="L194" s="41">
        <f t="shared" si="24"/>
        <v>69.798355001719997</v>
      </c>
    </row>
    <row r="195" spans="1:12" s="1" customFormat="1" ht="15.75" x14ac:dyDescent="0.25">
      <c r="A195" s="3" t="s">
        <v>241</v>
      </c>
      <c r="B195" s="12" t="s">
        <v>444</v>
      </c>
      <c r="C195" s="11" t="s">
        <v>242</v>
      </c>
      <c r="D195" s="41">
        <v>80.05</v>
      </c>
      <c r="E195" s="42">
        <v>0</v>
      </c>
      <c r="F195" s="41">
        <v>80.05</v>
      </c>
      <c r="G195" s="4">
        <v>69</v>
      </c>
      <c r="H195" s="41">
        <f t="shared" si="25"/>
        <v>5523.45</v>
      </c>
      <c r="I195" s="41">
        <v>3953.9080939745763</v>
      </c>
      <c r="J195" s="41">
        <v>928.60302672000023</v>
      </c>
      <c r="K195" s="41">
        <v>640.96636716</v>
      </c>
      <c r="L195" s="41">
        <f t="shared" si="24"/>
        <v>5523.4774878545768</v>
      </c>
    </row>
    <row r="196" spans="1:12" s="1" customFormat="1" ht="28.5" x14ac:dyDescent="0.25">
      <c r="A196" s="3" t="s">
        <v>233</v>
      </c>
      <c r="B196" s="12" t="s">
        <v>432</v>
      </c>
      <c r="C196" s="11" t="s">
        <v>244</v>
      </c>
      <c r="D196" s="41">
        <v>19.774647058823529</v>
      </c>
      <c r="E196" s="42">
        <v>0</v>
      </c>
      <c r="F196" s="41">
        <v>19.774647058823529</v>
      </c>
      <c r="G196" s="4">
        <v>170</v>
      </c>
      <c r="H196" s="41">
        <f>D196*G196</f>
        <v>3361.69</v>
      </c>
      <c r="I196" s="41">
        <v>2406.97605949334</v>
      </c>
      <c r="J196" s="41">
        <v>564.83833479999998</v>
      </c>
      <c r="K196" s="41">
        <v>389.87852190000007</v>
      </c>
      <c r="L196" s="41">
        <f>I196+J196+K196</f>
        <v>3361.6929161933404</v>
      </c>
    </row>
    <row r="197" spans="1:12" s="1" customFormat="1" ht="28.5" x14ac:dyDescent="0.25">
      <c r="A197" s="14" t="s">
        <v>240</v>
      </c>
      <c r="B197" s="12" t="s">
        <v>433</v>
      </c>
      <c r="C197" s="11" t="s">
        <v>232</v>
      </c>
      <c r="D197" s="41">
        <v>85</v>
      </c>
      <c r="E197" s="42">
        <v>0</v>
      </c>
      <c r="F197" s="41">
        <v>85</v>
      </c>
      <c r="G197" s="4">
        <v>1</v>
      </c>
      <c r="H197" s="41">
        <f t="shared" ref="H197:H201" si="33">D197*G197</f>
        <v>85</v>
      </c>
      <c r="I197" s="41">
        <v>70.429880549999993</v>
      </c>
      <c r="J197" s="41">
        <v>8.9212073000000007</v>
      </c>
      <c r="K197" s="41">
        <v>5.6489129999999994</v>
      </c>
      <c r="L197" s="41">
        <f t="shared" ref="L197:L201" si="34">I197+J197+K197</f>
        <v>85.000000849999992</v>
      </c>
    </row>
    <row r="198" spans="1:12" s="1" customFormat="1" ht="28.5" x14ac:dyDescent="0.25">
      <c r="A198" s="14" t="s">
        <v>243</v>
      </c>
      <c r="B198" s="159" t="s">
        <v>445</v>
      </c>
      <c r="C198" s="160" t="s">
        <v>256</v>
      </c>
      <c r="D198" s="41">
        <v>185.41</v>
      </c>
      <c r="E198" s="42">
        <v>0</v>
      </c>
      <c r="F198" s="41">
        <v>185.41</v>
      </c>
      <c r="G198" s="4">
        <v>30</v>
      </c>
      <c r="H198" s="41">
        <f t="shared" si="33"/>
        <v>5562.3</v>
      </c>
      <c r="I198" s="41">
        <v>4109.5955408526006</v>
      </c>
      <c r="J198" s="41">
        <v>786.44466299999999</v>
      </c>
      <c r="K198" s="41">
        <v>666.31679099999997</v>
      </c>
      <c r="L198" s="41">
        <f t="shared" si="34"/>
        <v>5562.356994852601</v>
      </c>
    </row>
    <row r="199" spans="1:12" s="1" customFormat="1" ht="54" x14ac:dyDescent="0.25">
      <c r="A199" s="14" t="s">
        <v>245</v>
      </c>
      <c r="B199" s="12" t="s">
        <v>446</v>
      </c>
      <c r="C199" s="9" t="s">
        <v>10</v>
      </c>
      <c r="D199" s="41">
        <v>1500</v>
      </c>
      <c r="E199" s="42">
        <v>0</v>
      </c>
      <c r="F199" s="41">
        <v>1500</v>
      </c>
      <c r="G199" s="4">
        <v>5</v>
      </c>
      <c r="H199" s="41">
        <f t="shared" si="33"/>
        <v>7500</v>
      </c>
      <c r="I199" s="41">
        <v>6214.4012249999996</v>
      </c>
      <c r="J199" s="41">
        <v>787.16534999999999</v>
      </c>
      <c r="K199" s="41">
        <v>498.43349999999998</v>
      </c>
      <c r="L199" s="41">
        <f t="shared" si="34"/>
        <v>7500.0000749999999</v>
      </c>
    </row>
    <row r="200" spans="1:12" s="1" customFormat="1" ht="54" x14ac:dyDescent="0.25">
      <c r="A200" s="14" t="s">
        <v>247</v>
      </c>
      <c r="B200" s="12" t="s">
        <v>447</v>
      </c>
      <c r="C200" s="34" t="s">
        <v>10</v>
      </c>
      <c r="D200" s="41">
        <v>900</v>
      </c>
      <c r="E200" s="42">
        <v>0</v>
      </c>
      <c r="F200" s="41">
        <v>900</v>
      </c>
      <c r="G200" s="4">
        <v>2</v>
      </c>
      <c r="H200" s="41">
        <f t="shared" si="33"/>
        <v>1800</v>
      </c>
      <c r="I200" s="41">
        <v>1491.4562940000001</v>
      </c>
      <c r="J200" s="41">
        <v>188.91968399999999</v>
      </c>
      <c r="K200" s="41">
        <v>119.62403999999999</v>
      </c>
      <c r="L200" s="41">
        <f t="shared" si="34"/>
        <v>1800.000018</v>
      </c>
    </row>
    <row r="201" spans="1:12" s="1" customFormat="1" ht="54" x14ac:dyDescent="0.25">
      <c r="A201" s="14" t="s">
        <v>248</v>
      </c>
      <c r="B201" s="12" t="s">
        <v>448</v>
      </c>
      <c r="C201" s="9" t="s">
        <v>10</v>
      </c>
      <c r="D201" s="41">
        <v>900</v>
      </c>
      <c r="E201" s="42">
        <v>0</v>
      </c>
      <c r="F201" s="41">
        <v>900</v>
      </c>
      <c r="G201" s="4">
        <v>2</v>
      </c>
      <c r="H201" s="41">
        <f t="shared" si="33"/>
        <v>1800</v>
      </c>
      <c r="I201" s="41">
        <v>1491.4562940000001</v>
      </c>
      <c r="J201" s="41">
        <v>188.91968399999999</v>
      </c>
      <c r="K201" s="41">
        <v>119.62403999999999</v>
      </c>
      <c r="L201" s="41">
        <f t="shared" si="34"/>
        <v>1800.000018</v>
      </c>
    </row>
    <row r="202" spans="1:12" s="1" customFormat="1" ht="15.75" x14ac:dyDescent="0.25">
      <c r="A202" s="14" t="s">
        <v>249</v>
      </c>
      <c r="B202" s="12" t="s">
        <v>449</v>
      </c>
      <c r="C202" s="11" t="s">
        <v>256</v>
      </c>
      <c r="D202" s="41">
        <v>185.46</v>
      </c>
      <c r="E202" s="42">
        <v>0</v>
      </c>
      <c r="F202" s="41">
        <v>185.46</v>
      </c>
      <c r="G202" s="4">
        <v>200</v>
      </c>
      <c r="H202" s="41">
        <f>D202*G202</f>
        <v>37092</v>
      </c>
      <c r="I202" s="41">
        <v>27330.405233475602</v>
      </c>
      <c r="J202" s="41">
        <v>5330.2448520000007</v>
      </c>
      <c r="K202" s="41">
        <v>4431.983346</v>
      </c>
      <c r="L202" s="41">
        <f>I202+J202+K202</f>
        <v>37092.633431475602</v>
      </c>
    </row>
    <row r="203" spans="1:12" s="1" customFormat="1" ht="41.25" x14ac:dyDescent="0.25">
      <c r="A203" s="14" t="s">
        <v>250</v>
      </c>
      <c r="B203" s="12" t="s">
        <v>434</v>
      </c>
      <c r="C203" s="11" t="s">
        <v>256</v>
      </c>
      <c r="D203" s="41">
        <v>99.6</v>
      </c>
      <c r="E203" s="42">
        <v>0</v>
      </c>
      <c r="F203" s="41">
        <v>99.6</v>
      </c>
      <c r="G203" s="4">
        <v>5</v>
      </c>
      <c r="H203" s="41">
        <f>D203*G203</f>
        <v>498</v>
      </c>
      <c r="I203" s="41">
        <v>366.94890184935002</v>
      </c>
      <c r="J203" s="41">
        <v>71.565889499999997</v>
      </c>
      <c r="K203" s="41">
        <v>59.505489750000002</v>
      </c>
      <c r="L203" s="41">
        <f>I203+J203+K203</f>
        <v>498.02028109935003</v>
      </c>
    </row>
    <row r="204" spans="1:12" s="1" customFormat="1" ht="54" x14ac:dyDescent="0.25">
      <c r="A204" s="14" t="s">
        <v>251</v>
      </c>
      <c r="B204" s="12" t="s">
        <v>450</v>
      </c>
      <c r="C204" s="3" t="s">
        <v>10</v>
      </c>
      <c r="D204" s="41">
        <v>45</v>
      </c>
      <c r="E204" s="42">
        <v>0</v>
      </c>
      <c r="F204" s="41">
        <v>45</v>
      </c>
      <c r="G204" s="4">
        <v>2350</v>
      </c>
      <c r="H204" s="41">
        <f t="shared" ref="H204:H210" si="35">D204*G204</f>
        <v>105750</v>
      </c>
      <c r="I204" s="41">
        <v>87623.057272499995</v>
      </c>
      <c r="J204" s="41">
        <v>11099.031435000001</v>
      </c>
      <c r="K204" s="41">
        <v>7027.9123499999996</v>
      </c>
      <c r="L204" s="41">
        <f t="shared" ref="L204:L210" si="36">I204+J204+K204</f>
        <v>105750.00105749999</v>
      </c>
    </row>
    <row r="205" spans="1:12" s="1" customFormat="1" ht="41.25" x14ac:dyDescent="0.25">
      <c r="A205" s="3"/>
      <c r="B205" s="12" t="s">
        <v>435</v>
      </c>
      <c r="C205" s="9" t="s">
        <v>69</v>
      </c>
      <c r="D205" s="54"/>
      <c r="E205" s="42"/>
      <c r="F205" s="41"/>
      <c r="G205" s="141"/>
      <c r="H205" s="54"/>
      <c r="I205" s="54"/>
      <c r="J205" s="54"/>
      <c r="K205" s="54"/>
      <c r="L205" s="54"/>
    </row>
    <row r="206" spans="1:12" s="1" customFormat="1" ht="79.5" x14ac:dyDescent="0.25">
      <c r="A206" s="3" t="s">
        <v>252</v>
      </c>
      <c r="B206" s="12" t="s">
        <v>451</v>
      </c>
      <c r="C206" s="9" t="s">
        <v>10</v>
      </c>
      <c r="D206" s="41">
        <v>1200</v>
      </c>
      <c r="E206" s="42">
        <v>0</v>
      </c>
      <c r="F206" s="41">
        <v>1200</v>
      </c>
      <c r="G206" s="4">
        <v>45</v>
      </c>
      <c r="H206" s="41">
        <f>D206*G206</f>
        <v>54000</v>
      </c>
      <c r="I206" s="41">
        <v>44743.688820000003</v>
      </c>
      <c r="J206" s="41">
        <v>5667.5905199999997</v>
      </c>
      <c r="K206" s="41">
        <v>3588.7212</v>
      </c>
      <c r="L206" s="41">
        <f>I206+J206+K206</f>
        <v>54000.000540000001</v>
      </c>
    </row>
    <row r="207" spans="1:12" s="1" customFormat="1" ht="28.5" x14ac:dyDescent="0.25">
      <c r="A207" s="3" t="s">
        <v>253</v>
      </c>
      <c r="B207" s="12" t="s">
        <v>452</v>
      </c>
      <c r="C207" s="32"/>
      <c r="D207" s="54"/>
      <c r="E207" s="54"/>
      <c r="F207" s="54"/>
      <c r="G207" s="141"/>
      <c r="H207" s="41"/>
      <c r="I207" s="41"/>
      <c r="J207" s="41"/>
      <c r="K207" s="41"/>
      <c r="L207" s="41"/>
    </row>
    <row r="208" spans="1:12" s="1" customFormat="1" ht="54" customHeight="1" x14ac:dyDescent="0.25">
      <c r="A208" s="3" t="s">
        <v>388</v>
      </c>
      <c r="B208" s="161" t="s">
        <v>509</v>
      </c>
      <c r="C208" s="9" t="s">
        <v>342</v>
      </c>
      <c r="D208" s="41">
        <v>105.2</v>
      </c>
      <c r="E208" s="42">
        <v>0</v>
      </c>
      <c r="F208" s="41">
        <v>105.2</v>
      </c>
      <c r="G208" s="4">
        <v>100</v>
      </c>
      <c r="H208" s="41">
        <f t="shared" si="35"/>
        <v>10520</v>
      </c>
      <c r="I208" s="41">
        <v>8716.7334515999992</v>
      </c>
      <c r="J208" s="41">
        <v>1104.1305976000001</v>
      </c>
      <c r="K208" s="41">
        <v>699.13605599999994</v>
      </c>
      <c r="L208" s="41">
        <f t="shared" si="36"/>
        <v>10520.000105199999</v>
      </c>
    </row>
    <row r="209" spans="1:12" s="1" customFormat="1" ht="89.25" x14ac:dyDescent="0.25">
      <c r="A209" s="3" t="s">
        <v>389</v>
      </c>
      <c r="B209" s="161" t="s">
        <v>510</v>
      </c>
      <c r="C209" s="9" t="s">
        <v>342</v>
      </c>
      <c r="D209" s="41">
        <v>201.9</v>
      </c>
      <c r="E209" s="42">
        <v>0</v>
      </c>
      <c r="F209" s="41">
        <v>201.9</v>
      </c>
      <c r="G209" s="4">
        <v>400</v>
      </c>
      <c r="H209" s="41">
        <f>D209*G209</f>
        <v>80760</v>
      </c>
      <c r="I209" s="41">
        <v>66916.672390799999</v>
      </c>
      <c r="J209" s="41">
        <v>8476.1964888000002</v>
      </c>
      <c r="K209" s="41">
        <v>5367.1319279999998</v>
      </c>
      <c r="L209" s="41">
        <f t="shared" si="36"/>
        <v>80760.000807599994</v>
      </c>
    </row>
    <row r="210" spans="1:12" s="1" customFormat="1" ht="92.25" x14ac:dyDescent="0.25">
      <c r="A210" s="26" t="s">
        <v>254</v>
      </c>
      <c r="B210" s="12" t="s">
        <v>453</v>
      </c>
      <c r="C210" s="3" t="s">
        <v>10</v>
      </c>
      <c r="D210" s="41">
        <v>528.6</v>
      </c>
      <c r="E210" s="42">
        <v>0</v>
      </c>
      <c r="F210" s="41">
        <v>528.6</v>
      </c>
      <c r="G210" s="4">
        <v>2</v>
      </c>
      <c r="H210" s="41">
        <f t="shared" si="35"/>
        <v>1057.2</v>
      </c>
      <c r="I210" s="41">
        <v>875.98199667599999</v>
      </c>
      <c r="J210" s="41">
        <v>110.958827736</v>
      </c>
      <c r="K210" s="41">
        <v>70.259186159999999</v>
      </c>
      <c r="L210" s="41">
        <f t="shared" si="36"/>
        <v>1057.2000105719999</v>
      </c>
    </row>
    <row r="211" spans="1:12" s="1" customFormat="1" x14ac:dyDescent="0.25">
      <c r="A211" s="14"/>
      <c r="B211" s="155" t="s">
        <v>259</v>
      </c>
      <c r="C211" s="16" t="s">
        <v>260</v>
      </c>
      <c r="D211" s="138"/>
      <c r="E211" s="138"/>
      <c r="F211" s="138"/>
      <c r="G211" s="143"/>
      <c r="H211" s="51">
        <f>ROUNDUP(SUM(H8:H210),0)</f>
        <v>5559666</v>
      </c>
      <c r="I211" s="51">
        <f>ROUNDUP(SUM(I8:I210),0)</f>
        <v>4419930</v>
      </c>
      <c r="J211" s="51">
        <f>ROUNDUP(SUM(J8:J210),0)</f>
        <v>897888</v>
      </c>
      <c r="K211" s="51">
        <f>ROUND(SUM(K8:K210),0)</f>
        <v>241848</v>
      </c>
      <c r="L211" s="51">
        <f>ROUNDUP(SUM(L8:L210),0)</f>
        <v>5559666</v>
      </c>
    </row>
    <row r="212" spans="1:12" s="1" customFormat="1" x14ac:dyDescent="0.25">
      <c r="A212" s="81"/>
      <c r="B212" s="156"/>
      <c r="C212" s="82"/>
      <c r="D212" s="146"/>
      <c r="E212" s="146"/>
      <c r="F212" s="146"/>
      <c r="G212" s="139"/>
      <c r="H212" s="55"/>
      <c r="I212" s="55"/>
      <c r="J212" s="55"/>
      <c r="K212" s="55"/>
      <c r="L212" s="55"/>
    </row>
    <row r="213" spans="1:12" s="1" customFormat="1" x14ac:dyDescent="0.25">
      <c r="A213" s="81"/>
      <c r="B213" s="156"/>
      <c r="C213" s="82"/>
      <c r="D213" s="146"/>
      <c r="E213" s="146"/>
      <c r="F213" s="146"/>
      <c r="G213" s="139"/>
      <c r="H213" s="55"/>
      <c r="I213" s="55"/>
      <c r="J213" s="55"/>
      <c r="K213" s="55"/>
      <c r="L213" s="55"/>
    </row>
    <row r="214" spans="1:12" s="1" customFormat="1" x14ac:dyDescent="0.25">
      <c r="A214" s="81"/>
      <c r="B214" s="156"/>
      <c r="C214" s="82"/>
      <c r="D214" s="146"/>
      <c r="E214" s="146"/>
      <c r="F214" s="146"/>
      <c r="G214" s="139"/>
      <c r="H214" s="55"/>
      <c r="I214" s="55"/>
      <c r="J214" s="55"/>
      <c r="K214" s="55"/>
      <c r="L214" s="55"/>
    </row>
    <row r="215" spans="1:12" s="1" customFormat="1" x14ac:dyDescent="0.25">
      <c r="A215" s="81"/>
      <c r="B215" s="156"/>
      <c r="C215" s="82"/>
      <c r="D215" s="146"/>
      <c r="E215" s="146"/>
      <c r="F215" s="146"/>
      <c r="G215" s="139"/>
      <c r="H215" s="55"/>
      <c r="I215" s="55"/>
      <c r="J215" s="55">
        <f>L211-H211</f>
        <v>0</v>
      </c>
      <c r="K215" s="55"/>
      <c r="L215" s="55"/>
    </row>
    <row r="216" spans="1:12" x14ac:dyDescent="0.25">
      <c r="A216" s="135"/>
      <c r="B216" s="153"/>
      <c r="C216" s="146"/>
    </row>
    <row r="217" spans="1:12" x14ac:dyDescent="0.25">
      <c r="A217" s="135"/>
      <c r="B217" s="153"/>
      <c r="C217" s="146"/>
    </row>
    <row r="218" spans="1:12" x14ac:dyDescent="0.25">
      <c r="A218" s="135"/>
      <c r="B218" s="153"/>
      <c r="C218" s="146"/>
    </row>
    <row r="219" spans="1:12" x14ac:dyDescent="0.25">
      <c r="A219" s="135"/>
      <c r="B219" s="153"/>
      <c r="C219" s="146"/>
      <c r="H219" s="131"/>
      <c r="I219" s="131"/>
      <c r="J219" s="131"/>
      <c r="K219" s="131"/>
      <c r="L219" s="131"/>
    </row>
    <row r="220" spans="1:12" x14ac:dyDescent="0.25">
      <c r="A220" s="135"/>
      <c r="B220" s="153"/>
      <c r="C220" s="146"/>
    </row>
    <row r="221" spans="1:12" x14ac:dyDescent="0.25">
      <c r="A221" s="135"/>
      <c r="B221" s="153"/>
      <c r="C221" s="146"/>
    </row>
    <row r="222" spans="1:12" x14ac:dyDescent="0.25">
      <c r="A222" s="135"/>
      <c r="B222" s="153"/>
      <c r="C222" s="146"/>
    </row>
    <row r="223" spans="1:12" x14ac:dyDescent="0.25">
      <c r="A223" s="135"/>
      <c r="B223" s="153"/>
      <c r="C223" s="146"/>
    </row>
    <row r="224" spans="1:12" x14ac:dyDescent="0.25">
      <c r="A224" s="135"/>
      <c r="B224" s="153"/>
      <c r="C224" s="146"/>
    </row>
    <row r="225" spans="1:3" x14ac:dyDescent="0.25">
      <c r="A225" s="135"/>
      <c r="B225" s="153"/>
      <c r="C225" s="146"/>
    </row>
    <row r="226" spans="1:3" x14ac:dyDescent="0.25">
      <c r="A226" s="135"/>
      <c r="B226" s="153"/>
      <c r="C226" s="146"/>
    </row>
    <row r="227" spans="1:3" x14ac:dyDescent="0.25">
      <c r="A227" s="135"/>
      <c r="B227" s="153"/>
      <c r="C227" s="146"/>
    </row>
    <row r="228" spans="1:3" x14ac:dyDescent="0.25">
      <c r="A228" s="135"/>
      <c r="B228" s="153"/>
      <c r="C228" s="146"/>
    </row>
    <row r="229" spans="1:3" x14ac:dyDescent="0.25">
      <c r="A229" s="135"/>
      <c r="B229" s="153"/>
      <c r="C229" s="146"/>
    </row>
    <row r="230" spans="1:3" x14ac:dyDescent="0.25">
      <c r="A230" s="135"/>
      <c r="B230" s="153"/>
      <c r="C230" s="146"/>
    </row>
    <row r="231" spans="1:3" x14ac:dyDescent="0.25">
      <c r="A231" s="135"/>
      <c r="B231" s="153"/>
      <c r="C231" s="146"/>
    </row>
    <row r="232" spans="1:3" x14ac:dyDescent="0.25">
      <c r="A232" s="135"/>
      <c r="B232" s="153"/>
      <c r="C232" s="146"/>
    </row>
    <row r="233" spans="1:3" x14ac:dyDescent="0.25">
      <c r="A233" s="135"/>
      <c r="B233" s="153"/>
      <c r="C233" s="146"/>
    </row>
    <row r="234" spans="1:3" x14ac:dyDescent="0.25">
      <c r="A234" s="135"/>
      <c r="B234" s="153"/>
      <c r="C234" s="146"/>
    </row>
    <row r="235" spans="1:3" x14ac:dyDescent="0.25">
      <c r="A235" s="135"/>
      <c r="B235" s="153"/>
      <c r="C235" s="146"/>
    </row>
    <row r="236" spans="1:3" x14ac:dyDescent="0.25">
      <c r="A236" s="135"/>
      <c r="B236" s="153"/>
      <c r="C236" s="146"/>
    </row>
    <row r="237" spans="1:3" x14ac:dyDescent="0.25">
      <c r="A237" s="135"/>
      <c r="B237" s="153"/>
      <c r="C237" s="146"/>
    </row>
    <row r="238" spans="1:3" x14ac:dyDescent="0.25">
      <c r="A238" s="135"/>
      <c r="B238" s="153"/>
      <c r="C238" s="146"/>
    </row>
    <row r="239" spans="1:3" x14ac:dyDescent="0.25">
      <c r="A239" s="135"/>
      <c r="B239" s="153"/>
      <c r="C239" s="146"/>
    </row>
    <row r="240" spans="1:3" x14ac:dyDescent="0.25">
      <c r="A240" s="135"/>
      <c r="B240" s="153"/>
      <c r="C240" s="146"/>
    </row>
    <row r="241" spans="1:3" x14ac:dyDescent="0.25">
      <c r="A241" s="135"/>
      <c r="B241" s="153"/>
      <c r="C241" s="146"/>
    </row>
    <row r="242" spans="1:3" x14ac:dyDescent="0.25">
      <c r="A242" s="135"/>
      <c r="B242" s="153"/>
      <c r="C242" s="146"/>
    </row>
    <row r="243" spans="1:3" x14ac:dyDescent="0.25">
      <c r="A243" s="135"/>
      <c r="B243" s="153"/>
      <c r="C243" s="146"/>
    </row>
    <row r="244" spans="1:3" x14ac:dyDescent="0.25">
      <c r="A244" s="135"/>
      <c r="B244" s="153"/>
      <c r="C244" s="146"/>
    </row>
    <row r="245" spans="1:3" x14ac:dyDescent="0.25">
      <c r="A245" s="135"/>
      <c r="B245" s="153"/>
      <c r="C245" s="146"/>
    </row>
    <row r="246" spans="1:3" x14ac:dyDescent="0.25">
      <c r="A246" s="135"/>
      <c r="B246" s="153"/>
      <c r="C246" s="146"/>
    </row>
    <row r="247" spans="1:3" x14ac:dyDescent="0.25">
      <c r="A247" s="135"/>
      <c r="B247" s="153"/>
      <c r="C247" s="146"/>
    </row>
    <row r="248" spans="1:3" x14ac:dyDescent="0.25">
      <c r="A248" s="135"/>
      <c r="B248" s="153"/>
      <c r="C248" s="146"/>
    </row>
    <row r="249" spans="1:3" x14ac:dyDescent="0.25">
      <c r="A249" s="135"/>
      <c r="B249" s="153"/>
      <c r="C249" s="146"/>
    </row>
    <row r="250" spans="1:3" x14ac:dyDescent="0.25">
      <c r="A250" s="135"/>
      <c r="B250" s="153"/>
      <c r="C250" s="146"/>
    </row>
    <row r="251" spans="1:3" x14ac:dyDescent="0.25">
      <c r="A251" s="135"/>
      <c r="B251" s="153"/>
      <c r="C251" s="146"/>
    </row>
    <row r="252" spans="1:3" x14ac:dyDescent="0.25">
      <c r="A252" s="135"/>
      <c r="B252" s="153"/>
      <c r="C252" s="146"/>
    </row>
    <row r="253" spans="1:3" x14ac:dyDescent="0.25">
      <c r="A253" s="135"/>
      <c r="B253" s="153"/>
      <c r="C253" s="146"/>
    </row>
    <row r="254" spans="1:3" x14ac:dyDescent="0.25">
      <c r="A254" s="135"/>
      <c r="B254" s="153"/>
      <c r="C254" s="146"/>
    </row>
    <row r="255" spans="1:3" x14ac:dyDescent="0.25">
      <c r="A255" s="135"/>
      <c r="B255" s="153"/>
      <c r="C255" s="146"/>
    </row>
    <row r="256" spans="1:3" x14ac:dyDescent="0.25">
      <c r="A256" s="135"/>
      <c r="B256" s="153"/>
      <c r="C256" s="146"/>
    </row>
    <row r="257" spans="1:3" x14ac:dyDescent="0.25">
      <c r="A257" s="135"/>
      <c r="B257" s="153"/>
      <c r="C257" s="146"/>
    </row>
    <row r="258" spans="1:3" x14ac:dyDescent="0.25">
      <c r="A258" s="135"/>
      <c r="B258" s="153"/>
      <c r="C258" s="146"/>
    </row>
    <row r="259" spans="1:3" x14ac:dyDescent="0.25">
      <c r="A259" s="135"/>
      <c r="B259" s="153"/>
      <c r="C259" s="146"/>
    </row>
    <row r="260" spans="1:3" x14ac:dyDescent="0.25">
      <c r="A260" s="135"/>
      <c r="B260" s="153"/>
      <c r="C260" s="146"/>
    </row>
    <row r="261" spans="1:3" x14ac:dyDescent="0.25">
      <c r="A261" s="135"/>
      <c r="B261" s="153"/>
      <c r="C261" s="146"/>
    </row>
    <row r="262" spans="1:3" x14ac:dyDescent="0.25">
      <c r="A262" s="135"/>
      <c r="B262" s="153"/>
      <c r="C262" s="146"/>
    </row>
    <row r="263" spans="1:3" x14ac:dyDescent="0.25">
      <c r="A263" s="135"/>
      <c r="B263" s="153"/>
      <c r="C263" s="146"/>
    </row>
    <row r="264" spans="1:3" x14ac:dyDescent="0.25">
      <c r="A264" s="135"/>
      <c r="B264" s="153"/>
      <c r="C264" s="146"/>
    </row>
    <row r="265" spans="1:3" x14ac:dyDescent="0.25">
      <c r="A265" s="135"/>
      <c r="B265" s="153"/>
      <c r="C265" s="146"/>
    </row>
    <row r="266" spans="1:3" x14ac:dyDescent="0.25">
      <c r="A266" s="135"/>
      <c r="B266" s="153"/>
      <c r="C266" s="146"/>
    </row>
    <row r="267" spans="1:3" x14ac:dyDescent="0.25">
      <c r="A267" s="135"/>
      <c r="B267" s="153"/>
      <c r="C267" s="146"/>
    </row>
    <row r="268" spans="1:3" x14ac:dyDescent="0.25">
      <c r="A268" s="135"/>
      <c r="B268" s="153"/>
      <c r="C268" s="146"/>
    </row>
    <row r="269" spans="1:3" x14ac:dyDescent="0.25">
      <c r="A269" s="135"/>
      <c r="B269" s="153"/>
      <c r="C269" s="146"/>
    </row>
    <row r="270" spans="1:3" x14ac:dyDescent="0.25">
      <c r="A270" s="135"/>
      <c r="B270" s="153"/>
      <c r="C270" s="146"/>
    </row>
    <row r="271" spans="1:3" x14ac:dyDescent="0.25">
      <c r="A271" s="135"/>
      <c r="B271" s="153"/>
      <c r="C271" s="146"/>
    </row>
    <row r="272" spans="1:3" x14ac:dyDescent="0.25">
      <c r="A272" s="135"/>
      <c r="B272" s="153"/>
      <c r="C272" s="146"/>
    </row>
    <row r="273" spans="1:3" x14ac:dyDescent="0.25">
      <c r="A273" s="135"/>
      <c r="B273" s="153"/>
      <c r="C273" s="146"/>
    </row>
    <row r="274" spans="1:3" x14ac:dyDescent="0.25">
      <c r="A274" s="135"/>
      <c r="B274" s="153"/>
      <c r="C274" s="146"/>
    </row>
    <row r="275" spans="1:3" x14ac:dyDescent="0.25">
      <c r="A275" s="135"/>
      <c r="B275" s="153"/>
      <c r="C275" s="146"/>
    </row>
    <row r="276" spans="1:3" x14ac:dyDescent="0.25">
      <c r="A276" s="135"/>
      <c r="B276" s="153"/>
      <c r="C276" s="146"/>
    </row>
    <row r="277" spans="1:3" x14ac:dyDescent="0.25">
      <c r="A277" s="135"/>
      <c r="B277" s="153"/>
      <c r="C277" s="146"/>
    </row>
    <row r="278" spans="1:3" x14ac:dyDescent="0.25">
      <c r="A278" s="135"/>
      <c r="B278" s="153"/>
      <c r="C278" s="146"/>
    </row>
    <row r="279" spans="1:3" x14ac:dyDescent="0.25">
      <c r="A279" s="135"/>
      <c r="B279" s="153"/>
      <c r="C279" s="146"/>
    </row>
    <row r="280" spans="1:3" x14ac:dyDescent="0.25">
      <c r="A280" s="135"/>
      <c r="B280" s="153"/>
      <c r="C280" s="146"/>
    </row>
    <row r="281" spans="1:3" x14ac:dyDescent="0.25">
      <c r="A281" s="135"/>
      <c r="B281" s="153"/>
      <c r="C281" s="146"/>
    </row>
    <row r="282" spans="1:3" x14ac:dyDescent="0.25">
      <c r="A282" s="135"/>
      <c r="B282" s="153"/>
      <c r="C282" s="146"/>
    </row>
    <row r="283" spans="1:3" x14ac:dyDescent="0.25">
      <c r="A283" s="135"/>
      <c r="B283" s="153"/>
      <c r="C283" s="146"/>
    </row>
    <row r="284" spans="1:3" x14ac:dyDescent="0.25">
      <c r="A284" s="135"/>
      <c r="B284" s="153"/>
      <c r="C284" s="146"/>
    </row>
    <row r="285" spans="1:3" x14ac:dyDescent="0.25">
      <c r="A285" s="135"/>
      <c r="B285" s="153"/>
      <c r="C285" s="146"/>
    </row>
    <row r="286" spans="1:3" x14ac:dyDescent="0.25">
      <c r="A286" s="135"/>
      <c r="B286" s="153"/>
      <c r="C286" s="146"/>
    </row>
    <row r="287" spans="1:3" x14ac:dyDescent="0.25">
      <c r="A287" s="135"/>
      <c r="B287" s="153"/>
      <c r="C287" s="146"/>
    </row>
    <row r="288" spans="1:3" x14ac:dyDescent="0.25">
      <c r="A288" s="135"/>
      <c r="B288" s="153"/>
      <c r="C288" s="146"/>
    </row>
    <row r="289" spans="1:3" x14ac:dyDescent="0.25">
      <c r="A289" s="135"/>
      <c r="B289" s="153"/>
      <c r="C289" s="146"/>
    </row>
    <row r="290" spans="1:3" x14ac:dyDescent="0.25">
      <c r="A290" s="135"/>
      <c r="B290" s="153"/>
      <c r="C290" s="146"/>
    </row>
    <row r="291" spans="1:3" x14ac:dyDescent="0.25">
      <c r="A291" s="135"/>
      <c r="B291" s="153"/>
      <c r="C291" s="146"/>
    </row>
    <row r="292" spans="1:3" x14ac:dyDescent="0.25">
      <c r="A292" s="135"/>
      <c r="B292" s="153"/>
      <c r="C292" s="146"/>
    </row>
    <row r="293" spans="1:3" x14ac:dyDescent="0.25">
      <c r="A293" s="135"/>
      <c r="B293" s="153"/>
      <c r="C293" s="146"/>
    </row>
    <row r="294" spans="1:3" x14ac:dyDescent="0.25">
      <c r="A294" s="135"/>
      <c r="B294" s="153"/>
      <c r="C294" s="146"/>
    </row>
    <row r="295" spans="1:3" x14ac:dyDescent="0.25">
      <c r="A295" s="135"/>
      <c r="B295" s="153"/>
      <c r="C295" s="146"/>
    </row>
    <row r="296" spans="1:3" x14ac:dyDescent="0.25">
      <c r="A296" s="135"/>
      <c r="B296" s="153"/>
      <c r="C296" s="146"/>
    </row>
    <row r="297" spans="1:3" x14ac:dyDescent="0.25">
      <c r="A297" s="135"/>
      <c r="B297" s="153"/>
      <c r="C297" s="146"/>
    </row>
    <row r="298" spans="1:3" x14ac:dyDescent="0.25">
      <c r="A298" s="135"/>
      <c r="B298" s="153"/>
      <c r="C298" s="146"/>
    </row>
    <row r="299" spans="1:3" x14ac:dyDescent="0.25">
      <c r="A299" s="135"/>
      <c r="B299" s="153"/>
      <c r="C299" s="146"/>
    </row>
    <row r="300" spans="1:3" x14ac:dyDescent="0.25">
      <c r="A300" s="135"/>
      <c r="B300" s="153"/>
      <c r="C300" s="146"/>
    </row>
    <row r="301" spans="1:3" x14ac:dyDescent="0.25">
      <c r="A301" s="135"/>
      <c r="B301" s="153"/>
      <c r="C301" s="146"/>
    </row>
    <row r="302" spans="1:3" x14ac:dyDescent="0.25">
      <c r="A302" s="135"/>
      <c r="B302" s="153"/>
      <c r="C302" s="146"/>
    </row>
    <row r="303" spans="1:3" x14ac:dyDescent="0.25">
      <c r="A303" s="135"/>
      <c r="B303" s="153"/>
      <c r="C303" s="146"/>
    </row>
    <row r="304" spans="1:3" x14ac:dyDescent="0.25">
      <c r="A304" s="135"/>
      <c r="B304" s="153"/>
      <c r="C304" s="146"/>
    </row>
    <row r="305" spans="1:3" x14ac:dyDescent="0.25">
      <c r="A305" s="135"/>
      <c r="B305" s="153"/>
      <c r="C305" s="146"/>
    </row>
    <row r="306" spans="1:3" x14ac:dyDescent="0.25">
      <c r="A306" s="135"/>
      <c r="B306" s="153"/>
      <c r="C306" s="146"/>
    </row>
    <row r="307" spans="1:3" x14ac:dyDescent="0.25">
      <c r="A307" s="135"/>
      <c r="B307" s="153"/>
      <c r="C307" s="146"/>
    </row>
    <row r="308" spans="1:3" x14ac:dyDescent="0.25">
      <c r="A308" s="135"/>
      <c r="B308" s="153"/>
      <c r="C308" s="146"/>
    </row>
    <row r="309" spans="1:3" x14ac:dyDescent="0.25">
      <c r="A309" s="135"/>
      <c r="B309" s="153"/>
      <c r="C309" s="146"/>
    </row>
    <row r="310" spans="1:3" x14ac:dyDescent="0.25">
      <c r="A310" s="135"/>
      <c r="B310" s="153"/>
      <c r="C310" s="146"/>
    </row>
    <row r="311" spans="1:3" x14ac:dyDescent="0.25">
      <c r="A311" s="135"/>
      <c r="B311" s="153"/>
      <c r="C311" s="146"/>
    </row>
    <row r="312" spans="1:3" x14ac:dyDescent="0.25">
      <c r="A312" s="135"/>
      <c r="B312" s="153"/>
      <c r="C312" s="146"/>
    </row>
    <row r="313" spans="1:3" x14ac:dyDescent="0.25">
      <c r="A313" s="135"/>
      <c r="B313" s="153"/>
      <c r="C313" s="146"/>
    </row>
    <row r="314" spans="1:3" x14ac:dyDescent="0.25">
      <c r="A314" s="135"/>
      <c r="B314" s="153"/>
      <c r="C314" s="146"/>
    </row>
    <row r="315" spans="1:3" x14ac:dyDescent="0.25">
      <c r="A315" s="135"/>
      <c r="B315" s="153"/>
      <c r="C315" s="146"/>
    </row>
    <row r="316" spans="1:3" x14ac:dyDescent="0.25">
      <c r="A316" s="135"/>
      <c r="B316" s="153"/>
      <c r="C316" s="146"/>
    </row>
    <row r="317" spans="1:3" x14ac:dyDescent="0.25">
      <c r="A317" s="135"/>
      <c r="B317" s="153"/>
      <c r="C317" s="146"/>
    </row>
    <row r="318" spans="1:3" x14ac:dyDescent="0.25">
      <c r="A318" s="135"/>
      <c r="B318" s="153"/>
      <c r="C318" s="146"/>
    </row>
    <row r="319" spans="1:3" x14ac:dyDescent="0.25">
      <c r="A319" s="135"/>
      <c r="B319" s="153"/>
      <c r="C319" s="146"/>
    </row>
    <row r="320" spans="1:3" x14ac:dyDescent="0.25">
      <c r="A320" s="135"/>
      <c r="B320" s="153"/>
      <c r="C320" s="146"/>
    </row>
    <row r="321" spans="1:3" x14ac:dyDescent="0.25">
      <c r="A321" s="135"/>
      <c r="B321" s="153"/>
      <c r="C321" s="146"/>
    </row>
    <row r="322" spans="1:3" x14ac:dyDescent="0.25">
      <c r="A322" s="135"/>
      <c r="B322" s="153"/>
      <c r="C322" s="146"/>
    </row>
    <row r="323" spans="1:3" x14ac:dyDescent="0.25">
      <c r="A323" s="135"/>
      <c r="B323" s="153"/>
      <c r="C323" s="146"/>
    </row>
    <row r="324" spans="1:3" x14ac:dyDescent="0.25">
      <c r="A324" s="135"/>
      <c r="B324" s="153"/>
      <c r="C324" s="146"/>
    </row>
    <row r="325" spans="1:3" x14ac:dyDescent="0.25">
      <c r="A325" s="135"/>
      <c r="B325" s="153"/>
      <c r="C325" s="146"/>
    </row>
    <row r="326" spans="1:3" x14ac:dyDescent="0.25">
      <c r="A326" s="135"/>
      <c r="B326" s="153"/>
      <c r="C326" s="146"/>
    </row>
    <row r="327" spans="1:3" x14ac:dyDescent="0.25">
      <c r="A327" s="135"/>
      <c r="B327" s="153"/>
      <c r="C327" s="146"/>
    </row>
    <row r="328" spans="1:3" x14ac:dyDescent="0.25">
      <c r="A328" s="135"/>
      <c r="B328" s="153"/>
      <c r="C328" s="146"/>
    </row>
    <row r="329" spans="1:3" x14ac:dyDescent="0.25">
      <c r="A329" s="135"/>
      <c r="B329" s="153"/>
      <c r="C329" s="146"/>
    </row>
    <row r="330" spans="1:3" x14ac:dyDescent="0.25">
      <c r="A330" s="135"/>
      <c r="B330" s="153"/>
      <c r="C330" s="146"/>
    </row>
    <row r="331" spans="1:3" x14ac:dyDescent="0.25">
      <c r="A331" s="135"/>
      <c r="B331" s="153"/>
      <c r="C331" s="146"/>
    </row>
    <row r="332" spans="1:3" x14ac:dyDescent="0.25">
      <c r="A332" s="135"/>
      <c r="B332" s="153"/>
      <c r="C332" s="146"/>
    </row>
    <row r="333" spans="1:3" x14ac:dyDescent="0.25">
      <c r="A333" s="135"/>
      <c r="B333" s="153"/>
      <c r="C333" s="146"/>
    </row>
    <row r="334" spans="1:3" x14ac:dyDescent="0.25">
      <c r="A334" s="135"/>
      <c r="B334" s="153"/>
      <c r="C334" s="146"/>
    </row>
    <row r="335" spans="1:3" x14ac:dyDescent="0.25">
      <c r="A335" s="135"/>
      <c r="B335" s="153"/>
      <c r="C335" s="146"/>
    </row>
    <row r="336" spans="1:3" x14ac:dyDescent="0.25">
      <c r="A336" s="135"/>
      <c r="B336" s="153"/>
      <c r="C336" s="146"/>
    </row>
    <row r="337" spans="1:3" x14ac:dyDescent="0.25">
      <c r="A337" s="135"/>
      <c r="B337" s="153"/>
      <c r="C337" s="146"/>
    </row>
    <row r="338" spans="1:3" x14ac:dyDescent="0.25">
      <c r="A338" s="135"/>
      <c r="B338" s="153"/>
      <c r="C338" s="146"/>
    </row>
    <row r="339" spans="1:3" x14ac:dyDescent="0.25">
      <c r="A339" s="135"/>
      <c r="B339" s="153"/>
      <c r="C339" s="146"/>
    </row>
    <row r="340" spans="1:3" x14ac:dyDescent="0.25">
      <c r="A340" s="135"/>
      <c r="B340" s="153"/>
      <c r="C340" s="146"/>
    </row>
    <row r="341" spans="1:3" x14ac:dyDescent="0.25">
      <c r="A341" s="135"/>
      <c r="B341" s="153"/>
      <c r="C341" s="146"/>
    </row>
    <row r="342" spans="1:3" x14ac:dyDescent="0.25">
      <c r="A342" s="135"/>
      <c r="B342" s="153"/>
      <c r="C342" s="146"/>
    </row>
    <row r="343" spans="1:3" x14ac:dyDescent="0.25">
      <c r="A343" s="135"/>
      <c r="B343" s="153"/>
      <c r="C343" s="146"/>
    </row>
    <row r="344" spans="1:3" x14ac:dyDescent="0.25">
      <c r="A344" s="135"/>
      <c r="B344" s="153"/>
      <c r="C344" s="146"/>
    </row>
    <row r="345" spans="1:3" x14ac:dyDescent="0.25">
      <c r="A345" s="135"/>
      <c r="B345" s="153"/>
      <c r="C345" s="146"/>
    </row>
    <row r="346" spans="1:3" x14ac:dyDescent="0.25">
      <c r="A346" s="135"/>
      <c r="B346" s="153"/>
      <c r="C346" s="146"/>
    </row>
    <row r="347" spans="1:3" x14ac:dyDescent="0.25">
      <c r="A347" s="135"/>
      <c r="B347" s="153"/>
      <c r="C347" s="146"/>
    </row>
    <row r="348" spans="1:3" x14ac:dyDescent="0.25">
      <c r="A348" s="135"/>
      <c r="B348" s="153"/>
      <c r="C348" s="146"/>
    </row>
    <row r="349" spans="1:3" x14ac:dyDescent="0.25">
      <c r="A349" s="135"/>
      <c r="B349" s="153"/>
      <c r="C349" s="146"/>
    </row>
    <row r="350" spans="1:3" x14ac:dyDescent="0.25">
      <c r="A350" s="135"/>
      <c r="B350" s="153"/>
      <c r="C350" s="146"/>
    </row>
    <row r="351" spans="1:3" x14ac:dyDescent="0.25">
      <c r="A351" s="135"/>
      <c r="B351" s="153"/>
      <c r="C351" s="146"/>
    </row>
    <row r="352" spans="1:3" x14ac:dyDescent="0.25">
      <c r="A352" s="135"/>
      <c r="B352" s="153"/>
      <c r="C352" s="146"/>
    </row>
    <row r="353" spans="1:3" x14ac:dyDescent="0.25">
      <c r="A353" s="135"/>
      <c r="B353" s="153"/>
      <c r="C353" s="146"/>
    </row>
    <row r="354" spans="1:3" x14ac:dyDescent="0.25">
      <c r="A354" s="135"/>
      <c r="B354" s="153"/>
      <c r="C354" s="146"/>
    </row>
    <row r="355" spans="1:3" x14ac:dyDescent="0.25">
      <c r="A355" s="135"/>
      <c r="B355" s="153"/>
      <c r="C355" s="146"/>
    </row>
    <row r="356" spans="1:3" x14ac:dyDescent="0.25">
      <c r="A356" s="135"/>
      <c r="B356" s="153"/>
      <c r="C356" s="146"/>
    </row>
    <row r="357" spans="1:3" x14ac:dyDescent="0.25">
      <c r="A357" s="135"/>
      <c r="B357" s="153"/>
      <c r="C357" s="146"/>
    </row>
    <row r="358" spans="1:3" x14ac:dyDescent="0.25">
      <c r="A358" s="135"/>
      <c r="B358" s="153"/>
      <c r="C358" s="146"/>
    </row>
    <row r="359" spans="1:3" x14ac:dyDescent="0.25">
      <c r="A359" s="135"/>
      <c r="B359" s="153"/>
      <c r="C359" s="146"/>
    </row>
    <row r="360" spans="1:3" x14ac:dyDescent="0.25">
      <c r="A360" s="135"/>
      <c r="B360" s="153"/>
      <c r="C360" s="146"/>
    </row>
    <row r="361" spans="1:3" x14ac:dyDescent="0.25">
      <c r="A361" s="135"/>
      <c r="B361" s="153"/>
      <c r="C361" s="146"/>
    </row>
    <row r="362" spans="1:3" x14ac:dyDescent="0.25">
      <c r="A362" s="135"/>
      <c r="B362" s="153"/>
      <c r="C362" s="146"/>
    </row>
    <row r="363" spans="1:3" x14ac:dyDescent="0.25">
      <c r="A363" s="135"/>
      <c r="B363" s="153"/>
      <c r="C363" s="146"/>
    </row>
    <row r="364" spans="1:3" x14ac:dyDescent="0.25">
      <c r="A364" s="135"/>
      <c r="B364" s="153"/>
      <c r="C364" s="146"/>
    </row>
    <row r="365" spans="1:3" x14ac:dyDescent="0.25">
      <c r="A365" s="135"/>
      <c r="B365" s="153"/>
      <c r="C365" s="146"/>
    </row>
    <row r="366" spans="1:3" x14ac:dyDescent="0.25">
      <c r="A366" s="135"/>
      <c r="B366" s="153"/>
      <c r="C366" s="146"/>
    </row>
    <row r="367" spans="1:3" x14ac:dyDescent="0.25">
      <c r="A367" s="135"/>
      <c r="B367" s="153"/>
      <c r="C367" s="146"/>
    </row>
    <row r="368" spans="1:3" x14ac:dyDescent="0.25">
      <c r="A368" s="135"/>
      <c r="B368" s="153"/>
      <c r="C368" s="146"/>
    </row>
    <row r="369" spans="1:3" x14ac:dyDescent="0.25">
      <c r="A369" s="135"/>
      <c r="B369" s="153"/>
      <c r="C369" s="146"/>
    </row>
    <row r="370" spans="1:3" x14ac:dyDescent="0.25">
      <c r="A370" s="135"/>
      <c r="B370" s="153"/>
      <c r="C370" s="146"/>
    </row>
    <row r="371" spans="1:3" x14ac:dyDescent="0.25">
      <c r="A371" s="135"/>
      <c r="B371" s="153"/>
      <c r="C371" s="146"/>
    </row>
    <row r="372" spans="1:3" x14ac:dyDescent="0.25">
      <c r="A372" s="135"/>
      <c r="B372" s="153"/>
      <c r="C372" s="146"/>
    </row>
    <row r="373" spans="1:3" x14ac:dyDescent="0.25">
      <c r="A373" s="135"/>
      <c r="B373" s="153"/>
      <c r="C373" s="146"/>
    </row>
    <row r="374" spans="1:3" x14ac:dyDescent="0.25">
      <c r="A374" s="135"/>
      <c r="B374" s="153"/>
      <c r="C374" s="146"/>
    </row>
    <row r="375" spans="1:3" x14ac:dyDescent="0.25">
      <c r="A375" s="135"/>
      <c r="B375" s="153"/>
      <c r="C375" s="146"/>
    </row>
    <row r="376" spans="1:3" x14ac:dyDescent="0.25">
      <c r="A376" s="135"/>
      <c r="B376" s="153"/>
      <c r="C376" s="146"/>
    </row>
    <row r="377" spans="1:3" x14ac:dyDescent="0.25">
      <c r="A377" s="135"/>
      <c r="B377" s="153"/>
      <c r="C377" s="146"/>
    </row>
    <row r="378" spans="1:3" x14ac:dyDescent="0.25">
      <c r="A378" s="135"/>
      <c r="B378" s="153"/>
      <c r="C378" s="146"/>
    </row>
    <row r="379" spans="1:3" x14ac:dyDescent="0.25">
      <c r="A379" s="135"/>
      <c r="B379" s="153"/>
      <c r="C379" s="146"/>
    </row>
    <row r="380" spans="1:3" x14ac:dyDescent="0.25">
      <c r="A380" s="135"/>
      <c r="B380" s="153"/>
      <c r="C380" s="146"/>
    </row>
    <row r="381" spans="1:3" x14ac:dyDescent="0.25">
      <c r="A381" s="135"/>
      <c r="B381" s="153"/>
      <c r="C381" s="146"/>
    </row>
    <row r="382" spans="1:3" x14ac:dyDescent="0.25">
      <c r="A382" s="135"/>
      <c r="B382" s="153"/>
      <c r="C382" s="146"/>
    </row>
    <row r="383" spans="1:3" x14ac:dyDescent="0.25">
      <c r="A383" s="135"/>
      <c r="B383" s="153"/>
      <c r="C383" s="146"/>
    </row>
    <row r="384" spans="1:3" x14ac:dyDescent="0.25">
      <c r="A384" s="135"/>
      <c r="B384" s="153"/>
      <c r="C384" s="146"/>
    </row>
    <row r="385" spans="1:3" x14ac:dyDescent="0.25">
      <c r="A385" s="135"/>
      <c r="B385" s="153"/>
      <c r="C385" s="146"/>
    </row>
    <row r="386" spans="1:3" x14ac:dyDescent="0.25">
      <c r="A386" s="135"/>
      <c r="B386" s="153"/>
      <c r="C386" s="146"/>
    </row>
    <row r="387" spans="1:3" x14ac:dyDescent="0.25">
      <c r="A387" s="135"/>
      <c r="B387" s="153"/>
      <c r="C387" s="146"/>
    </row>
    <row r="388" spans="1:3" x14ac:dyDescent="0.25">
      <c r="A388" s="135"/>
      <c r="B388" s="153"/>
      <c r="C388" s="146"/>
    </row>
    <row r="389" spans="1:3" x14ac:dyDescent="0.25">
      <c r="A389" s="135"/>
      <c r="B389" s="153"/>
      <c r="C389" s="146"/>
    </row>
    <row r="390" spans="1:3" x14ac:dyDescent="0.25">
      <c r="A390" s="135"/>
      <c r="B390" s="153"/>
      <c r="C390" s="146"/>
    </row>
    <row r="391" spans="1:3" x14ac:dyDescent="0.25">
      <c r="A391" s="135"/>
      <c r="B391" s="153"/>
      <c r="C391" s="146"/>
    </row>
    <row r="392" spans="1:3" x14ac:dyDescent="0.25">
      <c r="A392" s="135"/>
      <c r="B392" s="153"/>
      <c r="C392" s="146"/>
    </row>
    <row r="393" spans="1:3" x14ac:dyDescent="0.25">
      <c r="A393" s="135"/>
      <c r="B393" s="153"/>
      <c r="C393" s="146"/>
    </row>
    <row r="394" spans="1:3" x14ac:dyDescent="0.25">
      <c r="A394" s="135"/>
      <c r="B394" s="153"/>
      <c r="C394" s="146"/>
    </row>
    <row r="395" spans="1:3" x14ac:dyDescent="0.25">
      <c r="A395" s="135"/>
      <c r="B395" s="153"/>
      <c r="C395" s="146"/>
    </row>
    <row r="396" spans="1:3" x14ac:dyDescent="0.25">
      <c r="A396" s="135"/>
      <c r="B396" s="153"/>
      <c r="C396" s="146"/>
    </row>
    <row r="397" spans="1:3" x14ac:dyDescent="0.25">
      <c r="A397" s="135"/>
      <c r="B397" s="153"/>
      <c r="C397" s="146"/>
    </row>
    <row r="398" spans="1:3" x14ac:dyDescent="0.25">
      <c r="A398" s="135"/>
      <c r="B398" s="153"/>
      <c r="C398" s="146"/>
    </row>
    <row r="399" spans="1:3" x14ac:dyDescent="0.25">
      <c r="A399" s="135"/>
      <c r="B399" s="153"/>
      <c r="C399" s="146"/>
    </row>
    <row r="400" spans="1:3" x14ac:dyDescent="0.25">
      <c r="A400" s="135"/>
      <c r="B400" s="153"/>
      <c r="C400" s="146"/>
    </row>
    <row r="401" spans="1:3" x14ac:dyDescent="0.25">
      <c r="A401" s="135"/>
      <c r="B401" s="153"/>
      <c r="C401" s="146"/>
    </row>
    <row r="402" spans="1:3" x14ac:dyDescent="0.25">
      <c r="A402" s="135"/>
      <c r="B402" s="153"/>
      <c r="C402" s="146"/>
    </row>
    <row r="403" spans="1:3" x14ac:dyDescent="0.25">
      <c r="A403" s="135"/>
      <c r="B403" s="153"/>
      <c r="C403" s="146"/>
    </row>
    <row r="404" spans="1:3" x14ac:dyDescent="0.25">
      <c r="A404" s="135"/>
      <c r="B404" s="153"/>
      <c r="C404" s="146"/>
    </row>
    <row r="405" spans="1:3" x14ac:dyDescent="0.25">
      <c r="A405" s="135"/>
      <c r="B405" s="153"/>
      <c r="C405" s="146"/>
    </row>
    <row r="406" spans="1:3" x14ac:dyDescent="0.25">
      <c r="A406" s="135"/>
      <c r="B406" s="153"/>
      <c r="C406" s="146"/>
    </row>
    <row r="407" spans="1:3" x14ac:dyDescent="0.25">
      <c r="A407" s="135"/>
      <c r="B407" s="153"/>
      <c r="C407" s="146"/>
    </row>
    <row r="408" spans="1:3" x14ac:dyDescent="0.25">
      <c r="A408" s="135"/>
      <c r="B408" s="153"/>
      <c r="C408" s="146"/>
    </row>
    <row r="409" spans="1:3" x14ac:dyDescent="0.25">
      <c r="A409" s="135"/>
      <c r="B409" s="153"/>
      <c r="C409" s="146"/>
    </row>
    <row r="410" spans="1:3" x14ac:dyDescent="0.25">
      <c r="A410" s="135"/>
      <c r="B410" s="153"/>
      <c r="C410" s="146"/>
    </row>
    <row r="411" spans="1:3" x14ac:dyDescent="0.25">
      <c r="A411" s="135"/>
      <c r="B411" s="153"/>
      <c r="C411" s="146"/>
    </row>
    <row r="412" spans="1:3" x14ac:dyDescent="0.25">
      <c r="A412" s="135"/>
      <c r="B412" s="153"/>
      <c r="C412" s="146"/>
    </row>
    <row r="413" spans="1:3" x14ac:dyDescent="0.25">
      <c r="A413" s="135"/>
      <c r="B413" s="153"/>
      <c r="C413" s="146"/>
    </row>
    <row r="414" spans="1:3" x14ac:dyDescent="0.25">
      <c r="A414" s="135"/>
      <c r="B414" s="153"/>
      <c r="C414" s="146"/>
    </row>
    <row r="415" spans="1:3" x14ac:dyDescent="0.25">
      <c r="A415" s="135"/>
      <c r="B415" s="153"/>
      <c r="C415" s="146"/>
    </row>
    <row r="416" spans="1:3" x14ac:dyDescent="0.25">
      <c r="A416" s="135"/>
      <c r="B416" s="153"/>
      <c r="C416" s="146"/>
    </row>
    <row r="417" spans="1:3" x14ac:dyDescent="0.25">
      <c r="A417" s="135"/>
      <c r="B417" s="153"/>
      <c r="C417" s="146"/>
    </row>
    <row r="418" spans="1:3" x14ac:dyDescent="0.25">
      <c r="A418" s="135"/>
      <c r="B418" s="153"/>
      <c r="C418" s="146"/>
    </row>
    <row r="419" spans="1:3" x14ac:dyDescent="0.25">
      <c r="A419" s="135"/>
      <c r="B419" s="153"/>
      <c r="C419" s="146"/>
    </row>
    <row r="420" spans="1:3" x14ac:dyDescent="0.25">
      <c r="A420" s="135"/>
      <c r="B420" s="153"/>
      <c r="C420" s="146"/>
    </row>
    <row r="421" spans="1:3" x14ac:dyDescent="0.25">
      <c r="A421" s="135"/>
      <c r="B421" s="153"/>
      <c r="C421" s="146"/>
    </row>
    <row r="422" spans="1:3" x14ac:dyDescent="0.25">
      <c r="A422" s="135"/>
      <c r="B422" s="153"/>
      <c r="C422" s="146"/>
    </row>
    <row r="423" spans="1:3" x14ac:dyDescent="0.25">
      <c r="A423" s="135"/>
      <c r="B423" s="153"/>
      <c r="C423" s="146"/>
    </row>
    <row r="424" spans="1:3" x14ac:dyDescent="0.25">
      <c r="A424" s="135"/>
      <c r="B424" s="153"/>
      <c r="C424" s="146"/>
    </row>
    <row r="425" spans="1:3" x14ac:dyDescent="0.25">
      <c r="A425" s="135"/>
      <c r="B425" s="153"/>
      <c r="C425" s="146"/>
    </row>
    <row r="426" spans="1:3" x14ac:dyDescent="0.25">
      <c r="A426" s="135"/>
      <c r="B426" s="153"/>
      <c r="C426" s="146"/>
    </row>
    <row r="427" spans="1:3" x14ac:dyDescent="0.25">
      <c r="A427" s="135"/>
      <c r="B427" s="153"/>
      <c r="C427" s="146"/>
    </row>
    <row r="428" spans="1:3" x14ac:dyDescent="0.25">
      <c r="A428" s="135"/>
      <c r="B428" s="153"/>
      <c r="C428" s="146"/>
    </row>
    <row r="429" spans="1:3" x14ac:dyDescent="0.25">
      <c r="A429" s="135"/>
      <c r="B429" s="153"/>
      <c r="C429" s="146"/>
    </row>
    <row r="430" spans="1:3" x14ac:dyDescent="0.25">
      <c r="A430" s="135"/>
      <c r="B430" s="153"/>
      <c r="C430" s="146"/>
    </row>
    <row r="431" spans="1:3" x14ac:dyDescent="0.25">
      <c r="A431" s="135"/>
      <c r="B431" s="153"/>
      <c r="C431" s="146"/>
    </row>
    <row r="432" spans="1:3" x14ac:dyDescent="0.25">
      <c r="A432" s="135"/>
      <c r="B432" s="153"/>
      <c r="C432" s="146"/>
    </row>
    <row r="433" spans="1:3" x14ac:dyDescent="0.25">
      <c r="A433" s="135"/>
      <c r="B433" s="153"/>
      <c r="C433" s="146"/>
    </row>
    <row r="434" spans="1:3" x14ac:dyDescent="0.25">
      <c r="A434" s="135"/>
      <c r="B434" s="153"/>
      <c r="C434" s="146"/>
    </row>
    <row r="435" spans="1:3" x14ac:dyDescent="0.25">
      <c r="A435" s="135"/>
      <c r="B435" s="153"/>
      <c r="C435" s="146"/>
    </row>
    <row r="436" spans="1:3" x14ac:dyDescent="0.25">
      <c r="A436" s="135"/>
      <c r="B436" s="153"/>
      <c r="C436" s="146"/>
    </row>
    <row r="437" spans="1:3" x14ac:dyDescent="0.25">
      <c r="A437" s="135"/>
      <c r="B437" s="153"/>
      <c r="C437" s="146"/>
    </row>
    <row r="438" spans="1:3" x14ac:dyDescent="0.25">
      <c r="A438" s="135"/>
      <c r="B438" s="153"/>
      <c r="C438" s="146"/>
    </row>
    <row r="439" spans="1:3" x14ac:dyDescent="0.25">
      <c r="A439" s="135"/>
      <c r="B439" s="153"/>
      <c r="C439" s="146"/>
    </row>
    <row r="440" spans="1:3" x14ac:dyDescent="0.25">
      <c r="A440" s="135"/>
      <c r="B440" s="153"/>
      <c r="C440" s="146"/>
    </row>
    <row r="441" spans="1:3" x14ac:dyDescent="0.25">
      <c r="A441" s="135"/>
      <c r="B441" s="153"/>
      <c r="C441" s="146"/>
    </row>
    <row r="442" spans="1:3" x14ac:dyDescent="0.25">
      <c r="A442" s="135"/>
      <c r="B442" s="153"/>
      <c r="C442" s="146"/>
    </row>
    <row r="443" spans="1:3" x14ac:dyDescent="0.25">
      <c r="A443" s="135"/>
      <c r="B443" s="153"/>
      <c r="C443" s="146"/>
    </row>
    <row r="444" spans="1:3" x14ac:dyDescent="0.25">
      <c r="A444" s="135"/>
      <c r="B444" s="153"/>
      <c r="C444" s="146"/>
    </row>
    <row r="445" spans="1:3" x14ac:dyDescent="0.25">
      <c r="A445" s="135"/>
      <c r="B445" s="153"/>
      <c r="C445" s="146"/>
    </row>
    <row r="446" spans="1:3" x14ac:dyDescent="0.25">
      <c r="A446" s="135"/>
      <c r="B446" s="153"/>
      <c r="C446" s="146"/>
    </row>
    <row r="447" spans="1:3" x14ac:dyDescent="0.25">
      <c r="A447" s="135"/>
      <c r="B447" s="153"/>
      <c r="C447" s="146"/>
    </row>
    <row r="448" spans="1:3" x14ac:dyDescent="0.25">
      <c r="A448" s="135"/>
      <c r="B448" s="153"/>
      <c r="C448" s="146"/>
    </row>
    <row r="449" spans="1:3" x14ac:dyDescent="0.25">
      <c r="A449" s="135"/>
      <c r="B449" s="153"/>
      <c r="C449" s="146"/>
    </row>
    <row r="450" spans="1:3" x14ac:dyDescent="0.25">
      <c r="A450" s="135"/>
      <c r="B450" s="153"/>
      <c r="C450" s="146"/>
    </row>
    <row r="451" spans="1:3" x14ac:dyDescent="0.25">
      <c r="A451" s="135"/>
      <c r="B451" s="153"/>
      <c r="C451" s="146"/>
    </row>
    <row r="452" spans="1:3" x14ac:dyDescent="0.25">
      <c r="A452" s="135"/>
      <c r="B452" s="153"/>
      <c r="C452" s="146"/>
    </row>
    <row r="453" spans="1:3" x14ac:dyDescent="0.25">
      <c r="A453" s="135"/>
      <c r="B453" s="153"/>
      <c r="C453" s="146"/>
    </row>
    <row r="454" spans="1:3" x14ac:dyDescent="0.25">
      <c r="A454" s="135"/>
      <c r="B454" s="153"/>
      <c r="C454" s="146"/>
    </row>
    <row r="455" spans="1:3" x14ac:dyDescent="0.25">
      <c r="A455" s="135"/>
      <c r="B455" s="153"/>
      <c r="C455" s="146"/>
    </row>
    <row r="456" spans="1:3" x14ac:dyDescent="0.25">
      <c r="A456" s="135"/>
      <c r="B456" s="153"/>
      <c r="C456" s="146"/>
    </row>
    <row r="457" spans="1:3" x14ac:dyDescent="0.25">
      <c r="A457" s="135"/>
      <c r="B457" s="153"/>
      <c r="C457" s="146"/>
    </row>
    <row r="458" spans="1:3" x14ac:dyDescent="0.25">
      <c r="A458" s="135"/>
      <c r="B458" s="153"/>
      <c r="C458" s="146"/>
    </row>
    <row r="459" spans="1:3" x14ac:dyDescent="0.25">
      <c r="A459" s="135"/>
      <c r="B459" s="153"/>
      <c r="C459" s="146"/>
    </row>
    <row r="460" spans="1:3" x14ac:dyDescent="0.25">
      <c r="A460" s="135"/>
      <c r="B460" s="153"/>
      <c r="C460" s="146"/>
    </row>
    <row r="461" spans="1:3" x14ac:dyDescent="0.25">
      <c r="A461" s="135"/>
      <c r="B461" s="153"/>
      <c r="C461" s="146"/>
    </row>
    <row r="462" spans="1:3" x14ac:dyDescent="0.25">
      <c r="A462" s="135"/>
      <c r="B462" s="153"/>
      <c r="C462" s="146"/>
    </row>
    <row r="463" spans="1:3" x14ac:dyDescent="0.25">
      <c r="A463" s="135"/>
      <c r="B463" s="153"/>
      <c r="C463" s="146"/>
    </row>
    <row r="464" spans="1:3" x14ac:dyDescent="0.25">
      <c r="A464" s="135"/>
      <c r="B464" s="153"/>
      <c r="C464" s="146"/>
    </row>
    <row r="465" spans="1:3" x14ac:dyDescent="0.25">
      <c r="A465" s="135"/>
      <c r="B465" s="153"/>
      <c r="C465" s="146"/>
    </row>
    <row r="466" spans="1:3" x14ac:dyDescent="0.25">
      <c r="A466" s="135"/>
      <c r="B466" s="153"/>
      <c r="C466" s="146"/>
    </row>
    <row r="467" spans="1:3" x14ac:dyDescent="0.25">
      <c r="A467" s="135"/>
      <c r="B467" s="153"/>
      <c r="C467" s="146"/>
    </row>
    <row r="468" spans="1:3" x14ac:dyDescent="0.25">
      <c r="A468" s="135"/>
      <c r="B468" s="153"/>
      <c r="C468" s="146"/>
    </row>
    <row r="469" spans="1:3" x14ac:dyDescent="0.25">
      <c r="A469" s="135"/>
      <c r="B469" s="153"/>
      <c r="C469" s="146"/>
    </row>
    <row r="470" spans="1:3" x14ac:dyDescent="0.25">
      <c r="A470" s="135"/>
      <c r="B470" s="153"/>
      <c r="C470" s="146"/>
    </row>
    <row r="471" spans="1:3" x14ac:dyDescent="0.25">
      <c r="A471" s="135"/>
      <c r="B471" s="153"/>
      <c r="C471" s="146"/>
    </row>
    <row r="472" spans="1:3" x14ac:dyDescent="0.25">
      <c r="A472" s="135"/>
      <c r="B472" s="153"/>
      <c r="C472" s="146"/>
    </row>
    <row r="473" spans="1:3" x14ac:dyDescent="0.25">
      <c r="A473" s="135"/>
      <c r="B473" s="153"/>
      <c r="C473" s="146"/>
    </row>
    <row r="474" spans="1:3" x14ac:dyDescent="0.25">
      <c r="A474" s="135"/>
      <c r="B474" s="153"/>
      <c r="C474" s="146"/>
    </row>
    <row r="475" spans="1:3" x14ac:dyDescent="0.25">
      <c r="A475" s="135"/>
      <c r="B475" s="153"/>
      <c r="C475" s="146"/>
    </row>
    <row r="476" spans="1:3" x14ac:dyDescent="0.25">
      <c r="A476" s="135"/>
      <c r="B476" s="153"/>
      <c r="C476" s="146"/>
    </row>
    <row r="477" spans="1:3" x14ac:dyDescent="0.25">
      <c r="A477" s="135"/>
      <c r="B477" s="153"/>
      <c r="C477" s="146"/>
    </row>
    <row r="478" spans="1:3" x14ac:dyDescent="0.25">
      <c r="A478" s="135"/>
      <c r="B478" s="153"/>
      <c r="C478" s="146"/>
    </row>
    <row r="479" spans="1:3" x14ac:dyDescent="0.25">
      <c r="A479" s="135"/>
      <c r="B479" s="153"/>
      <c r="C479" s="146"/>
    </row>
    <row r="480" spans="1:3" x14ac:dyDescent="0.25">
      <c r="A480" s="135"/>
      <c r="B480" s="153"/>
      <c r="C480" s="146"/>
    </row>
    <row r="481" spans="1:3" x14ac:dyDescent="0.25">
      <c r="A481" s="135"/>
      <c r="B481" s="153"/>
      <c r="C481" s="146"/>
    </row>
    <row r="482" spans="1:3" x14ac:dyDescent="0.25">
      <c r="A482" s="135"/>
      <c r="B482" s="153"/>
      <c r="C482" s="146"/>
    </row>
    <row r="483" spans="1:3" x14ac:dyDescent="0.25">
      <c r="A483" s="135"/>
      <c r="B483" s="153"/>
      <c r="C483" s="146"/>
    </row>
    <row r="484" spans="1:3" x14ac:dyDescent="0.25">
      <c r="A484" s="135"/>
      <c r="B484" s="153"/>
      <c r="C484" s="146"/>
    </row>
    <row r="485" spans="1:3" x14ac:dyDescent="0.25">
      <c r="A485" s="135"/>
      <c r="B485" s="153"/>
      <c r="C485" s="146"/>
    </row>
    <row r="486" spans="1:3" x14ac:dyDescent="0.25">
      <c r="A486" s="135"/>
      <c r="B486" s="153"/>
      <c r="C486" s="146"/>
    </row>
    <row r="487" spans="1:3" x14ac:dyDescent="0.25">
      <c r="A487" s="135"/>
      <c r="B487" s="153"/>
      <c r="C487" s="146"/>
    </row>
    <row r="488" spans="1:3" x14ac:dyDescent="0.25">
      <c r="A488" s="135"/>
      <c r="B488" s="153"/>
      <c r="C488" s="146"/>
    </row>
    <row r="489" spans="1:3" x14ac:dyDescent="0.25">
      <c r="A489" s="135"/>
      <c r="B489" s="153"/>
      <c r="C489" s="146"/>
    </row>
    <row r="490" spans="1:3" x14ac:dyDescent="0.25">
      <c r="A490" s="135"/>
      <c r="B490" s="153"/>
      <c r="C490" s="146"/>
    </row>
    <row r="491" spans="1:3" x14ac:dyDescent="0.25">
      <c r="A491" s="135"/>
      <c r="B491" s="153"/>
      <c r="C491" s="146"/>
    </row>
    <row r="492" spans="1:3" x14ac:dyDescent="0.25">
      <c r="A492" s="135"/>
      <c r="B492" s="153"/>
      <c r="C492" s="146"/>
    </row>
    <row r="493" spans="1:3" x14ac:dyDescent="0.25">
      <c r="A493" s="135"/>
      <c r="B493" s="153"/>
      <c r="C493" s="146"/>
    </row>
    <row r="494" spans="1:3" x14ac:dyDescent="0.25">
      <c r="A494" s="135"/>
      <c r="B494" s="153"/>
      <c r="C494" s="146"/>
    </row>
    <row r="495" spans="1:3" x14ac:dyDescent="0.25">
      <c r="A495" s="135"/>
      <c r="B495" s="153"/>
      <c r="C495" s="146"/>
    </row>
    <row r="496" spans="1:3" x14ac:dyDescent="0.25">
      <c r="A496" s="135"/>
      <c r="B496" s="153"/>
      <c r="C496" s="146"/>
    </row>
    <row r="497" spans="1:3" x14ac:dyDescent="0.25">
      <c r="A497" s="135"/>
      <c r="B497" s="153"/>
      <c r="C497" s="146"/>
    </row>
    <row r="498" spans="1:3" x14ac:dyDescent="0.25">
      <c r="A498" s="135"/>
      <c r="B498" s="153"/>
      <c r="C498" s="146"/>
    </row>
    <row r="499" spans="1:3" x14ac:dyDescent="0.25">
      <c r="A499" s="135"/>
      <c r="B499" s="153"/>
      <c r="C499" s="146"/>
    </row>
    <row r="500" spans="1:3" x14ac:dyDescent="0.25">
      <c r="A500" s="135"/>
      <c r="B500" s="153"/>
      <c r="C500" s="146"/>
    </row>
    <row r="501" spans="1:3" x14ac:dyDescent="0.25">
      <c r="A501" s="135"/>
      <c r="B501" s="153"/>
      <c r="C501" s="146"/>
    </row>
    <row r="502" spans="1:3" x14ac:dyDescent="0.25">
      <c r="A502" s="135"/>
      <c r="B502" s="153"/>
      <c r="C502" s="146"/>
    </row>
    <row r="503" spans="1:3" x14ac:dyDescent="0.25">
      <c r="A503" s="135"/>
      <c r="B503" s="153"/>
      <c r="C503" s="146"/>
    </row>
    <row r="504" spans="1:3" x14ac:dyDescent="0.25">
      <c r="A504" s="135"/>
      <c r="B504" s="153"/>
      <c r="C504" s="146"/>
    </row>
    <row r="505" spans="1:3" x14ac:dyDescent="0.25">
      <c r="A505" s="135"/>
      <c r="B505" s="153"/>
      <c r="C505" s="146"/>
    </row>
    <row r="506" spans="1:3" x14ac:dyDescent="0.25">
      <c r="A506" s="135"/>
      <c r="B506" s="153"/>
      <c r="C506" s="146"/>
    </row>
    <row r="507" spans="1:3" x14ac:dyDescent="0.25">
      <c r="A507" s="135"/>
      <c r="B507" s="153"/>
      <c r="C507" s="146"/>
    </row>
    <row r="508" spans="1:3" x14ac:dyDescent="0.25">
      <c r="A508" s="135"/>
      <c r="B508" s="153"/>
      <c r="C508" s="146"/>
    </row>
    <row r="509" spans="1:3" x14ac:dyDescent="0.25">
      <c r="A509" s="135"/>
      <c r="B509" s="153"/>
      <c r="C509" s="146"/>
    </row>
    <row r="510" spans="1:3" x14ac:dyDescent="0.25">
      <c r="A510" s="135"/>
      <c r="B510" s="153"/>
      <c r="C510" s="146"/>
    </row>
    <row r="511" spans="1:3" x14ac:dyDescent="0.25">
      <c r="A511" s="135"/>
      <c r="B511" s="153"/>
      <c r="C511" s="146"/>
    </row>
    <row r="512" spans="1:3" x14ac:dyDescent="0.25">
      <c r="A512" s="135"/>
      <c r="B512" s="153"/>
      <c r="C512" s="146"/>
    </row>
    <row r="513" spans="1:3" x14ac:dyDescent="0.25">
      <c r="A513" s="135"/>
      <c r="B513" s="153"/>
      <c r="C513" s="146"/>
    </row>
    <row r="514" spans="1:3" x14ac:dyDescent="0.25">
      <c r="A514" s="135"/>
      <c r="B514" s="153"/>
      <c r="C514" s="146"/>
    </row>
    <row r="515" spans="1:3" x14ac:dyDescent="0.25">
      <c r="A515" s="135"/>
      <c r="B515" s="153"/>
      <c r="C515" s="146"/>
    </row>
    <row r="516" spans="1:3" x14ac:dyDescent="0.25">
      <c r="A516" s="135"/>
      <c r="B516" s="153"/>
      <c r="C516" s="146"/>
    </row>
    <row r="517" spans="1:3" x14ac:dyDescent="0.25">
      <c r="A517" s="135"/>
      <c r="B517" s="153"/>
      <c r="C517" s="146"/>
    </row>
    <row r="518" spans="1:3" x14ac:dyDescent="0.25">
      <c r="A518" s="135"/>
      <c r="B518" s="153"/>
      <c r="C518" s="146"/>
    </row>
    <row r="519" spans="1:3" x14ac:dyDescent="0.25">
      <c r="A519" s="135"/>
      <c r="B519" s="153"/>
      <c r="C519" s="146"/>
    </row>
    <row r="520" spans="1:3" x14ac:dyDescent="0.25">
      <c r="A520" s="135"/>
      <c r="B520" s="153"/>
      <c r="C520" s="146"/>
    </row>
    <row r="521" spans="1:3" x14ac:dyDescent="0.25">
      <c r="A521" s="135"/>
      <c r="B521" s="153"/>
      <c r="C521" s="146"/>
    </row>
    <row r="522" spans="1:3" x14ac:dyDescent="0.25">
      <c r="A522" s="135"/>
      <c r="B522" s="153"/>
      <c r="C522" s="146"/>
    </row>
    <row r="523" spans="1:3" x14ac:dyDescent="0.25">
      <c r="A523" s="135"/>
      <c r="B523" s="153"/>
      <c r="C523" s="146"/>
    </row>
    <row r="524" spans="1:3" x14ac:dyDescent="0.25">
      <c r="A524" s="135"/>
      <c r="B524" s="153"/>
      <c r="C524" s="146"/>
    </row>
    <row r="525" spans="1:3" x14ac:dyDescent="0.25">
      <c r="A525" s="135"/>
      <c r="B525" s="153"/>
      <c r="C525" s="146"/>
    </row>
    <row r="526" spans="1:3" x14ac:dyDescent="0.25">
      <c r="A526" s="135"/>
      <c r="B526" s="153"/>
      <c r="C526" s="146"/>
    </row>
    <row r="527" spans="1:3" x14ac:dyDescent="0.25">
      <c r="A527" s="135"/>
      <c r="B527" s="153"/>
      <c r="C527" s="146"/>
    </row>
    <row r="528" spans="1:3" x14ac:dyDescent="0.25">
      <c r="A528" s="135"/>
      <c r="B528" s="153"/>
      <c r="C528" s="146"/>
    </row>
    <row r="529" spans="1:3" x14ac:dyDescent="0.25">
      <c r="A529" s="135"/>
      <c r="B529" s="153"/>
      <c r="C529" s="146"/>
    </row>
    <row r="530" spans="1:3" x14ac:dyDescent="0.25">
      <c r="A530" s="135"/>
      <c r="B530" s="153"/>
      <c r="C530" s="146"/>
    </row>
    <row r="531" spans="1:3" x14ac:dyDescent="0.25">
      <c r="A531" s="135"/>
      <c r="B531" s="153"/>
      <c r="C531" s="146"/>
    </row>
    <row r="532" spans="1:3" x14ac:dyDescent="0.25">
      <c r="A532" s="135"/>
      <c r="B532" s="153"/>
      <c r="C532" s="146"/>
    </row>
    <row r="533" spans="1:3" x14ac:dyDescent="0.25">
      <c r="A533" s="135"/>
      <c r="B533" s="153"/>
      <c r="C533" s="146"/>
    </row>
    <row r="534" spans="1:3" x14ac:dyDescent="0.25">
      <c r="A534" s="135"/>
      <c r="B534" s="153"/>
      <c r="C534" s="146"/>
    </row>
    <row r="535" spans="1:3" x14ac:dyDescent="0.25">
      <c r="A535" s="135"/>
      <c r="B535" s="153"/>
      <c r="C535" s="146"/>
    </row>
    <row r="536" spans="1:3" x14ac:dyDescent="0.25">
      <c r="A536" s="135"/>
      <c r="B536" s="153"/>
      <c r="C536" s="146"/>
    </row>
    <row r="537" spans="1:3" x14ac:dyDescent="0.25">
      <c r="A537" s="135"/>
      <c r="B537" s="153"/>
      <c r="C537" s="146"/>
    </row>
    <row r="538" spans="1:3" x14ac:dyDescent="0.25">
      <c r="A538" s="135"/>
      <c r="B538" s="153"/>
      <c r="C538" s="146"/>
    </row>
    <row r="539" spans="1:3" x14ac:dyDescent="0.25">
      <c r="A539" s="135"/>
      <c r="B539" s="153"/>
      <c r="C539" s="146"/>
    </row>
    <row r="540" spans="1:3" x14ac:dyDescent="0.25">
      <c r="A540" s="135"/>
      <c r="B540" s="153"/>
      <c r="C540" s="146"/>
    </row>
    <row r="541" spans="1:3" x14ac:dyDescent="0.25">
      <c r="A541" s="135"/>
      <c r="B541" s="153"/>
      <c r="C541" s="146"/>
    </row>
    <row r="542" spans="1:3" x14ac:dyDescent="0.25">
      <c r="A542" s="135"/>
      <c r="B542" s="153"/>
      <c r="C542" s="146"/>
    </row>
    <row r="543" spans="1:3" x14ac:dyDescent="0.25">
      <c r="A543" s="135"/>
      <c r="B543" s="153"/>
      <c r="C543" s="146"/>
    </row>
    <row r="544" spans="1:3" x14ac:dyDescent="0.25">
      <c r="A544" s="135"/>
      <c r="B544" s="153"/>
      <c r="C544" s="146"/>
    </row>
    <row r="545" spans="1:3" x14ac:dyDescent="0.25">
      <c r="A545" s="135"/>
      <c r="B545" s="153"/>
      <c r="C545" s="146"/>
    </row>
    <row r="546" spans="1:3" x14ac:dyDescent="0.25">
      <c r="A546" s="135"/>
      <c r="B546" s="153"/>
      <c r="C546" s="146"/>
    </row>
    <row r="547" spans="1:3" x14ac:dyDescent="0.25">
      <c r="A547" s="135"/>
      <c r="B547" s="153"/>
      <c r="C547" s="146"/>
    </row>
    <row r="548" spans="1:3" x14ac:dyDescent="0.25">
      <c r="A548" s="135"/>
      <c r="B548" s="153"/>
      <c r="C548" s="146"/>
    </row>
    <row r="549" spans="1:3" x14ac:dyDescent="0.25">
      <c r="A549" s="135"/>
      <c r="B549" s="153"/>
      <c r="C549" s="146"/>
    </row>
    <row r="550" spans="1:3" x14ac:dyDescent="0.25">
      <c r="A550" s="135"/>
      <c r="B550" s="153"/>
      <c r="C550" s="146"/>
    </row>
    <row r="551" spans="1:3" x14ac:dyDescent="0.25">
      <c r="A551" s="135"/>
      <c r="B551" s="153"/>
      <c r="C551" s="146"/>
    </row>
    <row r="552" spans="1:3" x14ac:dyDescent="0.25">
      <c r="A552" s="135"/>
      <c r="B552" s="153"/>
      <c r="C552" s="146"/>
    </row>
    <row r="553" spans="1:3" x14ac:dyDescent="0.25">
      <c r="A553" s="135"/>
      <c r="B553" s="153"/>
      <c r="C553" s="146"/>
    </row>
    <row r="554" spans="1:3" x14ac:dyDescent="0.25">
      <c r="A554" s="135"/>
      <c r="B554" s="153"/>
      <c r="C554" s="146"/>
    </row>
    <row r="555" spans="1:3" x14ac:dyDescent="0.25">
      <c r="A555" s="135"/>
      <c r="B555" s="153"/>
      <c r="C555" s="146"/>
    </row>
    <row r="556" spans="1:3" x14ac:dyDescent="0.25">
      <c r="A556" s="135"/>
      <c r="B556" s="153"/>
      <c r="C556" s="146"/>
    </row>
    <row r="557" spans="1:3" x14ac:dyDescent="0.25">
      <c r="A557" s="135"/>
      <c r="B557" s="153"/>
      <c r="C557" s="146"/>
    </row>
    <row r="558" spans="1:3" x14ac:dyDescent="0.25">
      <c r="A558" s="135"/>
      <c r="B558" s="153"/>
      <c r="C558" s="146"/>
    </row>
    <row r="559" spans="1:3" x14ac:dyDescent="0.25">
      <c r="A559" s="135"/>
      <c r="B559" s="153"/>
      <c r="C559" s="146"/>
    </row>
    <row r="560" spans="1:3" x14ac:dyDescent="0.25">
      <c r="A560" s="135"/>
      <c r="B560" s="153"/>
      <c r="C560" s="146"/>
    </row>
    <row r="561" spans="1:3" x14ac:dyDescent="0.25">
      <c r="A561" s="135"/>
      <c r="B561" s="153"/>
      <c r="C561" s="146"/>
    </row>
    <row r="562" spans="1:3" x14ac:dyDescent="0.25">
      <c r="A562" s="135"/>
      <c r="B562" s="153"/>
      <c r="C562" s="146"/>
    </row>
    <row r="563" spans="1:3" x14ac:dyDescent="0.25">
      <c r="A563" s="135"/>
      <c r="B563" s="153"/>
      <c r="C563" s="146"/>
    </row>
    <row r="564" spans="1:3" x14ac:dyDescent="0.25">
      <c r="A564" s="135"/>
      <c r="B564" s="153"/>
      <c r="C564" s="146"/>
    </row>
    <row r="565" spans="1:3" x14ac:dyDescent="0.25">
      <c r="A565" s="135"/>
      <c r="B565" s="153"/>
      <c r="C565" s="146"/>
    </row>
    <row r="566" spans="1:3" x14ac:dyDescent="0.25">
      <c r="A566" s="135"/>
      <c r="B566" s="153"/>
      <c r="C566" s="146"/>
    </row>
    <row r="567" spans="1:3" x14ac:dyDescent="0.25">
      <c r="A567" s="135"/>
      <c r="B567" s="153"/>
      <c r="C567" s="146"/>
    </row>
    <row r="568" spans="1:3" x14ac:dyDescent="0.25">
      <c r="A568" s="135"/>
      <c r="B568" s="153"/>
      <c r="C568" s="146"/>
    </row>
    <row r="569" spans="1:3" x14ac:dyDescent="0.25">
      <c r="A569" s="135"/>
      <c r="B569" s="153"/>
      <c r="C569" s="146"/>
    </row>
    <row r="570" spans="1:3" x14ac:dyDescent="0.25">
      <c r="A570" s="135"/>
      <c r="B570" s="153"/>
      <c r="C570" s="146"/>
    </row>
    <row r="571" spans="1:3" x14ac:dyDescent="0.25">
      <c r="A571" s="135"/>
      <c r="B571" s="153"/>
      <c r="C571" s="146"/>
    </row>
    <row r="572" spans="1:3" x14ac:dyDescent="0.25">
      <c r="A572" s="135"/>
      <c r="B572" s="153"/>
      <c r="C572" s="146"/>
    </row>
    <row r="573" spans="1:3" x14ac:dyDescent="0.25">
      <c r="A573" s="135"/>
      <c r="B573" s="153"/>
      <c r="C573" s="146"/>
    </row>
    <row r="574" spans="1:3" x14ac:dyDescent="0.25">
      <c r="A574" s="135"/>
      <c r="B574" s="153"/>
      <c r="C574" s="146"/>
    </row>
    <row r="575" spans="1:3" x14ac:dyDescent="0.25">
      <c r="A575" s="135"/>
      <c r="B575" s="153"/>
      <c r="C575" s="146"/>
    </row>
    <row r="576" spans="1:3" x14ac:dyDescent="0.25">
      <c r="A576" s="135"/>
      <c r="B576" s="153"/>
      <c r="C576" s="146"/>
    </row>
    <row r="577" spans="1:3" x14ac:dyDescent="0.25">
      <c r="A577" s="135"/>
      <c r="B577" s="153"/>
      <c r="C577" s="146"/>
    </row>
    <row r="578" spans="1:3" x14ac:dyDescent="0.25">
      <c r="A578" s="135"/>
      <c r="B578" s="153"/>
      <c r="C578" s="146"/>
    </row>
    <row r="579" spans="1:3" x14ac:dyDescent="0.25">
      <c r="A579" s="135"/>
      <c r="B579" s="153"/>
      <c r="C579" s="146"/>
    </row>
    <row r="580" spans="1:3" x14ac:dyDescent="0.25">
      <c r="A580" s="135"/>
      <c r="B580" s="153"/>
      <c r="C580" s="146"/>
    </row>
    <row r="581" spans="1:3" x14ac:dyDescent="0.25">
      <c r="A581" s="135"/>
      <c r="B581" s="153"/>
      <c r="C581" s="146"/>
    </row>
    <row r="582" spans="1:3" x14ac:dyDescent="0.25">
      <c r="A582" s="135"/>
      <c r="B582" s="153"/>
      <c r="C582" s="146"/>
    </row>
    <row r="583" spans="1:3" x14ac:dyDescent="0.25">
      <c r="A583" s="135"/>
      <c r="B583" s="153"/>
      <c r="C583" s="146"/>
    </row>
    <row r="584" spans="1:3" x14ac:dyDescent="0.25">
      <c r="A584" s="135"/>
      <c r="B584" s="153"/>
      <c r="C584" s="146"/>
    </row>
    <row r="585" spans="1:3" x14ac:dyDescent="0.25">
      <c r="A585" s="135"/>
      <c r="B585" s="153"/>
      <c r="C585" s="146"/>
    </row>
    <row r="586" spans="1:3" x14ac:dyDescent="0.25">
      <c r="A586" s="135"/>
      <c r="B586" s="153"/>
      <c r="C586" s="146"/>
    </row>
    <row r="587" spans="1:3" x14ac:dyDescent="0.25">
      <c r="A587" s="135"/>
      <c r="B587" s="153"/>
      <c r="C587" s="146"/>
    </row>
    <row r="588" spans="1:3" x14ac:dyDescent="0.25">
      <c r="A588" s="135"/>
      <c r="B588" s="153"/>
      <c r="C588" s="146"/>
    </row>
    <row r="589" spans="1:3" x14ac:dyDescent="0.25">
      <c r="A589" s="135"/>
      <c r="B589" s="153"/>
      <c r="C589" s="146"/>
    </row>
    <row r="590" spans="1:3" x14ac:dyDescent="0.25">
      <c r="A590" s="135"/>
      <c r="B590" s="153"/>
      <c r="C590" s="146"/>
    </row>
    <row r="591" spans="1:3" x14ac:dyDescent="0.25">
      <c r="A591" s="135"/>
      <c r="B591" s="153"/>
      <c r="C591" s="146"/>
    </row>
    <row r="592" spans="1:3" x14ac:dyDescent="0.25">
      <c r="A592" s="135"/>
      <c r="B592" s="153"/>
      <c r="C592" s="146"/>
    </row>
    <row r="593" spans="1:3" x14ac:dyDescent="0.25">
      <c r="A593" s="135"/>
      <c r="B593" s="153"/>
      <c r="C593" s="146"/>
    </row>
    <row r="594" spans="1:3" x14ac:dyDescent="0.25">
      <c r="A594" s="135"/>
      <c r="B594" s="153"/>
      <c r="C594" s="146"/>
    </row>
    <row r="595" spans="1:3" x14ac:dyDescent="0.25">
      <c r="A595" s="135"/>
      <c r="B595" s="153"/>
      <c r="C595" s="146"/>
    </row>
    <row r="596" spans="1:3" x14ac:dyDescent="0.25">
      <c r="A596" s="135"/>
      <c r="B596" s="153"/>
      <c r="C596" s="146"/>
    </row>
    <row r="597" spans="1:3" x14ac:dyDescent="0.25">
      <c r="A597" s="135"/>
      <c r="B597" s="153"/>
      <c r="C597" s="146"/>
    </row>
    <row r="598" spans="1:3" x14ac:dyDescent="0.25">
      <c r="A598" s="135"/>
      <c r="B598" s="153"/>
      <c r="C598" s="146"/>
    </row>
    <row r="599" spans="1:3" x14ac:dyDescent="0.25">
      <c r="A599" s="135"/>
      <c r="B599" s="153"/>
      <c r="C599" s="146"/>
    </row>
    <row r="600" spans="1:3" x14ac:dyDescent="0.25">
      <c r="A600" s="135"/>
      <c r="B600" s="153"/>
      <c r="C600" s="146"/>
    </row>
    <row r="601" spans="1:3" x14ac:dyDescent="0.25">
      <c r="A601" s="135"/>
      <c r="B601" s="153"/>
      <c r="C601" s="146"/>
    </row>
    <row r="602" spans="1:3" x14ac:dyDescent="0.25">
      <c r="A602" s="135"/>
      <c r="B602" s="153"/>
      <c r="C602" s="146"/>
    </row>
    <row r="603" spans="1:3" x14ac:dyDescent="0.25">
      <c r="A603" s="135"/>
      <c r="B603" s="153"/>
      <c r="C603" s="146"/>
    </row>
    <row r="604" spans="1:3" x14ac:dyDescent="0.25">
      <c r="A604" s="135"/>
      <c r="B604" s="153"/>
      <c r="C604" s="146"/>
    </row>
    <row r="605" spans="1:3" x14ac:dyDescent="0.25">
      <c r="A605" s="135"/>
      <c r="B605" s="153"/>
      <c r="C605" s="146"/>
    </row>
    <row r="606" spans="1:3" x14ac:dyDescent="0.25">
      <c r="A606" s="135"/>
      <c r="B606" s="153"/>
      <c r="C606" s="146"/>
    </row>
    <row r="607" spans="1:3" x14ac:dyDescent="0.25">
      <c r="A607" s="135"/>
      <c r="B607" s="153"/>
      <c r="C607" s="146"/>
    </row>
    <row r="608" spans="1:3" x14ac:dyDescent="0.25">
      <c r="A608" s="135"/>
      <c r="B608" s="153"/>
      <c r="C608" s="146"/>
    </row>
    <row r="609" spans="1:3" x14ac:dyDescent="0.25">
      <c r="A609" s="135"/>
      <c r="B609" s="153"/>
      <c r="C609" s="146"/>
    </row>
    <row r="610" spans="1:3" x14ac:dyDescent="0.25">
      <c r="A610" s="135"/>
      <c r="B610" s="153"/>
      <c r="C610" s="146"/>
    </row>
    <row r="611" spans="1:3" x14ac:dyDescent="0.25">
      <c r="A611" s="135"/>
      <c r="B611" s="153"/>
      <c r="C611" s="146"/>
    </row>
    <row r="612" spans="1:3" x14ac:dyDescent="0.25">
      <c r="A612" s="135"/>
      <c r="B612" s="153"/>
      <c r="C612" s="146"/>
    </row>
    <row r="613" spans="1:3" x14ac:dyDescent="0.25">
      <c r="A613" s="135"/>
      <c r="B613" s="153"/>
      <c r="C613" s="146"/>
    </row>
    <row r="614" spans="1:3" x14ac:dyDescent="0.25">
      <c r="A614" s="135"/>
      <c r="B614" s="153"/>
      <c r="C614" s="146"/>
    </row>
    <row r="615" spans="1:3" x14ac:dyDescent="0.25">
      <c r="A615" s="135"/>
      <c r="B615" s="153"/>
      <c r="C615" s="146"/>
    </row>
    <row r="616" spans="1:3" x14ac:dyDescent="0.25">
      <c r="A616" s="135"/>
      <c r="B616" s="153"/>
      <c r="C616" s="146"/>
    </row>
    <row r="617" spans="1:3" x14ac:dyDescent="0.25">
      <c r="A617" s="135"/>
      <c r="B617" s="153"/>
      <c r="C617" s="146"/>
    </row>
    <row r="618" spans="1:3" x14ac:dyDescent="0.25">
      <c r="A618" s="135"/>
      <c r="B618" s="153"/>
      <c r="C618" s="146"/>
    </row>
    <row r="619" spans="1:3" x14ac:dyDescent="0.25">
      <c r="A619" s="135"/>
      <c r="B619" s="153"/>
      <c r="C619" s="146"/>
    </row>
    <row r="620" spans="1:3" x14ac:dyDescent="0.25">
      <c r="A620" s="135"/>
      <c r="B620" s="153"/>
      <c r="C620" s="146"/>
    </row>
    <row r="621" spans="1:3" x14ac:dyDescent="0.25">
      <c r="A621" s="135"/>
      <c r="B621" s="153"/>
      <c r="C621" s="146"/>
    </row>
    <row r="622" spans="1:3" x14ac:dyDescent="0.25">
      <c r="A622" s="135"/>
      <c r="B622" s="153"/>
      <c r="C622" s="146"/>
    </row>
    <row r="623" spans="1:3" x14ac:dyDescent="0.25">
      <c r="A623" s="135"/>
      <c r="B623" s="153"/>
      <c r="C623" s="146"/>
    </row>
    <row r="624" spans="1:3" x14ac:dyDescent="0.25">
      <c r="A624" s="135"/>
      <c r="B624" s="153"/>
      <c r="C624" s="146"/>
    </row>
    <row r="625" spans="1:3" x14ac:dyDescent="0.25">
      <c r="A625" s="135"/>
      <c r="B625" s="153"/>
      <c r="C625" s="146"/>
    </row>
    <row r="626" spans="1:3" x14ac:dyDescent="0.25">
      <c r="A626" s="135"/>
      <c r="B626" s="153"/>
      <c r="C626" s="146"/>
    </row>
    <row r="627" spans="1:3" x14ac:dyDescent="0.25">
      <c r="A627" s="135"/>
      <c r="B627" s="153"/>
      <c r="C627" s="146"/>
    </row>
    <row r="628" spans="1:3" x14ac:dyDescent="0.25">
      <c r="A628" s="135"/>
      <c r="B628" s="153"/>
      <c r="C628" s="146"/>
    </row>
    <row r="629" spans="1:3" x14ac:dyDescent="0.25">
      <c r="A629" s="135"/>
      <c r="B629" s="153"/>
      <c r="C629" s="146"/>
    </row>
    <row r="630" spans="1:3" x14ac:dyDescent="0.25">
      <c r="A630" s="135"/>
      <c r="B630" s="153"/>
      <c r="C630" s="146"/>
    </row>
    <row r="631" spans="1:3" x14ac:dyDescent="0.25">
      <c r="A631" s="135"/>
      <c r="B631" s="153"/>
      <c r="C631" s="146"/>
    </row>
    <row r="632" spans="1:3" x14ac:dyDescent="0.25">
      <c r="A632" s="135"/>
      <c r="B632" s="153"/>
      <c r="C632" s="146"/>
    </row>
    <row r="633" spans="1:3" x14ac:dyDescent="0.25">
      <c r="A633" s="135"/>
      <c r="B633" s="153"/>
      <c r="C633" s="146"/>
    </row>
    <row r="634" spans="1:3" x14ac:dyDescent="0.25">
      <c r="A634" s="135"/>
      <c r="B634" s="153"/>
      <c r="C634" s="146"/>
    </row>
    <row r="635" spans="1:3" x14ac:dyDescent="0.25">
      <c r="A635" s="135"/>
      <c r="B635" s="153"/>
      <c r="C635" s="146"/>
    </row>
    <row r="636" spans="1:3" x14ac:dyDescent="0.25">
      <c r="A636" s="135"/>
      <c r="B636" s="153"/>
      <c r="C636" s="146"/>
    </row>
    <row r="637" spans="1:3" x14ac:dyDescent="0.25">
      <c r="A637" s="135"/>
      <c r="B637" s="153"/>
      <c r="C637" s="146"/>
    </row>
    <row r="638" spans="1:3" x14ac:dyDescent="0.25">
      <c r="A638" s="135"/>
      <c r="B638" s="153"/>
      <c r="C638" s="146"/>
    </row>
    <row r="639" spans="1:3" x14ac:dyDescent="0.25">
      <c r="A639" s="135"/>
      <c r="B639" s="153"/>
      <c r="C639" s="146"/>
    </row>
    <row r="640" spans="1:3" x14ac:dyDescent="0.25">
      <c r="A640" s="135"/>
      <c r="B640" s="153"/>
      <c r="C640" s="146"/>
    </row>
    <row r="641" spans="1:3" x14ac:dyDescent="0.25">
      <c r="A641" s="135"/>
      <c r="B641" s="153"/>
      <c r="C641" s="146"/>
    </row>
    <row r="642" spans="1:3" x14ac:dyDescent="0.25">
      <c r="A642" s="135"/>
      <c r="B642" s="153"/>
      <c r="C642" s="146"/>
    </row>
    <row r="643" spans="1:3" x14ac:dyDescent="0.25">
      <c r="A643" s="135"/>
      <c r="B643" s="153"/>
      <c r="C643" s="146"/>
    </row>
    <row r="644" spans="1:3" x14ac:dyDescent="0.25">
      <c r="A644" s="135"/>
      <c r="B644" s="153"/>
      <c r="C644" s="146"/>
    </row>
    <row r="645" spans="1:3" x14ac:dyDescent="0.25">
      <c r="A645" s="135"/>
      <c r="B645" s="153"/>
      <c r="C645" s="146"/>
    </row>
    <row r="646" spans="1:3" x14ac:dyDescent="0.25">
      <c r="A646" s="135"/>
      <c r="B646" s="153"/>
      <c r="C646" s="146"/>
    </row>
    <row r="647" spans="1:3" x14ac:dyDescent="0.25">
      <c r="A647" s="135"/>
      <c r="B647" s="153"/>
      <c r="C647" s="146"/>
    </row>
    <row r="648" spans="1:3" x14ac:dyDescent="0.25">
      <c r="A648" s="135"/>
      <c r="B648" s="153"/>
      <c r="C648" s="146"/>
    </row>
    <row r="649" spans="1:3" x14ac:dyDescent="0.25">
      <c r="A649" s="135"/>
      <c r="B649" s="153"/>
      <c r="C649" s="146"/>
    </row>
    <row r="650" spans="1:3" x14ac:dyDescent="0.25">
      <c r="A650" s="135"/>
      <c r="B650" s="153"/>
      <c r="C650" s="146"/>
    </row>
    <row r="651" spans="1:3" x14ac:dyDescent="0.25">
      <c r="A651" s="135"/>
      <c r="B651" s="153"/>
      <c r="C651" s="146"/>
    </row>
    <row r="652" spans="1:3" x14ac:dyDescent="0.25">
      <c r="A652" s="135"/>
      <c r="B652" s="153"/>
      <c r="C652" s="146"/>
    </row>
    <row r="653" spans="1:3" x14ac:dyDescent="0.25">
      <c r="A653" s="135"/>
      <c r="B653" s="153"/>
      <c r="C653" s="146"/>
    </row>
    <row r="654" spans="1:3" x14ac:dyDescent="0.25">
      <c r="A654" s="135"/>
      <c r="B654" s="153"/>
      <c r="C654" s="146"/>
    </row>
    <row r="655" spans="1:3" x14ac:dyDescent="0.25">
      <c r="A655" s="135"/>
      <c r="B655" s="153"/>
      <c r="C655" s="146"/>
    </row>
    <row r="656" spans="1:3" x14ac:dyDescent="0.25">
      <c r="A656" s="135"/>
      <c r="B656" s="153"/>
      <c r="C656" s="146"/>
    </row>
    <row r="657" spans="1:3" x14ac:dyDescent="0.25">
      <c r="A657" s="135"/>
      <c r="B657" s="153"/>
      <c r="C657" s="146"/>
    </row>
    <row r="658" spans="1:3" x14ac:dyDescent="0.25">
      <c r="A658" s="135"/>
      <c r="B658" s="153"/>
      <c r="C658" s="146"/>
    </row>
    <row r="659" spans="1:3" x14ac:dyDescent="0.25">
      <c r="A659" s="135"/>
      <c r="B659" s="153"/>
      <c r="C659" s="146"/>
    </row>
    <row r="660" spans="1:3" x14ac:dyDescent="0.25">
      <c r="A660" s="135"/>
      <c r="B660" s="153"/>
      <c r="C660" s="146"/>
    </row>
    <row r="661" spans="1:3" x14ac:dyDescent="0.25">
      <c r="A661" s="135"/>
      <c r="B661" s="153"/>
      <c r="C661" s="146"/>
    </row>
    <row r="662" spans="1:3" x14ac:dyDescent="0.25">
      <c r="A662" s="135"/>
      <c r="B662" s="153"/>
      <c r="C662" s="146"/>
    </row>
    <row r="663" spans="1:3" x14ac:dyDescent="0.25">
      <c r="A663" s="135"/>
      <c r="B663" s="153"/>
      <c r="C663" s="146"/>
    </row>
    <row r="664" spans="1:3" x14ac:dyDescent="0.25">
      <c r="A664" s="135"/>
      <c r="B664" s="153"/>
      <c r="C664" s="146"/>
    </row>
    <row r="665" spans="1:3" x14ac:dyDescent="0.25">
      <c r="A665" s="135"/>
      <c r="B665" s="153"/>
      <c r="C665" s="146"/>
    </row>
    <row r="666" spans="1:3" x14ac:dyDescent="0.25">
      <c r="A666" s="135"/>
      <c r="B666" s="153"/>
      <c r="C666" s="146"/>
    </row>
    <row r="667" spans="1:3" x14ac:dyDescent="0.25">
      <c r="A667" s="135"/>
      <c r="B667" s="153"/>
      <c r="C667" s="146"/>
    </row>
    <row r="668" spans="1:3" x14ac:dyDescent="0.25">
      <c r="A668" s="135"/>
      <c r="B668" s="153"/>
      <c r="C668" s="146"/>
    </row>
    <row r="669" spans="1:3" x14ac:dyDescent="0.25">
      <c r="A669" s="135"/>
      <c r="B669" s="153"/>
      <c r="C669" s="146"/>
    </row>
    <row r="670" spans="1:3" x14ac:dyDescent="0.25">
      <c r="A670" s="135"/>
      <c r="B670" s="153"/>
      <c r="C670" s="146"/>
    </row>
    <row r="671" spans="1:3" x14ac:dyDescent="0.25">
      <c r="A671" s="135"/>
      <c r="B671" s="153"/>
      <c r="C671" s="146"/>
    </row>
    <row r="672" spans="1:3" x14ac:dyDescent="0.25">
      <c r="A672" s="135"/>
      <c r="B672" s="153"/>
      <c r="C672" s="146"/>
    </row>
    <row r="673" spans="1:3" x14ac:dyDescent="0.25">
      <c r="A673" s="135"/>
      <c r="B673" s="153"/>
      <c r="C673" s="146"/>
    </row>
    <row r="674" spans="1:3" x14ac:dyDescent="0.25">
      <c r="A674" s="135"/>
      <c r="B674" s="153"/>
      <c r="C674" s="146"/>
    </row>
    <row r="675" spans="1:3" x14ac:dyDescent="0.25">
      <c r="A675" s="135"/>
      <c r="B675" s="153"/>
      <c r="C675" s="146"/>
    </row>
    <row r="676" spans="1:3" x14ac:dyDescent="0.25">
      <c r="A676" s="135"/>
      <c r="B676" s="153"/>
      <c r="C676" s="146"/>
    </row>
    <row r="677" spans="1:3" x14ac:dyDescent="0.25">
      <c r="A677" s="135"/>
      <c r="B677" s="153"/>
      <c r="C677" s="146"/>
    </row>
    <row r="678" spans="1:3" x14ac:dyDescent="0.25">
      <c r="A678" s="135"/>
      <c r="B678" s="153"/>
      <c r="C678" s="146"/>
    </row>
    <row r="679" spans="1:3" x14ac:dyDescent="0.25">
      <c r="A679" s="135"/>
      <c r="B679" s="153"/>
      <c r="C679" s="146"/>
    </row>
    <row r="680" spans="1:3" x14ac:dyDescent="0.25">
      <c r="A680" s="135"/>
      <c r="B680" s="153"/>
      <c r="C680" s="146"/>
    </row>
    <row r="681" spans="1:3" x14ac:dyDescent="0.25">
      <c r="A681" s="135"/>
      <c r="B681" s="153"/>
      <c r="C681" s="146"/>
    </row>
    <row r="682" spans="1:3" x14ac:dyDescent="0.25">
      <c r="A682" s="135"/>
      <c r="B682" s="153"/>
      <c r="C682" s="146"/>
    </row>
    <row r="683" spans="1:3" x14ac:dyDescent="0.25">
      <c r="A683" s="135"/>
      <c r="B683" s="153"/>
      <c r="C683" s="146"/>
    </row>
    <row r="684" spans="1:3" x14ac:dyDescent="0.25">
      <c r="A684" s="135"/>
      <c r="B684" s="153"/>
      <c r="C684" s="146"/>
    </row>
    <row r="685" spans="1:3" x14ac:dyDescent="0.25">
      <c r="A685" s="135"/>
      <c r="B685" s="153"/>
      <c r="C685" s="146"/>
    </row>
    <row r="686" spans="1:3" x14ac:dyDescent="0.25">
      <c r="A686" s="135"/>
      <c r="B686" s="153"/>
      <c r="C686" s="146"/>
    </row>
    <row r="687" spans="1:3" x14ac:dyDescent="0.25">
      <c r="A687" s="135"/>
      <c r="B687" s="153"/>
      <c r="C687" s="146"/>
    </row>
    <row r="688" spans="1:3" x14ac:dyDescent="0.25">
      <c r="A688" s="135"/>
      <c r="B688" s="153"/>
      <c r="C688" s="146"/>
    </row>
    <row r="689" spans="1:3" x14ac:dyDescent="0.25">
      <c r="A689" s="135"/>
      <c r="B689" s="153"/>
      <c r="C689" s="146"/>
    </row>
    <row r="690" spans="1:3" x14ac:dyDescent="0.25">
      <c r="A690" s="135"/>
      <c r="B690" s="153"/>
      <c r="C690" s="146"/>
    </row>
    <row r="691" spans="1:3" x14ac:dyDescent="0.25">
      <c r="A691" s="135"/>
      <c r="B691" s="153"/>
      <c r="C691" s="146"/>
    </row>
    <row r="692" spans="1:3" x14ac:dyDescent="0.25">
      <c r="A692" s="135"/>
      <c r="B692" s="153"/>
      <c r="C692" s="146"/>
    </row>
    <row r="693" spans="1:3" x14ac:dyDescent="0.25">
      <c r="A693" s="135"/>
      <c r="B693" s="153"/>
      <c r="C693" s="146"/>
    </row>
    <row r="694" spans="1:3" x14ac:dyDescent="0.25">
      <c r="A694" s="135"/>
      <c r="B694" s="153"/>
      <c r="C694" s="146"/>
    </row>
    <row r="695" spans="1:3" x14ac:dyDescent="0.25">
      <c r="A695" s="135"/>
      <c r="B695" s="153"/>
      <c r="C695" s="146"/>
    </row>
    <row r="696" spans="1:3" x14ac:dyDescent="0.25">
      <c r="A696" s="135"/>
      <c r="B696" s="153"/>
      <c r="C696" s="146"/>
    </row>
    <row r="697" spans="1:3" x14ac:dyDescent="0.25">
      <c r="A697" s="135"/>
      <c r="B697" s="153"/>
      <c r="C697" s="146"/>
    </row>
    <row r="698" spans="1:3" x14ac:dyDescent="0.25">
      <c r="A698" s="135"/>
      <c r="B698" s="153"/>
      <c r="C698" s="146"/>
    </row>
    <row r="699" spans="1:3" x14ac:dyDescent="0.25">
      <c r="A699" s="135"/>
      <c r="B699" s="153"/>
      <c r="C699" s="146"/>
    </row>
    <row r="700" spans="1:3" x14ac:dyDescent="0.25">
      <c r="A700" s="135"/>
      <c r="B700" s="153"/>
      <c r="C700" s="146"/>
    </row>
    <row r="701" spans="1:3" x14ac:dyDescent="0.25">
      <c r="A701" s="135"/>
      <c r="B701" s="153"/>
      <c r="C701" s="146"/>
    </row>
    <row r="702" spans="1:3" x14ac:dyDescent="0.25">
      <c r="A702" s="135"/>
      <c r="B702" s="153"/>
      <c r="C702" s="146"/>
    </row>
    <row r="703" spans="1:3" x14ac:dyDescent="0.25">
      <c r="A703" s="135"/>
      <c r="B703" s="153"/>
      <c r="C703" s="146"/>
    </row>
    <row r="704" spans="1:3" x14ac:dyDescent="0.25">
      <c r="A704" s="135"/>
      <c r="B704" s="153"/>
      <c r="C704" s="146"/>
    </row>
    <row r="705" spans="1:3" x14ac:dyDescent="0.25">
      <c r="A705" s="135"/>
      <c r="B705" s="153"/>
      <c r="C705" s="146"/>
    </row>
    <row r="706" spans="1:3" x14ac:dyDescent="0.25">
      <c r="A706" s="135"/>
      <c r="B706" s="153"/>
      <c r="C706" s="146"/>
    </row>
    <row r="707" spans="1:3" x14ac:dyDescent="0.25">
      <c r="A707" s="135"/>
      <c r="B707" s="153"/>
      <c r="C707" s="146"/>
    </row>
    <row r="708" spans="1:3" x14ac:dyDescent="0.25">
      <c r="A708" s="135"/>
      <c r="B708" s="153"/>
      <c r="C708" s="146"/>
    </row>
    <row r="709" spans="1:3" x14ac:dyDescent="0.25">
      <c r="A709" s="135"/>
      <c r="B709" s="153"/>
      <c r="C709" s="146"/>
    </row>
    <row r="710" spans="1:3" x14ac:dyDescent="0.25">
      <c r="A710" s="135"/>
      <c r="B710" s="153"/>
      <c r="C710" s="146"/>
    </row>
    <row r="711" spans="1:3" x14ac:dyDescent="0.25">
      <c r="A711" s="135"/>
      <c r="B711" s="153"/>
      <c r="C711" s="146"/>
    </row>
    <row r="712" spans="1:3" x14ac:dyDescent="0.25">
      <c r="A712" s="135"/>
      <c r="B712" s="153"/>
      <c r="C712" s="146"/>
    </row>
    <row r="713" spans="1:3" x14ac:dyDescent="0.25">
      <c r="A713" s="135"/>
      <c r="B713" s="153"/>
      <c r="C713" s="146"/>
    </row>
    <row r="714" spans="1:3" x14ac:dyDescent="0.25">
      <c r="A714" s="135"/>
      <c r="B714" s="153"/>
      <c r="C714" s="146"/>
    </row>
    <row r="715" spans="1:3" x14ac:dyDescent="0.25">
      <c r="A715" s="135"/>
      <c r="B715" s="153"/>
      <c r="C715" s="146"/>
    </row>
    <row r="716" spans="1:3" x14ac:dyDescent="0.25">
      <c r="A716" s="135"/>
      <c r="B716" s="153"/>
      <c r="C716" s="146"/>
    </row>
    <row r="717" spans="1:3" x14ac:dyDescent="0.25">
      <c r="A717" s="135"/>
      <c r="B717" s="153"/>
      <c r="C717" s="146"/>
    </row>
    <row r="718" spans="1:3" x14ac:dyDescent="0.25">
      <c r="A718" s="135"/>
      <c r="B718" s="153"/>
      <c r="C718" s="146"/>
    </row>
    <row r="719" spans="1:3" x14ac:dyDescent="0.25">
      <c r="A719" s="135"/>
      <c r="B719" s="153"/>
      <c r="C719" s="146"/>
    </row>
    <row r="720" spans="1:3" x14ac:dyDescent="0.25">
      <c r="A720" s="135"/>
      <c r="B720" s="153"/>
      <c r="C720" s="146"/>
    </row>
    <row r="721" spans="1:3" x14ac:dyDescent="0.25">
      <c r="A721" s="135"/>
      <c r="B721" s="153"/>
      <c r="C721" s="146"/>
    </row>
    <row r="722" spans="1:3" x14ac:dyDescent="0.25">
      <c r="A722" s="135"/>
      <c r="B722" s="153"/>
      <c r="C722" s="146"/>
    </row>
    <row r="723" spans="1:3" x14ac:dyDescent="0.25">
      <c r="A723" s="135"/>
      <c r="B723" s="153"/>
      <c r="C723" s="146"/>
    </row>
    <row r="724" spans="1:3" x14ac:dyDescent="0.25">
      <c r="A724" s="135"/>
      <c r="B724" s="153"/>
      <c r="C724" s="146"/>
    </row>
    <row r="725" spans="1:3" x14ac:dyDescent="0.25">
      <c r="A725" s="135"/>
      <c r="B725" s="153"/>
      <c r="C725" s="146"/>
    </row>
    <row r="726" spans="1:3" x14ac:dyDescent="0.25">
      <c r="A726" s="135"/>
      <c r="B726" s="153"/>
      <c r="C726" s="146"/>
    </row>
    <row r="727" spans="1:3" x14ac:dyDescent="0.25">
      <c r="A727" s="135"/>
      <c r="B727" s="153"/>
      <c r="C727" s="146"/>
    </row>
    <row r="728" spans="1:3" x14ac:dyDescent="0.25">
      <c r="A728" s="135"/>
      <c r="B728" s="153"/>
      <c r="C728" s="146"/>
    </row>
    <row r="729" spans="1:3" x14ac:dyDescent="0.25">
      <c r="A729" s="135"/>
      <c r="B729" s="153"/>
      <c r="C729" s="146"/>
    </row>
  </sheetData>
  <mergeCells count="3">
    <mergeCell ref="J1:L1"/>
    <mergeCell ref="J2:L2"/>
    <mergeCell ref="D6:L6"/>
  </mergeCells>
  <pageMargins left="0.70866141732283472" right="0.70866141732283472" top="0.74803149606299213" bottom="0.74803149606299213" header="0.31496062992125984" footer="0.31496062992125984"/>
  <pageSetup paperSize="9" scale="76" fitToHeight="0" orientation="landscape" horizontalDpi="1200" verticalDpi="1200" r:id="rId1"/>
  <headerFooter>
    <oddHeader>&amp;L&amp;"Times New Roman,Regular"VManotp2_281119_ZVAmaks&amp;C&amp;N</oddHead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772AFD-65BA-43D2-A7D2-A6182D83C2B6}">
  <sheetPr>
    <pageSetUpPr fitToPage="1"/>
  </sheetPr>
  <dimension ref="A1:W754"/>
  <sheetViews>
    <sheetView tabSelected="1" zoomScale="90" zoomScaleNormal="90" workbookViewId="0">
      <pane ySplit="8" topLeftCell="A234" activePane="bottomLeft" state="frozen"/>
      <selection activeCell="B1" sqref="B1"/>
      <selection pane="bottomLeft" activeCell="U208" sqref="U208"/>
    </sheetView>
  </sheetViews>
  <sheetFormatPr defaultRowHeight="15" x14ac:dyDescent="0.25"/>
  <cols>
    <col min="1" max="1" width="10.85546875" style="22" customWidth="1"/>
    <col min="2" max="2" width="7.7109375" style="22" customWidth="1"/>
    <col min="3" max="3" width="36.140625" style="22" customWidth="1"/>
    <col min="4" max="4" width="15.85546875" style="30" customWidth="1"/>
    <col min="5" max="7" width="12.5703125" style="49" customWidth="1"/>
    <col min="8" max="8" width="12.7109375" style="144" customWidth="1"/>
    <col min="9" max="9" width="10.85546875" style="134" customWidth="1"/>
    <col min="10" max="10" width="13.140625" style="83" customWidth="1"/>
    <col min="11" max="11" width="10.42578125" style="83" customWidth="1"/>
    <col min="12" max="12" width="10.85546875" style="135" customWidth="1"/>
    <col min="13" max="13" width="11.28515625" style="135" customWidth="1"/>
    <col min="14" max="16" width="12.5703125" style="146" customWidth="1"/>
    <col min="17" max="17" width="12.5703125" style="139" customWidth="1"/>
    <col min="18" max="22" width="11.28515625" style="55" customWidth="1"/>
    <col min="23" max="23" width="51.5703125" style="23" customWidth="1"/>
  </cols>
  <sheetData>
    <row r="1" spans="1:23" x14ac:dyDescent="0.25">
      <c r="A1" s="127"/>
      <c r="B1" s="22" t="s">
        <v>492</v>
      </c>
    </row>
    <row r="2" spans="1:23" x14ac:dyDescent="0.25">
      <c r="A2" s="128"/>
      <c r="B2" s="22" t="s">
        <v>493</v>
      </c>
    </row>
    <row r="3" spans="1:23" x14ac:dyDescent="0.25">
      <c r="A3" s="129"/>
      <c r="B3" s="22" t="s">
        <v>494</v>
      </c>
    </row>
    <row r="4" spans="1:23" s="78" customFormat="1" ht="86.25" customHeight="1" x14ac:dyDescent="0.25">
      <c r="A4" s="177"/>
      <c r="B4" s="177"/>
      <c r="C4" s="177"/>
      <c r="D4" s="177"/>
      <c r="E4" s="177"/>
      <c r="F4" s="177"/>
      <c r="G4" s="177"/>
      <c r="H4" s="177"/>
      <c r="I4" s="177"/>
      <c r="J4" s="177"/>
      <c r="K4" s="177"/>
      <c r="L4" s="177"/>
      <c r="M4" s="177"/>
      <c r="N4" s="177"/>
      <c r="O4" s="177"/>
      <c r="P4" s="177"/>
      <c r="Q4" s="177"/>
      <c r="R4" s="177"/>
      <c r="S4" s="177"/>
      <c r="T4" s="177"/>
      <c r="U4" s="177"/>
      <c r="V4" s="177"/>
      <c r="W4" s="177"/>
    </row>
    <row r="5" spans="1:23" s="78" customFormat="1" ht="18.75" x14ac:dyDescent="0.3">
      <c r="A5" s="178" t="s">
        <v>395</v>
      </c>
      <c r="B5" s="178"/>
      <c r="C5" s="178"/>
      <c r="D5" s="178"/>
      <c r="E5" s="178"/>
      <c r="F5" s="178"/>
      <c r="G5" s="178"/>
      <c r="H5" s="178"/>
      <c r="I5" s="178"/>
      <c r="J5" s="178"/>
      <c r="K5" s="178"/>
      <c r="L5" s="178"/>
      <c r="M5" s="178"/>
      <c r="N5" s="178"/>
      <c r="O5" s="178"/>
      <c r="P5" s="178"/>
      <c r="Q5" s="178"/>
      <c r="R5" s="178"/>
      <c r="S5" s="178"/>
      <c r="T5" s="178"/>
      <c r="U5" s="178"/>
      <c r="V5" s="178"/>
      <c r="W5" s="179"/>
    </row>
    <row r="6" spans="1:23" s="1" customFormat="1" ht="15.75" x14ac:dyDescent="0.25">
      <c r="A6" s="2"/>
      <c r="B6" s="2"/>
      <c r="C6" s="2"/>
      <c r="D6" s="31"/>
      <c r="E6" s="180" t="s">
        <v>344</v>
      </c>
      <c r="F6" s="180"/>
      <c r="G6" s="180"/>
      <c r="H6" s="180"/>
      <c r="I6" s="180"/>
      <c r="J6" s="180"/>
      <c r="K6" s="136"/>
      <c r="L6" s="136"/>
      <c r="M6" s="136"/>
      <c r="N6" s="167" t="s">
        <v>507</v>
      </c>
      <c r="O6" s="167"/>
      <c r="P6" s="167"/>
      <c r="Q6" s="167"/>
      <c r="R6" s="167"/>
      <c r="S6" s="167"/>
      <c r="T6" s="167"/>
      <c r="U6" s="167"/>
      <c r="V6" s="167"/>
      <c r="W6" s="27"/>
    </row>
    <row r="7" spans="1:23" s="1" customFormat="1" ht="34.5" customHeight="1" x14ac:dyDescent="0.25">
      <c r="A7" s="181" t="s">
        <v>480</v>
      </c>
      <c r="B7" s="182"/>
      <c r="C7" s="24"/>
      <c r="D7" s="38"/>
      <c r="E7" s="183"/>
      <c r="F7" s="184"/>
      <c r="G7" s="185"/>
      <c r="H7" s="39"/>
      <c r="I7" s="137"/>
      <c r="J7" s="186"/>
      <c r="K7" s="186"/>
      <c r="L7" s="186"/>
      <c r="M7" s="186"/>
      <c r="N7" s="187"/>
      <c r="O7" s="188"/>
      <c r="P7" s="189"/>
      <c r="Q7" s="140"/>
      <c r="R7" s="52"/>
      <c r="S7" s="52"/>
      <c r="T7" s="52"/>
      <c r="U7" s="52"/>
      <c r="V7" s="52"/>
      <c r="W7" s="28"/>
    </row>
    <row r="8" spans="1:23" s="1" customFormat="1" ht="59.25" customHeight="1" x14ac:dyDescent="0.25">
      <c r="A8" s="6" t="s">
        <v>344</v>
      </c>
      <c r="B8" s="6" t="s">
        <v>345</v>
      </c>
      <c r="C8" s="50" t="s">
        <v>0</v>
      </c>
      <c r="D8" s="16" t="s">
        <v>1</v>
      </c>
      <c r="E8" s="40" t="s">
        <v>481</v>
      </c>
      <c r="F8" s="40" t="s">
        <v>454</v>
      </c>
      <c r="G8" s="40" t="s">
        <v>482</v>
      </c>
      <c r="H8" s="7" t="s">
        <v>2</v>
      </c>
      <c r="I8" s="53" t="s">
        <v>3</v>
      </c>
      <c r="J8" s="53" t="s">
        <v>4</v>
      </c>
      <c r="K8" s="53" t="s">
        <v>5</v>
      </c>
      <c r="L8" s="53" t="s">
        <v>6</v>
      </c>
      <c r="M8" s="53" t="s">
        <v>7</v>
      </c>
      <c r="N8" s="40" t="s">
        <v>483</v>
      </c>
      <c r="O8" s="40" t="s">
        <v>454</v>
      </c>
      <c r="P8" s="40" t="s">
        <v>484</v>
      </c>
      <c r="Q8" s="7" t="s">
        <v>347</v>
      </c>
      <c r="R8" s="53" t="s">
        <v>348</v>
      </c>
      <c r="S8" s="53" t="s">
        <v>4</v>
      </c>
      <c r="T8" s="53" t="s">
        <v>5</v>
      </c>
      <c r="U8" s="53" t="s">
        <v>6</v>
      </c>
      <c r="V8" s="53" t="s">
        <v>7</v>
      </c>
      <c r="W8" s="37" t="s">
        <v>349</v>
      </c>
    </row>
    <row r="9" spans="1:23" s="1" customFormat="1" ht="41.25" x14ac:dyDescent="0.25">
      <c r="A9" s="5">
        <v>1</v>
      </c>
      <c r="B9" s="5" t="s">
        <v>8</v>
      </c>
      <c r="C9" s="8" t="s">
        <v>396</v>
      </c>
      <c r="D9" s="9"/>
      <c r="E9" s="41"/>
      <c r="F9" s="41"/>
      <c r="G9" s="41"/>
      <c r="H9" s="4"/>
      <c r="I9" s="41"/>
      <c r="J9" s="41"/>
      <c r="K9" s="41"/>
      <c r="L9" s="41"/>
      <c r="M9" s="41"/>
      <c r="N9" s="41"/>
      <c r="O9" s="41"/>
      <c r="P9" s="41"/>
      <c r="Q9" s="4"/>
      <c r="R9" s="41"/>
      <c r="S9" s="41"/>
      <c r="T9" s="41"/>
      <c r="U9" s="41"/>
      <c r="V9" s="41"/>
      <c r="W9" s="37"/>
    </row>
    <row r="10" spans="1:23" s="1" customFormat="1" ht="25.5" x14ac:dyDescent="0.25">
      <c r="A10" s="3" t="s">
        <v>9</v>
      </c>
      <c r="B10" s="3" t="s">
        <v>9</v>
      </c>
      <c r="C10" s="9" t="s">
        <v>455</v>
      </c>
      <c r="D10" s="9" t="s">
        <v>10</v>
      </c>
      <c r="E10" s="42">
        <v>4000</v>
      </c>
      <c r="F10" s="42">
        <v>0</v>
      </c>
      <c r="G10" s="42">
        <f>E10+F10</f>
        <v>4000</v>
      </c>
      <c r="H10" s="4">
        <v>1</v>
      </c>
      <c r="I10" s="41">
        <f>E10*H10</f>
        <v>4000</v>
      </c>
      <c r="J10" s="41">
        <v>3314.3473199999999</v>
      </c>
      <c r="K10" s="41">
        <v>419.82152000000002</v>
      </c>
      <c r="L10" s="41">
        <v>265.83120000000002</v>
      </c>
      <c r="M10" s="41">
        <f>J10+K10+L10</f>
        <v>4000.0000399999999</v>
      </c>
      <c r="N10" s="41">
        <v>4000</v>
      </c>
      <c r="O10" s="42">
        <v>0</v>
      </c>
      <c r="P10" s="41">
        <f>N10+O10</f>
        <v>4000</v>
      </c>
      <c r="Q10" s="4">
        <v>3</v>
      </c>
      <c r="R10" s="41">
        <f>N10*Q10</f>
        <v>12000</v>
      </c>
      <c r="S10" s="41">
        <v>9943.0419600000005</v>
      </c>
      <c r="T10" s="41">
        <v>1259.4645600000001</v>
      </c>
      <c r="U10" s="41">
        <v>797.49360000000001</v>
      </c>
      <c r="V10" s="41">
        <f t="shared" ref="V10:V23" si="0">S10+T10+U10</f>
        <v>12000.000120000001</v>
      </c>
      <c r="W10" s="29" t="s">
        <v>477</v>
      </c>
    </row>
    <row r="11" spans="1:23" s="1" customFormat="1" ht="25.5" x14ac:dyDescent="0.25">
      <c r="A11" s="3" t="s">
        <v>11</v>
      </c>
      <c r="B11" s="3" t="s">
        <v>11</v>
      </c>
      <c r="C11" s="9" t="s">
        <v>12</v>
      </c>
      <c r="D11" s="9" t="s">
        <v>10</v>
      </c>
      <c r="E11" s="42">
        <v>4000</v>
      </c>
      <c r="F11" s="42">
        <v>0</v>
      </c>
      <c r="G11" s="42">
        <f t="shared" ref="G11:G20" si="1">E11+F11</f>
        <v>4000</v>
      </c>
      <c r="H11" s="4">
        <v>4</v>
      </c>
      <c r="I11" s="41">
        <f t="shared" ref="I11:I78" si="2">E11*H11</f>
        <v>16000</v>
      </c>
      <c r="J11" s="41">
        <v>13257.389279999999</v>
      </c>
      <c r="K11" s="41">
        <v>1679.2860800000001</v>
      </c>
      <c r="L11" s="41">
        <v>1063.3247999999999</v>
      </c>
      <c r="M11" s="41">
        <f t="shared" ref="M11:M20" si="3">J11+K11+L11</f>
        <v>16000.00016</v>
      </c>
      <c r="N11" s="41">
        <v>4000</v>
      </c>
      <c r="O11" s="42">
        <v>0</v>
      </c>
      <c r="P11" s="41">
        <f t="shared" ref="P11:P20" si="4">N11+O11</f>
        <v>4000</v>
      </c>
      <c r="Q11" s="4">
        <v>16</v>
      </c>
      <c r="R11" s="41">
        <f t="shared" ref="R11:R18" si="5">N11*Q11</f>
        <v>64000</v>
      </c>
      <c r="S11" s="41">
        <v>53029.557119999998</v>
      </c>
      <c r="T11" s="41">
        <v>6717.1443200000003</v>
      </c>
      <c r="U11" s="41">
        <v>4253.2991999999995</v>
      </c>
      <c r="V11" s="41">
        <f t="shared" si="0"/>
        <v>64000.000639999998</v>
      </c>
      <c r="W11" s="29" t="s">
        <v>477</v>
      </c>
    </row>
    <row r="12" spans="1:23" s="1" customFormat="1" ht="63.75" x14ac:dyDescent="0.25">
      <c r="A12" s="3" t="s">
        <v>13</v>
      </c>
      <c r="B12" s="3" t="s">
        <v>13</v>
      </c>
      <c r="C12" s="9" t="s">
        <v>14</v>
      </c>
      <c r="D12" s="9" t="s">
        <v>10</v>
      </c>
      <c r="E12" s="42">
        <v>4000</v>
      </c>
      <c r="F12" s="42">
        <v>0</v>
      </c>
      <c r="G12" s="42">
        <f t="shared" si="1"/>
        <v>4000</v>
      </c>
      <c r="H12" s="4">
        <v>1</v>
      </c>
      <c r="I12" s="41">
        <f t="shared" si="2"/>
        <v>4000</v>
      </c>
      <c r="J12" s="41">
        <v>3314.3473199999999</v>
      </c>
      <c r="K12" s="41">
        <v>419.82152000000002</v>
      </c>
      <c r="L12" s="41">
        <v>265.83119999999997</v>
      </c>
      <c r="M12" s="41">
        <f t="shared" si="3"/>
        <v>4000.0000399999999</v>
      </c>
      <c r="N12" s="41">
        <v>4000</v>
      </c>
      <c r="O12" s="42">
        <v>0</v>
      </c>
      <c r="P12" s="41">
        <f t="shared" si="4"/>
        <v>4000</v>
      </c>
      <c r="Q12" s="4">
        <v>2</v>
      </c>
      <c r="R12" s="41">
        <f t="shared" si="5"/>
        <v>8000</v>
      </c>
      <c r="S12" s="41">
        <v>6628.6946399999997</v>
      </c>
      <c r="T12" s="41">
        <v>839.64304000000004</v>
      </c>
      <c r="U12" s="41">
        <v>531.66239999999993</v>
      </c>
      <c r="V12" s="41">
        <f t="shared" si="0"/>
        <v>8000.0000799999998</v>
      </c>
      <c r="W12" s="29" t="s">
        <v>477</v>
      </c>
    </row>
    <row r="13" spans="1:23" s="1" customFormat="1" ht="25.5" x14ac:dyDescent="0.25">
      <c r="A13" s="3" t="s">
        <v>15</v>
      </c>
      <c r="B13" s="3" t="s">
        <v>15</v>
      </c>
      <c r="C13" s="9" t="s">
        <v>16</v>
      </c>
      <c r="D13" s="9" t="s">
        <v>10</v>
      </c>
      <c r="E13" s="42">
        <v>4000</v>
      </c>
      <c r="F13" s="42">
        <v>0</v>
      </c>
      <c r="G13" s="42">
        <f t="shared" si="1"/>
        <v>4000</v>
      </c>
      <c r="H13" s="4">
        <v>1</v>
      </c>
      <c r="I13" s="41">
        <f t="shared" si="2"/>
        <v>4000</v>
      </c>
      <c r="J13" s="41">
        <v>3314.3473199999999</v>
      </c>
      <c r="K13" s="41">
        <v>419.82152000000002</v>
      </c>
      <c r="L13" s="41">
        <v>265.83119999999997</v>
      </c>
      <c r="M13" s="41">
        <f t="shared" si="3"/>
        <v>4000.0000399999999</v>
      </c>
      <c r="N13" s="41">
        <v>4000</v>
      </c>
      <c r="O13" s="42">
        <v>0</v>
      </c>
      <c r="P13" s="41">
        <f t="shared" si="4"/>
        <v>4000</v>
      </c>
      <c r="Q13" s="4">
        <v>1</v>
      </c>
      <c r="R13" s="41">
        <f t="shared" si="5"/>
        <v>4000</v>
      </c>
      <c r="S13" s="41">
        <v>3314.3473199999999</v>
      </c>
      <c r="T13" s="41">
        <v>419.82152000000002</v>
      </c>
      <c r="U13" s="41">
        <v>265.83119999999997</v>
      </c>
      <c r="V13" s="41">
        <f t="shared" si="0"/>
        <v>4000.0000399999999</v>
      </c>
      <c r="W13" s="29"/>
    </row>
    <row r="14" spans="1:23" s="1" customFormat="1" ht="114.75" x14ac:dyDescent="0.25">
      <c r="A14" s="3" t="s">
        <v>17</v>
      </c>
      <c r="B14" s="3" t="s">
        <v>17</v>
      </c>
      <c r="C14" s="9" t="s">
        <v>18</v>
      </c>
      <c r="D14" s="9" t="s">
        <v>10</v>
      </c>
      <c r="E14" s="42">
        <v>4000</v>
      </c>
      <c r="F14" s="42">
        <v>0</v>
      </c>
      <c r="G14" s="42">
        <f t="shared" si="1"/>
        <v>4000</v>
      </c>
      <c r="H14" s="4">
        <v>1</v>
      </c>
      <c r="I14" s="41">
        <f t="shared" si="2"/>
        <v>4000</v>
      </c>
      <c r="J14" s="41">
        <v>3314.3473199999999</v>
      </c>
      <c r="K14" s="41">
        <v>419.82152000000002</v>
      </c>
      <c r="L14" s="41">
        <v>265.83119999999997</v>
      </c>
      <c r="M14" s="41">
        <f t="shared" si="3"/>
        <v>4000.0000399999999</v>
      </c>
      <c r="N14" s="41">
        <v>4000</v>
      </c>
      <c r="O14" s="42">
        <v>0</v>
      </c>
      <c r="P14" s="41">
        <f t="shared" si="4"/>
        <v>4000</v>
      </c>
      <c r="Q14" s="4">
        <v>1</v>
      </c>
      <c r="R14" s="41">
        <f t="shared" si="5"/>
        <v>4000</v>
      </c>
      <c r="S14" s="41">
        <v>3314.3473199999999</v>
      </c>
      <c r="T14" s="41">
        <v>419.82152000000002</v>
      </c>
      <c r="U14" s="41">
        <v>265.83119999999997</v>
      </c>
      <c r="V14" s="41">
        <f t="shared" si="0"/>
        <v>4000.0000399999999</v>
      </c>
      <c r="W14" s="29"/>
    </row>
    <row r="15" spans="1:23" s="1" customFormat="1" ht="26.25" x14ac:dyDescent="0.25">
      <c r="A15" s="3" t="s">
        <v>19</v>
      </c>
      <c r="B15" s="3" t="s">
        <v>19</v>
      </c>
      <c r="C15" s="11" t="s">
        <v>20</v>
      </c>
      <c r="D15" s="11" t="s">
        <v>10</v>
      </c>
      <c r="E15" s="42">
        <v>2500</v>
      </c>
      <c r="F15" s="42">
        <v>0</v>
      </c>
      <c r="G15" s="42">
        <f t="shared" si="1"/>
        <v>2500</v>
      </c>
      <c r="H15" s="4">
        <v>100</v>
      </c>
      <c r="I15" s="41">
        <f t="shared" si="2"/>
        <v>250000</v>
      </c>
      <c r="J15" s="41">
        <v>207146.70749999999</v>
      </c>
      <c r="K15" s="41">
        <v>26238.845000000001</v>
      </c>
      <c r="L15" s="41">
        <v>16614.45</v>
      </c>
      <c r="M15" s="41">
        <f t="shared" si="3"/>
        <v>250000.0025</v>
      </c>
      <c r="N15" s="41">
        <v>2500</v>
      </c>
      <c r="O15" s="42">
        <v>0</v>
      </c>
      <c r="P15" s="41">
        <f t="shared" si="4"/>
        <v>2500</v>
      </c>
      <c r="Q15" s="4">
        <v>130</v>
      </c>
      <c r="R15" s="41">
        <f t="shared" si="5"/>
        <v>325000</v>
      </c>
      <c r="S15" s="41">
        <v>269290.71974999999</v>
      </c>
      <c r="T15" s="41">
        <v>34110.498500000002</v>
      </c>
      <c r="U15" s="41">
        <v>21598.785</v>
      </c>
      <c r="V15" s="41">
        <f t="shared" si="0"/>
        <v>325000.00324999995</v>
      </c>
      <c r="W15" s="29" t="s">
        <v>477</v>
      </c>
    </row>
    <row r="16" spans="1:23" s="1" customFormat="1" ht="26.25" x14ac:dyDescent="0.25">
      <c r="A16" s="3" t="s">
        <v>21</v>
      </c>
      <c r="B16" s="3" t="s">
        <v>21</v>
      </c>
      <c r="C16" s="11" t="s">
        <v>22</v>
      </c>
      <c r="D16" s="11" t="s">
        <v>10</v>
      </c>
      <c r="E16" s="42">
        <v>2500</v>
      </c>
      <c r="F16" s="42">
        <v>0</v>
      </c>
      <c r="G16" s="42">
        <f t="shared" si="1"/>
        <v>2500</v>
      </c>
      <c r="H16" s="4">
        <v>30</v>
      </c>
      <c r="I16" s="41">
        <f t="shared" si="2"/>
        <v>75000</v>
      </c>
      <c r="J16" s="41">
        <v>62144.01225</v>
      </c>
      <c r="K16" s="41">
        <v>7871.6535000000003</v>
      </c>
      <c r="L16" s="41">
        <v>4984.335</v>
      </c>
      <c r="M16" s="41">
        <f t="shared" si="3"/>
        <v>75000.000750000007</v>
      </c>
      <c r="N16" s="41">
        <v>2500</v>
      </c>
      <c r="O16" s="42">
        <v>0</v>
      </c>
      <c r="P16" s="41">
        <f t="shared" si="4"/>
        <v>2500</v>
      </c>
      <c r="Q16" s="4">
        <v>20</v>
      </c>
      <c r="R16" s="41">
        <f t="shared" si="5"/>
        <v>50000</v>
      </c>
      <c r="S16" s="41">
        <v>41429.341500000002</v>
      </c>
      <c r="T16" s="41">
        <v>5247.7690000000002</v>
      </c>
      <c r="U16" s="41">
        <v>3322.89</v>
      </c>
      <c r="V16" s="41">
        <f t="shared" si="0"/>
        <v>50000.000500000002</v>
      </c>
      <c r="W16" s="29" t="s">
        <v>477</v>
      </c>
    </row>
    <row r="17" spans="1:23" s="1" customFormat="1" ht="76.5" x14ac:dyDescent="0.25">
      <c r="A17" s="3" t="s">
        <v>24</v>
      </c>
      <c r="B17" s="3" t="s">
        <v>24</v>
      </c>
      <c r="C17" s="9" t="s">
        <v>456</v>
      </c>
      <c r="D17" s="9" t="s">
        <v>10</v>
      </c>
      <c r="E17" s="42">
        <v>1500</v>
      </c>
      <c r="F17" s="42">
        <v>0</v>
      </c>
      <c r="G17" s="42">
        <f t="shared" si="1"/>
        <v>1500</v>
      </c>
      <c r="H17" s="4">
        <v>5</v>
      </c>
      <c r="I17" s="41">
        <f t="shared" si="2"/>
        <v>7500</v>
      </c>
      <c r="J17" s="41">
        <v>6214.4012249999996</v>
      </c>
      <c r="K17" s="41">
        <v>787.16534999999999</v>
      </c>
      <c r="L17" s="41">
        <v>498.43349999999998</v>
      </c>
      <c r="M17" s="41">
        <f t="shared" si="3"/>
        <v>7500.0000749999999</v>
      </c>
      <c r="N17" s="41">
        <v>1500</v>
      </c>
      <c r="O17" s="42">
        <v>0</v>
      </c>
      <c r="P17" s="41">
        <f t="shared" si="4"/>
        <v>1500</v>
      </c>
      <c r="Q17" s="4">
        <v>4</v>
      </c>
      <c r="R17" s="41">
        <f t="shared" si="5"/>
        <v>6000</v>
      </c>
      <c r="S17" s="41">
        <v>4971.5209800000002</v>
      </c>
      <c r="T17" s="41">
        <v>629.73228000000006</v>
      </c>
      <c r="U17" s="41">
        <v>398.74680000000001</v>
      </c>
      <c r="V17" s="41">
        <f t="shared" si="0"/>
        <v>6000.0000600000003</v>
      </c>
      <c r="W17" s="29" t="s">
        <v>477</v>
      </c>
    </row>
    <row r="18" spans="1:23" s="1" customFormat="1" ht="76.5" x14ac:dyDescent="0.25">
      <c r="A18" s="3" t="s">
        <v>26</v>
      </c>
      <c r="B18" s="3" t="s">
        <v>26</v>
      </c>
      <c r="C18" s="9" t="s">
        <v>27</v>
      </c>
      <c r="D18" s="9" t="s">
        <v>10</v>
      </c>
      <c r="E18" s="42">
        <v>1500</v>
      </c>
      <c r="F18" s="42">
        <v>0</v>
      </c>
      <c r="G18" s="42">
        <f t="shared" si="1"/>
        <v>1500</v>
      </c>
      <c r="H18" s="4">
        <v>5</v>
      </c>
      <c r="I18" s="41">
        <f t="shared" si="2"/>
        <v>7500</v>
      </c>
      <c r="J18" s="41">
        <v>6214.4012249999996</v>
      </c>
      <c r="K18" s="41">
        <v>787.16534999999999</v>
      </c>
      <c r="L18" s="41">
        <v>498.43349999999998</v>
      </c>
      <c r="M18" s="41">
        <f t="shared" si="3"/>
        <v>7500.0000749999999</v>
      </c>
      <c r="N18" s="41">
        <v>1500</v>
      </c>
      <c r="O18" s="42">
        <v>0</v>
      </c>
      <c r="P18" s="41">
        <f t="shared" si="4"/>
        <v>1500</v>
      </c>
      <c r="Q18" s="4">
        <v>1</v>
      </c>
      <c r="R18" s="41">
        <f t="shared" si="5"/>
        <v>1500</v>
      </c>
      <c r="S18" s="41">
        <v>1242.8802450000001</v>
      </c>
      <c r="T18" s="41">
        <v>157.43307000000001</v>
      </c>
      <c r="U18" s="41">
        <v>99.686700000000002</v>
      </c>
      <c r="V18" s="41">
        <f t="shared" si="0"/>
        <v>1500.0000150000001</v>
      </c>
      <c r="W18" s="29" t="s">
        <v>477</v>
      </c>
    </row>
    <row r="19" spans="1:23" s="1" customFormat="1" ht="39" x14ac:dyDescent="0.25">
      <c r="A19" s="3" t="s">
        <v>29</v>
      </c>
      <c r="B19" s="3" t="s">
        <v>29</v>
      </c>
      <c r="C19" s="11" t="s">
        <v>457</v>
      </c>
      <c r="D19" s="11" t="s">
        <v>10</v>
      </c>
      <c r="E19" s="42">
        <v>560</v>
      </c>
      <c r="F19" s="42">
        <v>0</v>
      </c>
      <c r="G19" s="42">
        <f t="shared" si="1"/>
        <v>560</v>
      </c>
      <c r="H19" s="10">
        <v>1</v>
      </c>
      <c r="I19" s="41">
        <f t="shared" si="2"/>
        <v>560</v>
      </c>
      <c r="J19" s="41">
        <v>464.00862480000001</v>
      </c>
      <c r="K19" s="41">
        <v>58.775012799999999</v>
      </c>
      <c r="L19" s="41">
        <v>37.216367999999996</v>
      </c>
      <c r="M19" s="41">
        <f t="shared" si="3"/>
        <v>560.00000560000001</v>
      </c>
      <c r="N19" s="41">
        <v>560</v>
      </c>
      <c r="O19" s="42">
        <v>0</v>
      </c>
      <c r="P19" s="41">
        <f t="shared" si="4"/>
        <v>560</v>
      </c>
      <c r="Q19" s="4">
        <v>1</v>
      </c>
      <c r="R19" s="41">
        <f>N19*Q19</f>
        <v>560</v>
      </c>
      <c r="S19" s="41">
        <v>464.00862480000001</v>
      </c>
      <c r="T19" s="41">
        <v>58.775012799999999</v>
      </c>
      <c r="U19" s="41">
        <v>37.216367999999996</v>
      </c>
      <c r="V19" s="41">
        <f t="shared" si="0"/>
        <v>560.00000560000001</v>
      </c>
      <c r="W19" s="29"/>
    </row>
    <row r="20" spans="1:23" s="1" customFormat="1" ht="64.5" x14ac:dyDescent="0.25">
      <c r="A20" s="3" t="s">
        <v>31</v>
      </c>
      <c r="B20" s="3" t="s">
        <v>31</v>
      </c>
      <c r="C20" s="11" t="s">
        <v>458</v>
      </c>
      <c r="D20" s="11" t="s">
        <v>10</v>
      </c>
      <c r="E20" s="42">
        <v>560</v>
      </c>
      <c r="F20" s="42">
        <v>0</v>
      </c>
      <c r="G20" s="42">
        <f t="shared" si="1"/>
        <v>560</v>
      </c>
      <c r="H20" s="4">
        <v>1</v>
      </c>
      <c r="I20" s="41">
        <f t="shared" si="2"/>
        <v>560</v>
      </c>
      <c r="J20" s="41">
        <v>464.00862480000001</v>
      </c>
      <c r="K20" s="41">
        <v>58.775012799999999</v>
      </c>
      <c r="L20" s="41">
        <v>37.216367999999996</v>
      </c>
      <c r="M20" s="41">
        <f t="shared" si="3"/>
        <v>560.00000560000001</v>
      </c>
      <c r="N20" s="41">
        <v>560</v>
      </c>
      <c r="O20" s="42">
        <v>0</v>
      </c>
      <c r="P20" s="41">
        <f t="shared" si="4"/>
        <v>560</v>
      </c>
      <c r="Q20" s="4">
        <v>2</v>
      </c>
      <c r="R20" s="41">
        <f>N20*Q20</f>
        <v>1120</v>
      </c>
      <c r="S20" s="41">
        <v>928.01724960000001</v>
      </c>
      <c r="T20" s="41">
        <v>117.5500256</v>
      </c>
      <c r="U20" s="41">
        <v>74.432735999999991</v>
      </c>
      <c r="V20" s="41">
        <f t="shared" si="0"/>
        <v>1120.0000112</v>
      </c>
      <c r="W20" s="29" t="s">
        <v>477</v>
      </c>
    </row>
    <row r="21" spans="1:23" s="1" customFormat="1" ht="77.25" x14ac:dyDescent="0.25">
      <c r="A21" s="3" t="s">
        <v>23</v>
      </c>
      <c r="B21" s="3" t="s">
        <v>23</v>
      </c>
      <c r="C21" s="8" t="s">
        <v>459</v>
      </c>
      <c r="D21" s="16"/>
      <c r="E21" s="43"/>
      <c r="F21" s="42"/>
      <c r="G21" s="43"/>
      <c r="H21" s="4"/>
      <c r="I21" s="41"/>
      <c r="J21" s="41"/>
      <c r="K21" s="41"/>
      <c r="L21" s="41"/>
      <c r="M21" s="41"/>
      <c r="N21" s="41"/>
      <c r="O21" s="41"/>
      <c r="P21" s="41"/>
      <c r="Q21" s="4"/>
      <c r="R21" s="41"/>
      <c r="S21" s="41"/>
      <c r="T21" s="41"/>
      <c r="U21" s="41"/>
      <c r="V21" s="41"/>
      <c r="W21" s="29"/>
    </row>
    <row r="22" spans="1:23" s="1" customFormat="1" ht="25.5" x14ac:dyDescent="0.25">
      <c r="A22" s="3" t="s">
        <v>33</v>
      </c>
      <c r="B22" s="3" t="s">
        <v>33</v>
      </c>
      <c r="C22" s="9" t="s">
        <v>34</v>
      </c>
      <c r="D22" s="9" t="s">
        <v>10</v>
      </c>
      <c r="E22" s="42">
        <v>1000</v>
      </c>
      <c r="F22" s="42">
        <v>0</v>
      </c>
      <c r="G22" s="42">
        <f t="shared" ref="G22:G23" si="6">E22+F22</f>
        <v>1000</v>
      </c>
      <c r="H22" s="4">
        <v>24</v>
      </c>
      <c r="I22" s="41">
        <f t="shared" si="2"/>
        <v>24000</v>
      </c>
      <c r="J22" s="41">
        <v>19886.083920000001</v>
      </c>
      <c r="K22" s="41">
        <v>2518.9291200000002</v>
      </c>
      <c r="L22" s="41">
        <v>1594.9872</v>
      </c>
      <c r="M22" s="41">
        <f t="shared" ref="M22:M23" si="7">J22+K22+L22</f>
        <v>24000.000240000001</v>
      </c>
      <c r="N22" s="41">
        <v>1000</v>
      </c>
      <c r="O22" s="42">
        <v>0</v>
      </c>
      <c r="P22" s="41">
        <f t="shared" ref="P22:P23" si="8">N22+O22</f>
        <v>1000</v>
      </c>
      <c r="Q22" s="4">
        <v>150</v>
      </c>
      <c r="R22" s="41">
        <f t="shared" ref="R22:R27" si="9">N22*Q22</f>
        <v>150000</v>
      </c>
      <c r="S22" s="41">
        <v>124288.0245</v>
      </c>
      <c r="T22" s="41">
        <v>15743.307000000001</v>
      </c>
      <c r="U22" s="41">
        <v>9968.67</v>
      </c>
      <c r="V22" s="41">
        <f t="shared" si="0"/>
        <v>150000.00150000001</v>
      </c>
      <c r="W22" s="29" t="s">
        <v>477</v>
      </c>
    </row>
    <row r="23" spans="1:23" s="1" customFormat="1" ht="25.5" x14ac:dyDescent="0.25">
      <c r="A23" s="3" t="s">
        <v>35</v>
      </c>
      <c r="B23" s="3" t="s">
        <v>35</v>
      </c>
      <c r="C23" s="9" t="s">
        <v>262</v>
      </c>
      <c r="D23" s="9" t="s">
        <v>10</v>
      </c>
      <c r="E23" s="42">
        <v>700</v>
      </c>
      <c r="F23" s="42">
        <v>0</v>
      </c>
      <c r="G23" s="42">
        <f t="shared" si="6"/>
        <v>700</v>
      </c>
      <c r="H23" s="4">
        <v>18</v>
      </c>
      <c r="I23" s="41">
        <f t="shared" si="2"/>
        <v>12600</v>
      </c>
      <c r="J23" s="41">
        <v>10440.194057999999</v>
      </c>
      <c r="K23" s="41">
        <v>1322.437788</v>
      </c>
      <c r="L23" s="41">
        <v>837.36827999999991</v>
      </c>
      <c r="M23" s="41">
        <f t="shared" si="7"/>
        <v>12600.000125999999</v>
      </c>
      <c r="N23" s="41">
        <v>700</v>
      </c>
      <c r="O23" s="42">
        <v>0</v>
      </c>
      <c r="P23" s="41">
        <f t="shared" si="8"/>
        <v>700</v>
      </c>
      <c r="Q23" s="4">
        <v>50</v>
      </c>
      <c r="R23" s="41">
        <f t="shared" si="9"/>
        <v>35000</v>
      </c>
      <c r="S23" s="41">
        <v>29000.539049999999</v>
      </c>
      <c r="T23" s="41">
        <v>3673.4383000000003</v>
      </c>
      <c r="U23" s="41">
        <v>2326.0229999999997</v>
      </c>
      <c r="V23" s="41">
        <f t="shared" si="0"/>
        <v>35000.000350000002</v>
      </c>
      <c r="W23" s="29" t="s">
        <v>477</v>
      </c>
    </row>
    <row r="24" spans="1:23" s="1" customFormat="1" ht="43.5" customHeight="1" x14ac:dyDescent="0.25">
      <c r="A24" s="3" t="s">
        <v>25</v>
      </c>
      <c r="B24" s="3" t="s">
        <v>25</v>
      </c>
      <c r="C24" s="8" t="s">
        <v>397</v>
      </c>
      <c r="D24" s="9"/>
      <c r="E24" s="43"/>
      <c r="F24" s="42"/>
      <c r="G24" s="43"/>
      <c r="H24" s="4"/>
      <c r="I24" s="41"/>
      <c r="J24" s="41"/>
      <c r="K24" s="41"/>
      <c r="L24" s="41"/>
      <c r="M24" s="41"/>
      <c r="N24" s="41"/>
      <c r="O24" s="41"/>
      <c r="P24" s="41"/>
      <c r="Q24" s="4"/>
      <c r="R24" s="41"/>
      <c r="S24" s="41"/>
      <c r="T24" s="41"/>
      <c r="U24" s="41"/>
      <c r="V24" s="41"/>
      <c r="W24" s="29"/>
    </row>
    <row r="25" spans="1:23" s="1" customFormat="1" ht="38.25" x14ac:dyDescent="0.25">
      <c r="A25" s="3" t="s">
        <v>37</v>
      </c>
      <c r="B25" s="3" t="s">
        <v>37</v>
      </c>
      <c r="C25" s="12" t="s">
        <v>38</v>
      </c>
      <c r="D25" s="9" t="s">
        <v>10</v>
      </c>
      <c r="E25" s="42">
        <v>2000</v>
      </c>
      <c r="F25" s="42">
        <v>0</v>
      </c>
      <c r="G25" s="42">
        <f t="shared" ref="G25:G27" si="10">E25+F25</f>
        <v>2000</v>
      </c>
      <c r="H25" s="4">
        <v>82</v>
      </c>
      <c r="I25" s="41">
        <f t="shared" si="2"/>
        <v>164000</v>
      </c>
      <c r="J25" s="41">
        <v>135888.24012</v>
      </c>
      <c r="K25" s="41">
        <v>17212.68232</v>
      </c>
      <c r="L25" s="41">
        <v>10899.0792</v>
      </c>
      <c r="M25" s="41">
        <f t="shared" ref="M25:M27" si="11">J25+K25+L25</f>
        <v>164000.00164</v>
      </c>
      <c r="N25" s="41">
        <v>2000</v>
      </c>
      <c r="O25" s="42">
        <v>0</v>
      </c>
      <c r="P25" s="41">
        <f t="shared" ref="P25:P27" si="12">N25+O25</f>
        <v>2000</v>
      </c>
      <c r="Q25" s="4">
        <v>85</v>
      </c>
      <c r="R25" s="41">
        <f t="shared" si="9"/>
        <v>170000</v>
      </c>
      <c r="S25" s="41">
        <v>140859.7611</v>
      </c>
      <c r="T25" s="41">
        <v>17842.4146</v>
      </c>
      <c r="U25" s="41">
        <v>11297.825999999999</v>
      </c>
      <c r="V25" s="41">
        <f>S25+T25+U25</f>
        <v>170000.00169999999</v>
      </c>
      <c r="W25" s="29" t="s">
        <v>477</v>
      </c>
    </row>
    <row r="26" spans="1:23" s="1" customFormat="1" ht="25.5" x14ac:dyDescent="0.25">
      <c r="A26" s="3" t="s">
        <v>39</v>
      </c>
      <c r="B26" s="3" t="s">
        <v>39</v>
      </c>
      <c r="C26" s="9" t="s">
        <v>461</v>
      </c>
      <c r="D26" s="9" t="s">
        <v>10</v>
      </c>
      <c r="E26" s="42">
        <v>300</v>
      </c>
      <c r="F26" s="42">
        <v>0</v>
      </c>
      <c r="G26" s="42">
        <f t="shared" si="10"/>
        <v>300</v>
      </c>
      <c r="H26" s="10">
        <v>1</v>
      </c>
      <c r="I26" s="41">
        <f t="shared" si="2"/>
        <v>300</v>
      </c>
      <c r="J26" s="41">
        <v>248.57604900000001</v>
      </c>
      <c r="K26" s="41">
        <v>31.486613999999999</v>
      </c>
      <c r="L26" s="41">
        <v>19.937339999999999</v>
      </c>
      <c r="M26" s="41">
        <f t="shared" si="11"/>
        <v>300.00000299999999</v>
      </c>
      <c r="N26" s="41">
        <v>300</v>
      </c>
      <c r="O26" s="42">
        <v>0</v>
      </c>
      <c r="P26" s="41">
        <f t="shared" si="12"/>
        <v>300</v>
      </c>
      <c r="Q26" s="4">
        <v>1</v>
      </c>
      <c r="R26" s="41">
        <f t="shared" si="9"/>
        <v>300</v>
      </c>
      <c r="S26" s="41">
        <v>248.57604900000001</v>
      </c>
      <c r="T26" s="41">
        <v>31.486613999999999</v>
      </c>
      <c r="U26" s="41">
        <v>19.937339999999999</v>
      </c>
      <c r="V26" s="41">
        <f>S26+T26+U26</f>
        <v>300.00000299999999</v>
      </c>
      <c r="W26" s="29"/>
    </row>
    <row r="27" spans="1:23" s="1" customFormat="1" ht="25.5" x14ac:dyDescent="0.25">
      <c r="A27" s="3" t="s">
        <v>41</v>
      </c>
      <c r="B27" s="3" t="s">
        <v>41</v>
      </c>
      <c r="C27" s="9" t="s">
        <v>460</v>
      </c>
      <c r="D27" s="9" t="s">
        <v>10</v>
      </c>
      <c r="E27" s="42">
        <v>300</v>
      </c>
      <c r="F27" s="42">
        <v>0</v>
      </c>
      <c r="G27" s="42">
        <f t="shared" si="10"/>
        <v>300</v>
      </c>
      <c r="H27" s="10">
        <v>3</v>
      </c>
      <c r="I27" s="41">
        <f t="shared" si="2"/>
        <v>900</v>
      </c>
      <c r="J27" s="41">
        <v>745.72814700000004</v>
      </c>
      <c r="K27" s="41">
        <v>94.459841999999995</v>
      </c>
      <c r="L27" s="41">
        <v>59.812019999999997</v>
      </c>
      <c r="M27" s="41">
        <f t="shared" si="11"/>
        <v>900.00000899999998</v>
      </c>
      <c r="N27" s="41">
        <v>300</v>
      </c>
      <c r="O27" s="42">
        <v>0</v>
      </c>
      <c r="P27" s="41">
        <f t="shared" si="12"/>
        <v>300</v>
      </c>
      <c r="Q27" s="4">
        <v>1</v>
      </c>
      <c r="R27" s="41">
        <f t="shared" si="9"/>
        <v>300</v>
      </c>
      <c r="S27" s="41">
        <v>248.57604900000001</v>
      </c>
      <c r="T27" s="41">
        <v>31.486613999999999</v>
      </c>
      <c r="U27" s="41">
        <v>19.937339999999999</v>
      </c>
      <c r="V27" s="41">
        <f>S27+T27+U27</f>
        <v>300.00000299999999</v>
      </c>
      <c r="W27" s="29" t="s">
        <v>477</v>
      </c>
    </row>
    <row r="28" spans="1:23" s="1" customFormat="1" ht="70.5" customHeight="1" x14ac:dyDescent="0.25">
      <c r="A28" s="13" t="s">
        <v>28</v>
      </c>
      <c r="B28" s="13" t="s">
        <v>28</v>
      </c>
      <c r="C28" s="8" t="s">
        <v>462</v>
      </c>
      <c r="D28" s="16"/>
      <c r="E28" s="43"/>
      <c r="F28" s="43"/>
      <c r="G28" s="43"/>
      <c r="H28" s="4"/>
      <c r="I28" s="41"/>
      <c r="J28" s="41"/>
      <c r="K28" s="41"/>
      <c r="L28" s="41"/>
      <c r="M28" s="41"/>
      <c r="N28" s="41"/>
      <c r="O28" s="41"/>
      <c r="P28" s="41"/>
      <c r="Q28" s="4"/>
      <c r="R28" s="41"/>
      <c r="S28" s="41"/>
      <c r="T28" s="41"/>
      <c r="U28" s="41"/>
      <c r="V28" s="41"/>
      <c r="W28" s="29"/>
    </row>
    <row r="29" spans="1:23" s="1" customFormat="1" ht="26.25" x14ac:dyDescent="0.25">
      <c r="A29" s="3" t="s">
        <v>44</v>
      </c>
      <c r="B29" s="3" t="s">
        <v>44</v>
      </c>
      <c r="C29" s="11" t="s">
        <v>45</v>
      </c>
      <c r="D29" s="11" t="s">
        <v>46</v>
      </c>
      <c r="E29" s="42">
        <v>8500</v>
      </c>
      <c r="F29" s="42">
        <v>0</v>
      </c>
      <c r="G29" s="42">
        <f t="shared" ref="G29:G33" si="13">E29+F29</f>
        <v>8500</v>
      </c>
      <c r="H29" s="4">
        <v>10</v>
      </c>
      <c r="I29" s="41">
        <f t="shared" si="2"/>
        <v>85000</v>
      </c>
      <c r="J29" s="41">
        <v>70429.880550000002</v>
      </c>
      <c r="K29" s="41">
        <v>8921.2073</v>
      </c>
      <c r="L29" s="41">
        <v>5648.9129999999996</v>
      </c>
      <c r="M29" s="41">
        <f t="shared" ref="M29:M33" si="14">J29+K29+L29</f>
        <v>85000.000849999997</v>
      </c>
      <c r="N29" s="41">
        <v>8500</v>
      </c>
      <c r="O29" s="42">
        <v>0</v>
      </c>
      <c r="P29" s="41">
        <f t="shared" ref="P29:P34" si="15">N29+O29</f>
        <v>8500</v>
      </c>
      <c r="Q29" s="4">
        <v>16</v>
      </c>
      <c r="R29" s="41">
        <f t="shared" ref="R29:R62" si="16">N29*Q29</f>
        <v>136000</v>
      </c>
      <c r="S29" s="41">
        <v>112687.80888</v>
      </c>
      <c r="T29" s="41">
        <v>14273.93168</v>
      </c>
      <c r="U29" s="41">
        <v>9038.2608</v>
      </c>
      <c r="V29" s="41">
        <f t="shared" ref="V29:V34" si="17">S29+T29+U29</f>
        <v>136000.00135999999</v>
      </c>
      <c r="W29" s="29" t="s">
        <v>477</v>
      </c>
    </row>
    <row r="30" spans="1:23" s="1" customFormat="1" ht="25.5" x14ac:dyDescent="0.25">
      <c r="A30" s="14" t="s">
        <v>48</v>
      </c>
      <c r="B30" s="14" t="s">
        <v>48</v>
      </c>
      <c r="C30" s="9" t="s">
        <v>49</v>
      </c>
      <c r="D30" s="9" t="s">
        <v>46</v>
      </c>
      <c r="E30" s="42">
        <v>4000</v>
      </c>
      <c r="F30" s="42">
        <v>0</v>
      </c>
      <c r="G30" s="42">
        <f t="shared" si="13"/>
        <v>4000</v>
      </c>
      <c r="H30" s="4">
        <v>4</v>
      </c>
      <c r="I30" s="41">
        <f t="shared" si="2"/>
        <v>16000</v>
      </c>
      <c r="J30" s="41">
        <v>13257.389279999999</v>
      </c>
      <c r="K30" s="41">
        <v>1679.2860800000001</v>
      </c>
      <c r="L30" s="41">
        <v>1063.3247999999999</v>
      </c>
      <c r="M30" s="41">
        <f t="shared" si="14"/>
        <v>16000.00016</v>
      </c>
      <c r="N30" s="41">
        <v>4000</v>
      </c>
      <c r="O30" s="42">
        <v>0</v>
      </c>
      <c r="P30" s="41">
        <f t="shared" si="15"/>
        <v>4000</v>
      </c>
      <c r="Q30" s="4">
        <v>4</v>
      </c>
      <c r="R30" s="41">
        <f t="shared" si="16"/>
        <v>16000</v>
      </c>
      <c r="S30" s="41">
        <v>13257.389279999999</v>
      </c>
      <c r="T30" s="41">
        <v>1679.2860800000001</v>
      </c>
      <c r="U30" s="41">
        <v>1063.3247999999999</v>
      </c>
      <c r="V30" s="41">
        <f t="shared" si="17"/>
        <v>16000.00016</v>
      </c>
      <c r="W30" s="29"/>
    </row>
    <row r="31" spans="1:23" s="1" customFormat="1" ht="26.25" x14ac:dyDescent="0.25">
      <c r="A31" s="3" t="s">
        <v>50</v>
      </c>
      <c r="B31" s="3" t="s">
        <v>50</v>
      </c>
      <c r="C31" s="11" t="s">
        <v>398</v>
      </c>
      <c r="D31" s="11" t="s">
        <v>46</v>
      </c>
      <c r="E31" s="42">
        <v>2500</v>
      </c>
      <c r="F31" s="42">
        <v>0</v>
      </c>
      <c r="G31" s="42">
        <f t="shared" si="13"/>
        <v>2500</v>
      </c>
      <c r="H31" s="4">
        <v>2</v>
      </c>
      <c r="I31" s="41">
        <f t="shared" si="2"/>
        <v>5000</v>
      </c>
      <c r="J31" s="41">
        <v>4142.93415</v>
      </c>
      <c r="K31" s="41">
        <v>524.77689999999996</v>
      </c>
      <c r="L31" s="41">
        <v>332.28899999999999</v>
      </c>
      <c r="M31" s="41">
        <f t="shared" si="14"/>
        <v>5000.0000499999996</v>
      </c>
      <c r="N31" s="41">
        <v>2500</v>
      </c>
      <c r="O31" s="42">
        <v>0</v>
      </c>
      <c r="P31" s="41">
        <f t="shared" si="15"/>
        <v>2500</v>
      </c>
      <c r="Q31" s="4">
        <v>2</v>
      </c>
      <c r="R31" s="41">
        <f t="shared" si="16"/>
        <v>5000</v>
      </c>
      <c r="S31" s="41">
        <v>4142.93415</v>
      </c>
      <c r="T31" s="41">
        <v>524.77689999999996</v>
      </c>
      <c r="U31" s="41">
        <v>332.28899999999999</v>
      </c>
      <c r="V31" s="41">
        <f t="shared" si="17"/>
        <v>5000.0000499999996</v>
      </c>
      <c r="W31" s="29"/>
    </row>
    <row r="32" spans="1:23" s="1" customFormat="1" ht="26.25" x14ac:dyDescent="0.25">
      <c r="A32" s="14" t="s">
        <v>51</v>
      </c>
      <c r="B32" s="14" t="s">
        <v>51</v>
      </c>
      <c r="C32" s="11" t="s">
        <v>52</v>
      </c>
      <c r="D32" s="11" t="s">
        <v>46</v>
      </c>
      <c r="E32" s="42">
        <v>1000</v>
      </c>
      <c r="F32" s="42">
        <v>0</v>
      </c>
      <c r="G32" s="42">
        <f t="shared" si="13"/>
        <v>1000</v>
      </c>
      <c r="H32" s="4">
        <v>2</v>
      </c>
      <c r="I32" s="41">
        <f t="shared" si="2"/>
        <v>2000</v>
      </c>
      <c r="J32" s="41">
        <v>1657.1736599999999</v>
      </c>
      <c r="K32" s="41">
        <v>209.91076000000001</v>
      </c>
      <c r="L32" s="41">
        <v>132.91559999999998</v>
      </c>
      <c r="M32" s="41">
        <f t="shared" si="14"/>
        <v>2000.0000199999999</v>
      </c>
      <c r="N32" s="41">
        <v>1000</v>
      </c>
      <c r="O32" s="42">
        <v>0</v>
      </c>
      <c r="P32" s="41">
        <f t="shared" si="15"/>
        <v>1000</v>
      </c>
      <c r="Q32" s="4">
        <v>2</v>
      </c>
      <c r="R32" s="41">
        <f t="shared" si="16"/>
        <v>2000</v>
      </c>
      <c r="S32" s="41">
        <v>1657.1736599999999</v>
      </c>
      <c r="T32" s="41">
        <v>209.91076000000001</v>
      </c>
      <c r="U32" s="41">
        <v>132.91559999999998</v>
      </c>
      <c r="V32" s="41">
        <f t="shared" si="17"/>
        <v>2000.0000199999999</v>
      </c>
      <c r="W32" s="29"/>
    </row>
    <row r="33" spans="1:23" s="1" customFormat="1" ht="26.25" x14ac:dyDescent="0.25">
      <c r="A33" s="14" t="s">
        <v>53</v>
      </c>
      <c r="B33" s="14" t="s">
        <v>53</v>
      </c>
      <c r="C33" s="11" t="s">
        <v>54</v>
      </c>
      <c r="D33" s="11" t="s">
        <v>46</v>
      </c>
      <c r="E33" s="42">
        <v>500</v>
      </c>
      <c r="F33" s="42">
        <v>0</v>
      </c>
      <c r="G33" s="42">
        <f t="shared" si="13"/>
        <v>500</v>
      </c>
      <c r="H33" s="4">
        <v>42</v>
      </c>
      <c r="I33" s="41">
        <f t="shared" si="2"/>
        <v>21000</v>
      </c>
      <c r="J33" s="41">
        <v>17400.32343</v>
      </c>
      <c r="K33" s="41">
        <v>2204.0629800000002</v>
      </c>
      <c r="L33" s="41">
        <v>1395.6137999999999</v>
      </c>
      <c r="M33" s="41">
        <f t="shared" si="14"/>
        <v>21000.000209999998</v>
      </c>
      <c r="N33" s="41">
        <v>500</v>
      </c>
      <c r="O33" s="42">
        <v>0</v>
      </c>
      <c r="P33" s="41">
        <f t="shared" si="15"/>
        <v>500</v>
      </c>
      <c r="Q33" s="4">
        <v>42</v>
      </c>
      <c r="R33" s="41">
        <f t="shared" si="16"/>
        <v>21000</v>
      </c>
      <c r="S33" s="41">
        <v>17400.32343</v>
      </c>
      <c r="T33" s="41">
        <v>2204.0629800000002</v>
      </c>
      <c r="U33" s="41">
        <v>1395.6137999999999</v>
      </c>
      <c r="V33" s="41">
        <f t="shared" si="17"/>
        <v>21000.000209999998</v>
      </c>
      <c r="W33" s="29"/>
    </row>
    <row r="34" spans="1:23" s="1" customFormat="1" ht="26.25" x14ac:dyDescent="0.25">
      <c r="A34" s="84"/>
      <c r="B34" s="84" t="s">
        <v>361</v>
      </c>
      <c r="C34" s="85" t="s">
        <v>343</v>
      </c>
      <c r="D34" s="85" t="s">
        <v>46</v>
      </c>
      <c r="E34" s="86"/>
      <c r="F34" s="86"/>
      <c r="G34" s="86"/>
      <c r="H34" s="87"/>
      <c r="I34" s="88"/>
      <c r="J34" s="88"/>
      <c r="K34" s="88"/>
      <c r="L34" s="88"/>
      <c r="M34" s="88"/>
      <c r="N34" s="88">
        <v>513.8131479100241</v>
      </c>
      <c r="O34" s="86">
        <v>0</v>
      </c>
      <c r="P34" s="88">
        <f t="shared" si="15"/>
        <v>513.8131479100241</v>
      </c>
      <c r="Q34" s="87">
        <v>50</v>
      </c>
      <c r="R34" s="88">
        <f t="shared" si="16"/>
        <v>25690.657395501206</v>
      </c>
      <c r="S34" s="88">
        <f>'[1]4.6.'!$E$12</f>
        <v>18600.702189501197</v>
      </c>
      <c r="T34" s="88">
        <f>'[1]4.6.'!$E$13</f>
        <v>4194.624264</v>
      </c>
      <c r="U34" s="88">
        <f>'[1]4.6.'!$E$14</f>
        <v>2895.3309420000001</v>
      </c>
      <c r="V34" s="88">
        <f t="shared" si="17"/>
        <v>25690.657395501199</v>
      </c>
      <c r="W34" s="89" t="s">
        <v>358</v>
      </c>
    </row>
    <row r="35" spans="1:23" s="1" customFormat="1" ht="28.5" x14ac:dyDescent="0.25">
      <c r="A35" s="13" t="s">
        <v>30</v>
      </c>
      <c r="B35" s="13" t="s">
        <v>30</v>
      </c>
      <c r="C35" s="8" t="s">
        <v>399</v>
      </c>
      <c r="D35" s="16"/>
      <c r="E35" s="43"/>
      <c r="F35" s="43"/>
      <c r="G35" s="43"/>
      <c r="H35" s="4"/>
      <c r="I35" s="41"/>
      <c r="J35" s="41"/>
      <c r="K35" s="41"/>
      <c r="L35" s="41"/>
      <c r="M35" s="41"/>
      <c r="N35" s="41"/>
      <c r="O35" s="41"/>
      <c r="P35" s="41"/>
      <c r="Q35" s="4"/>
      <c r="R35" s="41"/>
      <c r="S35" s="41"/>
      <c r="T35" s="41"/>
      <c r="U35" s="41"/>
      <c r="V35" s="41"/>
      <c r="W35" s="29"/>
    </row>
    <row r="36" spans="1:23" s="1" customFormat="1" ht="38.25" x14ac:dyDescent="0.25">
      <c r="A36" s="90" t="s">
        <v>56</v>
      </c>
      <c r="B36" s="90" t="s">
        <v>56</v>
      </c>
      <c r="C36" s="91" t="s">
        <v>57</v>
      </c>
      <c r="D36" s="91" t="s">
        <v>58</v>
      </c>
      <c r="E36" s="92">
        <v>900</v>
      </c>
      <c r="F36" s="92">
        <v>0</v>
      </c>
      <c r="G36" s="92">
        <f t="shared" ref="G36:G41" si="18">E36+F36</f>
        <v>900</v>
      </c>
      <c r="H36" s="93">
        <v>3467</v>
      </c>
      <c r="I36" s="94">
        <f t="shared" si="2"/>
        <v>3120300</v>
      </c>
      <c r="J36" s="94">
        <v>2585439.4856489999</v>
      </c>
      <c r="K36" s="94">
        <v>327492.272214</v>
      </c>
      <c r="L36" s="94">
        <v>207368.27333999999</v>
      </c>
      <c r="M36" s="94">
        <f>J36+K36+L36</f>
        <v>3120300.0312029999</v>
      </c>
      <c r="N36" s="92">
        <v>850.00418749781682</v>
      </c>
      <c r="O36" s="92">
        <v>0</v>
      </c>
      <c r="P36" s="94">
        <f t="shared" ref="P36:P41" si="19">N36+O36</f>
        <v>850.00418749781682</v>
      </c>
      <c r="Q36" s="93">
        <v>3756</v>
      </c>
      <c r="R36" s="94">
        <f>N36*Q36</f>
        <v>3192615.7282417999</v>
      </c>
      <c r="S36" s="94">
        <v>2626707.5230867998</v>
      </c>
      <c r="T36" s="94">
        <v>503095.91324499995</v>
      </c>
      <c r="U36" s="94">
        <v>62812.291310999994</v>
      </c>
      <c r="V36" s="94">
        <f>S36+T36+U36</f>
        <v>3192615.7276427997</v>
      </c>
      <c r="W36" s="95" t="s">
        <v>350</v>
      </c>
    </row>
    <row r="37" spans="1:23" s="1" customFormat="1" ht="26.25" x14ac:dyDescent="0.25">
      <c r="A37" s="3" t="s">
        <v>59</v>
      </c>
      <c r="B37" s="3" t="s">
        <v>59</v>
      </c>
      <c r="C37" s="11" t="s">
        <v>40</v>
      </c>
      <c r="D37" s="11" t="s">
        <v>58</v>
      </c>
      <c r="E37" s="42">
        <v>250</v>
      </c>
      <c r="F37" s="42">
        <v>0</v>
      </c>
      <c r="G37" s="42">
        <f t="shared" si="18"/>
        <v>250</v>
      </c>
      <c r="H37" s="4">
        <v>62</v>
      </c>
      <c r="I37" s="41">
        <f t="shared" si="2"/>
        <v>15500</v>
      </c>
      <c r="J37" s="41">
        <v>12843.095864999999</v>
      </c>
      <c r="K37" s="41">
        <v>1626.8083899999999</v>
      </c>
      <c r="L37" s="41">
        <v>1030.0959</v>
      </c>
      <c r="M37" s="41">
        <f t="shared" ref="M37:M41" si="20">J37+K37+L37</f>
        <v>15500.000155</v>
      </c>
      <c r="N37" s="41">
        <v>250</v>
      </c>
      <c r="O37" s="42">
        <v>0</v>
      </c>
      <c r="P37" s="41">
        <f t="shared" si="19"/>
        <v>250</v>
      </c>
      <c r="Q37" s="4">
        <v>68</v>
      </c>
      <c r="R37" s="41">
        <f t="shared" si="16"/>
        <v>17000</v>
      </c>
      <c r="S37" s="41">
        <v>14085.97611</v>
      </c>
      <c r="T37" s="41">
        <v>1784.24146</v>
      </c>
      <c r="U37" s="41">
        <v>1129.7826</v>
      </c>
      <c r="V37" s="41">
        <f>S37+T37+U37</f>
        <v>17000.000169999999</v>
      </c>
      <c r="W37" s="29" t="s">
        <v>477</v>
      </c>
    </row>
    <row r="38" spans="1:23" s="1" customFormat="1" ht="26.25" x14ac:dyDescent="0.25">
      <c r="A38" s="3" t="s">
        <v>60</v>
      </c>
      <c r="B38" s="3" t="s">
        <v>60</v>
      </c>
      <c r="C38" s="11" t="s">
        <v>42</v>
      </c>
      <c r="D38" s="11" t="s">
        <v>58</v>
      </c>
      <c r="E38" s="42">
        <v>250</v>
      </c>
      <c r="F38" s="42">
        <v>0</v>
      </c>
      <c r="G38" s="42">
        <f t="shared" si="18"/>
        <v>250</v>
      </c>
      <c r="H38" s="4">
        <v>8</v>
      </c>
      <c r="I38" s="41">
        <f t="shared" si="2"/>
        <v>2000</v>
      </c>
      <c r="J38" s="41">
        <v>1657.1736599999999</v>
      </c>
      <c r="K38" s="41">
        <v>209.91076000000001</v>
      </c>
      <c r="L38" s="41">
        <v>132.91559999999998</v>
      </c>
      <c r="M38" s="41">
        <f t="shared" si="20"/>
        <v>2000.0000199999999</v>
      </c>
      <c r="N38" s="41">
        <v>250</v>
      </c>
      <c r="O38" s="42">
        <v>0</v>
      </c>
      <c r="P38" s="41">
        <f t="shared" si="19"/>
        <v>250</v>
      </c>
      <c r="Q38" s="4">
        <v>8</v>
      </c>
      <c r="R38" s="41">
        <f t="shared" si="16"/>
        <v>2000</v>
      </c>
      <c r="S38" s="41">
        <v>1657.1736599999999</v>
      </c>
      <c r="T38" s="41">
        <v>209.91076000000001</v>
      </c>
      <c r="U38" s="41">
        <v>132.91559999999998</v>
      </c>
      <c r="V38" s="41">
        <f>S38+T38+U38</f>
        <v>2000.0000199999999</v>
      </c>
      <c r="W38" s="29"/>
    </row>
    <row r="39" spans="1:23" s="79" customFormat="1" ht="63.75" x14ac:dyDescent="0.2">
      <c r="A39" s="64" t="s">
        <v>32</v>
      </c>
      <c r="B39" s="64"/>
      <c r="C39" s="65" t="s">
        <v>488</v>
      </c>
      <c r="D39" s="65" t="s">
        <v>58</v>
      </c>
      <c r="E39" s="71">
        <v>60</v>
      </c>
      <c r="F39" s="71">
        <v>0</v>
      </c>
      <c r="G39" s="71">
        <f t="shared" si="18"/>
        <v>60</v>
      </c>
      <c r="H39" s="68">
        <v>3500</v>
      </c>
      <c r="I39" s="69">
        <f t="shared" si="2"/>
        <v>210000</v>
      </c>
      <c r="J39" s="69">
        <v>174003.23430000001</v>
      </c>
      <c r="K39" s="69">
        <v>22040.629799999999</v>
      </c>
      <c r="L39" s="69">
        <v>13956.137999999999</v>
      </c>
      <c r="M39" s="69">
        <f t="shared" si="20"/>
        <v>210000.00210000001</v>
      </c>
      <c r="N39" s="147"/>
      <c r="O39" s="148"/>
      <c r="P39" s="147"/>
      <c r="Q39" s="68"/>
      <c r="R39" s="69"/>
      <c r="S39" s="69"/>
      <c r="T39" s="69"/>
      <c r="U39" s="69"/>
      <c r="V39" s="69"/>
      <c r="W39" s="70" t="s">
        <v>463</v>
      </c>
    </row>
    <row r="40" spans="1:23" s="1" customFormat="1" ht="29.25" x14ac:dyDescent="0.25">
      <c r="A40" s="14" t="s">
        <v>253</v>
      </c>
      <c r="B40" s="14" t="s">
        <v>391</v>
      </c>
      <c r="C40" s="15" t="s">
        <v>400</v>
      </c>
      <c r="D40" s="9" t="s">
        <v>258</v>
      </c>
      <c r="E40" s="44">
        <v>1.5</v>
      </c>
      <c r="F40" s="42">
        <v>0</v>
      </c>
      <c r="G40" s="42">
        <f t="shared" si="18"/>
        <v>1.5</v>
      </c>
      <c r="H40" s="4">
        <v>144</v>
      </c>
      <c r="I40" s="41">
        <f>E40*H40</f>
        <v>216</v>
      </c>
      <c r="J40" s="41">
        <v>178.97475528000001</v>
      </c>
      <c r="K40" s="41">
        <v>22.67036208</v>
      </c>
      <c r="L40" s="41">
        <v>14.354884799999999</v>
      </c>
      <c r="M40" s="41">
        <f>J40+K40+L40</f>
        <v>216.00000216000001</v>
      </c>
      <c r="N40" s="41">
        <v>1.5</v>
      </c>
      <c r="O40" s="42">
        <v>0</v>
      </c>
      <c r="P40" s="41">
        <f t="shared" si="19"/>
        <v>1.5</v>
      </c>
      <c r="Q40" s="4">
        <v>144</v>
      </c>
      <c r="R40" s="41">
        <f>N40*Q40</f>
        <v>216</v>
      </c>
      <c r="S40" s="41">
        <v>178.97475528000001</v>
      </c>
      <c r="T40" s="41">
        <v>22.67036208</v>
      </c>
      <c r="U40" s="41">
        <v>14.354884799999999</v>
      </c>
      <c r="V40" s="41">
        <f t="shared" ref="V40" si="21">S40+T40+U40</f>
        <v>216.00000216000001</v>
      </c>
      <c r="W40" s="29"/>
    </row>
    <row r="41" spans="1:23" s="1" customFormat="1" ht="66.75" x14ac:dyDescent="0.25">
      <c r="A41" s="3" t="s">
        <v>36</v>
      </c>
      <c r="B41" s="3" t="s">
        <v>36</v>
      </c>
      <c r="C41" s="9" t="s">
        <v>401</v>
      </c>
      <c r="D41" s="9" t="s">
        <v>63</v>
      </c>
      <c r="E41" s="42">
        <v>500</v>
      </c>
      <c r="F41" s="42">
        <v>0</v>
      </c>
      <c r="G41" s="42">
        <f t="shared" si="18"/>
        <v>500</v>
      </c>
      <c r="H41" s="4">
        <v>20</v>
      </c>
      <c r="I41" s="41">
        <f t="shared" si="2"/>
        <v>10000</v>
      </c>
      <c r="J41" s="41">
        <v>8285.8683000000001</v>
      </c>
      <c r="K41" s="41">
        <v>1049.5537999999999</v>
      </c>
      <c r="L41" s="41">
        <v>664.57799999999997</v>
      </c>
      <c r="M41" s="41">
        <f t="shared" si="20"/>
        <v>10000.000099999999</v>
      </c>
      <c r="N41" s="41">
        <v>500</v>
      </c>
      <c r="O41" s="42">
        <v>0</v>
      </c>
      <c r="P41" s="41">
        <f t="shared" si="19"/>
        <v>500</v>
      </c>
      <c r="Q41" s="4">
        <v>2</v>
      </c>
      <c r="R41" s="41">
        <f t="shared" si="16"/>
        <v>1000</v>
      </c>
      <c r="S41" s="41">
        <v>828.58682999999996</v>
      </c>
      <c r="T41" s="41">
        <v>104.95538000000001</v>
      </c>
      <c r="U41" s="41">
        <v>66.457799999999992</v>
      </c>
      <c r="V41" s="41">
        <f>S41+T41+U41</f>
        <v>1000.00001</v>
      </c>
      <c r="W41" s="29" t="s">
        <v>477</v>
      </c>
    </row>
    <row r="42" spans="1:23" s="1" customFormat="1" ht="15.75" x14ac:dyDescent="0.25">
      <c r="A42" s="13" t="s">
        <v>64</v>
      </c>
      <c r="B42" s="13" t="s">
        <v>64</v>
      </c>
      <c r="C42" s="8" t="s">
        <v>402</v>
      </c>
      <c r="D42" s="16"/>
      <c r="E42" s="43"/>
      <c r="F42" s="43"/>
      <c r="G42" s="43"/>
      <c r="H42" s="4"/>
      <c r="I42" s="41"/>
      <c r="J42" s="41"/>
      <c r="K42" s="41"/>
      <c r="L42" s="41"/>
      <c r="M42" s="41"/>
      <c r="N42" s="41"/>
      <c r="O42" s="41"/>
      <c r="P42" s="41"/>
      <c r="Q42" s="4"/>
      <c r="R42" s="41"/>
      <c r="S42" s="41"/>
      <c r="T42" s="41"/>
      <c r="U42" s="41"/>
      <c r="V42" s="41"/>
      <c r="W42" s="29"/>
    </row>
    <row r="43" spans="1:23" s="1" customFormat="1" ht="38.25" x14ac:dyDescent="0.25">
      <c r="A43" s="3" t="s">
        <v>43</v>
      </c>
      <c r="B43" s="24"/>
      <c r="C43" s="9" t="s">
        <v>65</v>
      </c>
      <c r="D43" s="9" t="s">
        <v>66</v>
      </c>
      <c r="E43" s="42">
        <v>2000</v>
      </c>
      <c r="F43" s="42">
        <v>0</v>
      </c>
      <c r="G43" s="42">
        <f>E43+F43</f>
        <v>2000</v>
      </c>
      <c r="H43" s="10">
        <v>2</v>
      </c>
      <c r="I43" s="41">
        <f t="shared" si="2"/>
        <v>4000</v>
      </c>
      <c r="J43" s="41">
        <v>3314.3473199999999</v>
      </c>
      <c r="K43" s="41">
        <v>419.82152000000002</v>
      </c>
      <c r="L43" s="41">
        <v>265.83119999999997</v>
      </c>
      <c r="M43" s="41">
        <f t="shared" ref="M43:M51" si="22">J43+K43+L43</f>
        <v>4000.0000399999999</v>
      </c>
      <c r="N43" s="54"/>
      <c r="O43" s="42"/>
      <c r="P43" s="41"/>
      <c r="Q43" s="141"/>
      <c r="R43" s="54"/>
      <c r="S43" s="54"/>
      <c r="T43" s="54"/>
      <c r="U43" s="54"/>
      <c r="V43" s="54"/>
      <c r="W43" s="173" t="s">
        <v>478</v>
      </c>
    </row>
    <row r="44" spans="1:23" s="1" customFormat="1" ht="114.75" customHeight="1" x14ac:dyDescent="0.25">
      <c r="A44" s="3"/>
      <c r="B44" s="3" t="s">
        <v>43</v>
      </c>
      <c r="C44" s="9" t="s">
        <v>362</v>
      </c>
      <c r="D44" s="9" t="s">
        <v>66</v>
      </c>
      <c r="E44" s="42"/>
      <c r="F44" s="42"/>
      <c r="G44" s="42"/>
      <c r="H44" s="10"/>
      <c r="I44" s="41"/>
      <c r="J44" s="41"/>
      <c r="K44" s="41"/>
      <c r="L44" s="41"/>
      <c r="M44" s="41"/>
      <c r="N44" s="41">
        <v>2000</v>
      </c>
      <c r="O44" s="42">
        <v>0</v>
      </c>
      <c r="P44" s="41">
        <f t="shared" ref="P44:P50" si="23">N44+O44</f>
        <v>2000</v>
      </c>
      <c r="Q44" s="4">
        <v>6</v>
      </c>
      <c r="R44" s="41">
        <f>N44*Q44</f>
        <v>12000</v>
      </c>
      <c r="S44" s="41">
        <v>9943.0419600000005</v>
      </c>
      <c r="T44" s="41">
        <v>1259.4645600000001</v>
      </c>
      <c r="U44" s="41">
        <v>797.49360000000001</v>
      </c>
      <c r="V44" s="41">
        <f>S44+T44+U44</f>
        <v>12000.000120000001</v>
      </c>
      <c r="W44" s="170"/>
    </row>
    <row r="45" spans="1:23" s="1" customFormat="1" ht="51" x14ac:dyDescent="0.25">
      <c r="A45" s="3" t="s">
        <v>47</v>
      </c>
      <c r="B45" s="3" t="s">
        <v>47</v>
      </c>
      <c r="C45" s="9" t="s">
        <v>67</v>
      </c>
      <c r="D45" s="9" t="s">
        <v>66</v>
      </c>
      <c r="E45" s="42">
        <v>7000</v>
      </c>
      <c r="F45" s="42">
        <v>0</v>
      </c>
      <c r="G45" s="42">
        <f t="shared" ref="G45:G51" si="24">E45+F45</f>
        <v>7000</v>
      </c>
      <c r="H45" s="4">
        <v>1</v>
      </c>
      <c r="I45" s="41">
        <f t="shared" si="2"/>
        <v>7000</v>
      </c>
      <c r="J45" s="41">
        <v>5800.1078100000004</v>
      </c>
      <c r="K45" s="41">
        <v>734.68766000000005</v>
      </c>
      <c r="L45" s="41">
        <v>465.20459999999997</v>
      </c>
      <c r="M45" s="41">
        <f t="shared" si="22"/>
        <v>7000.000070000001</v>
      </c>
      <c r="N45" s="41">
        <v>7000</v>
      </c>
      <c r="O45" s="42">
        <v>0</v>
      </c>
      <c r="P45" s="41">
        <f t="shared" si="23"/>
        <v>7000</v>
      </c>
      <c r="Q45" s="4">
        <v>1</v>
      </c>
      <c r="R45" s="41">
        <f t="shared" si="16"/>
        <v>7000</v>
      </c>
      <c r="S45" s="41">
        <v>5800.1078100000004</v>
      </c>
      <c r="T45" s="41">
        <v>734.68766000000005</v>
      </c>
      <c r="U45" s="41">
        <v>465.20459999999997</v>
      </c>
      <c r="V45" s="41">
        <f t="shared" ref="V45:V51" si="25">S45+T45+U45</f>
        <v>7000.000070000001</v>
      </c>
      <c r="W45" s="29"/>
    </row>
    <row r="46" spans="1:23" s="1" customFormat="1" ht="66.75" x14ac:dyDescent="0.25">
      <c r="A46" s="3" t="s">
        <v>55</v>
      </c>
      <c r="B46" s="3" t="s">
        <v>55</v>
      </c>
      <c r="C46" s="9" t="s">
        <v>403</v>
      </c>
      <c r="D46" s="9" t="s">
        <v>68</v>
      </c>
      <c r="E46" s="42">
        <v>650</v>
      </c>
      <c r="F46" s="42">
        <v>0</v>
      </c>
      <c r="G46" s="42">
        <f t="shared" si="24"/>
        <v>650</v>
      </c>
      <c r="H46" s="4">
        <v>3</v>
      </c>
      <c r="I46" s="41">
        <f t="shared" si="2"/>
        <v>1950</v>
      </c>
      <c r="J46" s="41">
        <v>1615.7443185</v>
      </c>
      <c r="K46" s="41">
        <v>204.66299100000001</v>
      </c>
      <c r="L46" s="41">
        <v>129.59270999999998</v>
      </c>
      <c r="M46" s="41">
        <f t="shared" si="22"/>
        <v>1950.0000194999998</v>
      </c>
      <c r="N46" s="41">
        <v>650</v>
      </c>
      <c r="O46" s="42">
        <v>0</v>
      </c>
      <c r="P46" s="41">
        <f t="shared" si="23"/>
        <v>650</v>
      </c>
      <c r="Q46" s="4">
        <v>3</v>
      </c>
      <c r="R46" s="41">
        <f t="shared" si="16"/>
        <v>1950</v>
      </c>
      <c r="S46" s="41">
        <v>1615.7443185</v>
      </c>
      <c r="T46" s="41">
        <v>204.66299100000001</v>
      </c>
      <c r="U46" s="41">
        <v>129.59270999999998</v>
      </c>
      <c r="V46" s="41">
        <f t="shared" si="25"/>
        <v>1950.0000194999998</v>
      </c>
      <c r="W46" s="29"/>
    </row>
    <row r="47" spans="1:23" s="1" customFormat="1" ht="54" x14ac:dyDescent="0.25">
      <c r="A47" s="3" t="s">
        <v>61</v>
      </c>
      <c r="B47" s="3" t="s">
        <v>61</v>
      </c>
      <c r="C47" s="9" t="s">
        <v>404</v>
      </c>
      <c r="D47" s="9" t="s">
        <v>69</v>
      </c>
      <c r="E47" s="42">
        <v>500</v>
      </c>
      <c r="F47" s="42">
        <v>0</v>
      </c>
      <c r="G47" s="42">
        <f t="shared" si="24"/>
        <v>500</v>
      </c>
      <c r="H47" s="4">
        <v>1</v>
      </c>
      <c r="I47" s="41">
        <f t="shared" si="2"/>
        <v>500</v>
      </c>
      <c r="J47" s="41">
        <v>414.29341499999998</v>
      </c>
      <c r="K47" s="41">
        <v>52.477690000000003</v>
      </c>
      <c r="L47" s="41">
        <v>33.228899999999996</v>
      </c>
      <c r="M47" s="41">
        <f t="shared" si="22"/>
        <v>500.00000499999999</v>
      </c>
      <c r="N47" s="41">
        <v>500</v>
      </c>
      <c r="O47" s="42">
        <v>0</v>
      </c>
      <c r="P47" s="41">
        <f t="shared" si="23"/>
        <v>500</v>
      </c>
      <c r="Q47" s="4">
        <v>1</v>
      </c>
      <c r="R47" s="41">
        <f t="shared" si="16"/>
        <v>500</v>
      </c>
      <c r="S47" s="41">
        <v>414.29341499999998</v>
      </c>
      <c r="T47" s="41">
        <v>52.477690000000003</v>
      </c>
      <c r="U47" s="41">
        <v>33.228899999999996</v>
      </c>
      <c r="V47" s="41">
        <f t="shared" si="25"/>
        <v>500.00000499999999</v>
      </c>
      <c r="W47" s="29"/>
    </row>
    <row r="48" spans="1:23" s="1" customFormat="1" ht="28.5" x14ac:dyDescent="0.25">
      <c r="A48" s="3" t="s">
        <v>62</v>
      </c>
      <c r="B48" s="3" t="s">
        <v>62</v>
      </c>
      <c r="C48" s="9" t="s">
        <v>405</v>
      </c>
      <c r="D48" s="9" t="s">
        <v>69</v>
      </c>
      <c r="E48" s="42">
        <v>200</v>
      </c>
      <c r="F48" s="42">
        <v>0</v>
      </c>
      <c r="G48" s="42">
        <f t="shared" si="24"/>
        <v>200</v>
      </c>
      <c r="H48" s="10">
        <v>1</v>
      </c>
      <c r="I48" s="41">
        <f t="shared" si="2"/>
        <v>200</v>
      </c>
      <c r="J48" s="41">
        <v>165.717366</v>
      </c>
      <c r="K48" s="41">
        <v>20.991076</v>
      </c>
      <c r="L48" s="41">
        <v>13.291559999999999</v>
      </c>
      <c r="M48" s="41">
        <f t="shared" si="22"/>
        <v>200.00000199999999</v>
      </c>
      <c r="N48" s="41">
        <v>200</v>
      </c>
      <c r="O48" s="42">
        <v>0</v>
      </c>
      <c r="P48" s="41">
        <f t="shared" si="23"/>
        <v>200</v>
      </c>
      <c r="Q48" s="4">
        <v>1</v>
      </c>
      <c r="R48" s="41">
        <f t="shared" si="16"/>
        <v>200</v>
      </c>
      <c r="S48" s="41">
        <v>165.717366</v>
      </c>
      <c r="T48" s="41">
        <v>20.991076</v>
      </c>
      <c r="U48" s="41">
        <v>13.291559999999999</v>
      </c>
      <c r="V48" s="41">
        <f t="shared" si="25"/>
        <v>200.00000199999999</v>
      </c>
      <c r="W48" s="29"/>
    </row>
    <row r="49" spans="1:23" s="1" customFormat="1" ht="28.5" x14ac:dyDescent="0.25">
      <c r="A49" s="14" t="s">
        <v>71</v>
      </c>
      <c r="B49" s="14" t="s">
        <v>71</v>
      </c>
      <c r="C49" s="9" t="s">
        <v>406</v>
      </c>
      <c r="D49" s="9" t="s">
        <v>72</v>
      </c>
      <c r="E49" s="42">
        <v>41</v>
      </c>
      <c r="F49" s="42">
        <v>0</v>
      </c>
      <c r="G49" s="42">
        <f t="shared" si="24"/>
        <v>41</v>
      </c>
      <c r="H49" s="10">
        <v>1</v>
      </c>
      <c r="I49" s="41">
        <f t="shared" si="2"/>
        <v>41</v>
      </c>
      <c r="J49" s="41">
        <v>33.972060030000002</v>
      </c>
      <c r="K49" s="41">
        <v>4.3031705799999997</v>
      </c>
      <c r="L49" s="41">
        <v>2.7247697999999998</v>
      </c>
      <c r="M49" s="41">
        <f t="shared" si="22"/>
        <v>41.000000409999998</v>
      </c>
      <c r="N49" s="41">
        <v>41</v>
      </c>
      <c r="O49" s="42">
        <v>0</v>
      </c>
      <c r="P49" s="41">
        <f t="shared" si="23"/>
        <v>41</v>
      </c>
      <c r="Q49" s="4">
        <v>1</v>
      </c>
      <c r="R49" s="41">
        <f t="shared" si="16"/>
        <v>41</v>
      </c>
      <c r="S49" s="41">
        <v>33.972060030000002</v>
      </c>
      <c r="T49" s="41">
        <v>4.3031705799999997</v>
      </c>
      <c r="U49" s="41">
        <v>2.7247697999999998</v>
      </c>
      <c r="V49" s="41">
        <f t="shared" si="25"/>
        <v>41.000000409999998</v>
      </c>
      <c r="W49" s="29"/>
    </row>
    <row r="50" spans="1:23" s="1" customFormat="1" ht="28.5" x14ac:dyDescent="0.25">
      <c r="A50" s="14" t="s">
        <v>73</v>
      </c>
      <c r="B50" s="14" t="s">
        <v>73</v>
      </c>
      <c r="C50" s="9" t="s">
        <v>407</v>
      </c>
      <c r="D50" s="9" t="s">
        <v>58</v>
      </c>
      <c r="E50" s="44">
        <v>150</v>
      </c>
      <c r="F50" s="42">
        <v>0</v>
      </c>
      <c r="G50" s="42">
        <f t="shared" si="24"/>
        <v>150</v>
      </c>
      <c r="H50" s="4">
        <v>500</v>
      </c>
      <c r="I50" s="41">
        <f t="shared" si="2"/>
        <v>75000</v>
      </c>
      <c r="J50" s="41">
        <v>62144.01225</v>
      </c>
      <c r="K50" s="41">
        <v>7871.6535000000003</v>
      </c>
      <c r="L50" s="41">
        <v>4984.335</v>
      </c>
      <c r="M50" s="41">
        <f t="shared" si="22"/>
        <v>75000.000750000007</v>
      </c>
      <c r="N50" s="41">
        <v>150</v>
      </c>
      <c r="O50" s="42">
        <v>0</v>
      </c>
      <c r="P50" s="41">
        <f t="shared" si="23"/>
        <v>150</v>
      </c>
      <c r="Q50" s="4">
        <v>500</v>
      </c>
      <c r="R50" s="41">
        <f t="shared" si="16"/>
        <v>75000</v>
      </c>
      <c r="S50" s="41">
        <v>62144.01225</v>
      </c>
      <c r="T50" s="41">
        <v>7871.6535000000003</v>
      </c>
      <c r="U50" s="41">
        <v>4984.335</v>
      </c>
      <c r="V50" s="41">
        <f t="shared" si="25"/>
        <v>75000.000750000007</v>
      </c>
      <c r="W50" s="29"/>
    </row>
    <row r="51" spans="1:23" s="1" customFormat="1" ht="63.75" x14ac:dyDescent="0.25">
      <c r="A51" s="96" t="s">
        <v>74</v>
      </c>
      <c r="B51" s="96" t="s">
        <v>74</v>
      </c>
      <c r="C51" s="97" t="s">
        <v>408</v>
      </c>
      <c r="D51" s="97" t="s">
        <v>75</v>
      </c>
      <c r="E51" s="98">
        <v>302</v>
      </c>
      <c r="F51" s="99">
        <v>0</v>
      </c>
      <c r="G51" s="99">
        <f t="shared" si="24"/>
        <v>302</v>
      </c>
      <c r="H51" s="100">
        <v>100</v>
      </c>
      <c r="I51" s="101">
        <f t="shared" si="2"/>
        <v>30200</v>
      </c>
      <c r="J51" s="101">
        <v>25023.322265999999</v>
      </c>
      <c r="K51" s="101">
        <v>3169.6524760000002</v>
      </c>
      <c r="L51" s="101">
        <v>2007.0255599999998</v>
      </c>
      <c r="M51" s="101">
        <f t="shared" si="22"/>
        <v>30200.000301999997</v>
      </c>
      <c r="N51" s="101">
        <v>600.23</v>
      </c>
      <c r="O51" s="99">
        <v>0</v>
      </c>
      <c r="P51" s="101">
        <f>N51+O51</f>
        <v>600.23</v>
      </c>
      <c r="Q51" s="100">
        <v>140</v>
      </c>
      <c r="R51" s="101">
        <f t="shared" si="16"/>
        <v>84032.2</v>
      </c>
      <c r="S51" s="101">
        <f>'[1]14'!$F$12</f>
        <v>62602.957769258486</v>
      </c>
      <c r="T51" s="101">
        <f>'[1]14'!$F$13</f>
        <v>11278.377963999999</v>
      </c>
      <c r="U51" s="101">
        <f>'[1]14'!$F$14</f>
        <v>10150.8769068</v>
      </c>
      <c r="V51" s="101">
        <f t="shared" si="25"/>
        <v>84032.212640058482</v>
      </c>
      <c r="W51" s="102" t="s">
        <v>506</v>
      </c>
    </row>
    <row r="52" spans="1:23" s="1" customFormat="1" ht="66.75" x14ac:dyDescent="0.25">
      <c r="A52" s="13" t="s">
        <v>76</v>
      </c>
      <c r="B52" s="13"/>
      <c r="C52" s="8" t="s">
        <v>409</v>
      </c>
      <c r="D52" s="9"/>
      <c r="E52" s="44"/>
      <c r="F52" s="44"/>
      <c r="G52" s="44"/>
      <c r="H52" s="4"/>
      <c r="I52" s="41"/>
      <c r="J52" s="41"/>
      <c r="K52" s="41"/>
      <c r="L52" s="41"/>
      <c r="M52" s="41"/>
      <c r="N52" s="41"/>
      <c r="O52" s="41"/>
      <c r="P52" s="41"/>
      <c r="Q52" s="4"/>
      <c r="R52" s="41"/>
      <c r="S52" s="41"/>
      <c r="T52" s="41"/>
      <c r="U52" s="41"/>
      <c r="V52" s="41"/>
      <c r="W52" s="174" t="s">
        <v>363</v>
      </c>
    </row>
    <row r="53" spans="1:23" s="1" customFormat="1" ht="68.45" customHeight="1" x14ac:dyDescent="0.25">
      <c r="A53" s="13"/>
      <c r="B53" s="13" t="s">
        <v>76</v>
      </c>
      <c r="C53" s="8" t="s">
        <v>384</v>
      </c>
      <c r="D53" s="9"/>
      <c r="E53" s="44"/>
      <c r="F53" s="44"/>
      <c r="G53" s="44"/>
      <c r="H53" s="4"/>
      <c r="I53" s="41"/>
      <c r="J53" s="41"/>
      <c r="K53" s="41"/>
      <c r="L53" s="41"/>
      <c r="M53" s="41"/>
      <c r="N53" s="41"/>
      <c r="O53" s="41"/>
      <c r="P53" s="41"/>
      <c r="Q53" s="4"/>
      <c r="R53" s="41"/>
      <c r="S53" s="41"/>
      <c r="T53" s="41"/>
      <c r="U53" s="41"/>
      <c r="V53" s="41"/>
      <c r="W53" s="175"/>
    </row>
    <row r="54" spans="1:23" s="1" customFormat="1" ht="63.75" x14ac:dyDescent="0.25">
      <c r="A54" s="103" t="s">
        <v>77</v>
      </c>
      <c r="B54" s="103" t="s">
        <v>77</v>
      </c>
      <c r="C54" s="104" t="s">
        <v>78</v>
      </c>
      <c r="D54" s="104" t="s">
        <v>10</v>
      </c>
      <c r="E54" s="98">
        <v>0.71</v>
      </c>
      <c r="F54" s="99">
        <v>0</v>
      </c>
      <c r="G54" s="99">
        <f t="shared" ref="G54:G55" si="26">E54+F54</f>
        <v>0.71</v>
      </c>
      <c r="H54" s="100">
        <v>3999</v>
      </c>
      <c r="I54" s="101">
        <f t="shared" si="2"/>
        <v>2839.29</v>
      </c>
      <c r="J54" s="101">
        <v>2352.5983005507001</v>
      </c>
      <c r="K54" s="101">
        <v>297.9987608802</v>
      </c>
      <c r="L54" s="101">
        <v>188.69296696199999</v>
      </c>
      <c r="M54" s="101">
        <f>J54+K54+L54</f>
        <v>2839.2900283928998</v>
      </c>
      <c r="N54" s="101">
        <v>11.977702852151999</v>
      </c>
      <c r="O54" s="99">
        <v>0</v>
      </c>
      <c r="P54" s="101">
        <f>N54+O54</f>
        <v>11.977702852151999</v>
      </c>
      <c r="Q54" s="100">
        <v>550</v>
      </c>
      <c r="R54" s="101">
        <f>N54*Q54</f>
        <v>6587.7365686836001</v>
      </c>
      <c r="S54" s="101">
        <f>'[1]15.1.'!$F$11</f>
        <v>4718.0959606835995</v>
      </c>
      <c r="T54" s="101">
        <f>'[1]15.1.'!$F$12</f>
        <v>1105.6552320000001</v>
      </c>
      <c r="U54" s="101">
        <f>'[1]15.1.'!$F$13</f>
        <v>763.98537599999997</v>
      </c>
      <c r="V54" s="101">
        <f>S54+T54+U54</f>
        <v>6587.7365686835992</v>
      </c>
      <c r="W54" s="102" t="s">
        <v>505</v>
      </c>
    </row>
    <row r="55" spans="1:23" s="1" customFormat="1" ht="63.75" x14ac:dyDescent="0.25">
      <c r="A55" s="103" t="s">
        <v>79</v>
      </c>
      <c r="B55" s="103" t="s">
        <v>79</v>
      </c>
      <c r="C55" s="104" t="s">
        <v>80</v>
      </c>
      <c r="D55" s="104" t="s">
        <v>10</v>
      </c>
      <c r="E55" s="98">
        <v>0.71</v>
      </c>
      <c r="F55" s="99">
        <v>0</v>
      </c>
      <c r="G55" s="99">
        <f t="shared" si="26"/>
        <v>0.71</v>
      </c>
      <c r="H55" s="100">
        <v>3999</v>
      </c>
      <c r="I55" s="101">
        <f t="shared" si="2"/>
        <v>2839.29</v>
      </c>
      <c r="J55" s="101">
        <v>2352.5983005507001</v>
      </c>
      <c r="K55" s="101">
        <v>297.9987608802</v>
      </c>
      <c r="L55" s="101">
        <v>188.69296696199999</v>
      </c>
      <c r="M55" s="101">
        <f>J55+K55+L55</f>
        <v>2839.2900283928998</v>
      </c>
      <c r="N55" s="101">
        <v>6.9752736969680003</v>
      </c>
      <c r="O55" s="99">
        <v>0</v>
      </c>
      <c r="P55" s="101">
        <f>N55+O55</f>
        <v>6.9752736969680003</v>
      </c>
      <c r="Q55" s="100">
        <v>550</v>
      </c>
      <c r="R55" s="101">
        <f>N55*Q55</f>
        <v>3836.4005333324003</v>
      </c>
      <c r="S55" s="101">
        <f>'[1]15.2.'!$F$12</f>
        <v>3136.3281493324002</v>
      </c>
      <c r="T55" s="101">
        <f>'[1]15.2.'!$F$13</f>
        <v>265.856448</v>
      </c>
      <c r="U55" s="101">
        <f>'[1]15.2.'!$F$14</f>
        <v>434.215936</v>
      </c>
      <c r="V55" s="101">
        <f>S55+T55+U55</f>
        <v>3836.4005333324003</v>
      </c>
      <c r="W55" s="102" t="s">
        <v>505</v>
      </c>
    </row>
    <row r="56" spans="1:23" s="1" customFormat="1" ht="66.75" x14ac:dyDescent="0.25">
      <c r="A56" s="13" t="s">
        <v>70</v>
      </c>
      <c r="B56" s="24"/>
      <c r="C56" s="8" t="s">
        <v>410</v>
      </c>
      <c r="D56" s="9"/>
      <c r="E56" s="44"/>
      <c r="F56" s="44"/>
      <c r="G56" s="44"/>
      <c r="H56" s="4"/>
      <c r="I56" s="41"/>
      <c r="J56" s="41"/>
      <c r="K56" s="41"/>
      <c r="L56" s="41"/>
      <c r="M56" s="41"/>
      <c r="N56" s="41"/>
      <c r="O56" s="41"/>
      <c r="P56" s="41"/>
      <c r="Q56" s="4"/>
      <c r="R56" s="41"/>
      <c r="S56" s="41"/>
      <c r="T56" s="41"/>
      <c r="U56" s="41"/>
      <c r="V56" s="41"/>
      <c r="W56" s="173" t="s">
        <v>363</v>
      </c>
    </row>
    <row r="57" spans="1:23" s="1" customFormat="1" ht="168" customHeight="1" x14ac:dyDescent="0.25">
      <c r="A57" s="13"/>
      <c r="B57" s="13" t="s">
        <v>70</v>
      </c>
      <c r="C57" s="8" t="s">
        <v>385</v>
      </c>
      <c r="D57" s="9"/>
      <c r="E57" s="44"/>
      <c r="F57" s="44"/>
      <c r="G57" s="44"/>
      <c r="H57" s="4"/>
      <c r="I57" s="41"/>
      <c r="J57" s="41"/>
      <c r="K57" s="41"/>
      <c r="L57" s="41"/>
      <c r="M57" s="41"/>
      <c r="N57" s="41"/>
      <c r="O57" s="41"/>
      <c r="P57" s="41"/>
      <c r="Q57" s="4"/>
      <c r="R57" s="41"/>
      <c r="S57" s="41"/>
      <c r="T57" s="41"/>
      <c r="U57" s="41"/>
      <c r="V57" s="41"/>
      <c r="W57" s="176"/>
    </row>
    <row r="58" spans="1:23" s="1" customFormat="1" ht="25.5" x14ac:dyDescent="0.25">
      <c r="A58" s="3" t="s">
        <v>81</v>
      </c>
      <c r="B58" s="3" t="s">
        <v>81</v>
      </c>
      <c r="C58" s="9" t="s">
        <v>78</v>
      </c>
      <c r="D58" s="9" t="s">
        <v>10</v>
      </c>
      <c r="E58" s="44">
        <v>21</v>
      </c>
      <c r="F58" s="42">
        <v>0</v>
      </c>
      <c r="G58" s="42">
        <f t="shared" ref="G58:G59" si="27">E58+F58</f>
        <v>21</v>
      </c>
      <c r="H58" s="4">
        <v>635</v>
      </c>
      <c r="I58" s="41">
        <f t="shared" si="2"/>
        <v>13335</v>
      </c>
      <c r="J58" s="41">
        <v>11049.205378049999</v>
      </c>
      <c r="K58" s="41">
        <v>1399.5799923</v>
      </c>
      <c r="L58" s="41">
        <v>886.21476299999995</v>
      </c>
      <c r="M58" s="41">
        <f t="shared" ref="M58:M62" si="28">J58+K58+L58</f>
        <v>13335.000133349999</v>
      </c>
      <c r="N58" s="41">
        <v>21</v>
      </c>
      <c r="O58" s="42">
        <v>0</v>
      </c>
      <c r="P58" s="41">
        <f t="shared" ref="P58:P59" si="29">N58+O58</f>
        <v>21</v>
      </c>
      <c r="Q58" s="4">
        <v>635</v>
      </c>
      <c r="R58" s="41">
        <f t="shared" si="16"/>
        <v>13335</v>
      </c>
      <c r="S58" s="41">
        <v>11049.205378049999</v>
      </c>
      <c r="T58" s="41">
        <v>1399.5799923</v>
      </c>
      <c r="U58" s="41">
        <v>886.21476299999995</v>
      </c>
      <c r="V58" s="41">
        <f t="shared" ref="V58:V62" si="30">S58+T58+U58</f>
        <v>13335.000133349999</v>
      </c>
      <c r="W58" s="29"/>
    </row>
    <row r="59" spans="1:23" s="1" customFormat="1" ht="25.5" x14ac:dyDescent="0.25">
      <c r="A59" s="3" t="s">
        <v>82</v>
      </c>
      <c r="B59" s="3" t="s">
        <v>82</v>
      </c>
      <c r="C59" s="9" t="s">
        <v>80</v>
      </c>
      <c r="D59" s="9" t="s">
        <v>10</v>
      </c>
      <c r="E59" s="44">
        <v>7</v>
      </c>
      <c r="F59" s="42">
        <v>0</v>
      </c>
      <c r="G59" s="42">
        <f t="shared" si="27"/>
        <v>7</v>
      </c>
      <c r="H59" s="4">
        <v>70</v>
      </c>
      <c r="I59" s="41">
        <f t="shared" si="2"/>
        <v>490</v>
      </c>
      <c r="J59" s="41">
        <v>406.00754669999998</v>
      </c>
      <c r="K59" s="41">
        <v>51.428136199999997</v>
      </c>
      <c r="L59" s="41">
        <v>32.564321999999997</v>
      </c>
      <c r="M59" s="41">
        <f t="shared" si="28"/>
        <v>490.00000489999996</v>
      </c>
      <c r="N59" s="41">
        <v>7</v>
      </c>
      <c r="O59" s="42">
        <v>0</v>
      </c>
      <c r="P59" s="41">
        <f t="shared" si="29"/>
        <v>7</v>
      </c>
      <c r="Q59" s="4">
        <v>70</v>
      </c>
      <c r="R59" s="41">
        <f t="shared" si="16"/>
        <v>490</v>
      </c>
      <c r="S59" s="41">
        <v>406.00754669999998</v>
      </c>
      <c r="T59" s="41">
        <v>51.428136199999997</v>
      </c>
      <c r="U59" s="41">
        <v>32.564321999999997</v>
      </c>
      <c r="V59" s="41">
        <f t="shared" si="30"/>
        <v>490.00000489999996</v>
      </c>
      <c r="W59" s="29"/>
    </row>
    <row r="60" spans="1:23" s="1" customFormat="1" ht="28.5" x14ac:dyDescent="0.25">
      <c r="A60" s="13" t="s">
        <v>83</v>
      </c>
      <c r="B60" s="13" t="s">
        <v>83</v>
      </c>
      <c r="C60" s="8" t="s">
        <v>411</v>
      </c>
      <c r="D60" s="9"/>
      <c r="E60" s="43"/>
      <c r="F60" s="43"/>
      <c r="G60" s="43"/>
      <c r="H60" s="4"/>
      <c r="I60" s="41"/>
      <c r="J60" s="41"/>
      <c r="K60" s="41"/>
      <c r="L60" s="41"/>
      <c r="M60" s="41"/>
      <c r="N60" s="41"/>
      <c r="O60" s="41"/>
      <c r="P60" s="41"/>
      <c r="Q60" s="4"/>
      <c r="R60" s="41"/>
      <c r="S60" s="41"/>
      <c r="T60" s="41"/>
      <c r="U60" s="41"/>
      <c r="V60" s="41"/>
      <c r="W60" s="29"/>
    </row>
    <row r="61" spans="1:23" s="1" customFormat="1" ht="25.5" x14ac:dyDescent="0.25">
      <c r="A61" s="3" t="s">
        <v>84</v>
      </c>
      <c r="B61" s="3" t="s">
        <v>84</v>
      </c>
      <c r="C61" s="9" t="s">
        <v>85</v>
      </c>
      <c r="D61" s="9" t="s">
        <v>10</v>
      </c>
      <c r="E61" s="43">
        <v>10</v>
      </c>
      <c r="F61" s="42">
        <v>0</v>
      </c>
      <c r="G61" s="42">
        <f t="shared" ref="G61:G62" si="31">E61+F61</f>
        <v>10</v>
      </c>
      <c r="H61" s="4">
        <v>6</v>
      </c>
      <c r="I61" s="41">
        <f t="shared" si="2"/>
        <v>60</v>
      </c>
      <c r="J61" s="41">
        <v>49.715209799999997</v>
      </c>
      <c r="K61" s="41">
        <v>6.2973227999999999</v>
      </c>
      <c r="L61" s="41">
        <v>3.9874679999999998</v>
      </c>
      <c r="M61" s="41">
        <f t="shared" si="28"/>
        <v>60.0000006</v>
      </c>
      <c r="N61" s="41">
        <v>10</v>
      </c>
      <c r="O61" s="42">
        <v>0</v>
      </c>
      <c r="P61" s="41">
        <f t="shared" ref="P61:P62" si="32">N61+O61</f>
        <v>10</v>
      </c>
      <c r="Q61" s="4">
        <v>65</v>
      </c>
      <c r="R61" s="41">
        <f t="shared" si="16"/>
        <v>650</v>
      </c>
      <c r="S61" s="41">
        <v>538.58143949999999</v>
      </c>
      <c r="T61" s="41">
        <v>68.220996999999997</v>
      </c>
      <c r="U61" s="41">
        <v>43.197569999999999</v>
      </c>
      <c r="V61" s="41">
        <f t="shared" si="30"/>
        <v>650.00000650000004</v>
      </c>
      <c r="W61" s="29" t="s">
        <v>477</v>
      </c>
    </row>
    <row r="62" spans="1:23" s="1" customFormat="1" ht="25.5" x14ac:dyDescent="0.25">
      <c r="A62" s="3" t="s">
        <v>86</v>
      </c>
      <c r="B62" s="3" t="s">
        <v>86</v>
      </c>
      <c r="C62" s="9" t="s">
        <v>87</v>
      </c>
      <c r="D62" s="9" t="s">
        <v>10</v>
      </c>
      <c r="E62" s="43">
        <v>2</v>
      </c>
      <c r="F62" s="42">
        <v>0</v>
      </c>
      <c r="G62" s="42">
        <f t="shared" si="31"/>
        <v>2</v>
      </c>
      <c r="H62" s="4">
        <v>3</v>
      </c>
      <c r="I62" s="41">
        <f t="shared" si="2"/>
        <v>6</v>
      </c>
      <c r="J62" s="41">
        <v>4.9715209800000002</v>
      </c>
      <c r="K62" s="41">
        <v>0.62973228000000003</v>
      </c>
      <c r="L62" s="41">
        <v>0.39874679999999996</v>
      </c>
      <c r="M62" s="41">
        <f t="shared" si="28"/>
        <v>6.0000000599999996</v>
      </c>
      <c r="N62" s="41">
        <v>2</v>
      </c>
      <c r="O62" s="42">
        <v>0</v>
      </c>
      <c r="P62" s="41">
        <f t="shared" si="32"/>
        <v>2</v>
      </c>
      <c r="Q62" s="4">
        <v>3</v>
      </c>
      <c r="R62" s="41">
        <f t="shared" si="16"/>
        <v>6</v>
      </c>
      <c r="S62" s="41">
        <v>4.9715209800000002</v>
      </c>
      <c r="T62" s="41">
        <v>0.62973228000000003</v>
      </c>
      <c r="U62" s="41">
        <v>0.39874679999999996</v>
      </c>
      <c r="V62" s="41">
        <f t="shared" si="30"/>
        <v>6.0000000599999996</v>
      </c>
      <c r="W62" s="29"/>
    </row>
    <row r="63" spans="1:23" s="1" customFormat="1" ht="15.75" x14ac:dyDescent="0.25">
      <c r="A63" s="13" t="s">
        <v>88</v>
      </c>
      <c r="B63" s="13" t="s">
        <v>88</v>
      </c>
      <c r="C63" s="8" t="s">
        <v>412</v>
      </c>
      <c r="D63" s="9"/>
      <c r="E63" s="43"/>
      <c r="F63" s="43"/>
      <c r="G63" s="43"/>
      <c r="H63" s="4"/>
      <c r="I63" s="41"/>
      <c r="J63" s="41"/>
      <c r="K63" s="41"/>
      <c r="L63" s="41"/>
      <c r="M63" s="41"/>
      <c r="N63" s="41"/>
      <c r="O63" s="41"/>
      <c r="P63" s="41"/>
      <c r="Q63" s="4"/>
      <c r="R63" s="41"/>
      <c r="S63" s="41"/>
      <c r="T63" s="41"/>
      <c r="U63" s="41"/>
      <c r="V63" s="41"/>
      <c r="W63" s="29"/>
    </row>
    <row r="64" spans="1:23" s="1" customFormat="1" ht="102.75" x14ac:dyDescent="0.25">
      <c r="A64" s="13" t="s">
        <v>89</v>
      </c>
      <c r="B64" s="13" t="s">
        <v>89</v>
      </c>
      <c r="C64" s="8" t="s">
        <v>413</v>
      </c>
      <c r="D64" s="9"/>
      <c r="E64" s="44"/>
      <c r="F64" s="44"/>
      <c r="G64" s="44"/>
      <c r="H64" s="4"/>
      <c r="I64" s="41"/>
      <c r="J64" s="41"/>
      <c r="K64" s="41"/>
      <c r="L64" s="41"/>
      <c r="M64" s="41"/>
      <c r="N64" s="41"/>
      <c r="O64" s="41"/>
      <c r="P64" s="41"/>
      <c r="Q64" s="4"/>
      <c r="R64" s="41"/>
      <c r="S64" s="41"/>
      <c r="T64" s="41"/>
      <c r="U64" s="41"/>
      <c r="V64" s="41"/>
      <c r="W64" s="29"/>
    </row>
    <row r="65" spans="1:23" s="1" customFormat="1" x14ac:dyDescent="0.25">
      <c r="A65" s="3" t="s">
        <v>90</v>
      </c>
      <c r="B65" s="3" t="s">
        <v>90</v>
      </c>
      <c r="C65" s="9" t="s">
        <v>91</v>
      </c>
      <c r="D65" s="9" t="s">
        <v>92</v>
      </c>
      <c r="E65" s="44">
        <v>497</v>
      </c>
      <c r="F65" s="42">
        <v>0</v>
      </c>
      <c r="G65" s="42">
        <f t="shared" ref="G65:G67" si="33">E65+F65</f>
        <v>497</v>
      </c>
      <c r="H65" s="4">
        <v>2</v>
      </c>
      <c r="I65" s="41">
        <f t="shared" si="2"/>
        <v>994</v>
      </c>
      <c r="J65" s="41">
        <v>823.61530902000004</v>
      </c>
      <c r="K65" s="41">
        <v>104.32564772000001</v>
      </c>
      <c r="L65" s="41">
        <v>66.059053199999994</v>
      </c>
      <c r="M65" s="41">
        <f t="shared" ref="M65:M67" si="34">J65+K65+L65</f>
        <v>994.00000994000004</v>
      </c>
      <c r="N65" s="41">
        <v>497</v>
      </c>
      <c r="O65" s="42">
        <v>0</v>
      </c>
      <c r="P65" s="41">
        <f t="shared" ref="P65:P67" si="35">N65+O65</f>
        <v>497</v>
      </c>
      <c r="Q65" s="4">
        <v>2</v>
      </c>
      <c r="R65" s="41">
        <f t="shared" ref="R65:R67" si="36">N65*Q65</f>
        <v>994</v>
      </c>
      <c r="S65" s="41">
        <v>823.61530902000004</v>
      </c>
      <c r="T65" s="41">
        <v>104.32564772000001</v>
      </c>
      <c r="U65" s="41">
        <v>66.059053199999994</v>
      </c>
      <c r="V65" s="41">
        <f>S65+T65+U65</f>
        <v>994.00000994000004</v>
      </c>
      <c r="W65" s="29"/>
    </row>
    <row r="66" spans="1:23" s="1" customFormat="1" x14ac:dyDescent="0.25">
      <c r="A66" s="3" t="s">
        <v>93</v>
      </c>
      <c r="B66" s="3" t="s">
        <v>93</v>
      </c>
      <c r="C66" s="9" t="s">
        <v>94</v>
      </c>
      <c r="D66" s="9" t="s">
        <v>92</v>
      </c>
      <c r="E66" s="44">
        <v>852</v>
      </c>
      <c r="F66" s="42">
        <v>0</v>
      </c>
      <c r="G66" s="42">
        <f t="shared" si="33"/>
        <v>852</v>
      </c>
      <c r="H66" s="10">
        <v>1</v>
      </c>
      <c r="I66" s="41">
        <f t="shared" si="2"/>
        <v>852</v>
      </c>
      <c r="J66" s="41">
        <v>705.95597915999997</v>
      </c>
      <c r="K66" s="41">
        <v>89.421983760000003</v>
      </c>
      <c r="L66" s="41">
        <v>56.6220456</v>
      </c>
      <c r="M66" s="41">
        <f t="shared" si="34"/>
        <v>852.00000851999994</v>
      </c>
      <c r="N66" s="41">
        <v>852</v>
      </c>
      <c r="O66" s="42">
        <v>0</v>
      </c>
      <c r="P66" s="41">
        <f t="shared" si="35"/>
        <v>852</v>
      </c>
      <c r="Q66" s="4">
        <v>1</v>
      </c>
      <c r="R66" s="41">
        <f t="shared" si="36"/>
        <v>852</v>
      </c>
      <c r="S66" s="41">
        <v>705.95597915999997</v>
      </c>
      <c r="T66" s="41">
        <v>89.421983760000003</v>
      </c>
      <c r="U66" s="41">
        <v>56.6220456</v>
      </c>
      <c r="V66" s="41">
        <f t="shared" ref="V66:V67" si="37">S66+T66+U66</f>
        <v>852.00000851999994</v>
      </c>
      <c r="W66" s="29"/>
    </row>
    <row r="67" spans="1:23" s="1" customFormat="1" x14ac:dyDescent="0.25">
      <c r="A67" s="3" t="s">
        <v>95</v>
      </c>
      <c r="B67" s="3" t="s">
        <v>95</v>
      </c>
      <c r="C67" s="9" t="s">
        <v>96</v>
      </c>
      <c r="D67" s="9" t="s">
        <v>92</v>
      </c>
      <c r="E67" s="44">
        <v>1419</v>
      </c>
      <c r="F67" s="42">
        <v>0</v>
      </c>
      <c r="G67" s="42">
        <f t="shared" si="33"/>
        <v>1419</v>
      </c>
      <c r="H67" s="10">
        <v>1</v>
      </c>
      <c r="I67" s="41">
        <f t="shared" si="2"/>
        <v>1419</v>
      </c>
      <c r="J67" s="41">
        <v>1175.7647117700001</v>
      </c>
      <c r="K67" s="41">
        <v>148.93168421999999</v>
      </c>
      <c r="L67" s="41">
        <v>94.303618200000003</v>
      </c>
      <c r="M67" s="41">
        <f t="shared" si="34"/>
        <v>1419.0000141900002</v>
      </c>
      <c r="N67" s="41">
        <v>1419</v>
      </c>
      <c r="O67" s="42">
        <v>0</v>
      </c>
      <c r="P67" s="41">
        <f t="shared" si="35"/>
        <v>1419</v>
      </c>
      <c r="Q67" s="4">
        <v>1</v>
      </c>
      <c r="R67" s="41">
        <f t="shared" si="36"/>
        <v>1419</v>
      </c>
      <c r="S67" s="41">
        <v>1175.7647117700001</v>
      </c>
      <c r="T67" s="41">
        <v>148.93168421999999</v>
      </c>
      <c r="U67" s="41">
        <v>94.303618200000003</v>
      </c>
      <c r="V67" s="41">
        <f t="shared" si="37"/>
        <v>1419.0000141900002</v>
      </c>
      <c r="W67" s="29"/>
    </row>
    <row r="68" spans="1:23" s="1" customFormat="1" ht="63.75" x14ac:dyDescent="0.25">
      <c r="A68" s="13" t="s">
        <v>97</v>
      </c>
      <c r="B68" s="13" t="s">
        <v>97</v>
      </c>
      <c r="C68" s="8" t="s">
        <v>98</v>
      </c>
      <c r="D68" s="9"/>
      <c r="E68" s="44"/>
      <c r="F68" s="44"/>
      <c r="G68" s="44"/>
      <c r="H68" s="4"/>
      <c r="I68" s="41"/>
      <c r="J68" s="41"/>
      <c r="K68" s="41"/>
      <c r="L68" s="41"/>
      <c r="M68" s="41"/>
      <c r="N68" s="41"/>
      <c r="O68" s="41"/>
      <c r="P68" s="41"/>
      <c r="Q68" s="4"/>
      <c r="R68" s="41"/>
      <c r="S68" s="41"/>
      <c r="T68" s="41"/>
      <c r="U68" s="41"/>
      <c r="V68" s="41"/>
      <c r="W68" s="29"/>
    </row>
    <row r="69" spans="1:23" s="1" customFormat="1" x14ac:dyDescent="0.25">
      <c r="A69" s="3" t="s">
        <v>99</v>
      </c>
      <c r="B69" s="3" t="s">
        <v>99</v>
      </c>
      <c r="C69" s="9" t="s">
        <v>91</v>
      </c>
      <c r="D69" s="9" t="s">
        <v>92</v>
      </c>
      <c r="E69" s="44">
        <v>603</v>
      </c>
      <c r="F69" s="42">
        <v>0</v>
      </c>
      <c r="G69" s="42">
        <f t="shared" ref="G69:G71" si="38">E69+F69</f>
        <v>603</v>
      </c>
      <c r="H69" s="4">
        <v>6</v>
      </c>
      <c r="I69" s="41">
        <f t="shared" si="2"/>
        <v>3618</v>
      </c>
      <c r="J69" s="41">
        <v>2997.8271509400001</v>
      </c>
      <c r="K69" s="41">
        <v>379.72856483999999</v>
      </c>
      <c r="L69" s="41">
        <v>240.44432039999998</v>
      </c>
      <c r="M69" s="41">
        <f t="shared" ref="M69:M71" si="39">J69+K69+L69</f>
        <v>3618.0000361800003</v>
      </c>
      <c r="N69" s="41">
        <v>603</v>
      </c>
      <c r="O69" s="42">
        <v>0</v>
      </c>
      <c r="P69" s="41">
        <f t="shared" ref="P69:P71" si="40">N69+O69</f>
        <v>603</v>
      </c>
      <c r="Q69" s="4">
        <v>8</v>
      </c>
      <c r="R69" s="41">
        <f t="shared" ref="R69:R71" si="41">N69*Q69</f>
        <v>4824</v>
      </c>
      <c r="S69" s="41">
        <v>3997.1028679199999</v>
      </c>
      <c r="T69" s="41">
        <v>506.30475311999999</v>
      </c>
      <c r="U69" s="41">
        <v>320.59242719999997</v>
      </c>
      <c r="V69" s="41">
        <f t="shared" ref="V69:V71" si="42">S69+T69+U69</f>
        <v>4824.0000482400001</v>
      </c>
      <c r="W69" s="29" t="s">
        <v>477</v>
      </c>
    </row>
    <row r="70" spans="1:23" s="1" customFormat="1" x14ac:dyDescent="0.25">
      <c r="A70" s="3" t="s">
        <v>100</v>
      </c>
      <c r="B70" s="3" t="s">
        <v>100</v>
      </c>
      <c r="C70" s="9" t="s">
        <v>94</v>
      </c>
      <c r="D70" s="9" t="s">
        <v>92</v>
      </c>
      <c r="E70" s="44">
        <v>993</v>
      </c>
      <c r="F70" s="42">
        <v>0</v>
      </c>
      <c r="G70" s="42">
        <f t="shared" si="38"/>
        <v>993</v>
      </c>
      <c r="H70" s="10">
        <v>1</v>
      </c>
      <c r="I70" s="41">
        <f t="shared" si="2"/>
        <v>993</v>
      </c>
      <c r="J70" s="41">
        <v>822.78672218999998</v>
      </c>
      <c r="K70" s="41">
        <v>104.22069234</v>
      </c>
      <c r="L70" s="41">
        <v>65.992595399999999</v>
      </c>
      <c r="M70" s="41">
        <f t="shared" si="39"/>
        <v>993.00000993000003</v>
      </c>
      <c r="N70" s="41">
        <v>993</v>
      </c>
      <c r="O70" s="42">
        <v>0</v>
      </c>
      <c r="P70" s="41">
        <f t="shared" si="40"/>
        <v>993</v>
      </c>
      <c r="Q70" s="4">
        <v>1</v>
      </c>
      <c r="R70" s="41">
        <f t="shared" si="41"/>
        <v>993</v>
      </c>
      <c r="S70" s="41">
        <v>822.78672218999998</v>
      </c>
      <c r="T70" s="41">
        <v>104.22069234</v>
      </c>
      <c r="U70" s="41">
        <v>65.992595399999999</v>
      </c>
      <c r="V70" s="41">
        <f t="shared" si="42"/>
        <v>993.00000993000003</v>
      </c>
      <c r="W70" s="29"/>
    </row>
    <row r="71" spans="1:23" s="1" customFormat="1" x14ac:dyDescent="0.25">
      <c r="A71" s="3" t="s">
        <v>101</v>
      </c>
      <c r="B71" s="3" t="s">
        <v>101</v>
      </c>
      <c r="C71" s="9" t="s">
        <v>96</v>
      </c>
      <c r="D71" s="9" t="s">
        <v>92</v>
      </c>
      <c r="E71" s="44">
        <v>1774</v>
      </c>
      <c r="F71" s="42">
        <v>0</v>
      </c>
      <c r="G71" s="42">
        <f t="shared" si="38"/>
        <v>1774</v>
      </c>
      <c r="H71" s="4">
        <v>2</v>
      </c>
      <c r="I71" s="41">
        <f t="shared" si="2"/>
        <v>3548</v>
      </c>
      <c r="J71" s="41">
        <v>2939.8260728400001</v>
      </c>
      <c r="K71" s="41">
        <v>372.38168824000002</v>
      </c>
      <c r="L71" s="41">
        <v>235.7922744</v>
      </c>
      <c r="M71" s="41">
        <f t="shared" si="39"/>
        <v>3548.0000354800004</v>
      </c>
      <c r="N71" s="41">
        <v>1774</v>
      </c>
      <c r="O71" s="42">
        <v>0</v>
      </c>
      <c r="P71" s="41">
        <f t="shared" si="40"/>
        <v>1774</v>
      </c>
      <c r="Q71" s="4">
        <v>1</v>
      </c>
      <c r="R71" s="41">
        <f t="shared" si="41"/>
        <v>1774</v>
      </c>
      <c r="S71" s="41">
        <v>1469.91303642</v>
      </c>
      <c r="T71" s="41">
        <v>186.19084412000001</v>
      </c>
      <c r="U71" s="41">
        <v>117.8961372</v>
      </c>
      <c r="V71" s="41">
        <f t="shared" si="42"/>
        <v>1774.0000177400002</v>
      </c>
      <c r="W71" s="29"/>
    </row>
    <row r="72" spans="1:23" s="1" customFormat="1" ht="55.5" customHeight="1" x14ac:dyDescent="0.25">
      <c r="A72" s="13" t="s">
        <v>102</v>
      </c>
      <c r="B72" s="13" t="s">
        <v>102</v>
      </c>
      <c r="C72" s="8" t="s">
        <v>103</v>
      </c>
      <c r="D72" s="9"/>
      <c r="E72" s="44"/>
      <c r="F72" s="44"/>
      <c r="G72" s="44"/>
      <c r="H72" s="4"/>
      <c r="I72" s="41"/>
      <c r="J72" s="41"/>
      <c r="K72" s="41"/>
      <c r="L72" s="41"/>
      <c r="M72" s="41"/>
      <c r="N72" s="41"/>
      <c r="O72" s="41"/>
      <c r="P72" s="41"/>
      <c r="Q72" s="4"/>
      <c r="R72" s="41"/>
      <c r="S72" s="41"/>
      <c r="T72" s="41"/>
      <c r="U72" s="41"/>
      <c r="V72" s="41"/>
      <c r="W72" s="29"/>
    </row>
    <row r="73" spans="1:23" s="1" customFormat="1" x14ac:dyDescent="0.25">
      <c r="A73" s="3" t="s">
        <v>104</v>
      </c>
      <c r="B73" s="3" t="s">
        <v>104</v>
      </c>
      <c r="C73" s="9" t="s">
        <v>91</v>
      </c>
      <c r="D73" s="9" t="s">
        <v>92</v>
      </c>
      <c r="E73" s="44">
        <v>674</v>
      </c>
      <c r="F73" s="42">
        <v>0</v>
      </c>
      <c r="G73" s="42">
        <f t="shared" ref="G73:G76" si="43">E73+F73</f>
        <v>674</v>
      </c>
      <c r="H73" s="4">
        <v>6</v>
      </c>
      <c r="I73" s="41">
        <f t="shared" si="2"/>
        <v>4044</v>
      </c>
      <c r="J73" s="41">
        <v>3350.8051405199999</v>
      </c>
      <c r="K73" s="41">
        <v>424.43955671999998</v>
      </c>
      <c r="L73" s="41">
        <v>268.75534319999997</v>
      </c>
      <c r="M73" s="41">
        <f t="shared" ref="M73:M95" si="44">J73+K73+L73</f>
        <v>4044.0000404399998</v>
      </c>
      <c r="N73" s="41">
        <v>674</v>
      </c>
      <c r="O73" s="42">
        <v>0</v>
      </c>
      <c r="P73" s="41">
        <f t="shared" ref="P73:P76" si="45">N73+O73</f>
        <v>674</v>
      </c>
      <c r="Q73" s="4">
        <v>5</v>
      </c>
      <c r="R73" s="41">
        <f t="shared" ref="R73:R76" si="46">N73*Q73</f>
        <v>3370</v>
      </c>
      <c r="S73" s="41">
        <v>2792.3376171</v>
      </c>
      <c r="T73" s="41">
        <v>353.69963059999998</v>
      </c>
      <c r="U73" s="41">
        <v>223.96278599999999</v>
      </c>
      <c r="V73" s="41">
        <f t="shared" ref="V73:V76" si="47">S73+T73+U73</f>
        <v>3370.0000337000001</v>
      </c>
      <c r="W73" s="29" t="s">
        <v>477</v>
      </c>
    </row>
    <row r="74" spans="1:23" s="1" customFormat="1" x14ac:dyDescent="0.25">
      <c r="A74" s="3" t="s">
        <v>105</v>
      </c>
      <c r="B74" s="3" t="s">
        <v>105</v>
      </c>
      <c r="C74" s="9" t="s">
        <v>94</v>
      </c>
      <c r="D74" s="9" t="s">
        <v>92</v>
      </c>
      <c r="E74" s="44">
        <v>1135</v>
      </c>
      <c r="F74" s="42">
        <v>0</v>
      </c>
      <c r="G74" s="42">
        <f t="shared" si="43"/>
        <v>1135</v>
      </c>
      <c r="H74" s="4">
        <v>2</v>
      </c>
      <c r="I74" s="41">
        <f t="shared" si="2"/>
        <v>2270</v>
      </c>
      <c r="J74" s="41">
        <v>1880.8921041000001</v>
      </c>
      <c r="K74" s="41">
        <v>238.2487126</v>
      </c>
      <c r="L74" s="41">
        <v>150.859206</v>
      </c>
      <c r="M74" s="41">
        <f t="shared" si="44"/>
        <v>2270.0000227</v>
      </c>
      <c r="N74" s="41">
        <v>1135</v>
      </c>
      <c r="O74" s="42">
        <v>0</v>
      </c>
      <c r="P74" s="41">
        <f t="shared" si="45"/>
        <v>1135</v>
      </c>
      <c r="Q74" s="4">
        <v>3</v>
      </c>
      <c r="R74" s="41">
        <f t="shared" si="46"/>
        <v>3405</v>
      </c>
      <c r="S74" s="41">
        <v>2821.33815615</v>
      </c>
      <c r="T74" s="41">
        <v>357.37306890000002</v>
      </c>
      <c r="U74" s="41">
        <v>226.28880899999999</v>
      </c>
      <c r="V74" s="41">
        <f t="shared" si="47"/>
        <v>3405.0000340500001</v>
      </c>
      <c r="W74" s="29" t="s">
        <v>477</v>
      </c>
    </row>
    <row r="75" spans="1:23" s="1" customFormat="1" x14ac:dyDescent="0.25">
      <c r="A75" s="3" t="s">
        <v>106</v>
      </c>
      <c r="B75" s="3" t="s">
        <v>106</v>
      </c>
      <c r="C75" s="9" t="s">
        <v>96</v>
      </c>
      <c r="D75" s="9" t="s">
        <v>92</v>
      </c>
      <c r="E75" s="44">
        <v>1987</v>
      </c>
      <c r="F75" s="42">
        <v>0</v>
      </c>
      <c r="G75" s="42">
        <f t="shared" si="43"/>
        <v>1987</v>
      </c>
      <c r="H75" s="4">
        <v>2</v>
      </c>
      <c r="I75" s="41">
        <f t="shared" si="2"/>
        <v>3974</v>
      </c>
      <c r="J75" s="41">
        <v>3292.8040624199998</v>
      </c>
      <c r="K75" s="41">
        <v>417.09268012000001</v>
      </c>
      <c r="L75" s="41">
        <v>264.10329719999999</v>
      </c>
      <c r="M75" s="41">
        <f t="shared" si="44"/>
        <v>3974.0000397399995</v>
      </c>
      <c r="N75" s="41">
        <v>1987</v>
      </c>
      <c r="O75" s="42">
        <v>0</v>
      </c>
      <c r="P75" s="41">
        <f t="shared" si="45"/>
        <v>1987</v>
      </c>
      <c r="Q75" s="4">
        <v>2</v>
      </c>
      <c r="R75" s="41">
        <f t="shared" si="46"/>
        <v>3974</v>
      </c>
      <c r="S75" s="41">
        <v>3292.8040624199998</v>
      </c>
      <c r="T75" s="41">
        <v>417.09268012000001</v>
      </c>
      <c r="U75" s="41">
        <v>264.10329719999999</v>
      </c>
      <c r="V75" s="41">
        <f t="shared" si="47"/>
        <v>3974.0000397399995</v>
      </c>
      <c r="W75" s="29"/>
    </row>
    <row r="76" spans="1:23" s="1" customFormat="1" ht="27.75" customHeight="1" x14ac:dyDescent="0.25">
      <c r="A76" s="3" t="s">
        <v>107</v>
      </c>
      <c r="B76" s="3" t="s">
        <v>107</v>
      </c>
      <c r="C76" s="16" t="s">
        <v>108</v>
      </c>
      <c r="D76" s="9" t="s">
        <v>109</v>
      </c>
      <c r="E76" s="44">
        <v>14</v>
      </c>
      <c r="F76" s="42">
        <v>0</v>
      </c>
      <c r="G76" s="42">
        <f t="shared" si="43"/>
        <v>14</v>
      </c>
      <c r="H76" s="4">
        <v>66</v>
      </c>
      <c r="I76" s="41">
        <f t="shared" si="2"/>
        <v>924</v>
      </c>
      <c r="J76" s="41">
        <v>765.61423091999995</v>
      </c>
      <c r="K76" s="41">
        <v>96.978771120000005</v>
      </c>
      <c r="L76" s="41">
        <v>61.407007199999995</v>
      </c>
      <c r="M76" s="41">
        <f t="shared" si="44"/>
        <v>924.00000923999994</v>
      </c>
      <c r="N76" s="41">
        <v>14</v>
      </c>
      <c r="O76" s="42">
        <v>0</v>
      </c>
      <c r="P76" s="41">
        <f t="shared" si="45"/>
        <v>14</v>
      </c>
      <c r="Q76" s="4">
        <v>250</v>
      </c>
      <c r="R76" s="41">
        <f t="shared" si="46"/>
        <v>3500</v>
      </c>
      <c r="S76" s="41">
        <v>2900.0539050000002</v>
      </c>
      <c r="T76" s="41">
        <v>367.34383000000003</v>
      </c>
      <c r="U76" s="41">
        <v>232.60229999999999</v>
      </c>
      <c r="V76" s="41">
        <f t="shared" si="47"/>
        <v>3500.0000350000005</v>
      </c>
      <c r="W76" s="29" t="s">
        <v>477</v>
      </c>
    </row>
    <row r="77" spans="1:23" s="1" customFormat="1" ht="68.25" customHeight="1" x14ac:dyDescent="0.25">
      <c r="A77" s="13" t="s">
        <v>110</v>
      </c>
      <c r="B77" s="13" t="s">
        <v>110</v>
      </c>
      <c r="C77" s="17" t="s">
        <v>414</v>
      </c>
      <c r="D77" s="18"/>
      <c r="E77" s="45"/>
      <c r="F77" s="45"/>
      <c r="G77" s="45"/>
      <c r="H77" s="4"/>
      <c r="I77" s="41"/>
      <c r="J77" s="41"/>
      <c r="K77" s="41"/>
      <c r="L77" s="41"/>
      <c r="M77" s="41"/>
      <c r="N77" s="41"/>
      <c r="O77" s="41"/>
      <c r="P77" s="41"/>
      <c r="Q77" s="4"/>
      <c r="R77" s="41"/>
      <c r="S77" s="41"/>
      <c r="T77" s="41"/>
      <c r="U77" s="41"/>
      <c r="V77" s="41"/>
      <c r="W77" s="29"/>
    </row>
    <row r="78" spans="1:23" s="1" customFormat="1" ht="25.5" x14ac:dyDescent="0.25">
      <c r="A78" s="3" t="s">
        <v>111</v>
      </c>
      <c r="B78" s="3" t="s">
        <v>111</v>
      </c>
      <c r="C78" s="18" t="s">
        <v>112</v>
      </c>
      <c r="D78" s="18" t="s">
        <v>10</v>
      </c>
      <c r="E78" s="45">
        <v>710</v>
      </c>
      <c r="F78" s="42">
        <v>0</v>
      </c>
      <c r="G78" s="42">
        <f t="shared" ref="G78:G85" si="48">E78+F78</f>
        <v>710</v>
      </c>
      <c r="H78" s="4">
        <v>1</v>
      </c>
      <c r="I78" s="41">
        <f t="shared" si="2"/>
        <v>710</v>
      </c>
      <c r="J78" s="41">
        <v>588.29664930000001</v>
      </c>
      <c r="K78" s="41">
        <v>74.5183198</v>
      </c>
      <c r="L78" s="41">
        <v>47.185037999999999</v>
      </c>
      <c r="M78" s="41">
        <f t="shared" si="44"/>
        <v>710.00000709999995</v>
      </c>
      <c r="N78" s="41">
        <v>710</v>
      </c>
      <c r="O78" s="42">
        <v>0</v>
      </c>
      <c r="P78" s="41">
        <f t="shared" ref="P78:P90" si="49">N78+O78</f>
        <v>710</v>
      </c>
      <c r="Q78" s="4">
        <v>1</v>
      </c>
      <c r="R78" s="41">
        <f t="shared" ref="R78:R143" si="50">N78*Q78</f>
        <v>710</v>
      </c>
      <c r="S78" s="41">
        <v>588.29664930000001</v>
      </c>
      <c r="T78" s="41">
        <v>74.5183198</v>
      </c>
      <c r="U78" s="41">
        <v>47.185037999999999</v>
      </c>
      <c r="V78" s="41">
        <f t="shared" ref="V78:V132" si="51">S78+T78+U78</f>
        <v>710.00000709999995</v>
      </c>
      <c r="W78" s="29"/>
    </row>
    <row r="79" spans="1:23" s="1" customFormat="1" ht="25.5" x14ac:dyDescent="0.25">
      <c r="A79" s="3" t="s">
        <v>113</v>
      </c>
      <c r="B79" s="3" t="s">
        <v>113</v>
      </c>
      <c r="C79" s="18" t="s">
        <v>114</v>
      </c>
      <c r="D79" s="18" t="s">
        <v>10</v>
      </c>
      <c r="E79" s="45">
        <v>71</v>
      </c>
      <c r="F79" s="42">
        <v>0</v>
      </c>
      <c r="G79" s="42">
        <f t="shared" si="48"/>
        <v>71</v>
      </c>
      <c r="H79" s="4">
        <v>1</v>
      </c>
      <c r="I79" s="41">
        <f t="shared" ref="I79:I143" si="52">E79*H79</f>
        <v>71</v>
      </c>
      <c r="J79" s="41">
        <v>58.82966493</v>
      </c>
      <c r="K79" s="41">
        <v>7.4518319799999997</v>
      </c>
      <c r="L79" s="41">
        <v>4.7185037999999997</v>
      </c>
      <c r="M79" s="41">
        <f t="shared" si="44"/>
        <v>71.000000709999995</v>
      </c>
      <c r="N79" s="41">
        <v>71</v>
      </c>
      <c r="O79" s="42">
        <v>0</v>
      </c>
      <c r="P79" s="41">
        <f t="shared" si="49"/>
        <v>71</v>
      </c>
      <c r="Q79" s="4">
        <v>1</v>
      </c>
      <c r="R79" s="41">
        <f t="shared" si="50"/>
        <v>71</v>
      </c>
      <c r="S79" s="41">
        <v>58.82966493</v>
      </c>
      <c r="T79" s="41">
        <v>7.4518319799999997</v>
      </c>
      <c r="U79" s="41">
        <v>4.7185037999999997</v>
      </c>
      <c r="V79" s="41">
        <f t="shared" si="51"/>
        <v>71.000000709999995</v>
      </c>
      <c r="W79" s="29"/>
    </row>
    <row r="80" spans="1:23" s="1" customFormat="1" ht="34.5" customHeight="1" x14ac:dyDescent="0.25">
      <c r="A80" s="3" t="s">
        <v>115</v>
      </c>
      <c r="B80" s="3" t="s">
        <v>115</v>
      </c>
      <c r="C80" s="9" t="s">
        <v>464</v>
      </c>
      <c r="D80" s="9" t="s">
        <v>10</v>
      </c>
      <c r="E80" s="44">
        <v>171</v>
      </c>
      <c r="F80" s="42">
        <v>0</v>
      </c>
      <c r="G80" s="42">
        <f t="shared" si="48"/>
        <v>171</v>
      </c>
      <c r="H80" s="4">
        <v>2</v>
      </c>
      <c r="I80" s="41">
        <f t="shared" si="52"/>
        <v>342</v>
      </c>
      <c r="J80" s="41">
        <v>283.37669585999998</v>
      </c>
      <c r="K80" s="41">
        <v>35.894739960000003</v>
      </c>
      <c r="L80" s="41">
        <v>22.728567599999998</v>
      </c>
      <c r="M80" s="41">
        <f t="shared" si="44"/>
        <v>342.00000341999998</v>
      </c>
      <c r="N80" s="41">
        <v>171</v>
      </c>
      <c r="O80" s="42">
        <v>0</v>
      </c>
      <c r="P80" s="41">
        <f t="shared" si="49"/>
        <v>171</v>
      </c>
      <c r="Q80" s="4">
        <v>2</v>
      </c>
      <c r="R80" s="41">
        <f t="shared" si="50"/>
        <v>342</v>
      </c>
      <c r="S80" s="41">
        <v>283.37669585999998</v>
      </c>
      <c r="T80" s="41">
        <v>35.894739960000003</v>
      </c>
      <c r="U80" s="41">
        <v>22.728567599999998</v>
      </c>
      <c r="V80" s="41">
        <f t="shared" si="51"/>
        <v>342.00000341999998</v>
      </c>
      <c r="W80" s="29"/>
    </row>
    <row r="81" spans="1:23" s="1" customFormat="1" ht="28.5" x14ac:dyDescent="0.25">
      <c r="A81" s="3" t="s">
        <v>116</v>
      </c>
      <c r="B81" s="3" t="s">
        <v>116</v>
      </c>
      <c r="C81" s="9" t="s">
        <v>415</v>
      </c>
      <c r="D81" s="9" t="s">
        <v>10</v>
      </c>
      <c r="E81" s="44">
        <v>190</v>
      </c>
      <c r="F81" s="42">
        <v>0</v>
      </c>
      <c r="G81" s="42">
        <f t="shared" si="48"/>
        <v>190</v>
      </c>
      <c r="H81" s="10">
        <v>2</v>
      </c>
      <c r="I81" s="41">
        <f t="shared" si="52"/>
        <v>380</v>
      </c>
      <c r="J81" s="41">
        <v>314.86299539999999</v>
      </c>
      <c r="K81" s="41">
        <v>39.883044400000003</v>
      </c>
      <c r="L81" s="41">
        <v>25.253964</v>
      </c>
      <c r="M81" s="41">
        <f t="shared" si="44"/>
        <v>380.0000038</v>
      </c>
      <c r="N81" s="41">
        <v>190</v>
      </c>
      <c r="O81" s="42">
        <v>0</v>
      </c>
      <c r="P81" s="41">
        <f t="shared" si="49"/>
        <v>190</v>
      </c>
      <c r="Q81" s="4">
        <v>1</v>
      </c>
      <c r="R81" s="41">
        <f t="shared" si="50"/>
        <v>190</v>
      </c>
      <c r="S81" s="41">
        <v>157.43149769999999</v>
      </c>
      <c r="T81" s="41">
        <v>19.941522200000001</v>
      </c>
      <c r="U81" s="41">
        <v>12.626982</v>
      </c>
      <c r="V81" s="41">
        <f t="shared" si="51"/>
        <v>190.0000019</v>
      </c>
      <c r="W81" s="29"/>
    </row>
    <row r="82" spans="1:23" s="1" customFormat="1" ht="105" x14ac:dyDescent="0.25">
      <c r="A82" s="3" t="s">
        <v>117</v>
      </c>
      <c r="B82" s="3" t="s">
        <v>117</v>
      </c>
      <c r="C82" s="9" t="s">
        <v>416</v>
      </c>
      <c r="D82" s="9" t="s">
        <v>10</v>
      </c>
      <c r="E82" s="44">
        <v>71</v>
      </c>
      <c r="F82" s="42">
        <v>0</v>
      </c>
      <c r="G82" s="42">
        <f t="shared" si="48"/>
        <v>71</v>
      </c>
      <c r="H82" s="4">
        <v>2</v>
      </c>
      <c r="I82" s="41">
        <f t="shared" si="52"/>
        <v>142</v>
      </c>
      <c r="J82" s="41">
        <v>117.65932986</v>
      </c>
      <c r="K82" s="41">
        <v>14.903663959999999</v>
      </c>
      <c r="L82" s="41">
        <v>9.4370075999999994</v>
      </c>
      <c r="M82" s="41">
        <f t="shared" si="44"/>
        <v>142.00000141999999</v>
      </c>
      <c r="N82" s="41">
        <v>71</v>
      </c>
      <c r="O82" s="42">
        <v>0</v>
      </c>
      <c r="P82" s="41">
        <f t="shared" si="49"/>
        <v>71</v>
      </c>
      <c r="Q82" s="4">
        <v>2</v>
      </c>
      <c r="R82" s="41">
        <f t="shared" si="50"/>
        <v>142</v>
      </c>
      <c r="S82" s="41">
        <v>117.65932986</v>
      </c>
      <c r="T82" s="41">
        <v>14.903663959999999</v>
      </c>
      <c r="U82" s="41">
        <v>9.4370075999999994</v>
      </c>
      <c r="V82" s="41">
        <f t="shared" si="51"/>
        <v>142.00000141999999</v>
      </c>
      <c r="W82" s="29"/>
    </row>
    <row r="83" spans="1:23" s="1" customFormat="1" ht="26.25" x14ac:dyDescent="0.25">
      <c r="A83" s="3" t="s">
        <v>118</v>
      </c>
      <c r="B83" s="3" t="s">
        <v>118</v>
      </c>
      <c r="C83" s="9" t="s">
        <v>465</v>
      </c>
      <c r="D83" s="9" t="s">
        <v>10</v>
      </c>
      <c r="E83" s="44">
        <v>71</v>
      </c>
      <c r="F83" s="42">
        <v>0</v>
      </c>
      <c r="G83" s="42">
        <f t="shared" si="48"/>
        <v>71</v>
      </c>
      <c r="H83" s="4">
        <v>1</v>
      </c>
      <c r="I83" s="41">
        <f t="shared" si="52"/>
        <v>71</v>
      </c>
      <c r="J83" s="41">
        <v>58.82966493</v>
      </c>
      <c r="K83" s="41">
        <v>7.4518319799999997</v>
      </c>
      <c r="L83" s="41">
        <v>4.7185037999999997</v>
      </c>
      <c r="M83" s="41">
        <f t="shared" si="44"/>
        <v>71.000000709999995</v>
      </c>
      <c r="N83" s="41">
        <v>71</v>
      </c>
      <c r="O83" s="42">
        <v>0</v>
      </c>
      <c r="P83" s="41">
        <f t="shared" si="49"/>
        <v>71</v>
      </c>
      <c r="Q83" s="4">
        <v>4</v>
      </c>
      <c r="R83" s="41">
        <f t="shared" si="50"/>
        <v>284</v>
      </c>
      <c r="S83" s="41">
        <v>235.31865972</v>
      </c>
      <c r="T83" s="41">
        <v>29.807327919999999</v>
      </c>
      <c r="U83" s="41">
        <v>18.874015199999999</v>
      </c>
      <c r="V83" s="41">
        <f t="shared" si="51"/>
        <v>284.00000283999998</v>
      </c>
      <c r="W83" s="29" t="s">
        <v>477</v>
      </c>
    </row>
    <row r="84" spans="1:23" s="1" customFormat="1" ht="25.5" x14ac:dyDescent="0.25">
      <c r="A84" s="3" t="s">
        <v>119</v>
      </c>
      <c r="B84" s="3" t="s">
        <v>119</v>
      </c>
      <c r="C84" s="9" t="s">
        <v>120</v>
      </c>
      <c r="D84" s="9" t="s">
        <v>10</v>
      </c>
      <c r="E84" s="44">
        <v>90</v>
      </c>
      <c r="F84" s="42">
        <v>0</v>
      </c>
      <c r="G84" s="42">
        <f t="shared" si="48"/>
        <v>90</v>
      </c>
      <c r="H84" s="4">
        <v>1</v>
      </c>
      <c r="I84" s="41">
        <f t="shared" si="52"/>
        <v>90</v>
      </c>
      <c r="J84" s="41">
        <v>74.572814699999995</v>
      </c>
      <c r="K84" s="41">
        <v>9.4459841999999998</v>
      </c>
      <c r="L84" s="41">
        <v>5.9812019999999997</v>
      </c>
      <c r="M84" s="41">
        <f t="shared" si="44"/>
        <v>90.000000899999989</v>
      </c>
      <c r="N84" s="41">
        <v>90</v>
      </c>
      <c r="O84" s="42">
        <v>0</v>
      </c>
      <c r="P84" s="41">
        <f t="shared" si="49"/>
        <v>90</v>
      </c>
      <c r="Q84" s="4">
        <v>1</v>
      </c>
      <c r="R84" s="41">
        <f t="shared" si="50"/>
        <v>90</v>
      </c>
      <c r="S84" s="41">
        <v>74.572814699999995</v>
      </c>
      <c r="T84" s="41">
        <v>9.4459841999999998</v>
      </c>
      <c r="U84" s="41">
        <v>5.9812019999999997</v>
      </c>
      <c r="V84" s="41">
        <f t="shared" si="51"/>
        <v>90.000000899999989</v>
      </c>
      <c r="W84" s="29"/>
    </row>
    <row r="85" spans="1:23" s="1" customFormat="1" ht="41.25" x14ac:dyDescent="0.25">
      <c r="A85" s="3" t="s">
        <v>121</v>
      </c>
      <c r="B85" s="24"/>
      <c r="C85" s="9" t="s">
        <v>417</v>
      </c>
      <c r="D85" s="9" t="s">
        <v>10</v>
      </c>
      <c r="E85" s="44">
        <v>25</v>
      </c>
      <c r="F85" s="42">
        <v>0</v>
      </c>
      <c r="G85" s="42">
        <f t="shared" si="48"/>
        <v>25</v>
      </c>
      <c r="H85" s="4">
        <v>3</v>
      </c>
      <c r="I85" s="41">
        <f t="shared" si="52"/>
        <v>75</v>
      </c>
      <c r="J85" s="41">
        <v>62.144012250000003</v>
      </c>
      <c r="K85" s="41">
        <v>7.8716534999999999</v>
      </c>
      <c r="L85" s="41">
        <v>4.9843349999999997</v>
      </c>
      <c r="M85" s="41">
        <f t="shared" si="44"/>
        <v>75.000000749999998</v>
      </c>
      <c r="N85" s="54"/>
      <c r="O85" s="42"/>
      <c r="P85" s="41"/>
      <c r="Q85" s="141"/>
      <c r="R85" s="54"/>
      <c r="S85" s="54"/>
      <c r="T85" s="54"/>
      <c r="U85" s="54"/>
      <c r="V85" s="54"/>
      <c r="W85" s="173" t="s">
        <v>478</v>
      </c>
    </row>
    <row r="86" spans="1:23" s="1" customFormat="1" ht="41.25" x14ac:dyDescent="0.25">
      <c r="A86" s="3"/>
      <c r="B86" s="3" t="s">
        <v>121</v>
      </c>
      <c r="C86" s="9" t="s">
        <v>386</v>
      </c>
      <c r="D86" s="9" t="s">
        <v>10</v>
      </c>
      <c r="E86" s="44"/>
      <c r="F86" s="44"/>
      <c r="G86" s="44"/>
      <c r="H86" s="4"/>
      <c r="I86" s="41"/>
      <c r="J86" s="41"/>
      <c r="K86" s="41"/>
      <c r="L86" s="41"/>
      <c r="M86" s="41"/>
      <c r="N86" s="41">
        <v>25</v>
      </c>
      <c r="O86" s="42">
        <v>0</v>
      </c>
      <c r="P86" s="41">
        <f t="shared" si="49"/>
        <v>25</v>
      </c>
      <c r="Q86" s="4">
        <v>4</v>
      </c>
      <c r="R86" s="41">
        <f>N86*Q86</f>
        <v>100</v>
      </c>
      <c r="S86" s="41">
        <v>82.858682999999999</v>
      </c>
      <c r="T86" s="41">
        <v>10.495538</v>
      </c>
      <c r="U86" s="41">
        <v>6.6457799999999994</v>
      </c>
      <c r="V86" s="41">
        <f>S86+T86+U86</f>
        <v>100.000001</v>
      </c>
      <c r="W86" s="170"/>
    </row>
    <row r="87" spans="1:23" s="1" customFormat="1" ht="54" x14ac:dyDescent="0.25">
      <c r="A87" s="3" t="s">
        <v>466</v>
      </c>
      <c r="B87" s="3" t="s">
        <v>466</v>
      </c>
      <c r="C87" s="9" t="s">
        <v>436</v>
      </c>
      <c r="D87" s="9" t="s">
        <v>10</v>
      </c>
      <c r="E87" s="44">
        <v>71</v>
      </c>
      <c r="F87" s="42">
        <v>0</v>
      </c>
      <c r="G87" s="42">
        <f t="shared" ref="G87:G90" si="53">E87+F87</f>
        <v>71</v>
      </c>
      <c r="H87" s="10">
        <v>1</v>
      </c>
      <c r="I87" s="41">
        <f t="shared" si="52"/>
        <v>71</v>
      </c>
      <c r="J87" s="41">
        <v>58.82966493</v>
      </c>
      <c r="K87" s="41">
        <v>7.4518319799999997</v>
      </c>
      <c r="L87" s="41">
        <v>4.7185037999999997</v>
      </c>
      <c r="M87" s="41">
        <f t="shared" si="44"/>
        <v>71.000000709999995</v>
      </c>
      <c r="N87" s="41">
        <v>71</v>
      </c>
      <c r="O87" s="42">
        <v>0</v>
      </c>
      <c r="P87" s="41">
        <f t="shared" si="49"/>
        <v>71</v>
      </c>
      <c r="Q87" s="4">
        <v>1</v>
      </c>
      <c r="R87" s="41">
        <f t="shared" si="50"/>
        <v>71</v>
      </c>
      <c r="S87" s="41">
        <v>58.82966493</v>
      </c>
      <c r="T87" s="41">
        <v>7.4518319799999997</v>
      </c>
      <c r="U87" s="41">
        <v>4.7185037999999997</v>
      </c>
      <c r="V87" s="41">
        <f t="shared" si="51"/>
        <v>71.000000709999995</v>
      </c>
      <c r="W87" s="29"/>
    </row>
    <row r="88" spans="1:23" s="1" customFormat="1" ht="38.25" x14ac:dyDescent="0.25">
      <c r="A88" s="3" t="s">
        <v>467</v>
      </c>
      <c r="B88" s="3" t="s">
        <v>467</v>
      </c>
      <c r="C88" s="9" t="s">
        <v>267</v>
      </c>
      <c r="D88" s="9" t="s">
        <v>269</v>
      </c>
      <c r="E88" s="42">
        <v>200</v>
      </c>
      <c r="F88" s="42">
        <v>0</v>
      </c>
      <c r="G88" s="42">
        <f t="shared" si="53"/>
        <v>200</v>
      </c>
      <c r="H88" s="4">
        <v>558</v>
      </c>
      <c r="I88" s="41">
        <f t="shared" si="52"/>
        <v>111600</v>
      </c>
      <c r="J88" s="41">
        <v>92470.290227999998</v>
      </c>
      <c r="K88" s="41">
        <v>11713.020408</v>
      </c>
      <c r="L88" s="41">
        <v>7416.6904799999993</v>
      </c>
      <c r="M88" s="41">
        <f t="shared" si="44"/>
        <v>111600.001116</v>
      </c>
      <c r="N88" s="41">
        <v>200</v>
      </c>
      <c r="O88" s="42">
        <v>0</v>
      </c>
      <c r="P88" s="41">
        <f t="shared" si="49"/>
        <v>200</v>
      </c>
      <c r="Q88" s="4">
        <v>650</v>
      </c>
      <c r="R88" s="41">
        <f t="shared" si="50"/>
        <v>130000</v>
      </c>
      <c r="S88" s="41">
        <v>107716.2879</v>
      </c>
      <c r="T88" s="41">
        <v>13644.1994</v>
      </c>
      <c r="U88" s="41">
        <v>8639.5139999999992</v>
      </c>
      <c r="V88" s="41">
        <f t="shared" si="51"/>
        <v>130000.00129999999</v>
      </c>
      <c r="W88" s="29" t="s">
        <v>477</v>
      </c>
    </row>
    <row r="89" spans="1:23" s="1" customFormat="1" ht="28.5" x14ac:dyDescent="0.25">
      <c r="A89" s="3" t="s">
        <v>468</v>
      </c>
      <c r="B89" s="3" t="s">
        <v>468</v>
      </c>
      <c r="C89" s="9" t="s">
        <v>437</v>
      </c>
      <c r="D89" s="9" t="s">
        <v>270</v>
      </c>
      <c r="E89" s="42">
        <v>700</v>
      </c>
      <c r="F89" s="42">
        <v>0</v>
      </c>
      <c r="G89" s="42">
        <f t="shared" si="53"/>
        <v>700</v>
      </c>
      <c r="H89" s="4">
        <v>85</v>
      </c>
      <c r="I89" s="41">
        <f t="shared" si="52"/>
        <v>59500</v>
      </c>
      <c r="J89" s="41">
        <v>49300.916384999997</v>
      </c>
      <c r="K89" s="41">
        <v>6244.8451100000002</v>
      </c>
      <c r="L89" s="41">
        <v>3954.2390999999998</v>
      </c>
      <c r="M89" s="41">
        <f t="shared" si="44"/>
        <v>59500.000594999998</v>
      </c>
      <c r="N89" s="41">
        <v>700</v>
      </c>
      <c r="O89" s="42">
        <v>0</v>
      </c>
      <c r="P89" s="41">
        <f t="shared" si="49"/>
        <v>700</v>
      </c>
      <c r="Q89" s="4">
        <v>85</v>
      </c>
      <c r="R89" s="41">
        <f t="shared" si="50"/>
        <v>59500</v>
      </c>
      <c r="S89" s="41">
        <v>49300.916384999997</v>
      </c>
      <c r="T89" s="41">
        <v>6244.8451100000002</v>
      </c>
      <c r="U89" s="41">
        <v>3954.2390999999998</v>
      </c>
      <c r="V89" s="41">
        <f t="shared" si="51"/>
        <v>59500.000594999998</v>
      </c>
      <c r="W89" s="29"/>
    </row>
    <row r="90" spans="1:23" s="1" customFormat="1" ht="54" x14ac:dyDescent="0.25">
      <c r="A90" s="3" t="s">
        <v>263</v>
      </c>
      <c r="B90" s="3" t="s">
        <v>263</v>
      </c>
      <c r="C90" s="9" t="s">
        <v>418</v>
      </c>
      <c r="D90" s="9" t="s">
        <v>122</v>
      </c>
      <c r="E90" s="42">
        <v>72</v>
      </c>
      <c r="F90" s="42">
        <v>0</v>
      </c>
      <c r="G90" s="42">
        <f t="shared" si="53"/>
        <v>72</v>
      </c>
      <c r="H90" s="4">
        <v>5</v>
      </c>
      <c r="I90" s="41">
        <f t="shared" si="52"/>
        <v>360</v>
      </c>
      <c r="J90" s="41">
        <v>298.29125879999998</v>
      </c>
      <c r="K90" s="41">
        <v>37.783936799999999</v>
      </c>
      <c r="L90" s="41">
        <v>23.924807999999999</v>
      </c>
      <c r="M90" s="41">
        <f t="shared" si="44"/>
        <v>360.00000359999996</v>
      </c>
      <c r="N90" s="41">
        <v>72</v>
      </c>
      <c r="O90" s="42">
        <v>0</v>
      </c>
      <c r="P90" s="41">
        <f t="shared" si="49"/>
        <v>72</v>
      </c>
      <c r="Q90" s="4">
        <v>5</v>
      </c>
      <c r="R90" s="41">
        <f t="shared" si="50"/>
        <v>360</v>
      </c>
      <c r="S90" s="41">
        <v>298.29125879999998</v>
      </c>
      <c r="T90" s="41">
        <v>37.783936799999999</v>
      </c>
      <c r="U90" s="41">
        <v>23.924807999999999</v>
      </c>
      <c r="V90" s="41">
        <f t="shared" si="51"/>
        <v>360.00000359999996</v>
      </c>
      <c r="W90" s="29"/>
    </row>
    <row r="91" spans="1:23" s="1" customFormat="1" ht="42" x14ac:dyDescent="0.25">
      <c r="A91" s="13" t="s">
        <v>127</v>
      </c>
      <c r="B91" s="13" t="s">
        <v>127</v>
      </c>
      <c r="C91" s="19" t="s">
        <v>419</v>
      </c>
      <c r="D91" s="9"/>
      <c r="E91" s="44"/>
      <c r="F91" s="44"/>
      <c r="G91" s="44"/>
      <c r="H91" s="4"/>
      <c r="I91" s="41"/>
      <c r="J91" s="41"/>
      <c r="K91" s="41"/>
      <c r="L91" s="41"/>
      <c r="M91" s="41"/>
      <c r="N91" s="41"/>
      <c r="O91" s="41"/>
      <c r="P91" s="41"/>
      <c r="Q91" s="4"/>
      <c r="R91" s="41"/>
      <c r="S91" s="41"/>
      <c r="T91" s="41"/>
      <c r="U91" s="41"/>
      <c r="V91" s="41"/>
      <c r="W91" s="29"/>
    </row>
    <row r="92" spans="1:23" s="1" customFormat="1" ht="38.25" x14ac:dyDescent="0.25">
      <c r="A92" s="3" t="s">
        <v>265</v>
      </c>
      <c r="B92" s="3" t="s">
        <v>265</v>
      </c>
      <c r="C92" s="9" t="s">
        <v>336</v>
      </c>
      <c r="D92" s="9" t="s">
        <v>10</v>
      </c>
      <c r="E92" s="44">
        <v>600</v>
      </c>
      <c r="F92" s="42">
        <v>0</v>
      </c>
      <c r="G92" s="42">
        <f t="shared" ref="G92:G95" si="54">E92+F92</f>
        <v>600</v>
      </c>
      <c r="H92" s="4">
        <v>4</v>
      </c>
      <c r="I92" s="41">
        <f t="shared" si="52"/>
        <v>2400</v>
      </c>
      <c r="J92" s="41">
        <v>1988.6083920000001</v>
      </c>
      <c r="K92" s="41">
        <v>251.892912</v>
      </c>
      <c r="L92" s="41">
        <v>159.49871999999999</v>
      </c>
      <c r="M92" s="41">
        <f t="shared" si="44"/>
        <v>2400.0000239999999</v>
      </c>
      <c r="N92" s="41">
        <v>600</v>
      </c>
      <c r="O92" s="42">
        <v>0</v>
      </c>
      <c r="P92" s="41">
        <f t="shared" ref="P92:P95" si="55">N92+O92</f>
        <v>600</v>
      </c>
      <c r="Q92" s="4">
        <v>7</v>
      </c>
      <c r="R92" s="41">
        <f t="shared" si="50"/>
        <v>4200</v>
      </c>
      <c r="S92" s="41">
        <v>3480.0646860000002</v>
      </c>
      <c r="T92" s="41">
        <v>440.81259599999998</v>
      </c>
      <c r="U92" s="41">
        <v>279.12275999999997</v>
      </c>
      <c r="V92" s="41">
        <f t="shared" si="51"/>
        <v>4200.0000420000006</v>
      </c>
      <c r="W92" s="29" t="s">
        <v>477</v>
      </c>
    </row>
    <row r="93" spans="1:23" s="1" customFormat="1" ht="63.75" x14ac:dyDescent="0.25">
      <c r="A93" s="3" t="s">
        <v>266</v>
      </c>
      <c r="B93" s="3" t="s">
        <v>266</v>
      </c>
      <c r="C93" s="9" t="s">
        <v>125</v>
      </c>
      <c r="D93" s="9" t="s">
        <v>10</v>
      </c>
      <c r="E93" s="44">
        <v>450</v>
      </c>
      <c r="F93" s="42">
        <v>0</v>
      </c>
      <c r="G93" s="42">
        <f t="shared" si="54"/>
        <v>450</v>
      </c>
      <c r="H93" s="4">
        <v>2</v>
      </c>
      <c r="I93" s="41">
        <f t="shared" si="52"/>
        <v>900</v>
      </c>
      <c r="J93" s="41">
        <v>745.72814700000004</v>
      </c>
      <c r="K93" s="41">
        <v>94.459841999999995</v>
      </c>
      <c r="L93" s="41">
        <v>59.812019999999997</v>
      </c>
      <c r="M93" s="41">
        <f t="shared" si="44"/>
        <v>900.00000899999998</v>
      </c>
      <c r="N93" s="41">
        <v>450</v>
      </c>
      <c r="O93" s="42">
        <v>0</v>
      </c>
      <c r="P93" s="41">
        <f t="shared" si="55"/>
        <v>450</v>
      </c>
      <c r="Q93" s="4">
        <v>8</v>
      </c>
      <c r="R93" s="41">
        <f t="shared" si="50"/>
        <v>3600</v>
      </c>
      <c r="S93" s="41">
        <v>2982.9125880000001</v>
      </c>
      <c r="T93" s="41">
        <v>377.83936799999998</v>
      </c>
      <c r="U93" s="41">
        <v>239.24807999999999</v>
      </c>
      <c r="V93" s="41">
        <f t="shared" si="51"/>
        <v>3600.0000359999999</v>
      </c>
      <c r="W93" s="29" t="s">
        <v>477</v>
      </c>
    </row>
    <row r="94" spans="1:23" s="1" customFormat="1" ht="25.5" x14ac:dyDescent="0.25">
      <c r="A94" s="14" t="s">
        <v>264</v>
      </c>
      <c r="B94" s="14" t="s">
        <v>264</v>
      </c>
      <c r="C94" s="9" t="s">
        <v>126</v>
      </c>
      <c r="D94" s="9" t="s">
        <v>10</v>
      </c>
      <c r="E94" s="44">
        <v>300</v>
      </c>
      <c r="F94" s="42">
        <v>0</v>
      </c>
      <c r="G94" s="42">
        <f t="shared" si="54"/>
        <v>300</v>
      </c>
      <c r="H94" s="4">
        <v>1</v>
      </c>
      <c r="I94" s="41">
        <f t="shared" si="52"/>
        <v>300</v>
      </c>
      <c r="J94" s="41">
        <v>248.57604900000001</v>
      </c>
      <c r="K94" s="41">
        <v>31.486613999999999</v>
      </c>
      <c r="L94" s="41">
        <v>19.937339999999999</v>
      </c>
      <c r="M94" s="41">
        <f t="shared" si="44"/>
        <v>300.00000299999999</v>
      </c>
      <c r="N94" s="41">
        <v>300</v>
      </c>
      <c r="O94" s="42">
        <v>0</v>
      </c>
      <c r="P94" s="41">
        <f t="shared" si="55"/>
        <v>300</v>
      </c>
      <c r="Q94" s="4">
        <v>1</v>
      </c>
      <c r="R94" s="41">
        <f t="shared" si="50"/>
        <v>300</v>
      </c>
      <c r="S94" s="41">
        <v>248.57604900000001</v>
      </c>
      <c r="T94" s="41">
        <v>31.486613999999999</v>
      </c>
      <c r="U94" s="41">
        <v>19.937339999999999</v>
      </c>
      <c r="V94" s="41">
        <f t="shared" si="51"/>
        <v>300.00000299999999</v>
      </c>
      <c r="W94" s="29"/>
    </row>
    <row r="95" spans="1:23" s="1" customFormat="1" ht="92.25" x14ac:dyDescent="0.25">
      <c r="A95" s="3" t="s">
        <v>128</v>
      </c>
      <c r="B95" s="3" t="s">
        <v>128</v>
      </c>
      <c r="C95" s="9" t="s">
        <v>438</v>
      </c>
      <c r="D95" s="11" t="s">
        <v>268</v>
      </c>
      <c r="E95" s="44">
        <v>500</v>
      </c>
      <c r="F95" s="42">
        <v>0</v>
      </c>
      <c r="G95" s="42">
        <f t="shared" si="54"/>
        <v>500</v>
      </c>
      <c r="H95" s="4">
        <v>2</v>
      </c>
      <c r="I95" s="41">
        <f t="shared" si="52"/>
        <v>1000</v>
      </c>
      <c r="J95" s="41">
        <v>828.58682999999996</v>
      </c>
      <c r="K95" s="41">
        <v>104.95538000000001</v>
      </c>
      <c r="L95" s="41">
        <v>66.457799999999992</v>
      </c>
      <c r="M95" s="41">
        <f t="shared" si="44"/>
        <v>1000.00001</v>
      </c>
      <c r="N95" s="41">
        <v>500</v>
      </c>
      <c r="O95" s="42">
        <v>0</v>
      </c>
      <c r="P95" s="41">
        <f t="shared" si="55"/>
        <v>500</v>
      </c>
      <c r="Q95" s="4">
        <v>2</v>
      </c>
      <c r="R95" s="41">
        <f t="shared" si="50"/>
        <v>1000</v>
      </c>
      <c r="S95" s="41">
        <v>828.58682999999996</v>
      </c>
      <c r="T95" s="41">
        <v>104.95538000000001</v>
      </c>
      <c r="U95" s="41">
        <v>66.457799999999992</v>
      </c>
      <c r="V95" s="41">
        <f t="shared" si="51"/>
        <v>1000.00001</v>
      </c>
      <c r="W95" s="29"/>
    </row>
    <row r="96" spans="1:23" s="1" customFormat="1" ht="92.25" x14ac:dyDescent="0.25">
      <c r="A96" s="13" t="s">
        <v>129</v>
      </c>
      <c r="B96" s="13" t="s">
        <v>129</v>
      </c>
      <c r="C96" s="9" t="s">
        <v>420</v>
      </c>
      <c r="D96" s="9"/>
      <c r="E96" s="44"/>
      <c r="F96" s="44"/>
      <c r="G96" s="44"/>
      <c r="H96" s="4"/>
      <c r="I96" s="41"/>
      <c r="J96" s="41"/>
      <c r="K96" s="41"/>
      <c r="L96" s="41"/>
      <c r="M96" s="41"/>
      <c r="N96" s="41"/>
      <c r="O96" s="41"/>
      <c r="P96" s="41"/>
      <c r="Q96" s="4"/>
      <c r="R96" s="41"/>
      <c r="S96" s="41"/>
      <c r="T96" s="41"/>
      <c r="U96" s="41"/>
      <c r="V96" s="41"/>
      <c r="W96" s="29"/>
    </row>
    <row r="97" spans="1:23" s="1" customFormat="1" ht="25.5" x14ac:dyDescent="0.25">
      <c r="A97" s="3" t="s">
        <v>123</v>
      </c>
      <c r="B97" s="3" t="s">
        <v>123</v>
      </c>
      <c r="C97" s="9" t="s">
        <v>131</v>
      </c>
      <c r="D97" s="9" t="s">
        <v>10</v>
      </c>
      <c r="E97" s="44">
        <v>100</v>
      </c>
      <c r="F97" s="42">
        <v>0</v>
      </c>
      <c r="G97" s="42">
        <f t="shared" ref="G97:G98" si="56">E97+F97</f>
        <v>100</v>
      </c>
      <c r="H97" s="4">
        <v>10</v>
      </c>
      <c r="I97" s="41">
        <f t="shared" si="52"/>
        <v>1000</v>
      </c>
      <c r="J97" s="41">
        <v>828.58682999999996</v>
      </c>
      <c r="K97" s="41">
        <v>104.95538000000001</v>
      </c>
      <c r="L97" s="41">
        <v>66.457799999999992</v>
      </c>
      <c r="M97" s="41">
        <f t="shared" ref="M97:M98" si="57">J97+K97+L97</f>
        <v>1000.00001</v>
      </c>
      <c r="N97" s="41">
        <v>100</v>
      </c>
      <c r="O97" s="42">
        <v>0</v>
      </c>
      <c r="P97" s="41">
        <f t="shared" ref="P97:P98" si="58">N97+O97</f>
        <v>100</v>
      </c>
      <c r="Q97" s="4">
        <v>10</v>
      </c>
      <c r="R97" s="41">
        <f t="shared" si="50"/>
        <v>1000</v>
      </c>
      <c r="S97" s="41">
        <v>828.58682999999996</v>
      </c>
      <c r="T97" s="41">
        <v>104.95538000000001</v>
      </c>
      <c r="U97" s="41">
        <v>66.457799999999992</v>
      </c>
      <c r="V97" s="41">
        <f t="shared" si="51"/>
        <v>1000.00001</v>
      </c>
      <c r="W97" s="29"/>
    </row>
    <row r="98" spans="1:23" s="1" customFormat="1" ht="25.5" x14ac:dyDescent="0.25">
      <c r="A98" s="3" t="s">
        <v>124</v>
      </c>
      <c r="B98" s="3" t="s">
        <v>124</v>
      </c>
      <c r="C98" s="9" t="s">
        <v>133</v>
      </c>
      <c r="D98" s="9" t="s">
        <v>10</v>
      </c>
      <c r="E98" s="44">
        <v>20</v>
      </c>
      <c r="F98" s="42">
        <v>0</v>
      </c>
      <c r="G98" s="42">
        <f t="shared" si="56"/>
        <v>20</v>
      </c>
      <c r="H98" s="4">
        <v>50</v>
      </c>
      <c r="I98" s="41">
        <f t="shared" si="52"/>
        <v>1000</v>
      </c>
      <c r="J98" s="41">
        <v>828.58682999999996</v>
      </c>
      <c r="K98" s="41">
        <v>104.95538000000001</v>
      </c>
      <c r="L98" s="41">
        <v>66.457799999999992</v>
      </c>
      <c r="M98" s="41">
        <f t="shared" si="57"/>
        <v>1000.00001</v>
      </c>
      <c r="N98" s="41">
        <v>20</v>
      </c>
      <c r="O98" s="42">
        <v>0</v>
      </c>
      <c r="P98" s="41">
        <f t="shared" si="58"/>
        <v>20</v>
      </c>
      <c r="Q98" s="4">
        <v>50</v>
      </c>
      <c r="R98" s="41">
        <f t="shared" si="50"/>
        <v>1000</v>
      </c>
      <c r="S98" s="41">
        <v>828.58682999999996</v>
      </c>
      <c r="T98" s="41">
        <v>104.95538000000001</v>
      </c>
      <c r="U98" s="41">
        <v>66.457799999999992</v>
      </c>
      <c r="V98" s="41">
        <f t="shared" si="51"/>
        <v>1000.00001</v>
      </c>
      <c r="W98" s="29"/>
    </row>
    <row r="99" spans="1:23" s="1" customFormat="1" ht="66.75" x14ac:dyDescent="0.25">
      <c r="A99" s="13" t="s">
        <v>130</v>
      </c>
      <c r="B99" s="13" t="s">
        <v>130</v>
      </c>
      <c r="C99" s="9" t="s">
        <v>421</v>
      </c>
      <c r="D99" s="9"/>
      <c r="E99" s="44"/>
      <c r="F99" s="44"/>
      <c r="G99" s="44"/>
      <c r="H99" s="4"/>
      <c r="I99" s="41"/>
      <c r="J99" s="41"/>
      <c r="K99" s="41"/>
      <c r="L99" s="41"/>
      <c r="M99" s="41"/>
      <c r="N99" s="41"/>
      <c r="O99" s="41"/>
      <c r="P99" s="41"/>
      <c r="Q99" s="4"/>
      <c r="R99" s="41"/>
      <c r="S99" s="41"/>
      <c r="T99" s="41"/>
      <c r="U99" s="41"/>
      <c r="V99" s="41"/>
      <c r="W99" s="29"/>
    </row>
    <row r="100" spans="1:23" s="1" customFormat="1" ht="25.5" x14ac:dyDescent="0.25">
      <c r="A100" s="3" t="s">
        <v>272</v>
      </c>
      <c r="B100" s="3" t="s">
        <v>272</v>
      </c>
      <c r="C100" s="9" t="s">
        <v>135</v>
      </c>
      <c r="D100" s="9" t="s">
        <v>10</v>
      </c>
      <c r="E100" s="44">
        <v>70</v>
      </c>
      <c r="F100" s="42">
        <v>0</v>
      </c>
      <c r="G100" s="42">
        <f t="shared" ref="G100:G102" si="59">E100+F100</f>
        <v>70</v>
      </c>
      <c r="H100" s="4">
        <v>1</v>
      </c>
      <c r="I100" s="41">
        <f t="shared" si="52"/>
        <v>70</v>
      </c>
      <c r="J100" s="41">
        <v>58.001078100000001</v>
      </c>
      <c r="K100" s="41">
        <v>7.3468765999999999</v>
      </c>
      <c r="L100" s="41">
        <v>4.6520459999999995</v>
      </c>
      <c r="M100" s="41">
        <f t="shared" ref="M100:M102" si="60">J100+K100+L100</f>
        <v>70.000000700000001</v>
      </c>
      <c r="N100" s="41">
        <v>70</v>
      </c>
      <c r="O100" s="42">
        <v>0</v>
      </c>
      <c r="P100" s="41">
        <f t="shared" ref="P100:P102" si="61">N100+O100</f>
        <v>70</v>
      </c>
      <c r="Q100" s="4">
        <v>1</v>
      </c>
      <c r="R100" s="41">
        <f t="shared" si="50"/>
        <v>70</v>
      </c>
      <c r="S100" s="41">
        <v>58.001078100000001</v>
      </c>
      <c r="T100" s="41">
        <v>7.3468765999999999</v>
      </c>
      <c r="U100" s="41">
        <v>4.6520459999999995</v>
      </c>
      <c r="V100" s="41">
        <f t="shared" si="51"/>
        <v>70.000000700000001</v>
      </c>
      <c r="W100" s="29"/>
    </row>
    <row r="101" spans="1:23" s="1" customFormat="1" ht="25.5" x14ac:dyDescent="0.25">
      <c r="A101" s="3" t="s">
        <v>273</v>
      </c>
      <c r="B101" s="3" t="s">
        <v>273</v>
      </c>
      <c r="C101" s="9" t="s">
        <v>137</v>
      </c>
      <c r="D101" s="9" t="s">
        <v>10</v>
      </c>
      <c r="E101" s="44">
        <v>20</v>
      </c>
      <c r="F101" s="42">
        <v>0</v>
      </c>
      <c r="G101" s="42">
        <f t="shared" si="59"/>
        <v>20</v>
      </c>
      <c r="H101" s="10">
        <v>1</v>
      </c>
      <c r="I101" s="41">
        <f t="shared" si="52"/>
        <v>20</v>
      </c>
      <c r="J101" s="41">
        <v>16.571736600000001</v>
      </c>
      <c r="K101" s="41">
        <v>2.0991076</v>
      </c>
      <c r="L101" s="41">
        <v>1.329156</v>
      </c>
      <c r="M101" s="41">
        <f t="shared" si="60"/>
        <v>20.000000200000002</v>
      </c>
      <c r="N101" s="41">
        <v>20</v>
      </c>
      <c r="O101" s="42">
        <v>0</v>
      </c>
      <c r="P101" s="41">
        <f t="shared" si="61"/>
        <v>20</v>
      </c>
      <c r="Q101" s="4">
        <v>1</v>
      </c>
      <c r="R101" s="41">
        <f t="shared" si="50"/>
        <v>20</v>
      </c>
      <c r="S101" s="41">
        <v>16.571736600000001</v>
      </c>
      <c r="T101" s="41">
        <v>2.0991076</v>
      </c>
      <c r="U101" s="41">
        <v>1.329156</v>
      </c>
      <c r="V101" s="41">
        <f t="shared" si="51"/>
        <v>20.000000200000002</v>
      </c>
      <c r="W101" s="29"/>
    </row>
    <row r="102" spans="1:23" s="1" customFormat="1" ht="102.75" x14ac:dyDescent="0.25">
      <c r="A102" s="14" t="s">
        <v>274</v>
      </c>
      <c r="B102" s="14" t="s">
        <v>274</v>
      </c>
      <c r="C102" s="9" t="s">
        <v>469</v>
      </c>
      <c r="D102" s="9" t="s">
        <v>139</v>
      </c>
      <c r="E102" s="46">
        <v>100</v>
      </c>
      <c r="F102" s="42">
        <v>0</v>
      </c>
      <c r="G102" s="42">
        <f t="shared" si="59"/>
        <v>100</v>
      </c>
      <c r="H102" s="4">
        <v>1</v>
      </c>
      <c r="I102" s="41">
        <f t="shared" si="52"/>
        <v>100</v>
      </c>
      <c r="J102" s="41">
        <v>82.858682999999999</v>
      </c>
      <c r="K102" s="41">
        <v>10.495538</v>
      </c>
      <c r="L102" s="41">
        <v>6.6457799999999994</v>
      </c>
      <c r="M102" s="41">
        <f t="shared" si="60"/>
        <v>100.000001</v>
      </c>
      <c r="N102" s="41">
        <v>100</v>
      </c>
      <c r="O102" s="42">
        <v>0</v>
      </c>
      <c r="P102" s="41">
        <f t="shared" si="61"/>
        <v>100</v>
      </c>
      <c r="Q102" s="4">
        <v>1</v>
      </c>
      <c r="R102" s="41">
        <f t="shared" si="50"/>
        <v>100</v>
      </c>
      <c r="S102" s="41">
        <v>82.858682999999999</v>
      </c>
      <c r="T102" s="41">
        <v>10.495538</v>
      </c>
      <c r="U102" s="41">
        <v>6.6457799999999994</v>
      </c>
      <c r="V102" s="41">
        <f t="shared" si="51"/>
        <v>100.000001</v>
      </c>
      <c r="W102" s="29"/>
    </row>
    <row r="103" spans="1:23" s="1" customFormat="1" ht="80.25" x14ac:dyDescent="0.25">
      <c r="A103" s="14" t="s">
        <v>138</v>
      </c>
      <c r="B103" s="14" t="s">
        <v>138</v>
      </c>
      <c r="C103" s="15" t="s">
        <v>422</v>
      </c>
      <c r="D103" s="33"/>
      <c r="E103" s="47"/>
      <c r="F103" s="47"/>
      <c r="G103" s="47"/>
      <c r="H103" s="4"/>
      <c r="I103" s="41"/>
      <c r="J103" s="41"/>
      <c r="K103" s="41"/>
      <c r="L103" s="41"/>
      <c r="M103" s="41"/>
      <c r="N103" s="41"/>
      <c r="O103" s="41"/>
      <c r="P103" s="41"/>
      <c r="Q103" s="4"/>
      <c r="R103" s="41"/>
      <c r="S103" s="41"/>
      <c r="T103" s="41"/>
      <c r="U103" s="41"/>
      <c r="V103" s="41"/>
      <c r="W103" s="29"/>
    </row>
    <row r="104" spans="1:23" s="1" customFormat="1" ht="102" x14ac:dyDescent="0.25">
      <c r="A104" s="96" t="s">
        <v>275</v>
      </c>
      <c r="B104" s="96" t="s">
        <v>275</v>
      </c>
      <c r="C104" s="104" t="s">
        <v>143</v>
      </c>
      <c r="D104" s="97" t="s">
        <v>144</v>
      </c>
      <c r="E104" s="98">
        <v>2000</v>
      </c>
      <c r="F104" s="99">
        <v>0</v>
      </c>
      <c r="G104" s="99">
        <f t="shared" ref="G104:G105" si="62">E104+F104</f>
        <v>2000</v>
      </c>
      <c r="H104" s="100">
        <v>12</v>
      </c>
      <c r="I104" s="101">
        <f t="shared" si="52"/>
        <v>24000</v>
      </c>
      <c r="J104" s="99">
        <v>19886.083920000001</v>
      </c>
      <c r="K104" s="99">
        <v>2518.9291200000002</v>
      </c>
      <c r="L104" s="99">
        <v>1594.9872</v>
      </c>
      <c r="M104" s="99">
        <f t="shared" ref="M104:M105" si="63">J104+K104+L104</f>
        <v>24000.000240000001</v>
      </c>
      <c r="N104" s="99">
        <v>2995.41</v>
      </c>
      <c r="O104" s="99">
        <v>0</v>
      </c>
      <c r="P104" s="99">
        <f>N104+O104</f>
        <v>2995.41</v>
      </c>
      <c r="Q104" s="133">
        <v>12</v>
      </c>
      <c r="R104" s="99">
        <f t="shared" si="50"/>
        <v>35944.92</v>
      </c>
      <c r="S104" s="99">
        <f>'[1]35.1'!$F$12</f>
        <v>25729.025123163887</v>
      </c>
      <c r="T104" s="99">
        <f>'[1]35.1'!$F$13</f>
        <v>6044.0322153600009</v>
      </c>
      <c r="U104" s="99">
        <f>'[1]35.1'!$F$14</f>
        <v>4171.8810520799998</v>
      </c>
      <c r="V104" s="99">
        <f t="shared" si="51"/>
        <v>35944.938390603886</v>
      </c>
      <c r="W104" s="102" t="s">
        <v>503</v>
      </c>
    </row>
    <row r="105" spans="1:23" s="1" customFormat="1" ht="102" x14ac:dyDescent="0.25">
      <c r="A105" s="96" t="s">
        <v>276</v>
      </c>
      <c r="B105" s="96" t="s">
        <v>276</v>
      </c>
      <c r="C105" s="104" t="s">
        <v>146</v>
      </c>
      <c r="D105" s="97" t="s">
        <v>144</v>
      </c>
      <c r="E105" s="98">
        <v>1000</v>
      </c>
      <c r="F105" s="99">
        <v>0</v>
      </c>
      <c r="G105" s="99">
        <f t="shared" si="62"/>
        <v>1000</v>
      </c>
      <c r="H105" s="100">
        <v>7</v>
      </c>
      <c r="I105" s="101">
        <f t="shared" si="52"/>
        <v>7000</v>
      </c>
      <c r="J105" s="99">
        <v>5800.1078100000004</v>
      </c>
      <c r="K105" s="99">
        <v>734.68766000000005</v>
      </c>
      <c r="L105" s="99">
        <v>465.20459999999997</v>
      </c>
      <c r="M105" s="99">
        <f t="shared" si="63"/>
        <v>7000.000070000001</v>
      </c>
      <c r="N105" s="99">
        <v>1478.44</v>
      </c>
      <c r="O105" s="99">
        <v>0</v>
      </c>
      <c r="P105" s="99">
        <f t="shared" ref="P105" si="64">N105+O105</f>
        <v>1478.44</v>
      </c>
      <c r="Q105" s="133">
        <v>8</v>
      </c>
      <c r="R105" s="99">
        <f t="shared" si="50"/>
        <v>11827.52</v>
      </c>
      <c r="S105" s="99">
        <f>'[1]35.2.'!$F$12</f>
        <v>8465.9952852504648</v>
      </c>
      <c r="T105" s="99">
        <f>'[1]35.2.'!$F$13</f>
        <v>1988.7675820799998</v>
      </c>
      <c r="U105" s="99">
        <f>'[1]35.2.'!$F$14</f>
        <v>1372.7428142399999</v>
      </c>
      <c r="V105" s="99">
        <f t="shared" si="51"/>
        <v>11827.505681570465</v>
      </c>
      <c r="W105" s="102" t="s">
        <v>503</v>
      </c>
    </row>
    <row r="106" spans="1:23" s="1" customFormat="1" ht="79.5" x14ac:dyDescent="0.25">
      <c r="A106" s="14" t="s">
        <v>141</v>
      </c>
      <c r="B106" s="14" t="s">
        <v>141</v>
      </c>
      <c r="C106" s="20" t="s">
        <v>423</v>
      </c>
      <c r="D106" s="9"/>
      <c r="E106" s="41"/>
      <c r="F106" s="41"/>
      <c r="G106" s="41"/>
      <c r="H106" s="4"/>
      <c r="I106" s="41"/>
      <c r="J106" s="41"/>
      <c r="K106" s="41"/>
      <c r="L106" s="41"/>
      <c r="M106" s="41"/>
      <c r="N106" s="41"/>
      <c r="O106" s="41"/>
      <c r="P106" s="41"/>
      <c r="Q106" s="4"/>
      <c r="R106" s="41"/>
      <c r="S106" s="41"/>
      <c r="T106" s="41"/>
      <c r="U106" s="41"/>
      <c r="V106" s="41"/>
      <c r="W106" s="29"/>
    </row>
    <row r="107" spans="1:23" s="1" customFormat="1" ht="102" x14ac:dyDescent="0.25">
      <c r="A107" s="96" t="s">
        <v>142</v>
      </c>
      <c r="B107" s="96" t="s">
        <v>142</v>
      </c>
      <c r="C107" s="104" t="s">
        <v>143</v>
      </c>
      <c r="D107" s="97" t="s">
        <v>144</v>
      </c>
      <c r="E107" s="123">
        <v>3000</v>
      </c>
      <c r="F107" s="99">
        <v>0</v>
      </c>
      <c r="G107" s="99">
        <f t="shared" ref="G107:G108" si="65">E107+F107</f>
        <v>3000</v>
      </c>
      <c r="H107" s="107">
        <v>1</v>
      </c>
      <c r="I107" s="101">
        <f t="shared" si="52"/>
        <v>3000</v>
      </c>
      <c r="J107" s="101">
        <v>2485.7604900000001</v>
      </c>
      <c r="K107" s="101">
        <v>314.86614000000003</v>
      </c>
      <c r="L107" s="101">
        <v>199.3734</v>
      </c>
      <c r="M107" s="101">
        <f t="shared" ref="M107:M108" si="66">J107+K107+L107</f>
        <v>3000.0000300000002</v>
      </c>
      <c r="N107" s="101">
        <v>5997.06</v>
      </c>
      <c r="O107" s="99">
        <v>0</v>
      </c>
      <c r="P107" s="101">
        <f t="shared" ref="P107:P108" si="67">N107+O107</f>
        <v>5997.06</v>
      </c>
      <c r="Q107" s="100">
        <v>3</v>
      </c>
      <c r="R107" s="101">
        <f t="shared" si="50"/>
        <v>17991.18</v>
      </c>
      <c r="S107" s="101">
        <f>'[1]36.1.'!$F$14</f>
        <v>12877.894518483743</v>
      </c>
      <c r="T107" s="101">
        <f>'[1]36.1.'!$F$15</f>
        <v>3025.1605036800001</v>
      </c>
      <c r="U107" s="101">
        <f>'[1]36.1.'!$F$16</f>
        <v>2088.1109390400002</v>
      </c>
      <c r="V107" s="101">
        <f t="shared" si="51"/>
        <v>17991.165961203744</v>
      </c>
      <c r="W107" s="102" t="s">
        <v>503</v>
      </c>
    </row>
    <row r="108" spans="1:23" s="1" customFormat="1" ht="102" x14ac:dyDescent="0.25">
      <c r="A108" s="96" t="s">
        <v>132</v>
      </c>
      <c r="B108" s="96" t="s">
        <v>132</v>
      </c>
      <c r="C108" s="104" t="s">
        <v>146</v>
      </c>
      <c r="D108" s="97" t="s">
        <v>144</v>
      </c>
      <c r="E108" s="123">
        <v>1500</v>
      </c>
      <c r="F108" s="99">
        <v>0</v>
      </c>
      <c r="G108" s="99">
        <f t="shared" si="65"/>
        <v>1500</v>
      </c>
      <c r="H108" s="107">
        <v>1</v>
      </c>
      <c r="I108" s="101">
        <f t="shared" si="52"/>
        <v>1500</v>
      </c>
      <c r="J108" s="101">
        <v>1242.8802450000001</v>
      </c>
      <c r="K108" s="101">
        <v>157.43307000000001</v>
      </c>
      <c r="L108" s="101">
        <v>99.686700000000002</v>
      </c>
      <c r="M108" s="101">
        <f t="shared" si="66"/>
        <v>1500.0000150000001</v>
      </c>
      <c r="N108" s="101">
        <v>2136.89</v>
      </c>
      <c r="O108" s="99">
        <v>0</v>
      </c>
      <c r="P108" s="101">
        <f t="shared" si="67"/>
        <v>2136.89</v>
      </c>
      <c r="Q108" s="100">
        <v>10</v>
      </c>
      <c r="R108" s="101">
        <f t="shared" si="50"/>
        <v>21368.899999999998</v>
      </c>
      <c r="S108" s="101">
        <f>'[1]36.2.'!$F$18</f>
        <v>15295.690057686861</v>
      </c>
      <c r="T108" s="101">
        <f>'[1]36.2.'!$F$19</f>
        <v>3593.1013091999994</v>
      </c>
      <c r="U108" s="101">
        <f>'[1]36.2.'!$F$20</f>
        <v>2480.1309351</v>
      </c>
      <c r="V108" s="101">
        <f t="shared" si="51"/>
        <v>21368.922301986859</v>
      </c>
      <c r="W108" s="102" t="s">
        <v>503</v>
      </c>
    </row>
    <row r="109" spans="1:23" s="1" customFormat="1" ht="92.25" x14ac:dyDescent="0.25">
      <c r="A109" s="14" t="s">
        <v>148</v>
      </c>
      <c r="B109" s="14" t="s">
        <v>148</v>
      </c>
      <c r="C109" s="9" t="s">
        <v>424</v>
      </c>
      <c r="D109" s="9"/>
      <c r="E109" s="44"/>
      <c r="F109" s="44"/>
      <c r="G109" s="44"/>
      <c r="H109" s="4"/>
      <c r="I109" s="41"/>
      <c r="J109" s="41"/>
      <c r="K109" s="41"/>
      <c r="L109" s="41"/>
      <c r="M109" s="41"/>
      <c r="N109" s="41"/>
      <c r="O109" s="41"/>
      <c r="P109" s="41"/>
      <c r="Q109" s="4"/>
      <c r="R109" s="41"/>
      <c r="S109" s="41"/>
      <c r="T109" s="41"/>
      <c r="U109" s="41"/>
      <c r="V109" s="41"/>
      <c r="W109" s="29"/>
    </row>
    <row r="110" spans="1:23" s="1" customFormat="1" x14ac:dyDescent="0.25">
      <c r="A110" s="14" t="s">
        <v>134</v>
      </c>
      <c r="B110" s="14" t="s">
        <v>134</v>
      </c>
      <c r="C110" s="9" t="s">
        <v>143</v>
      </c>
      <c r="D110" s="9" t="s">
        <v>144</v>
      </c>
      <c r="E110" s="44">
        <v>1000</v>
      </c>
      <c r="F110" s="42">
        <v>0</v>
      </c>
      <c r="G110" s="42">
        <f t="shared" ref="G110:G111" si="68">E110+F110</f>
        <v>1000</v>
      </c>
      <c r="H110" s="4">
        <v>1</v>
      </c>
      <c r="I110" s="41">
        <f t="shared" si="52"/>
        <v>1000</v>
      </c>
      <c r="J110" s="41">
        <v>828.58682999999996</v>
      </c>
      <c r="K110" s="41">
        <v>104.95538000000001</v>
      </c>
      <c r="L110" s="41">
        <v>66.457799999999992</v>
      </c>
      <c r="M110" s="41">
        <f t="shared" ref="M110:M111" si="69">J110+K110+L110</f>
        <v>1000.00001</v>
      </c>
      <c r="N110" s="41">
        <v>1000</v>
      </c>
      <c r="O110" s="42">
        <v>0</v>
      </c>
      <c r="P110" s="41">
        <f t="shared" ref="P110:P111" si="70">N110+O110</f>
        <v>1000</v>
      </c>
      <c r="Q110" s="4">
        <v>1</v>
      </c>
      <c r="R110" s="41">
        <f t="shared" si="50"/>
        <v>1000</v>
      </c>
      <c r="S110" s="41">
        <v>828.58682999999996</v>
      </c>
      <c r="T110" s="41">
        <v>104.95538000000001</v>
      </c>
      <c r="U110" s="41">
        <v>66.457799999999992</v>
      </c>
      <c r="V110" s="41">
        <f t="shared" si="51"/>
        <v>1000.00001</v>
      </c>
      <c r="W110" s="29"/>
    </row>
    <row r="111" spans="1:23" s="1" customFormat="1" x14ac:dyDescent="0.25">
      <c r="A111" s="14" t="s">
        <v>136</v>
      </c>
      <c r="B111" s="14" t="s">
        <v>136</v>
      </c>
      <c r="C111" s="9" t="s">
        <v>153</v>
      </c>
      <c r="D111" s="9" t="s">
        <v>144</v>
      </c>
      <c r="E111" s="44">
        <v>500</v>
      </c>
      <c r="F111" s="42">
        <v>0</v>
      </c>
      <c r="G111" s="42">
        <f t="shared" si="68"/>
        <v>500</v>
      </c>
      <c r="H111" s="4">
        <v>1</v>
      </c>
      <c r="I111" s="41">
        <f t="shared" si="52"/>
        <v>500</v>
      </c>
      <c r="J111" s="41">
        <v>414.29341499999998</v>
      </c>
      <c r="K111" s="41">
        <v>52.477690000000003</v>
      </c>
      <c r="L111" s="41">
        <v>33.228899999999996</v>
      </c>
      <c r="M111" s="41">
        <f t="shared" si="69"/>
        <v>500.00000499999999</v>
      </c>
      <c r="N111" s="41">
        <v>500</v>
      </c>
      <c r="O111" s="42">
        <v>0</v>
      </c>
      <c r="P111" s="41">
        <f t="shared" si="70"/>
        <v>500</v>
      </c>
      <c r="Q111" s="4">
        <v>1</v>
      </c>
      <c r="R111" s="41">
        <f t="shared" si="50"/>
        <v>500</v>
      </c>
      <c r="S111" s="41">
        <v>414.29341499999998</v>
      </c>
      <c r="T111" s="41">
        <v>52.477690000000003</v>
      </c>
      <c r="U111" s="41">
        <v>33.228899999999996</v>
      </c>
      <c r="V111" s="41">
        <f t="shared" si="51"/>
        <v>500.00000499999999</v>
      </c>
      <c r="W111" s="29"/>
    </row>
    <row r="112" spans="1:23" s="1" customFormat="1" ht="54.75" x14ac:dyDescent="0.25">
      <c r="A112" s="14" t="s">
        <v>150</v>
      </c>
      <c r="B112" s="14" t="s">
        <v>150</v>
      </c>
      <c r="C112" s="11" t="s">
        <v>425</v>
      </c>
      <c r="D112" s="9"/>
      <c r="E112" s="43"/>
      <c r="F112" s="43"/>
      <c r="G112" s="43"/>
      <c r="H112" s="4"/>
      <c r="I112" s="41"/>
      <c r="J112" s="41"/>
      <c r="K112" s="41"/>
      <c r="L112" s="41"/>
      <c r="M112" s="41"/>
      <c r="N112" s="41"/>
      <c r="O112" s="41"/>
      <c r="P112" s="41"/>
      <c r="Q112" s="4"/>
      <c r="R112" s="41"/>
      <c r="S112" s="41"/>
      <c r="T112" s="41"/>
      <c r="U112" s="41"/>
      <c r="V112" s="41"/>
      <c r="W112" s="29"/>
    </row>
    <row r="113" spans="1:23" s="1" customFormat="1" ht="102" x14ac:dyDescent="0.25">
      <c r="A113" s="96" t="s">
        <v>151</v>
      </c>
      <c r="B113" s="96" t="s">
        <v>151</v>
      </c>
      <c r="C113" s="104" t="s">
        <v>143</v>
      </c>
      <c r="D113" s="97" t="s">
        <v>144</v>
      </c>
      <c r="E113" s="98">
        <v>1000</v>
      </c>
      <c r="F113" s="99">
        <v>0</v>
      </c>
      <c r="G113" s="99">
        <f t="shared" ref="G113:G114" si="71">E113+F113</f>
        <v>1000</v>
      </c>
      <c r="H113" s="100">
        <v>28</v>
      </c>
      <c r="I113" s="101">
        <f t="shared" si="52"/>
        <v>28000</v>
      </c>
      <c r="J113" s="99">
        <v>23200.431240000002</v>
      </c>
      <c r="K113" s="99">
        <v>2938.7506400000002</v>
      </c>
      <c r="L113" s="99">
        <v>1860.8183999999999</v>
      </c>
      <c r="M113" s="99">
        <f>J113+K113+L113</f>
        <v>28000.000280000004</v>
      </c>
      <c r="N113" s="99">
        <v>1498.5134876642401</v>
      </c>
      <c r="O113" s="99">
        <v>0</v>
      </c>
      <c r="P113" s="99">
        <f t="shared" ref="P113:P114" si="72">N113+O113</f>
        <v>1498.5134876642401</v>
      </c>
      <c r="Q113" s="133">
        <v>28</v>
      </c>
      <c r="R113" s="99">
        <f t="shared" si="50"/>
        <v>41958.37765459872</v>
      </c>
      <c r="S113" s="99">
        <f>'[1]38.1.'!$F$18</f>
        <v>30033.363540998722</v>
      </c>
      <c r="T113" s="99">
        <f>'[1]38.1.'!$F$19</f>
        <v>7055.1861183999981</v>
      </c>
      <c r="U113" s="99">
        <f>'[1]38.1.'!$F$20</f>
        <v>4869.8279951999994</v>
      </c>
      <c r="V113" s="99">
        <f t="shared" si="51"/>
        <v>41958.37765459872</v>
      </c>
      <c r="W113" s="102" t="s">
        <v>503</v>
      </c>
    </row>
    <row r="114" spans="1:23" s="1" customFormat="1" ht="102" x14ac:dyDescent="0.25">
      <c r="A114" s="96" t="s">
        <v>152</v>
      </c>
      <c r="B114" s="96" t="s">
        <v>152</v>
      </c>
      <c r="C114" s="104" t="s">
        <v>146</v>
      </c>
      <c r="D114" s="97" t="s">
        <v>144</v>
      </c>
      <c r="E114" s="98">
        <v>500</v>
      </c>
      <c r="F114" s="99">
        <v>0</v>
      </c>
      <c r="G114" s="99">
        <f t="shared" si="71"/>
        <v>500</v>
      </c>
      <c r="H114" s="100">
        <v>5</v>
      </c>
      <c r="I114" s="101">
        <f t="shared" si="52"/>
        <v>2500</v>
      </c>
      <c r="J114" s="99">
        <v>2071.467075</v>
      </c>
      <c r="K114" s="99">
        <v>262.38844999999998</v>
      </c>
      <c r="L114" s="99">
        <v>166.14449999999999</v>
      </c>
      <c r="M114" s="99">
        <f t="shared" ref="M114" si="73">J114+K114+L114</f>
        <v>2500.0000249999998</v>
      </c>
      <c r="N114" s="99">
        <v>1000.09</v>
      </c>
      <c r="O114" s="99">
        <v>0</v>
      </c>
      <c r="P114" s="99">
        <f t="shared" si="72"/>
        <v>1000.09</v>
      </c>
      <c r="Q114" s="133">
        <v>5</v>
      </c>
      <c r="R114" s="99">
        <f t="shared" si="50"/>
        <v>5000.45</v>
      </c>
      <c r="S114" s="99">
        <f>'[1]38.2.'!$F$17</f>
        <v>3579.2498415413202</v>
      </c>
      <c r="T114" s="99">
        <f>'[1]38.2.'!$F$18</f>
        <v>840.81149039999991</v>
      </c>
      <c r="U114" s="99">
        <f>'[1]38.2.'!$F$19</f>
        <v>580.36843620000002</v>
      </c>
      <c r="V114" s="99">
        <f t="shared" si="51"/>
        <v>5000.4297681413209</v>
      </c>
      <c r="W114" s="102" t="s">
        <v>503</v>
      </c>
    </row>
    <row r="115" spans="1:23" s="1" customFormat="1" ht="80.25" x14ac:dyDescent="0.25">
      <c r="A115" s="14" t="s">
        <v>155</v>
      </c>
      <c r="B115" s="14" t="s">
        <v>155</v>
      </c>
      <c r="C115" s="11" t="s">
        <v>439</v>
      </c>
      <c r="D115" s="9"/>
      <c r="E115" s="41"/>
      <c r="F115" s="41"/>
      <c r="G115" s="41"/>
      <c r="H115" s="4"/>
      <c r="I115" s="41"/>
      <c r="J115" s="41"/>
      <c r="K115" s="41"/>
      <c r="L115" s="41"/>
      <c r="M115" s="41"/>
      <c r="N115" s="41"/>
      <c r="O115" s="41"/>
      <c r="P115" s="41"/>
      <c r="Q115" s="4"/>
      <c r="R115" s="41"/>
      <c r="S115" s="41"/>
      <c r="T115" s="41"/>
      <c r="U115" s="41"/>
      <c r="V115" s="41"/>
      <c r="W115" s="29"/>
    </row>
    <row r="116" spans="1:23" s="1" customFormat="1" ht="102" x14ac:dyDescent="0.25">
      <c r="A116" s="96" t="s">
        <v>156</v>
      </c>
      <c r="B116" s="96" t="s">
        <v>156</v>
      </c>
      <c r="C116" s="104" t="s">
        <v>161</v>
      </c>
      <c r="D116" s="97" t="s">
        <v>10</v>
      </c>
      <c r="E116" s="98">
        <v>200</v>
      </c>
      <c r="F116" s="99">
        <v>0</v>
      </c>
      <c r="G116" s="99">
        <f t="shared" ref="G116:G117" si="74">E116+F116</f>
        <v>200</v>
      </c>
      <c r="H116" s="100">
        <v>1</v>
      </c>
      <c r="I116" s="101">
        <f t="shared" si="52"/>
        <v>200</v>
      </c>
      <c r="J116" s="101">
        <v>165.717366</v>
      </c>
      <c r="K116" s="101">
        <v>20.991076</v>
      </c>
      <c r="L116" s="101">
        <v>13.291559999999999</v>
      </c>
      <c r="M116" s="101">
        <f t="shared" ref="M116:M123" si="75">J116+K116+L116</f>
        <v>200.00000199999999</v>
      </c>
      <c r="N116" s="101">
        <v>499.24</v>
      </c>
      <c r="O116" s="99">
        <v>0</v>
      </c>
      <c r="P116" s="101">
        <f t="shared" ref="P116" si="76">N116+O116</f>
        <v>499.24</v>
      </c>
      <c r="Q116" s="100">
        <v>1</v>
      </c>
      <c r="R116" s="101">
        <f t="shared" si="50"/>
        <v>499.24</v>
      </c>
      <c r="S116" s="101">
        <f>'[1]39.1.'!$F$18</f>
        <v>357.34757115505397</v>
      </c>
      <c r="T116" s="101">
        <f>'[1]39.1.'!$F$19</f>
        <v>83.94489188</v>
      </c>
      <c r="U116" s="101">
        <f>'[1]39.1.'!$F$20</f>
        <v>57.942792390000001</v>
      </c>
      <c r="V116" s="101">
        <f t="shared" si="51"/>
        <v>499.23525542505399</v>
      </c>
      <c r="W116" s="102" t="s">
        <v>503</v>
      </c>
    </row>
    <row r="117" spans="1:23" s="1" customFormat="1" ht="64.5" x14ac:dyDescent="0.25">
      <c r="A117" s="96" t="s">
        <v>158</v>
      </c>
      <c r="B117" s="96"/>
      <c r="C117" s="104" t="s">
        <v>426</v>
      </c>
      <c r="D117" s="97" t="s">
        <v>163</v>
      </c>
      <c r="E117" s="98">
        <v>500</v>
      </c>
      <c r="F117" s="99">
        <v>0</v>
      </c>
      <c r="G117" s="99">
        <f t="shared" si="74"/>
        <v>500</v>
      </c>
      <c r="H117" s="100">
        <v>11</v>
      </c>
      <c r="I117" s="101">
        <f t="shared" si="52"/>
        <v>5500</v>
      </c>
      <c r="J117" s="101">
        <v>4557.2275650000001</v>
      </c>
      <c r="K117" s="101">
        <v>577.25459000000001</v>
      </c>
      <c r="L117" s="101">
        <v>365.5179</v>
      </c>
      <c r="M117" s="101">
        <f t="shared" si="75"/>
        <v>5500.0000549999995</v>
      </c>
      <c r="N117" s="124"/>
      <c r="O117" s="99"/>
      <c r="P117" s="101"/>
      <c r="Q117" s="142"/>
      <c r="R117" s="124"/>
      <c r="S117" s="124"/>
      <c r="T117" s="124"/>
      <c r="U117" s="124"/>
      <c r="V117" s="124"/>
      <c r="W117" s="168" t="s">
        <v>479</v>
      </c>
    </row>
    <row r="118" spans="1:23" s="1" customFormat="1" ht="39" x14ac:dyDescent="0.25">
      <c r="A118" s="96"/>
      <c r="B118" s="96" t="s">
        <v>158</v>
      </c>
      <c r="C118" s="104" t="s">
        <v>394</v>
      </c>
      <c r="D118" s="97" t="s">
        <v>163</v>
      </c>
      <c r="E118" s="98"/>
      <c r="F118" s="98"/>
      <c r="G118" s="98"/>
      <c r="H118" s="100"/>
      <c r="I118" s="101"/>
      <c r="J118" s="101"/>
      <c r="K118" s="101"/>
      <c r="L118" s="101"/>
      <c r="M118" s="101"/>
      <c r="N118" s="101">
        <v>1499.21</v>
      </c>
      <c r="O118" s="99">
        <v>0</v>
      </c>
      <c r="P118" s="101">
        <f t="shared" ref="P118" si="77">N118+O118</f>
        <v>1499.21</v>
      </c>
      <c r="Q118" s="100">
        <v>1</v>
      </c>
      <c r="R118" s="101">
        <f>N118*Q118</f>
        <v>1499.21</v>
      </c>
      <c r="S118" s="101">
        <f>'[1]39.2.'!$F$19</f>
        <v>1073.1182136173061</v>
      </c>
      <c r="T118" s="101">
        <f>'[1]39.2.'!$F$20</f>
        <v>252.08622732000001</v>
      </c>
      <c r="U118" s="101">
        <f>'[1]39.2.'!$F$21</f>
        <v>174.00201021000001</v>
      </c>
      <c r="V118" s="101">
        <f>S118+T118+U118</f>
        <v>1499.2064511473061</v>
      </c>
      <c r="W118" s="170"/>
    </row>
    <row r="119" spans="1:23" s="1" customFormat="1" ht="102" x14ac:dyDescent="0.25">
      <c r="A119" s="96" t="s">
        <v>277</v>
      </c>
      <c r="B119" s="96" t="s">
        <v>277</v>
      </c>
      <c r="C119" s="104" t="s">
        <v>165</v>
      </c>
      <c r="D119" s="97" t="s">
        <v>10</v>
      </c>
      <c r="E119" s="125">
        <v>150</v>
      </c>
      <c r="F119" s="99">
        <v>0</v>
      </c>
      <c r="G119" s="99">
        <f t="shared" ref="G119:G123" si="78">E119+F119</f>
        <v>150</v>
      </c>
      <c r="H119" s="107">
        <v>1</v>
      </c>
      <c r="I119" s="101">
        <f t="shared" si="52"/>
        <v>150</v>
      </c>
      <c r="J119" s="101">
        <v>124.28802450000001</v>
      </c>
      <c r="K119" s="101">
        <v>15.743307</v>
      </c>
      <c r="L119" s="101">
        <v>9.9686699999999995</v>
      </c>
      <c r="M119" s="101">
        <f t="shared" si="75"/>
        <v>150.0000015</v>
      </c>
      <c r="N119" s="101">
        <v>499.24</v>
      </c>
      <c r="O119" s="99">
        <v>0</v>
      </c>
      <c r="P119" s="101">
        <f>N119+O119</f>
        <v>499.24</v>
      </c>
      <c r="Q119" s="100">
        <v>1</v>
      </c>
      <c r="R119" s="101">
        <f t="shared" ref="R119" si="79">N119*Q119</f>
        <v>499.24</v>
      </c>
      <c r="S119" s="101">
        <f>'[1]39.3'!$F$17</f>
        <v>357.34757115505397</v>
      </c>
      <c r="T119" s="101">
        <f>'[1]39.3'!$F$18</f>
        <v>83.94489188</v>
      </c>
      <c r="U119" s="101">
        <f>'[1]39.3'!$F$19</f>
        <v>57.942792390000001</v>
      </c>
      <c r="V119" s="101">
        <f t="shared" ref="V119" si="80">S119+T119+U119</f>
        <v>499.23525542505399</v>
      </c>
      <c r="W119" s="102" t="s">
        <v>503</v>
      </c>
    </row>
    <row r="120" spans="1:23" s="1" customFormat="1" ht="102" x14ac:dyDescent="0.25">
      <c r="A120" s="96" t="s">
        <v>278</v>
      </c>
      <c r="B120" s="96" t="s">
        <v>278</v>
      </c>
      <c r="C120" s="126" t="s">
        <v>271</v>
      </c>
      <c r="D120" s="97" t="s">
        <v>163</v>
      </c>
      <c r="E120" s="125">
        <v>400</v>
      </c>
      <c r="F120" s="99">
        <v>0</v>
      </c>
      <c r="G120" s="99">
        <f t="shared" si="78"/>
        <v>400</v>
      </c>
      <c r="H120" s="100">
        <v>2</v>
      </c>
      <c r="I120" s="101">
        <f t="shared" si="52"/>
        <v>800</v>
      </c>
      <c r="J120" s="101">
        <v>662.86946399999999</v>
      </c>
      <c r="K120" s="101">
        <v>83.964303999999998</v>
      </c>
      <c r="L120" s="101">
        <v>53.166239999999995</v>
      </c>
      <c r="M120" s="101">
        <f t="shared" si="75"/>
        <v>800.00000799999998</v>
      </c>
      <c r="N120" s="101">
        <v>596.77</v>
      </c>
      <c r="O120" s="99">
        <v>0</v>
      </c>
      <c r="P120" s="101">
        <f t="shared" ref="P120:P125" si="81">N120+O120</f>
        <v>596.77</v>
      </c>
      <c r="Q120" s="100">
        <v>2</v>
      </c>
      <c r="R120" s="101">
        <f t="shared" si="50"/>
        <v>1193.54</v>
      </c>
      <c r="S120" s="101">
        <f>'[1]39.4.'!$F$17</f>
        <v>854.31850291888804</v>
      </c>
      <c r="T120" s="101">
        <f>'[1]39.4.'!$F$18</f>
        <v>200.69631536</v>
      </c>
      <c r="U120" s="101">
        <f>'[1]39.4.'!$F$19</f>
        <v>138.53022708</v>
      </c>
      <c r="V120" s="101">
        <f t="shared" si="51"/>
        <v>1193.545045358888</v>
      </c>
      <c r="W120" s="102" t="s">
        <v>503</v>
      </c>
    </row>
    <row r="121" spans="1:23" s="1" customFormat="1" ht="102" x14ac:dyDescent="0.25">
      <c r="A121" s="96" t="s">
        <v>279</v>
      </c>
      <c r="B121" s="96" t="s">
        <v>279</v>
      </c>
      <c r="C121" s="97" t="s">
        <v>166</v>
      </c>
      <c r="D121" s="97" t="s">
        <v>10</v>
      </c>
      <c r="E121" s="98">
        <v>100</v>
      </c>
      <c r="F121" s="99">
        <v>0</v>
      </c>
      <c r="G121" s="99">
        <f t="shared" si="78"/>
        <v>100</v>
      </c>
      <c r="H121" s="107">
        <v>1</v>
      </c>
      <c r="I121" s="101">
        <f t="shared" si="52"/>
        <v>100</v>
      </c>
      <c r="J121" s="101">
        <v>82.858682999999999</v>
      </c>
      <c r="K121" s="101">
        <v>10.495538</v>
      </c>
      <c r="L121" s="101">
        <v>6.6457799999999994</v>
      </c>
      <c r="M121" s="101">
        <f t="shared" si="75"/>
        <v>100.000001</v>
      </c>
      <c r="N121" s="101">
        <v>369.21</v>
      </c>
      <c r="O121" s="99">
        <v>0</v>
      </c>
      <c r="P121" s="101">
        <f t="shared" si="81"/>
        <v>369.21</v>
      </c>
      <c r="Q121" s="100">
        <v>1</v>
      </c>
      <c r="R121" s="101">
        <f t="shared" si="50"/>
        <v>369.21</v>
      </c>
      <c r="S121" s="101">
        <f>'[1]39.5.'!$F$19</f>
        <v>264.27364616453798</v>
      </c>
      <c r="T121" s="101">
        <f>'[1]39.5.'!$F$20</f>
        <v>62.080858360000008</v>
      </c>
      <c r="U121" s="101">
        <f>'[1]39.5.'!$F$21</f>
        <v>42.851187330000002</v>
      </c>
      <c r="V121" s="101">
        <f t="shared" si="51"/>
        <v>369.20569185453803</v>
      </c>
      <c r="W121" s="102" t="s">
        <v>503</v>
      </c>
    </row>
    <row r="122" spans="1:23" s="1" customFormat="1" ht="102" x14ac:dyDescent="0.25">
      <c r="A122" s="96" t="s">
        <v>280</v>
      </c>
      <c r="B122" s="96" t="s">
        <v>280</v>
      </c>
      <c r="C122" s="97" t="s">
        <v>167</v>
      </c>
      <c r="D122" s="97" t="s">
        <v>163</v>
      </c>
      <c r="E122" s="98">
        <v>250</v>
      </c>
      <c r="F122" s="99">
        <v>0</v>
      </c>
      <c r="G122" s="99">
        <f t="shared" si="78"/>
        <v>250</v>
      </c>
      <c r="H122" s="100">
        <v>14</v>
      </c>
      <c r="I122" s="101">
        <f t="shared" si="52"/>
        <v>3500</v>
      </c>
      <c r="J122" s="101">
        <v>2900.0539050000002</v>
      </c>
      <c r="K122" s="101">
        <v>367.34383000000003</v>
      </c>
      <c r="L122" s="101">
        <v>232.60229999999999</v>
      </c>
      <c r="M122" s="101">
        <f t="shared" si="75"/>
        <v>3500.0000350000005</v>
      </c>
      <c r="N122" s="101">
        <v>369.21</v>
      </c>
      <c r="O122" s="99">
        <v>0</v>
      </c>
      <c r="P122" s="101">
        <f t="shared" si="81"/>
        <v>369.21</v>
      </c>
      <c r="Q122" s="100">
        <v>14</v>
      </c>
      <c r="R122" s="101">
        <f t="shared" si="50"/>
        <v>5168.9399999999996</v>
      </c>
      <c r="S122" s="101">
        <f>'[1]39.6'!$F$17</f>
        <v>3699.8310463035327</v>
      </c>
      <c r="T122" s="101">
        <f>'[1]39.6'!$F$18</f>
        <v>869.13201704000016</v>
      </c>
      <c r="U122" s="101">
        <f>'[1]39.6'!$F$19</f>
        <v>599.91662262</v>
      </c>
      <c r="V122" s="101">
        <f t="shared" si="51"/>
        <v>5168.8796859635331</v>
      </c>
      <c r="W122" s="102" t="s">
        <v>503</v>
      </c>
    </row>
    <row r="123" spans="1:23" s="1" customFormat="1" ht="102" x14ac:dyDescent="0.25">
      <c r="A123" s="96" t="s">
        <v>281</v>
      </c>
      <c r="B123" s="96" t="s">
        <v>281</v>
      </c>
      <c r="C123" s="97" t="s">
        <v>168</v>
      </c>
      <c r="D123" s="97" t="s">
        <v>10</v>
      </c>
      <c r="E123" s="98">
        <v>75</v>
      </c>
      <c r="F123" s="99">
        <v>0</v>
      </c>
      <c r="G123" s="99">
        <f t="shared" si="78"/>
        <v>75</v>
      </c>
      <c r="H123" s="100">
        <v>4</v>
      </c>
      <c r="I123" s="101">
        <f t="shared" si="52"/>
        <v>300</v>
      </c>
      <c r="J123" s="101">
        <v>248.57604900000001</v>
      </c>
      <c r="K123" s="101">
        <v>31.486613999999999</v>
      </c>
      <c r="L123" s="101">
        <v>19.937339999999999</v>
      </c>
      <c r="M123" s="101">
        <f t="shared" si="75"/>
        <v>300.00000299999999</v>
      </c>
      <c r="N123" s="101">
        <v>195.43</v>
      </c>
      <c r="O123" s="99">
        <v>0</v>
      </c>
      <c r="P123" s="101">
        <f t="shared" si="81"/>
        <v>195.43</v>
      </c>
      <c r="Q123" s="100">
        <v>4</v>
      </c>
      <c r="R123" s="101">
        <f t="shared" si="50"/>
        <v>781.72</v>
      </c>
      <c r="S123" s="101">
        <f>'[1]39.7.'!$F$15</f>
        <v>559.57342969524007</v>
      </c>
      <c r="T123" s="101">
        <f>'[1]39.7.'!$F$16</f>
        <v>131.43575280000005</v>
      </c>
      <c r="U123" s="101">
        <f>'[1]39.7.'!$F$17</f>
        <v>90.723263400000008</v>
      </c>
      <c r="V123" s="101">
        <f t="shared" si="51"/>
        <v>781.73244589524006</v>
      </c>
      <c r="W123" s="102" t="s">
        <v>503</v>
      </c>
    </row>
    <row r="124" spans="1:23" s="1" customFormat="1" ht="38.25" x14ac:dyDescent="0.25">
      <c r="A124" s="84"/>
      <c r="B124" s="84" t="s">
        <v>393</v>
      </c>
      <c r="C124" s="121" t="s">
        <v>470</v>
      </c>
      <c r="D124" s="121" t="s">
        <v>163</v>
      </c>
      <c r="E124" s="122"/>
      <c r="F124" s="122"/>
      <c r="G124" s="122"/>
      <c r="H124" s="87"/>
      <c r="I124" s="88"/>
      <c r="J124" s="88"/>
      <c r="K124" s="88"/>
      <c r="L124" s="88"/>
      <c r="M124" s="88"/>
      <c r="N124" s="88">
        <v>759.29</v>
      </c>
      <c r="O124" s="86">
        <v>0</v>
      </c>
      <c r="P124" s="88">
        <f t="shared" si="81"/>
        <v>759.29</v>
      </c>
      <c r="Q124" s="87">
        <v>7</v>
      </c>
      <c r="R124" s="88">
        <f t="shared" si="50"/>
        <v>5315.03</v>
      </c>
      <c r="S124" s="88">
        <f>'[1]39.8.'!$F$17</f>
        <v>3804.4679479526012</v>
      </c>
      <c r="T124" s="88">
        <f>'[1]39.8.'!$F$18</f>
        <v>893.71071244000018</v>
      </c>
      <c r="U124" s="88">
        <f>'[1]39.8.'!$F$19</f>
        <v>616.88201757000002</v>
      </c>
      <c r="V124" s="88">
        <f t="shared" si="51"/>
        <v>5315.0606779626014</v>
      </c>
      <c r="W124" s="89" t="s">
        <v>358</v>
      </c>
    </row>
    <row r="125" spans="1:23" s="1" customFormat="1" ht="38.25" x14ac:dyDescent="0.25">
      <c r="A125" s="84"/>
      <c r="B125" s="84" t="s">
        <v>382</v>
      </c>
      <c r="C125" s="121" t="s">
        <v>383</v>
      </c>
      <c r="D125" s="121" t="s">
        <v>163</v>
      </c>
      <c r="E125" s="122"/>
      <c r="F125" s="122"/>
      <c r="G125" s="122"/>
      <c r="H125" s="87"/>
      <c r="I125" s="88"/>
      <c r="J125" s="88"/>
      <c r="K125" s="88"/>
      <c r="L125" s="88"/>
      <c r="M125" s="88"/>
      <c r="N125" s="88">
        <v>499.24</v>
      </c>
      <c r="O125" s="86">
        <v>0</v>
      </c>
      <c r="P125" s="88">
        <f t="shared" si="81"/>
        <v>499.24</v>
      </c>
      <c r="Q125" s="87">
        <v>3</v>
      </c>
      <c r="R125" s="88">
        <f t="shared" si="50"/>
        <v>1497.72</v>
      </c>
      <c r="S125" s="88">
        <f>'[1]39.9.'!$F$17</f>
        <v>1072.042713465162</v>
      </c>
      <c r="T125" s="88">
        <f>'[1]39.9.'!$F$18</f>
        <v>251.83467563999994</v>
      </c>
      <c r="U125" s="88">
        <f>'[1]39.9.'!$F$19</f>
        <v>173.82837717000001</v>
      </c>
      <c r="V125" s="88">
        <f t="shared" si="51"/>
        <v>1497.705766275162</v>
      </c>
      <c r="W125" s="89" t="s">
        <v>358</v>
      </c>
    </row>
    <row r="126" spans="1:23" s="1" customFormat="1" ht="51" x14ac:dyDescent="0.25">
      <c r="A126" s="96" t="s">
        <v>282</v>
      </c>
      <c r="B126" s="96" t="s">
        <v>392</v>
      </c>
      <c r="C126" s="97" t="s">
        <v>475</v>
      </c>
      <c r="D126" s="97" t="s">
        <v>476</v>
      </c>
      <c r="E126" s="125">
        <v>3000</v>
      </c>
      <c r="F126" s="99">
        <v>0</v>
      </c>
      <c r="G126" s="99">
        <f>E126+F126</f>
        <v>3000</v>
      </c>
      <c r="H126" s="107">
        <v>1</v>
      </c>
      <c r="I126" s="101">
        <f>E126*H126</f>
        <v>3000</v>
      </c>
      <c r="J126" s="101">
        <v>2485.7604900000001</v>
      </c>
      <c r="K126" s="101">
        <v>314.86614000000003</v>
      </c>
      <c r="L126" s="101">
        <v>199.3734</v>
      </c>
      <c r="M126" s="101">
        <f>J126+K126+L126</f>
        <v>3000.0000300000002</v>
      </c>
      <c r="N126" s="101">
        <v>4993.7700000000004</v>
      </c>
      <c r="O126" s="99">
        <v>0</v>
      </c>
      <c r="P126" s="101">
        <f>N126+O126</f>
        <v>4993.7700000000004</v>
      </c>
      <c r="Q126" s="100">
        <v>2</v>
      </c>
      <c r="R126" s="101">
        <f>N126*Q126</f>
        <v>9987.5400000000009</v>
      </c>
      <c r="S126" s="101">
        <f>'[1]39.10.'!$F$17</f>
        <v>7148.9687179593566</v>
      </c>
      <c r="T126" s="101">
        <f>'[1]39.10.'!$F$18</f>
        <v>1679.3799783199997</v>
      </c>
      <c r="U126" s="101">
        <f>'[1]39.10.'!$F$19</f>
        <v>1159.1886444600002</v>
      </c>
      <c r="V126" s="101">
        <f>S126+T126+U126</f>
        <v>9987.5373407393563</v>
      </c>
      <c r="W126" s="102" t="s">
        <v>479</v>
      </c>
    </row>
    <row r="127" spans="1:23" s="1" customFormat="1" ht="66.75" x14ac:dyDescent="0.25">
      <c r="A127" s="5" t="s">
        <v>140</v>
      </c>
      <c r="B127" s="5" t="s">
        <v>140</v>
      </c>
      <c r="C127" s="16" t="s">
        <v>427</v>
      </c>
      <c r="D127" s="9"/>
      <c r="E127" s="43"/>
      <c r="F127" s="43"/>
      <c r="G127" s="43"/>
      <c r="H127" s="4"/>
      <c r="I127" s="41"/>
      <c r="J127" s="41"/>
      <c r="K127" s="41"/>
      <c r="L127" s="41"/>
      <c r="M127" s="41"/>
      <c r="N127" s="41"/>
      <c r="O127" s="41"/>
      <c r="P127" s="41"/>
      <c r="Q127" s="4"/>
      <c r="R127" s="41"/>
      <c r="S127" s="41"/>
      <c r="T127" s="41"/>
      <c r="U127" s="41"/>
      <c r="V127" s="41"/>
      <c r="W127" s="132"/>
    </row>
    <row r="128" spans="1:23" s="1" customFormat="1" ht="102" x14ac:dyDescent="0.25">
      <c r="A128" s="96" t="s">
        <v>160</v>
      </c>
      <c r="B128" s="96" t="s">
        <v>160</v>
      </c>
      <c r="C128" s="97" t="s">
        <v>170</v>
      </c>
      <c r="D128" s="97" t="s">
        <v>10</v>
      </c>
      <c r="E128" s="125">
        <v>100</v>
      </c>
      <c r="F128" s="99">
        <v>0</v>
      </c>
      <c r="G128" s="99">
        <f t="shared" ref="G128:G133" si="82">E128+F128</f>
        <v>100</v>
      </c>
      <c r="H128" s="107">
        <v>1</v>
      </c>
      <c r="I128" s="101">
        <f t="shared" si="52"/>
        <v>100</v>
      </c>
      <c r="J128" s="101">
        <v>82.858682999999999</v>
      </c>
      <c r="K128" s="101">
        <v>10.495538</v>
      </c>
      <c r="L128" s="101">
        <v>6.6457799999999994</v>
      </c>
      <c r="M128" s="101">
        <f t="shared" ref="M128:M132" si="83">J128+K128+L128</f>
        <v>100.000001</v>
      </c>
      <c r="N128" s="101">
        <v>195.43</v>
      </c>
      <c r="O128" s="99">
        <v>0</v>
      </c>
      <c r="P128" s="101">
        <f t="shared" ref="P128:P132" si="84">N128+O128</f>
        <v>195.43</v>
      </c>
      <c r="Q128" s="100">
        <v>1</v>
      </c>
      <c r="R128" s="101">
        <f t="shared" si="50"/>
        <v>195.43</v>
      </c>
      <c r="S128" s="101">
        <f>'[1]40.1.'!$F$19</f>
        <v>139.89335742381002</v>
      </c>
      <c r="T128" s="101">
        <f>'[1]40.1.'!$F$20</f>
        <v>32.858938200000011</v>
      </c>
      <c r="U128" s="101">
        <f>'[1]40.1.'!$F$21</f>
        <v>22.680815850000002</v>
      </c>
      <c r="V128" s="101">
        <f t="shared" si="51"/>
        <v>195.43311147381002</v>
      </c>
      <c r="W128" s="102" t="s">
        <v>503</v>
      </c>
    </row>
    <row r="129" spans="1:23" s="1" customFormat="1" ht="102" x14ac:dyDescent="0.25">
      <c r="A129" s="96" t="s">
        <v>145</v>
      </c>
      <c r="B129" s="96" t="s">
        <v>145</v>
      </c>
      <c r="C129" s="97" t="s">
        <v>172</v>
      </c>
      <c r="D129" s="97" t="s">
        <v>163</v>
      </c>
      <c r="E129" s="125">
        <v>250</v>
      </c>
      <c r="F129" s="99">
        <v>0</v>
      </c>
      <c r="G129" s="99">
        <f t="shared" si="82"/>
        <v>250</v>
      </c>
      <c r="H129" s="100">
        <v>1</v>
      </c>
      <c r="I129" s="101">
        <f t="shared" si="52"/>
        <v>250</v>
      </c>
      <c r="J129" s="101">
        <v>207.14670749999999</v>
      </c>
      <c r="K129" s="101">
        <v>26.238845000000001</v>
      </c>
      <c r="L129" s="101">
        <v>16.614449999999998</v>
      </c>
      <c r="M129" s="101">
        <f t="shared" si="83"/>
        <v>250.00000249999999</v>
      </c>
      <c r="N129" s="101">
        <v>369.21</v>
      </c>
      <c r="O129" s="99">
        <v>0</v>
      </c>
      <c r="P129" s="101">
        <f t="shared" si="84"/>
        <v>369.21</v>
      </c>
      <c r="Q129" s="100">
        <v>1</v>
      </c>
      <c r="R129" s="101">
        <f t="shared" si="50"/>
        <v>369.21</v>
      </c>
      <c r="S129" s="101">
        <f>'[1]40.2.'!$F$17</f>
        <v>264.27364616453798</v>
      </c>
      <c r="T129" s="101">
        <f>'[1]40.2.'!$F$18</f>
        <v>62.080858360000008</v>
      </c>
      <c r="U129" s="101">
        <f>'[1]40.2.'!$F$19</f>
        <v>42.851187330000002</v>
      </c>
      <c r="V129" s="101">
        <f t="shared" si="51"/>
        <v>369.20569185453803</v>
      </c>
      <c r="W129" s="102" t="s">
        <v>503</v>
      </c>
    </row>
    <row r="130" spans="1:23" s="1" customFormat="1" ht="72" customHeight="1" x14ac:dyDescent="0.25">
      <c r="A130" s="96" t="s">
        <v>164</v>
      </c>
      <c r="B130" s="96" t="s">
        <v>164</v>
      </c>
      <c r="C130" s="97" t="s">
        <v>174</v>
      </c>
      <c r="D130" s="97" t="s">
        <v>10</v>
      </c>
      <c r="E130" s="125">
        <v>75</v>
      </c>
      <c r="F130" s="99">
        <v>0</v>
      </c>
      <c r="G130" s="99">
        <f t="shared" si="82"/>
        <v>75</v>
      </c>
      <c r="H130" s="100">
        <v>1</v>
      </c>
      <c r="I130" s="101">
        <f t="shared" si="52"/>
        <v>75</v>
      </c>
      <c r="J130" s="101">
        <v>62.144012250000003</v>
      </c>
      <c r="K130" s="101">
        <v>7.8716534999999999</v>
      </c>
      <c r="L130" s="101">
        <v>4.9843349999999997</v>
      </c>
      <c r="M130" s="101">
        <f t="shared" si="83"/>
        <v>75.000000749999998</v>
      </c>
      <c r="N130" s="101">
        <v>152.1</v>
      </c>
      <c r="O130" s="99">
        <v>0</v>
      </c>
      <c r="P130" s="101">
        <f t="shared" si="84"/>
        <v>152.1</v>
      </c>
      <c r="Q130" s="100">
        <v>1</v>
      </c>
      <c r="R130" s="101">
        <f t="shared" si="50"/>
        <v>152.1</v>
      </c>
      <c r="S130" s="101">
        <f>'[1]40.3.'!$F$17</f>
        <v>108.86834183463999</v>
      </c>
      <c r="T130" s="101">
        <f>'[1]40.3.'!$F$18</f>
        <v>25.574420799999995</v>
      </c>
      <c r="U130" s="101">
        <f>'[1]40.3.'!$F$19</f>
        <v>17.652692399999999</v>
      </c>
      <c r="V130" s="101">
        <f t="shared" si="51"/>
        <v>152.09545503464</v>
      </c>
      <c r="W130" s="102" t="s">
        <v>503</v>
      </c>
    </row>
    <row r="131" spans="1:23" s="1" customFormat="1" ht="79.5" x14ac:dyDescent="0.25">
      <c r="A131" s="14" t="s">
        <v>147</v>
      </c>
      <c r="B131" s="14" t="s">
        <v>147</v>
      </c>
      <c r="C131" s="9" t="s">
        <v>440</v>
      </c>
      <c r="D131" s="9" t="s">
        <v>10</v>
      </c>
      <c r="E131" s="41">
        <v>50</v>
      </c>
      <c r="F131" s="42">
        <v>0</v>
      </c>
      <c r="G131" s="42">
        <f t="shared" si="82"/>
        <v>50</v>
      </c>
      <c r="H131" s="10">
        <v>1</v>
      </c>
      <c r="I131" s="41">
        <f t="shared" si="52"/>
        <v>50</v>
      </c>
      <c r="J131" s="41">
        <v>41.4293415</v>
      </c>
      <c r="K131" s="41">
        <v>5.2477689999999999</v>
      </c>
      <c r="L131" s="41">
        <v>3.3228899999999997</v>
      </c>
      <c r="M131" s="41">
        <f t="shared" si="83"/>
        <v>50.000000499999999</v>
      </c>
      <c r="N131" s="41">
        <v>50</v>
      </c>
      <c r="O131" s="42">
        <v>0</v>
      </c>
      <c r="P131" s="41">
        <f t="shared" si="84"/>
        <v>50</v>
      </c>
      <c r="Q131" s="4">
        <v>1</v>
      </c>
      <c r="R131" s="41">
        <f t="shared" si="50"/>
        <v>50</v>
      </c>
      <c r="S131" s="41">
        <v>41.4293415</v>
      </c>
      <c r="T131" s="41">
        <v>5.2477689999999999</v>
      </c>
      <c r="U131" s="41">
        <v>3.3228899999999997</v>
      </c>
      <c r="V131" s="41">
        <f t="shared" si="51"/>
        <v>50.000000499999999</v>
      </c>
      <c r="W131" s="29"/>
    </row>
    <row r="132" spans="1:23" s="1" customFormat="1" ht="54" x14ac:dyDescent="0.25">
      <c r="A132" s="14" t="s">
        <v>149</v>
      </c>
      <c r="B132" s="14" t="s">
        <v>149</v>
      </c>
      <c r="C132" s="9" t="s">
        <v>441</v>
      </c>
      <c r="D132" s="9" t="s">
        <v>10</v>
      </c>
      <c r="E132" s="41">
        <v>50</v>
      </c>
      <c r="F132" s="42">
        <v>0</v>
      </c>
      <c r="G132" s="42">
        <f t="shared" si="82"/>
        <v>50</v>
      </c>
      <c r="H132" s="10">
        <v>1</v>
      </c>
      <c r="I132" s="41">
        <f t="shared" si="52"/>
        <v>50</v>
      </c>
      <c r="J132" s="41">
        <v>41.4293415</v>
      </c>
      <c r="K132" s="41">
        <v>5.2477689999999999</v>
      </c>
      <c r="L132" s="41">
        <v>3.3228899999999997</v>
      </c>
      <c r="M132" s="41">
        <f t="shared" si="83"/>
        <v>50.000000499999999</v>
      </c>
      <c r="N132" s="41">
        <v>50</v>
      </c>
      <c r="O132" s="42">
        <v>0</v>
      </c>
      <c r="P132" s="41">
        <f t="shared" si="84"/>
        <v>50</v>
      </c>
      <c r="Q132" s="4">
        <v>1</v>
      </c>
      <c r="R132" s="41">
        <f t="shared" si="50"/>
        <v>50</v>
      </c>
      <c r="S132" s="41">
        <v>41.4293415</v>
      </c>
      <c r="T132" s="41">
        <v>5.2477689999999999</v>
      </c>
      <c r="U132" s="41">
        <v>3.3228899999999997</v>
      </c>
      <c r="V132" s="41">
        <f t="shared" si="51"/>
        <v>50.000000499999999</v>
      </c>
      <c r="W132" s="29"/>
    </row>
    <row r="133" spans="1:23" s="1" customFormat="1" ht="25.5" x14ac:dyDescent="0.25">
      <c r="A133" s="96" t="s">
        <v>154</v>
      </c>
      <c r="B133" s="96"/>
      <c r="C133" s="97" t="s">
        <v>387</v>
      </c>
      <c r="D133" s="97" t="s">
        <v>10</v>
      </c>
      <c r="E133" s="98">
        <v>2100</v>
      </c>
      <c r="F133" s="99">
        <v>0</v>
      </c>
      <c r="G133" s="99">
        <f t="shared" si="82"/>
        <v>2100</v>
      </c>
      <c r="H133" s="100">
        <v>40</v>
      </c>
      <c r="I133" s="101">
        <f t="shared" si="52"/>
        <v>84000</v>
      </c>
      <c r="J133" s="101">
        <v>69601.293720000001</v>
      </c>
      <c r="K133" s="101">
        <v>8816.2519200000006</v>
      </c>
      <c r="L133" s="101">
        <v>5582.4551999999994</v>
      </c>
      <c r="M133" s="101">
        <f>J133+K133+L133</f>
        <v>84000.000839999993</v>
      </c>
      <c r="N133" s="101"/>
      <c r="O133" s="99"/>
      <c r="P133" s="101"/>
      <c r="Q133" s="100"/>
      <c r="R133" s="101"/>
      <c r="S133" s="101"/>
      <c r="T133" s="101"/>
      <c r="U133" s="101"/>
      <c r="V133" s="101"/>
      <c r="W133" s="168" t="s">
        <v>496</v>
      </c>
    </row>
    <row r="134" spans="1:23" s="1" customFormat="1" ht="38.25" x14ac:dyDescent="0.25">
      <c r="A134" s="84"/>
      <c r="B134" s="84" t="s">
        <v>474</v>
      </c>
      <c r="C134" s="121" t="s">
        <v>473</v>
      </c>
      <c r="D134" s="121" t="s">
        <v>10</v>
      </c>
      <c r="E134" s="122"/>
      <c r="F134" s="122"/>
      <c r="G134" s="122"/>
      <c r="H134" s="87"/>
      <c r="I134" s="88"/>
      <c r="J134" s="88"/>
      <c r="K134" s="88"/>
      <c r="L134" s="88"/>
      <c r="M134" s="88"/>
      <c r="N134" s="88">
        <v>4000.54</v>
      </c>
      <c r="O134" s="86">
        <v>0</v>
      </c>
      <c r="P134" s="88">
        <f t="shared" ref="P134:P139" si="85">N134+O134</f>
        <v>4000.54</v>
      </c>
      <c r="Q134" s="87">
        <v>40</v>
      </c>
      <c r="R134" s="88">
        <f t="shared" ref="R134" si="86">N134*Q134</f>
        <v>160021.6</v>
      </c>
      <c r="S134" s="88">
        <f>'[1]43.1'!$F$17</f>
        <v>76372.317187830326</v>
      </c>
      <c r="T134" s="88">
        <f>'[1]43.1'!$F$18</f>
        <v>71265.444186799999</v>
      </c>
      <c r="U134" s="88">
        <f>'[1]43.1'!$F$19</f>
        <v>12383.7978012</v>
      </c>
      <c r="V134" s="88">
        <f t="shared" ref="V134:V143" si="87">S134+T134+U134</f>
        <v>160021.55917583033</v>
      </c>
      <c r="W134" s="169"/>
    </row>
    <row r="135" spans="1:23" s="1" customFormat="1" ht="38.25" x14ac:dyDescent="0.25">
      <c r="A135" s="84"/>
      <c r="B135" s="84" t="s">
        <v>157</v>
      </c>
      <c r="C135" s="121" t="s">
        <v>352</v>
      </c>
      <c r="D135" s="121" t="s">
        <v>10</v>
      </c>
      <c r="E135" s="122"/>
      <c r="F135" s="122"/>
      <c r="G135" s="122"/>
      <c r="H135" s="87"/>
      <c r="I135" s="88"/>
      <c r="J135" s="88"/>
      <c r="K135" s="88"/>
      <c r="L135" s="88"/>
      <c r="M135" s="88"/>
      <c r="N135" s="88">
        <v>2500.85</v>
      </c>
      <c r="O135" s="86">
        <v>0</v>
      </c>
      <c r="P135" s="88">
        <f t="shared" si="85"/>
        <v>2500.85</v>
      </c>
      <c r="Q135" s="87">
        <v>2</v>
      </c>
      <c r="R135" s="88">
        <f t="shared" si="50"/>
        <v>5001.7</v>
      </c>
      <c r="S135" s="88">
        <f>'[1]43.2'!$E$18</f>
        <v>2924.3163169592517</v>
      </c>
      <c r="T135" s="88">
        <f>'[1]43.2'!$E$19</f>
        <v>1603.2262837200001</v>
      </c>
      <c r="U135" s="88">
        <f>'[1]43.2'!$E$20</f>
        <v>474.17736281999998</v>
      </c>
      <c r="V135" s="88">
        <f t="shared" si="87"/>
        <v>5001.7199634992512</v>
      </c>
      <c r="W135" s="89" t="s">
        <v>495</v>
      </c>
    </row>
    <row r="136" spans="1:23" s="1" customFormat="1" ht="38.25" x14ac:dyDescent="0.25">
      <c r="A136" s="84"/>
      <c r="B136" s="84" t="s">
        <v>364</v>
      </c>
      <c r="C136" s="121" t="s">
        <v>353</v>
      </c>
      <c r="D136" s="121" t="s">
        <v>10</v>
      </c>
      <c r="E136" s="122"/>
      <c r="F136" s="122"/>
      <c r="G136" s="122"/>
      <c r="H136" s="87"/>
      <c r="I136" s="88"/>
      <c r="J136" s="88"/>
      <c r="K136" s="88"/>
      <c r="L136" s="88"/>
      <c r="M136" s="88"/>
      <c r="N136" s="88">
        <v>1499.64</v>
      </c>
      <c r="O136" s="86">
        <v>0</v>
      </c>
      <c r="P136" s="88">
        <f t="shared" si="85"/>
        <v>1499.64</v>
      </c>
      <c r="Q136" s="87">
        <v>2</v>
      </c>
      <c r="R136" s="88">
        <f t="shared" si="50"/>
        <v>2999.28</v>
      </c>
      <c r="S136" s="88">
        <f>'[1]43.3'!$F$15</f>
        <v>337.72823055541994</v>
      </c>
      <c r="T136" s="88">
        <f>'[1]43.3'!$F$16</f>
        <v>2606.7908969999999</v>
      </c>
      <c r="U136" s="88">
        <f>'[1]43.3'!$F$17</f>
        <v>54.766754699999993</v>
      </c>
      <c r="V136" s="88">
        <f t="shared" si="87"/>
        <v>2999.2858822554199</v>
      </c>
      <c r="W136" s="89" t="s">
        <v>495</v>
      </c>
    </row>
    <row r="137" spans="1:23" s="1" customFormat="1" ht="38.25" x14ac:dyDescent="0.25">
      <c r="A137" s="84"/>
      <c r="B137" s="84" t="s">
        <v>365</v>
      </c>
      <c r="C137" s="121" t="s">
        <v>354</v>
      </c>
      <c r="D137" s="121" t="s">
        <v>10</v>
      </c>
      <c r="E137" s="122"/>
      <c r="F137" s="122"/>
      <c r="G137" s="122"/>
      <c r="H137" s="87"/>
      <c r="I137" s="88"/>
      <c r="J137" s="88"/>
      <c r="K137" s="88"/>
      <c r="L137" s="88"/>
      <c r="M137" s="88"/>
      <c r="N137" s="88">
        <v>2200.89</v>
      </c>
      <c r="O137" s="86">
        <v>0</v>
      </c>
      <c r="P137" s="88">
        <f t="shared" si="85"/>
        <v>2200.89</v>
      </c>
      <c r="Q137" s="87">
        <v>2</v>
      </c>
      <c r="R137" s="88">
        <f t="shared" si="50"/>
        <v>4401.78</v>
      </c>
      <c r="S137" s="88">
        <f>'[1]43.4'!$F$17</f>
        <v>1930.5333523036079</v>
      </c>
      <c r="T137" s="88">
        <f>'[1]43.4'!$F$18</f>
        <v>2158.22396088</v>
      </c>
      <c r="U137" s="88">
        <f>'[1]43.4'!$F$19</f>
        <v>313.03143227999999</v>
      </c>
      <c r="V137" s="88">
        <f t="shared" si="87"/>
        <v>4401.7887454636075</v>
      </c>
      <c r="W137" s="89" t="s">
        <v>495</v>
      </c>
    </row>
    <row r="138" spans="1:23" s="1" customFormat="1" ht="38.25" x14ac:dyDescent="0.25">
      <c r="A138" s="84"/>
      <c r="B138" s="84" t="s">
        <v>366</v>
      </c>
      <c r="C138" s="121" t="s">
        <v>355</v>
      </c>
      <c r="D138" s="121" t="s">
        <v>10</v>
      </c>
      <c r="E138" s="122"/>
      <c r="F138" s="122"/>
      <c r="G138" s="122"/>
      <c r="H138" s="87"/>
      <c r="I138" s="88"/>
      <c r="J138" s="88"/>
      <c r="K138" s="88"/>
      <c r="L138" s="88"/>
      <c r="M138" s="88"/>
      <c r="N138" s="88">
        <v>1200.07</v>
      </c>
      <c r="O138" s="86">
        <v>0</v>
      </c>
      <c r="P138" s="88">
        <f t="shared" si="85"/>
        <v>1200.07</v>
      </c>
      <c r="Q138" s="87">
        <v>2</v>
      </c>
      <c r="R138" s="88">
        <f t="shared" si="50"/>
        <v>2400.14</v>
      </c>
      <c r="S138" s="88">
        <f>'[1]43.5'!$F$17</f>
        <v>1055.398548063924</v>
      </c>
      <c r="T138" s="88">
        <f>'[1]43.5'!$F$18</f>
        <v>1173.6091027800001</v>
      </c>
      <c r="U138" s="88">
        <f>'[1]43.5'!$F$19</f>
        <v>171.12983034000001</v>
      </c>
      <c r="V138" s="88">
        <f t="shared" si="87"/>
        <v>2400.1374811839241</v>
      </c>
      <c r="W138" s="89" t="s">
        <v>495</v>
      </c>
    </row>
    <row r="139" spans="1:23" s="1" customFormat="1" ht="38.25" x14ac:dyDescent="0.25">
      <c r="A139" s="84"/>
      <c r="B139" s="84" t="s">
        <v>367</v>
      </c>
      <c r="C139" s="121" t="s">
        <v>356</v>
      </c>
      <c r="D139" s="121" t="s">
        <v>10</v>
      </c>
      <c r="E139" s="122"/>
      <c r="F139" s="122"/>
      <c r="G139" s="122"/>
      <c r="H139" s="87"/>
      <c r="I139" s="88"/>
      <c r="J139" s="88"/>
      <c r="K139" s="88"/>
      <c r="L139" s="88"/>
      <c r="M139" s="88"/>
      <c r="N139" s="88">
        <v>999.81</v>
      </c>
      <c r="O139" s="86">
        <v>0</v>
      </c>
      <c r="P139" s="88">
        <f t="shared" si="85"/>
        <v>999.81</v>
      </c>
      <c r="Q139" s="87">
        <v>2</v>
      </c>
      <c r="R139" s="88">
        <f t="shared" si="50"/>
        <v>1999.62</v>
      </c>
      <c r="S139" s="88">
        <f>'[1]43.6'!$F$16</f>
        <v>225.23305133428801</v>
      </c>
      <c r="T139" s="88">
        <f>'[1]43.6'!$F$17</f>
        <v>1737.8706008000001</v>
      </c>
      <c r="U139" s="88">
        <f>'[1]43.6'!$F$18</f>
        <v>36.520816080000003</v>
      </c>
      <c r="V139" s="88">
        <f t="shared" si="87"/>
        <v>1999.6244682142881</v>
      </c>
      <c r="W139" s="89" t="s">
        <v>495</v>
      </c>
    </row>
    <row r="140" spans="1:23" s="1" customFormat="1" ht="38.25" x14ac:dyDescent="0.25">
      <c r="A140" s="84"/>
      <c r="B140" s="84" t="s">
        <v>368</v>
      </c>
      <c r="C140" s="121" t="s">
        <v>357</v>
      </c>
      <c r="D140" s="121" t="s">
        <v>10</v>
      </c>
      <c r="E140" s="122"/>
      <c r="F140" s="122"/>
      <c r="G140" s="122"/>
      <c r="H140" s="87"/>
      <c r="I140" s="88"/>
      <c r="J140" s="88"/>
      <c r="K140" s="88"/>
      <c r="L140" s="88"/>
      <c r="M140" s="88"/>
      <c r="N140" s="88">
        <v>4000.54</v>
      </c>
      <c r="O140" s="86">
        <v>0</v>
      </c>
      <c r="P140" s="88">
        <f>N140+O140</f>
        <v>4000.54</v>
      </c>
      <c r="Q140" s="87">
        <v>3</v>
      </c>
      <c r="R140" s="88">
        <f t="shared" si="50"/>
        <v>12001.619999999999</v>
      </c>
      <c r="S140" s="88">
        <f>'[1]43.7'!$F$17</f>
        <v>5727.9237890872746</v>
      </c>
      <c r="T140" s="88">
        <f>'[1]43.7'!$F$18</f>
        <v>5344.9083140100001</v>
      </c>
      <c r="U140" s="88">
        <f>'[1]43.7'!$F$19</f>
        <v>928.78483509</v>
      </c>
      <c r="V140" s="88">
        <f t="shared" si="87"/>
        <v>12001.616938187275</v>
      </c>
      <c r="W140" s="89" t="s">
        <v>495</v>
      </c>
    </row>
    <row r="141" spans="1:23" s="1" customFormat="1" ht="54" x14ac:dyDescent="0.25">
      <c r="A141" s="14" t="s">
        <v>159</v>
      </c>
      <c r="B141" s="14" t="s">
        <v>159</v>
      </c>
      <c r="C141" s="9" t="s">
        <v>428</v>
      </c>
      <c r="D141" s="9"/>
      <c r="E141" s="44"/>
      <c r="F141" s="44"/>
      <c r="G141" s="44"/>
      <c r="H141" s="4"/>
      <c r="I141" s="41"/>
      <c r="J141" s="41"/>
      <c r="K141" s="41"/>
      <c r="L141" s="41"/>
      <c r="M141" s="41"/>
      <c r="N141" s="41"/>
      <c r="O141" s="41"/>
      <c r="P141" s="41"/>
      <c r="Q141" s="4"/>
      <c r="R141" s="41"/>
      <c r="S141" s="41"/>
      <c r="T141" s="41"/>
      <c r="U141" s="41"/>
      <c r="V141" s="41"/>
      <c r="W141" s="29"/>
    </row>
    <row r="142" spans="1:23" s="1" customFormat="1" ht="38.25" x14ac:dyDescent="0.25">
      <c r="A142" s="3" t="s">
        <v>283</v>
      </c>
      <c r="B142" s="3" t="s">
        <v>283</v>
      </c>
      <c r="C142" s="9" t="s">
        <v>176</v>
      </c>
      <c r="D142" s="9" t="s">
        <v>177</v>
      </c>
      <c r="E142" s="44">
        <v>3700</v>
      </c>
      <c r="F142" s="42">
        <v>0</v>
      </c>
      <c r="G142" s="42">
        <f t="shared" ref="G142:G143" si="88">E142+F142</f>
        <v>3700</v>
      </c>
      <c r="H142" s="10">
        <v>1</v>
      </c>
      <c r="I142" s="41">
        <f t="shared" si="52"/>
        <v>3700</v>
      </c>
      <c r="J142" s="41">
        <v>3065.7712710000001</v>
      </c>
      <c r="K142" s="41">
        <v>388.33490599999999</v>
      </c>
      <c r="L142" s="41">
        <v>245.89385999999999</v>
      </c>
      <c r="M142" s="41">
        <f t="shared" ref="M142:M143" si="89">J142+K142+L142</f>
        <v>3700.0000370000002</v>
      </c>
      <c r="N142" s="41">
        <v>3700</v>
      </c>
      <c r="O142" s="42">
        <v>0</v>
      </c>
      <c r="P142" s="41">
        <f t="shared" ref="P142:P143" si="90">N142+O142</f>
        <v>3700</v>
      </c>
      <c r="Q142" s="4">
        <v>1</v>
      </c>
      <c r="R142" s="41">
        <f t="shared" si="50"/>
        <v>3700</v>
      </c>
      <c r="S142" s="41">
        <v>3065.7712710000001</v>
      </c>
      <c r="T142" s="41">
        <v>388.33490599999999</v>
      </c>
      <c r="U142" s="41">
        <v>245.89385999999999</v>
      </c>
      <c r="V142" s="41">
        <f t="shared" si="87"/>
        <v>3700.0000370000002</v>
      </c>
      <c r="W142" s="29"/>
    </row>
    <row r="143" spans="1:23" s="1" customFormat="1" ht="25.5" x14ac:dyDescent="0.25">
      <c r="A143" s="3" t="s">
        <v>162</v>
      </c>
      <c r="B143" s="3" t="s">
        <v>162</v>
      </c>
      <c r="C143" s="9" t="s">
        <v>178</v>
      </c>
      <c r="D143" s="9" t="s">
        <v>179</v>
      </c>
      <c r="E143" s="44">
        <v>2000</v>
      </c>
      <c r="F143" s="42">
        <v>0</v>
      </c>
      <c r="G143" s="42">
        <f t="shared" si="88"/>
        <v>2000</v>
      </c>
      <c r="H143" s="10">
        <v>1</v>
      </c>
      <c r="I143" s="41">
        <f t="shared" si="52"/>
        <v>2000</v>
      </c>
      <c r="J143" s="41">
        <v>1657.1736599999999</v>
      </c>
      <c r="K143" s="41">
        <v>209.91076000000001</v>
      </c>
      <c r="L143" s="41">
        <v>132.91559999999998</v>
      </c>
      <c r="M143" s="41">
        <f t="shared" si="89"/>
        <v>2000.0000199999999</v>
      </c>
      <c r="N143" s="41">
        <v>2000</v>
      </c>
      <c r="O143" s="42">
        <v>0</v>
      </c>
      <c r="P143" s="41">
        <f t="shared" si="90"/>
        <v>2000</v>
      </c>
      <c r="Q143" s="4">
        <v>1</v>
      </c>
      <c r="R143" s="41">
        <f t="shared" si="50"/>
        <v>2000</v>
      </c>
      <c r="S143" s="41">
        <v>1657.1736599999999</v>
      </c>
      <c r="T143" s="41">
        <v>209.91076000000001</v>
      </c>
      <c r="U143" s="41">
        <v>132.91559999999998</v>
      </c>
      <c r="V143" s="41">
        <f t="shared" si="87"/>
        <v>2000.0000199999999</v>
      </c>
      <c r="W143" s="29"/>
    </row>
    <row r="144" spans="1:23" s="79" customFormat="1" ht="30" customHeight="1" x14ac:dyDescent="0.2">
      <c r="A144" s="64" t="s">
        <v>284</v>
      </c>
      <c r="B144" s="64"/>
      <c r="C144" s="65" t="s">
        <v>487</v>
      </c>
      <c r="D144" s="65"/>
      <c r="E144" s="66"/>
      <c r="F144" s="66"/>
      <c r="G144" s="66"/>
      <c r="H144" s="67"/>
      <c r="I144" s="69"/>
      <c r="J144" s="69"/>
      <c r="K144" s="69"/>
      <c r="L144" s="69"/>
      <c r="M144" s="69"/>
      <c r="N144" s="147"/>
      <c r="O144" s="147"/>
      <c r="P144" s="147"/>
      <c r="Q144" s="68"/>
      <c r="R144" s="69"/>
      <c r="S144" s="69"/>
      <c r="T144" s="69"/>
      <c r="U144" s="69"/>
      <c r="V144" s="69"/>
      <c r="W144" s="70" t="s">
        <v>337</v>
      </c>
    </row>
    <row r="145" spans="1:23" s="79" customFormat="1" ht="30" customHeight="1" x14ac:dyDescent="0.2">
      <c r="A145" s="64" t="s">
        <v>169</v>
      </c>
      <c r="B145" s="64"/>
      <c r="C145" s="65" t="s">
        <v>369</v>
      </c>
      <c r="D145" s="65" t="s">
        <v>182</v>
      </c>
      <c r="E145" s="66">
        <v>300</v>
      </c>
      <c r="F145" s="71">
        <v>0</v>
      </c>
      <c r="G145" s="71">
        <f t="shared" ref="G145:G148" si="91">E145+F145</f>
        <v>300</v>
      </c>
      <c r="H145" s="68">
        <v>100</v>
      </c>
      <c r="I145" s="69">
        <f t="shared" ref="I145" si="92">E145*H145</f>
        <v>30000</v>
      </c>
      <c r="J145" s="69">
        <v>24857.604899999998</v>
      </c>
      <c r="K145" s="69">
        <v>3148.6614</v>
      </c>
      <c r="L145" s="69">
        <v>1993.7339999999999</v>
      </c>
      <c r="M145" s="69">
        <f t="shared" ref="M145" si="93">J145+K145+L145</f>
        <v>30000.0003</v>
      </c>
      <c r="N145" s="147"/>
      <c r="O145" s="148"/>
      <c r="P145" s="147"/>
      <c r="Q145" s="68"/>
      <c r="R145" s="69"/>
      <c r="S145" s="69"/>
      <c r="T145" s="69"/>
      <c r="U145" s="69"/>
      <c r="V145" s="69"/>
      <c r="W145" s="70" t="s">
        <v>337</v>
      </c>
    </row>
    <row r="146" spans="1:23" s="79" customFormat="1" ht="30" customHeight="1" x14ac:dyDescent="0.2">
      <c r="A146" s="64" t="s">
        <v>171</v>
      </c>
      <c r="B146" s="64"/>
      <c r="C146" s="65" t="s">
        <v>184</v>
      </c>
      <c r="D146" s="65" t="s">
        <v>182</v>
      </c>
      <c r="E146" s="66">
        <v>300</v>
      </c>
      <c r="F146" s="71">
        <v>0</v>
      </c>
      <c r="G146" s="71">
        <f t="shared" si="91"/>
        <v>300</v>
      </c>
      <c r="H146" s="68">
        <v>100</v>
      </c>
      <c r="I146" s="69">
        <f>E146*H146</f>
        <v>30000</v>
      </c>
      <c r="J146" s="69">
        <v>24857.604899999998</v>
      </c>
      <c r="K146" s="69">
        <v>3148.6614</v>
      </c>
      <c r="L146" s="69">
        <v>1993.7339999999999</v>
      </c>
      <c r="M146" s="69">
        <f>J146+K146+L146</f>
        <v>30000.0003</v>
      </c>
      <c r="N146" s="147"/>
      <c r="O146" s="148"/>
      <c r="P146" s="147"/>
      <c r="Q146" s="68"/>
      <c r="R146" s="69"/>
      <c r="S146" s="69"/>
      <c r="T146" s="69"/>
      <c r="U146" s="69"/>
      <c r="V146" s="69"/>
      <c r="W146" s="70" t="s">
        <v>337</v>
      </c>
    </row>
    <row r="147" spans="1:23" s="79" customFormat="1" ht="30" customHeight="1" x14ac:dyDescent="0.2">
      <c r="A147" s="64" t="s">
        <v>285</v>
      </c>
      <c r="B147" s="64"/>
      <c r="C147" s="72" t="s">
        <v>370</v>
      </c>
      <c r="D147" s="65" t="s">
        <v>182</v>
      </c>
      <c r="E147" s="66">
        <v>300</v>
      </c>
      <c r="F147" s="71">
        <v>0</v>
      </c>
      <c r="G147" s="71">
        <f t="shared" si="91"/>
        <v>300</v>
      </c>
      <c r="H147" s="68">
        <v>65</v>
      </c>
      <c r="I147" s="69">
        <f>E147*H147</f>
        <v>19500</v>
      </c>
      <c r="J147" s="69">
        <v>16157.443185</v>
      </c>
      <c r="K147" s="69">
        <v>2046.6299100000001</v>
      </c>
      <c r="L147" s="69">
        <v>1295.9270999999999</v>
      </c>
      <c r="M147" s="69">
        <f>J147+K147+L147</f>
        <v>19500.000195000001</v>
      </c>
      <c r="N147" s="147"/>
      <c r="O147" s="148"/>
      <c r="P147" s="147"/>
      <c r="Q147" s="68"/>
      <c r="R147" s="69"/>
      <c r="S147" s="69"/>
      <c r="T147" s="69"/>
      <c r="U147" s="69"/>
      <c r="V147" s="69"/>
      <c r="W147" s="70" t="s">
        <v>337</v>
      </c>
    </row>
    <row r="148" spans="1:23" s="79" customFormat="1" ht="30" customHeight="1" x14ac:dyDescent="0.2">
      <c r="A148" s="64" t="s">
        <v>372</v>
      </c>
      <c r="B148" s="64"/>
      <c r="C148" s="72" t="s">
        <v>185</v>
      </c>
      <c r="D148" s="65" t="s">
        <v>182</v>
      </c>
      <c r="E148" s="66">
        <v>300</v>
      </c>
      <c r="F148" s="71">
        <v>0</v>
      </c>
      <c r="G148" s="71">
        <f t="shared" si="91"/>
        <v>300</v>
      </c>
      <c r="H148" s="68">
        <v>80</v>
      </c>
      <c r="I148" s="69">
        <f>E148*H148</f>
        <v>24000</v>
      </c>
      <c r="J148" s="69">
        <v>19886.083920000001</v>
      </c>
      <c r="K148" s="69">
        <v>2518.9291200000002</v>
      </c>
      <c r="L148" s="69">
        <v>1594.9872</v>
      </c>
      <c r="M148" s="69">
        <f>J148+K148+L148</f>
        <v>24000.000240000001</v>
      </c>
      <c r="N148" s="147"/>
      <c r="O148" s="148"/>
      <c r="P148" s="147"/>
      <c r="Q148" s="68"/>
      <c r="R148" s="69"/>
      <c r="S148" s="69"/>
      <c r="T148" s="69"/>
      <c r="U148" s="69"/>
      <c r="V148" s="69"/>
      <c r="W148" s="70" t="s">
        <v>337</v>
      </c>
    </row>
    <row r="149" spans="1:23" s="1" customFormat="1" ht="66.75" customHeight="1" x14ac:dyDescent="0.25">
      <c r="A149" s="3"/>
      <c r="B149" s="3" t="s">
        <v>284</v>
      </c>
      <c r="C149" s="9" t="s">
        <v>429</v>
      </c>
      <c r="D149" s="9"/>
      <c r="E149" s="44"/>
      <c r="F149" s="44"/>
      <c r="G149" s="44"/>
      <c r="H149" s="4"/>
      <c r="I149" s="41"/>
      <c r="J149" s="41"/>
      <c r="K149" s="41"/>
      <c r="L149" s="41"/>
      <c r="M149" s="41"/>
      <c r="N149" s="41"/>
      <c r="O149" s="41"/>
      <c r="P149" s="41"/>
      <c r="Q149" s="4"/>
      <c r="R149" s="41"/>
      <c r="S149" s="41"/>
      <c r="T149" s="41"/>
      <c r="U149" s="41"/>
      <c r="V149" s="41"/>
      <c r="W149" s="29"/>
    </row>
    <row r="150" spans="1:23" s="1" customFormat="1" ht="38.25" x14ac:dyDescent="0.25">
      <c r="A150" s="103"/>
      <c r="B150" s="103" t="s">
        <v>169</v>
      </c>
      <c r="C150" s="97" t="s">
        <v>359</v>
      </c>
      <c r="D150" s="97" t="s">
        <v>182</v>
      </c>
      <c r="E150" s="98"/>
      <c r="F150" s="98"/>
      <c r="G150" s="98"/>
      <c r="H150" s="100"/>
      <c r="I150" s="101"/>
      <c r="J150" s="101"/>
      <c r="K150" s="101"/>
      <c r="L150" s="101"/>
      <c r="M150" s="101"/>
      <c r="N150" s="101">
        <v>499.95935172097001</v>
      </c>
      <c r="O150" s="99">
        <v>0</v>
      </c>
      <c r="P150" s="101">
        <f t="shared" ref="P150:P151" si="94">N150+O150</f>
        <v>499.95935172097001</v>
      </c>
      <c r="Q150" s="100">
        <v>200</v>
      </c>
      <c r="R150" s="101">
        <f>N150*Q150</f>
        <v>99991.870344194002</v>
      </c>
      <c r="S150" s="101">
        <f>'[1]45.1'!$F$17</f>
        <v>53498.546244194004</v>
      </c>
      <c r="T150" s="101">
        <f>'[1]45.1'!$F$18</f>
        <v>37818.90681</v>
      </c>
      <c r="U150" s="101">
        <f>'[1]45.1'!$F$19</f>
        <v>8674.4172900000012</v>
      </c>
      <c r="V150" s="101">
        <f>S150+T150+U150</f>
        <v>99991.870344194002</v>
      </c>
      <c r="W150" s="102" t="s">
        <v>500</v>
      </c>
    </row>
    <row r="151" spans="1:23" s="1" customFormat="1" ht="38.25" x14ac:dyDescent="0.25">
      <c r="A151" s="103"/>
      <c r="B151" s="103" t="s">
        <v>171</v>
      </c>
      <c r="C151" s="97" t="s">
        <v>360</v>
      </c>
      <c r="D151" s="97" t="s">
        <v>182</v>
      </c>
      <c r="E151" s="118"/>
      <c r="F151" s="118"/>
      <c r="G151" s="118"/>
      <c r="H151" s="142"/>
      <c r="I151" s="124"/>
      <c r="J151" s="118"/>
      <c r="K151" s="118"/>
      <c r="L151" s="124"/>
      <c r="M151" s="124"/>
      <c r="N151" s="101">
        <v>590.58000000000004</v>
      </c>
      <c r="O151" s="99">
        <v>0</v>
      </c>
      <c r="P151" s="101">
        <f t="shared" si="94"/>
        <v>590.58000000000004</v>
      </c>
      <c r="Q151" s="100">
        <v>13</v>
      </c>
      <c r="R151" s="101">
        <f>N151*Q151</f>
        <v>7677.5400000000009</v>
      </c>
      <c r="S151" s="101">
        <f>'[1]45.2'!$F$17</f>
        <v>4188.4728031422383</v>
      </c>
      <c r="T151" s="101">
        <f>'[1]45.2'!$F$18</f>
        <v>2809.9897320300001</v>
      </c>
      <c r="U151" s="101">
        <f>'[1]45.2'!$F$19</f>
        <v>679.14393183000004</v>
      </c>
      <c r="V151" s="101">
        <f t="shared" ref="V151:V218" si="95">S151+T151+U151</f>
        <v>7677.6064670022388</v>
      </c>
      <c r="W151" s="102" t="s">
        <v>500</v>
      </c>
    </row>
    <row r="152" spans="1:23" s="1" customFormat="1" ht="30" customHeight="1" x14ac:dyDescent="0.25">
      <c r="A152" s="119" t="s">
        <v>173</v>
      </c>
      <c r="B152" s="103"/>
      <c r="C152" s="120" t="s">
        <v>371</v>
      </c>
      <c r="D152" s="97" t="s">
        <v>182</v>
      </c>
      <c r="E152" s="98">
        <v>150</v>
      </c>
      <c r="F152" s="99">
        <v>0</v>
      </c>
      <c r="G152" s="99">
        <f>E152+F152</f>
        <v>150</v>
      </c>
      <c r="H152" s="100">
        <v>40</v>
      </c>
      <c r="I152" s="101">
        <f t="shared" ref="I152" si="96">E152*H152</f>
        <v>6000</v>
      </c>
      <c r="J152" s="101">
        <v>4971.5209800000002</v>
      </c>
      <c r="K152" s="101">
        <v>629.73228000000006</v>
      </c>
      <c r="L152" s="101">
        <v>398.74680000000001</v>
      </c>
      <c r="M152" s="101">
        <f>J152+K152+L152</f>
        <v>6000.0000600000003</v>
      </c>
      <c r="N152" s="101"/>
      <c r="O152" s="99"/>
      <c r="P152" s="101"/>
      <c r="Q152" s="100"/>
      <c r="R152" s="101"/>
      <c r="S152" s="101"/>
      <c r="T152" s="101"/>
      <c r="U152" s="101"/>
      <c r="V152" s="101"/>
      <c r="W152" s="168" t="s">
        <v>500</v>
      </c>
    </row>
    <row r="153" spans="1:23" s="1" customFormat="1" ht="21" customHeight="1" x14ac:dyDescent="0.25">
      <c r="A153" s="103"/>
      <c r="B153" s="103" t="s">
        <v>173</v>
      </c>
      <c r="C153" s="97" t="s">
        <v>187</v>
      </c>
      <c r="D153" s="97" t="s">
        <v>182</v>
      </c>
      <c r="E153" s="118"/>
      <c r="F153" s="118"/>
      <c r="G153" s="118"/>
      <c r="H153" s="142"/>
      <c r="I153" s="124"/>
      <c r="J153" s="118"/>
      <c r="K153" s="118"/>
      <c r="L153" s="124"/>
      <c r="M153" s="124"/>
      <c r="N153" s="101">
        <v>262.38</v>
      </c>
      <c r="O153" s="99">
        <v>0</v>
      </c>
      <c r="P153" s="101">
        <f t="shared" ref="P153" si="97">N153+O153</f>
        <v>262.38</v>
      </c>
      <c r="Q153" s="100">
        <v>5</v>
      </c>
      <c r="R153" s="101">
        <f>N153*Q153</f>
        <v>1311.9</v>
      </c>
      <c r="S153" s="101">
        <f>'[1]45.3'!$F$17</f>
        <v>1065.3812693412801</v>
      </c>
      <c r="T153" s="101">
        <f>'[1]45.3'!$F$18</f>
        <v>124.40104240000001</v>
      </c>
      <c r="U153" s="101">
        <f>'[1]45.3'!$F$19</f>
        <v>122.12190480000001</v>
      </c>
      <c r="V153" s="101">
        <f>S153+T153+U153</f>
        <v>1311.9042165412802</v>
      </c>
      <c r="W153" s="170"/>
    </row>
    <row r="154" spans="1:23" s="1" customFormat="1" ht="28.5" x14ac:dyDescent="0.25">
      <c r="A154" s="3"/>
      <c r="B154" s="3" t="s">
        <v>180</v>
      </c>
      <c r="C154" s="9" t="s">
        <v>442</v>
      </c>
      <c r="D154" s="9"/>
      <c r="E154" s="48"/>
      <c r="F154" s="48"/>
      <c r="G154" s="48"/>
      <c r="H154" s="141"/>
      <c r="I154" s="54"/>
      <c r="J154" s="48"/>
      <c r="K154" s="48"/>
      <c r="L154" s="54"/>
      <c r="M154" s="54"/>
      <c r="N154" s="41"/>
      <c r="O154" s="41"/>
      <c r="P154" s="41"/>
      <c r="Q154" s="4"/>
      <c r="R154" s="41"/>
      <c r="S154" s="101"/>
      <c r="T154" s="101"/>
      <c r="U154" s="101" t="s">
        <v>378</v>
      </c>
      <c r="V154" s="101"/>
      <c r="W154" s="35"/>
    </row>
    <row r="155" spans="1:23" s="1" customFormat="1" ht="38.25" x14ac:dyDescent="0.25">
      <c r="A155" s="103"/>
      <c r="B155" s="103" t="s">
        <v>375</v>
      </c>
      <c r="C155" s="97" t="s">
        <v>373</v>
      </c>
      <c r="D155" s="97" t="s">
        <v>182</v>
      </c>
      <c r="E155" s="118"/>
      <c r="F155" s="118"/>
      <c r="G155" s="118"/>
      <c r="H155" s="142"/>
      <c r="I155" s="124"/>
      <c r="J155" s="118"/>
      <c r="K155" s="118"/>
      <c r="L155" s="124"/>
      <c r="M155" s="124"/>
      <c r="N155" s="101">
        <v>400</v>
      </c>
      <c r="O155" s="99">
        <v>0</v>
      </c>
      <c r="P155" s="101">
        <f t="shared" ref="P155:P156" si="98">N155+O155</f>
        <v>400</v>
      </c>
      <c r="Q155" s="100">
        <v>80</v>
      </c>
      <c r="R155" s="101">
        <f t="shared" ref="R155:R218" si="99">N155*Q155</f>
        <v>32000</v>
      </c>
      <c r="S155" s="101">
        <f>'[1]46.1'!$F$15</f>
        <v>2700.9755452433596</v>
      </c>
      <c r="T155" s="101">
        <f>'[1]46.1'!$F$16</f>
        <v>28861.197696799998</v>
      </c>
      <c r="U155" s="101">
        <f>'[1]46.1'!$F$17</f>
        <v>438.13403760000006</v>
      </c>
      <c r="V155" s="101">
        <f t="shared" si="95"/>
        <v>32000.307279643359</v>
      </c>
      <c r="W155" s="102" t="s">
        <v>500</v>
      </c>
    </row>
    <row r="156" spans="1:23" s="1" customFormat="1" ht="38.25" x14ac:dyDescent="0.25">
      <c r="A156" s="103"/>
      <c r="B156" s="103" t="s">
        <v>376</v>
      </c>
      <c r="C156" s="97" t="s">
        <v>374</v>
      </c>
      <c r="D156" s="97" t="s">
        <v>182</v>
      </c>
      <c r="E156" s="98"/>
      <c r="F156" s="98"/>
      <c r="G156" s="98"/>
      <c r="H156" s="100"/>
      <c r="I156" s="101"/>
      <c r="J156" s="101"/>
      <c r="K156" s="101"/>
      <c r="L156" s="101"/>
      <c r="M156" s="101"/>
      <c r="N156" s="101">
        <v>400</v>
      </c>
      <c r="O156" s="99">
        <v>0</v>
      </c>
      <c r="P156" s="101">
        <f t="shared" si="98"/>
        <v>400</v>
      </c>
      <c r="Q156" s="100">
        <v>20</v>
      </c>
      <c r="R156" s="101">
        <f t="shared" si="99"/>
        <v>8000</v>
      </c>
      <c r="S156" s="101">
        <f>'[1]46.2'!$F$15</f>
        <v>675.24388631083991</v>
      </c>
      <c r="T156" s="101">
        <f>'[1]46.2'!$F$16</f>
        <v>7215.2994241999995</v>
      </c>
      <c r="U156" s="101">
        <f>'[1]46.2'!$F$17</f>
        <v>109.53350940000001</v>
      </c>
      <c r="V156" s="101">
        <f t="shared" si="95"/>
        <v>8000.0768199108397</v>
      </c>
      <c r="W156" s="102" t="s">
        <v>500</v>
      </c>
    </row>
    <row r="157" spans="1:23" s="80" customFormat="1" ht="38.25" x14ac:dyDescent="0.25">
      <c r="A157" s="56" t="s">
        <v>180</v>
      </c>
      <c r="B157" s="56"/>
      <c r="C157" s="57" t="s">
        <v>486</v>
      </c>
      <c r="D157" s="57" t="s">
        <v>10</v>
      </c>
      <c r="E157" s="58">
        <v>300</v>
      </c>
      <c r="F157" s="59">
        <v>0</v>
      </c>
      <c r="G157" s="59">
        <f t="shared" ref="G157:G158" si="100">E157+F157</f>
        <v>300</v>
      </c>
      <c r="H157" s="60">
        <v>2</v>
      </c>
      <c r="I157" s="61">
        <f t="shared" ref="I157:I220" si="101">E157*H157</f>
        <v>600</v>
      </c>
      <c r="J157" s="61">
        <v>497.15209800000002</v>
      </c>
      <c r="K157" s="61">
        <v>62.973227999999999</v>
      </c>
      <c r="L157" s="61">
        <v>39.874679999999998</v>
      </c>
      <c r="M157" s="61">
        <f>J157+K157+L157</f>
        <v>600.00000599999998</v>
      </c>
      <c r="N157" s="149"/>
      <c r="O157" s="150"/>
      <c r="P157" s="149"/>
      <c r="Q157" s="60"/>
      <c r="R157" s="61"/>
      <c r="S157" s="61"/>
      <c r="T157" s="61"/>
      <c r="U157" s="61"/>
      <c r="V157" s="61"/>
      <c r="W157" s="62" t="s">
        <v>337</v>
      </c>
    </row>
    <row r="158" spans="1:23" s="80" customFormat="1" ht="76.5" x14ac:dyDescent="0.25">
      <c r="A158" s="56" t="s">
        <v>188</v>
      </c>
      <c r="B158" s="56"/>
      <c r="C158" s="57" t="s">
        <v>485</v>
      </c>
      <c r="D158" s="57" t="s">
        <v>69</v>
      </c>
      <c r="E158" s="58">
        <v>1500</v>
      </c>
      <c r="F158" s="59">
        <v>0</v>
      </c>
      <c r="G158" s="59">
        <f t="shared" si="100"/>
        <v>1500</v>
      </c>
      <c r="H158" s="63">
        <v>1</v>
      </c>
      <c r="I158" s="61">
        <f t="shared" si="101"/>
        <v>1500</v>
      </c>
      <c r="J158" s="61">
        <v>1242.8802450000001</v>
      </c>
      <c r="K158" s="61">
        <v>157.43307000000001</v>
      </c>
      <c r="L158" s="61">
        <v>99.686700000000002</v>
      </c>
      <c r="M158" s="61">
        <f>J158+K158+L158</f>
        <v>1500.0000150000001</v>
      </c>
      <c r="N158" s="149"/>
      <c r="O158" s="150"/>
      <c r="P158" s="149"/>
      <c r="Q158" s="60"/>
      <c r="R158" s="61"/>
      <c r="S158" s="61"/>
      <c r="T158" s="61"/>
      <c r="U158" s="61"/>
      <c r="V158" s="61"/>
      <c r="W158" s="62" t="s">
        <v>337</v>
      </c>
    </row>
    <row r="159" spans="1:23" s="1" customFormat="1" ht="41.25" x14ac:dyDescent="0.25">
      <c r="A159" s="130"/>
      <c r="B159" s="130" t="s">
        <v>175</v>
      </c>
      <c r="C159" s="121" t="s">
        <v>443</v>
      </c>
      <c r="D159" s="121" t="s">
        <v>63</v>
      </c>
      <c r="E159" s="122"/>
      <c r="F159" s="122"/>
      <c r="G159" s="122"/>
      <c r="H159" s="87"/>
      <c r="I159" s="88"/>
      <c r="J159" s="88"/>
      <c r="K159" s="88"/>
      <c r="L159" s="88"/>
      <c r="M159" s="88"/>
      <c r="N159" s="88">
        <v>526.54</v>
      </c>
      <c r="O159" s="86">
        <v>0</v>
      </c>
      <c r="P159" s="88">
        <f t="shared" ref="P159" si="102">N159+O159</f>
        <v>526.54</v>
      </c>
      <c r="Q159" s="87">
        <v>4</v>
      </c>
      <c r="R159" s="88">
        <f>N159*Q159</f>
        <v>2106.16</v>
      </c>
      <c r="S159" s="88">
        <f>'[1]47'!$F$17</f>
        <v>1507.5508001267278</v>
      </c>
      <c r="T159" s="88">
        <f>'[1]47'!$F$18</f>
        <v>354.14284015999993</v>
      </c>
      <c r="U159" s="88">
        <f>'[1]47'!$F$19</f>
        <v>244.44638147999999</v>
      </c>
      <c r="V159" s="88">
        <f>S159+T159+U159</f>
        <v>2106.1400217667278</v>
      </c>
      <c r="W159" s="89" t="s">
        <v>358</v>
      </c>
    </row>
    <row r="160" spans="1:23" s="1" customFormat="1" ht="16.5" x14ac:dyDescent="0.25">
      <c r="A160" s="13" t="s">
        <v>189</v>
      </c>
      <c r="B160" s="13" t="s">
        <v>189</v>
      </c>
      <c r="C160" s="19" t="s">
        <v>430</v>
      </c>
      <c r="D160" s="11"/>
      <c r="E160" s="43"/>
      <c r="F160" s="43"/>
      <c r="G160" s="43"/>
      <c r="H160" s="4"/>
      <c r="I160" s="41"/>
      <c r="J160" s="41"/>
      <c r="K160" s="41"/>
      <c r="L160" s="41"/>
      <c r="M160" s="41"/>
      <c r="N160" s="41"/>
      <c r="O160" s="41"/>
      <c r="P160" s="41"/>
      <c r="Q160" s="4"/>
      <c r="R160" s="41"/>
      <c r="S160" s="41"/>
      <c r="T160" s="41"/>
      <c r="U160" s="41"/>
      <c r="V160" s="41"/>
      <c r="W160" s="29"/>
    </row>
    <row r="161" spans="1:23" s="1" customFormat="1" x14ac:dyDescent="0.25">
      <c r="A161" s="13" t="s">
        <v>181</v>
      </c>
      <c r="B161" s="13" t="s">
        <v>181</v>
      </c>
      <c r="C161" s="19" t="s">
        <v>191</v>
      </c>
      <c r="D161" s="11"/>
      <c r="E161" s="43"/>
      <c r="F161" s="43"/>
      <c r="G161" s="43"/>
      <c r="H161" s="4"/>
      <c r="I161" s="41"/>
      <c r="J161" s="41"/>
      <c r="K161" s="41"/>
      <c r="L161" s="41"/>
      <c r="M161" s="41"/>
      <c r="N161" s="41"/>
      <c r="O161" s="41"/>
      <c r="P161" s="41"/>
      <c r="Q161" s="4"/>
      <c r="R161" s="41"/>
      <c r="S161" s="41"/>
      <c r="T161" s="41"/>
      <c r="U161" s="41"/>
      <c r="V161" s="41"/>
      <c r="W161" s="29"/>
    </row>
    <row r="162" spans="1:23" s="1" customFormat="1" ht="25.5" x14ac:dyDescent="0.25">
      <c r="A162" s="103" t="s">
        <v>286</v>
      </c>
      <c r="B162" s="103" t="s">
        <v>286</v>
      </c>
      <c r="C162" s="104" t="s">
        <v>192</v>
      </c>
      <c r="D162" s="104" t="s">
        <v>193</v>
      </c>
      <c r="E162" s="105">
        <v>18</v>
      </c>
      <c r="F162" s="99">
        <v>0</v>
      </c>
      <c r="G162" s="99">
        <f t="shared" ref="G162:G171" si="103">E162+F162</f>
        <v>18</v>
      </c>
      <c r="H162" s="100">
        <v>50</v>
      </c>
      <c r="I162" s="101">
        <f t="shared" si="101"/>
        <v>900</v>
      </c>
      <c r="J162" s="101">
        <v>745.72814700000004</v>
      </c>
      <c r="K162" s="101">
        <v>94.459841999999995</v>
      </c>
      <c r="L162" s="101">
        <v>59.812019999999997</v>
      </c>
      <c r="M162" s="101">
        <f t="shared" ref="M162:M171" si="104">J162+K162+L162</f>
        <v>900.00000899999998</v>
      </c>
      <c r="N162" s="101">
        <v>30.166711044904002</v>
      </c>
      <c r="O162" s="99">
        <v>0</v>
      </c>
      <c r="P162" s="101">
        <f t="shared" ref="P162:P171" si="105">N162+O162</f>
        <v>30.166711044904002</v>
      </c>
      <c r="Q162" s="100">
        <v>50</v>
      </c>
      <c r="R162" s="101">
        <f t="shared" si="99"/>
        <v>1508.3355522452</v>
      </c>
      <c r="S162" s="101">
        <f>'[1]48.1.1.'!$F$18</f>
        <v>1079.6076262452</v>
      </c>
      <c r="T162" s="101">
        <f>'[1]48.1.1.'!$F$19</f>
        <v>253.64794399999994</v>
      </c>
      <c r="U162" s="101">
        <f>'[1]48.1.1.'!$F$20</f>
        <v>175.079982</v>
      </c>
      <c r="V162" s="101">
        <f>S162+T162+U162</f>
        <v>1508.3355522452</v>
      </c>
      <c r="W162" s="102" t="s">
        <v>498</v>
      </c>
    </row>
    <row r="163" spans="1:23" s="1" customFormat="1" ht="38.25" x14ac:dyDescent="0.25">
      <c r="A163" s="103" t="s">
        <v>287</v>
      </c>
      <c r="B163" s="103" t="s">
        <v>287</v>
      </c>
      <c r="C163" s="104" t="s">
        <v>194</v>
      </c>
      <c r="D163" s="104" t="s">
        <v>193</v>
      </c>
      <c r="E163" s="105">
        <v>46</v>
      </c>
      <c r="F163" s="99">
        <v>0</v>
      </c>
      <c r="G163" s="99">
        <f t="shared" si="103"/>
        <v>46</v>
      </c>
      <c r="H163" s="100">
        <v>2</v>
      </c>
      <c r="I163" s="101">
        <f t="shared" si="101"/>
        <v>92</v>
      </c>
      <c r="J163" s="101">
        <v>76.229988359999993</v>
      </c>
      <c r="K163" s="101">
        <v>9.6558949599999995</v>
      </c>
      <c r="L163" s="101">
        <v>6.1141176000000002</v>
      </c>
      <c r="M163" s="101">
        <f t="shared" si="104"/>
        <v>92.000000919999991</v>
      </c>
      <c r="N163" s="101">
        <v>80.05</v>
      </c>
      <c r="O163" s="99">
        <v>0</v>
      </c>
      <c r="P163" s="101">
        <f t="shared" si="105"/>
        <v>80.05</v>
      </c>
      <c r="Q163" s="100">
        <v>3</v>
      </c>
      <c r="R163" s="101">
        <f t="shared" si="99"/>
        <v>240.14999999999998</v>
      </c>
      <c r="S163" s="101">
        <f>'[1]48.1.2.'!$E$18</f>
        <v>171.90904756411203</v>
      </c>
      <c r="T163" s="101">
        <f>'[1]48.1.2.'!$E$19</f>
        <v>40.374044640000008</v>
      </c>
      <c r="U163" s="101">
        <f>'[1]48.1.2.'!$E$20</f>
        <v>27.868102919999998</v>
      </c>
      <c r="V163" s="101">
        <f t="shared" si="95"/>
        <v>240.15119512411206</v>
      </c>
      <c r="W163" s="102" t="s">
        <v>502</v>
      </c>
    </row>
    <row r="164" spans="1:23" s="1" customFormat="1" ht="38.25" x14ac:dyDescent="0.25">
      <c r="A164" s="103" t="s">
        <v>183</v>
      </c>
      <c r="B164" s="103" t="s">
        <v>183</v>
      </c>
      <c r="C164" s="104" t="s">
        <v>195</v>
      </c>
      <c r="D164" s="104" t="s">
        <v>193</v>
      </c>
      <c r="E164" s="105">
        <v>8</v>
      </c>
      <c r="F164" s="99">
        <v>0</v>
      </c>
      <c r="G164" s="99">
        <f t="shared" si="103"/>
        <v>8</v>
      </c>
      <c r="H164" s="100">
        <v>9</v>
      </c>
      <c r="I164" s="101">
        <f t="shared" si="101"/>
        <v>72</v>
      </c>
      <c r="J164" s="101">
        <v>59.658251759999999</v>
      </c>
      <c r="K164" s="101">
        <v>7.5567873600000004</v>
      </c>
      <c r="L164" s="101">
        <v>4.7849615999999999</v>
      </c>
      <c r="M164" s="101">
        <f t="shared" si="104"/>
        <v>72.000000720000003</v>
      </c>
      <c r="N164" s="101">
        <v>19.77</v>
      </c>
      <c r="O164" s="99">
        <v>0</v>
      </c>
      <c r="P164" s="101">
        <f t="shared" si="105"/>
        <v>19.77</v>
      </c>
      <c r="Q164" s="100">
        <v>10</v>
      </c>
      <c r="R164" s="101">
        <f t="shared" si="99"/>
        <v>197.7</v>
      </c>
      <c r="S164" s="101">
        <f>'[1]48.2'!$F$14</f>
        <v>141.58682702902001</v>
      </c>
      <c r="T164" s="101">
        <f>'[1]48.2'!$F$15</f>
        <v>33.225784399999995</v>
      </c>
      <c r="U164" s="101">
        <f>'[1]48.2'!$F$16</f>
        <v>22.934030700000001</v>
      </c>
      <c r="V164" s="101">
        <f t="shared" si="95"/>
        <v>197.74664212902002</v>
      </c>
      <c r="W164" s="102" t="s">
        <v>502</v>
      </c>
    </row>
    <row r="165" spans="1:23" s="1" customFormat="1" ht="25.5" x14ac:dyDescent="0.25">
      <c r="A165" s="103" t="s">
        <v>288</v>
      </c>
      <c r="B165" s="103" t="s">
        <v>288</v>
      </c>
      <c r="C165" s="104" t="s">
        <v>196</v>
      </c>
      <c r="D165" s="104" t="s">
        <v>193</v>
      </c>
      <c r="E165" s="105">
        <v>8</v>
      </c>
      <c r="F165" s="99">
        <v>0</v>
      </c>
      <c r="G165" s="99">
        <f t="shared" si="103"/>
        <v>8</v>
      </c>
      <c r="H165" s="100">
        <v>10</v>
      </c>
      <c r="I165" s="101">
        <f t="shared" si="101"/>
        <v>80</v>
      </c>
      <c r="J165" s="101">
        <v>66.286946400000005</v>
      </c>
      <c r="K165" s="101">
        <v>8.3964303999999998</v>
      </c>
      <c r="L165" s="101">
        <v>5.316624</v>
      </c>
      <c r="M165" s="101">
        <f t="shared" si="104"/>
        <v>80.000000800000009</v>
      </c>
      <c r="N165" s="101">
        <v>19.77</v>
      </c>
      <c r="O165" s="99">
        <v>0</v>
      </c>
      <c r="P165" s="101">
        <f t="shared" si="105"/>
        <v>19.77</v>
      </c>
      <c r="Q165" s="100">
        <v>10</v>
      </c>
      <c r="R165" s="101">
        <f t="shared" si="99"/>
        <v>197.7</v>
      </c>
      <c r="S165" s="101">
        <f>'[1]48.3'!$F$17</f>
        <v>141.58682702902001</v>
      </c>
      <c r="T165" s="101">
        <f>'[1]48.3'!$F$18</f>
        <v>33.225784399999995</v>
      </c>
      <c r="U165" s="101">
        <f>'[1]48.3'!$F$19</f>
        <v>22.934030700000001</v>
      </c>
      <c r="V165" s="101">
        <f t="shared" si="95"/>
        <v>197.74664212902002</v>
      </c>
      <c r="W165" s="102" t="s">
        <v>498</v>
      </c>
    </row>
    <row r="166" spans="1:23" s="1" customFormat="1" ht="25.5" x14ac:dyDescent="0.25">
      <c r="A166" s="103" t="s">
        <v>289</v>
      </c>
      <c r="B166" s="103" t="s">
        <v>289</v>
      </c>
      <c r="C166" s="104" t="s">
        <v>197</v>
      </c>
      <c r="D166" s="104" t="s">
        <v>193</v>
      </c>
      <c r="E166" s="105">
        <v>8</v>
      </c>
      <c r="F166" s="99">
        <v>0</v>
      </c>
      <c r="G166" s="99">
        <f t="shared" si="103"/>
        <v>8</v>
      </c>
      <c r="H166" s="107">
        <v>1</v>
      </c>
      <c r="I166" s="101">
        <f t="shared" si="101"/>
        <v>8</v>
      </c>
      <c r="J166" s="101">
        <v>6.62869464</v>
      </c>
      <c r="K166" s="101">
        <v>0.83964304000000001</v>
      </c>
      <c r="L166" s="101">
        <v>0.53166239999999998</v>
      </c>
      <c r="M166" s="101">
        <f t="shared" si="104"/>
        <v>8.0000000799999995</v>
      </c>
      <c r="N166" s="101">
        <v>19.77</v>
      </c>
      <c r="O166" s="99">
        <v>0</v>
      </c>
      <c r="P166" s="101">
        <f t="shared" si="105"/>
        <v>19.77</v>
      </c>
      <c r="Q166" s="100">
        <v>1</v>
      </c>
      <c r="R166" s="101">
        <f t="shared" si="99"/>
        <v>19.77</v>
      </c>
      <c r="S166" s="101">
        <f>'[1]48.4'!$F$14</f>
        <v>14.158682702902</v>
      </c>
      <c r="T166" s="101">
        <f>'[1]48.4'!$F$15</f>
        <v>3.3190597399999997</v>
      </c>
      <c r="U166" s="101">
        <f>'[1]48.4'!$F$16</f>
        <v>2.2934030700000001</v>
      </c>
      <c r="V166" s="101">
        <f t="shared" si="95"/>
        <v>19.771145512901999</v>
      </c>
      <c r="W166" s="102" t="s">
        <v>498</v>
      </c>
    </row>
    <row r="167" spans="1:23" s="1" customFormat="1" ht="25.5" x14ac:dyDescent="0.25">
      <c r="A167" s="103" t="s">
        <v>186</v>
      </c>
      <c r="B167" s="103" t="s">
        <v>186</v>
      </c>
      <c r="C167" s="104" t="s">
        <v>198</v>
      </c>
      <c r="D167" s="104" t="s">
        <v>193</v>
      </c>
      <c r="E167" s="105">
        <v>15</v>
      </c>
      <c r="F167" s="99">
        <v>0</v>
      </c>
      <c r="G167" s="99">
        <f t="shared" si="103"/>
        <v>15</v>
      </c>
      <c r="H167" s="100">
        <v>20</v>
      </c>
      <c r="I167" s="101">
        <f t="shared" si="101"/>
        <v>300</v>
      </c>
      <c r="J167" s="101">
        <v>248.57604900000001</v>
      </c>
      <c r="K167" s="101">
        <v>31.486613999999999</v>
      </c>
      <c r="L167" s="101">
        <v>19.937339999999999</v>
      </c>
      <c r="M167" s="101">
        <f t="shared" si="104"/>
        <v>300.00000299999999</v>
      </c>
      <c r="N167" s="101">
        <v>30.17</v>
      </c>
      <c r="O167" s="99">
        <v>0</v>
      </c>
      <c r="P167" s="101">
        <f t="shared" si="105"/>
        <v>30.17</v>
      </c>
      <c r="Q167" s="100">
        <v>20</v>
      </c>
      <c r="R167" s="101">
        <f t="shared" si="99"/>
        <v>603.40000000000009</v>
      </c>
      <c r="S167" s="101">
        <f>'[1]48.5'!$F$18</f>
        <v>431.84305049808006</v>
      </c>
      <c r="T167" s="101">
        <f>'[1]48.5'!$F$19</f>
        <v>101.4591776</v>
      </c>
      <c r="U167" s="101">
        <f>'[1]48.5'!$F$20</f>
        <v>70.031992800000012</v>
      </c>
      <c r="V167" s="101">
        <f t="shared" si="95"/>
        <v>603.33422089808005</v>
      </c>
      <c r="W167" s="102" t="s">
        <v>498</v>
      </c>
    </row>
    <row r="168" spans="1:23" s="1" customFormat="1" ht="38.25" x14ac:dyDescent="0.25">
      <c r="A168" s="103" t="s">
        <v>290</v>
      </c>
      <c r="B168" s="103" t="s">
        <v>290</v>
      </c>
      <c r="C168" s="104" t="s">
        <v>199</v>
      </c>
      <c r="D168" s="104" t="s">
        <v>193</v>
      </c>
      <c r="E168" s="105">
        <v>17</v>
      </c>
      <c r="F168" s="99">
        <v>0</v>
      </c>
      <c r="G168" s="99">
        <f t="shared" si="103"/>
        <v>17</v>
      </c>
      <c r="H168" s="100">
        <v>3</v>
      </c>
      <c r="I168" s="101">
        <f t="shared" si="101"/>
        <v>51</v>
      </c>
      <c r="J168" s="101">
        <v>42.257928329999999</v>
      </c>
      <c r="K168" s="101">
        <v>5.3527243799999997</v>
      </c>
      <c r="L168" s="101">
        <v>3.3893477999999999</v>
      </c>
      <c r="M168" s="101">
        <f t="shared" si="104"/>
        <v>51.00000051</v>
      </c>
      <c r="N168" s="101">
        <v>60.22</v>
      </c>
      <c r="O168" s="99">
        <v>0</v>
      </c>
      <c r="P168" s="101">
        <f t="shared" si="105"/>
        <v>60.22</v>
      </c>
      <c r="Q168" s="100">
        <v>6</v>
      </c>
      <c r="R168" s="101">
        <f t="shared" si="99"/>
        <v>361.32</v>
      </c>
      <c r="S168" s="101">
        <f>'[1]48.6'!$F$18</f>
        <v>264.04865504349601</v>
      </c>
      <c r="T168" s="101">
        <f>'[1]48.6'!$F$19</f>
        <v>54.448852560000006</v>
      </c>
      <c r="U168" s="101">
        <f>'[1]48.6'!$F$20</f>
        <v>42.800544359999996</v>
      </c>
      <c r="V168" s="101">
        <f t="shared" si="95"/>
        <v>361.29805196349605</v>
      </c>
      <c r="W168" s="102" t="s">
        <v>499</v>
      </c>
    </row>
    <row r="169" spans="1:23" s="1" customFormat="1" ht="25.5" x14ac:dyDescent="0.25">
      <c r="A169" s="103" t="s">
        <v>291</v>
      </c>
      <c r="B169" s="103" t="s">
        <v>291</v>
      </c>
      <c r="C169" s="104" t="s">
        <v>200</v>
      </c>
      <c r="D169" s="104" t="s">
        <v>193</v>
      </c>
      <c r="E169" s="105">
        <v>8</v>
      </c>
      <c r="F169" s="99">
        <v>0</v>
      </c>
      <c r="G169" s="99">
        <f t="shared" si="103"/>
        <v>8</v>
      </c>
      <c r="H169" s="107">
        <v>1</v>
      </c>
      <c r="I169" s="101">
        <f t="shared" si="101"/>
        <v>8</v>
      </c>
      <c r="J169" s="101">
        <v>6.62869464</v>
      </c>
      <c r="K169" s="101">
        <v>0.83964304000000001</v>
      </c>
      <c r="L169" s="101">
        <v>0.53166239999999998</v>
      </c>
      <c r="M169" s="101">
        <f t="shared" si="104"/>
        <v>8.0000000799999995</v>
      </c>
      <c r="N169" s="101">
        <v>39.82</v>
      </c>
      <c r="O169" s="99">
        <v>0</v>
      </c>
      <c r="P169" s="101">
        <f t="shared" si="105"/>
        <v>39.82</v>
      </c>
      <c r="Q169" s="100">
        <v>1</v>
      </c>
      <c r="R169" s="101">
        <f t="shared" si="99"/>
        <v>39.82</v>
      </c>
      <c r="S169" s="101">
        <f>'[1]48.8'!$F$18</f>
        <v>29.927392827026004</v>
      </c>
      <c r="T169" s="101">
        <f>'[1]48.8'!$F$19</f>
        <v>5.0339091000000016</v>
      </c>
      <c r="U169" s="101">
        <f>'[1]48.8'!$F$20</f>
        <v>4.8544904100000004</v>
      </c>
      <c r="V169" s="101">
        <f>S169+T169+U169</f>
        <v>39.815792337026011</v>
      </c>
      <c r="W169" s="102" t="s">
        <v>497</v>
      </c>
    </row>
    <row r="170" spans="1:23" s="1" customFormat="1" ht="25.5" x14ac:dyDescent="0.25">
      <c r="A170" s="103" t="s">
        <v>292</v>
      </c>
      <c r="B170" s="103" t="s">
        <v>292</v>
      </c>
      <c r="C170" s="104" t="s">
        <v>201</v>
      </c>
      <c r="D170" s="104" t="s">
        <v>193</v>
      </c>
      <c r="E170" s="105">
        <v>19</v>
      </c>
      <c r="F170" s="99">
        <v>0</v>
      </c>
      <c r="G170" s="99">
        <f t="shared" si="103"/>
        <v>19</v>
      </c>
      <c r="H170" s="107">
        <v>1</v>
      </c>
      <c r="I170" s="101">
        <f t="shared" si="101"/>
        <v>19</v>
      </c>
      <c r="J170" s="101">
        <v>15.74314977</v>
      </c>
      <c r="K170" s="101">
        <v>1.9941522199999999</v>
      </c>
      <c r="L170" s="101">
        <v>1.2626982</v>
      </c>
      <c r="M170" s="101">
        <f t="shared" si="104"/>
        <v>19.000000189999998</v>
      </c>
      <c r="N170" s="101">
        <v>39.82</v>
      </c>
      <c r="O170" s="99">
        <v>0</v>
      </c>
      <c r="P170" s="101">
        <f t="shared" si="105"/>
        <v>39.82</v>
      </c>
      <c r="Q170" s="100">
        <v>1</v>
      </c>
      <c r="R170" s="101">
        <f t="shared" si="99"/>
        <v>39.82</v>
      </c>
      <c r="S170" s="101">
        <f>'[1]48.8'!$F$18</f>
        <v>29.927392827026004</v>
      </c>
      <c r="T170" s="101">
        <f>'[1]48.8'!$F$19</f>
        <v>5.0339091000000016</v>
      </c>
      <c r="U170" s="101">
        <f>'[1]48.8'!$F$20</f>
        <v>4.8544904100000004</v>
      </c>
      <c r="V170" s="101">
        <f t="shared" si="95"/>
        <v>39.815792337026011</v>
      </c>
      <c r="W170" s="102" t="s">
        <v>497</v>
      </c>
    </row>
    <row r="171" spans="1:23" s="1" customFormat="1" ht="25.5" x14ac:dyDescent="0.25">
      <c r="A171" s="103" t="s">
        <v>293</v>
      </c>
      <c r="B171" s="103" t="s">
        <v>293</v>
      </c>
      <c r="C171" s="104" t="s">
        <v>202</v>
      </c>
      <c r="D171" s="104" t="s">
        <v>193</v>
      </c>
      <c r="E171" s="105">
        <v>21</v>
      </c>
      <c r="F171" s="99">
        <v>0</v>
      </c>
      <c r="G171" s="99">
        <f t="shared" si="103"/>
        <v>21</v>
      </c>
      <c r="H171" s="107">
        <v>1</v>
      </c>
      <c r="I171" s="101">
        <f t="shared" si="101"/>
        <v>21</v>
      </c>
      <c r="J171" s="101">
        <v>17.40032343</v>
      </c>
      <c r="K171" s="101">
        <v>2.2040629800000002</v>
      </c>
      <c r="L171" s="101">
        <v>1.3956138</v>
      </c>
      <c r="M171" s="101">
        <f t="shared" si="104"/>
        <v>21.00000021</v>
      </c>
      <c r="N171" s="101">
        <v>49.86</v>
      </c>
      <c r="O171" s="99">
        <v>0</v>
      </c>
      <c r="P171" s="101">
        <f t="shared" si="105"/>
        <v>49.86</v>
      </c>
      <c r="Q171" s="100">
        <v>1</v>
      </c>
      <c r="R171" s="101">
        <f t="shared" si="99"/>
        <v>49.86</v>
      </c>
      <c r="S171" s="101">
        <f>'[1]48.9'!$F$18</f>
        <v>35.685341994799998</v>
      </c>
      <c r="T171" s="101">
        <f>'[1]48.9'!$F$19</f>
        <v>8.3850560000000005</v>
      </c>
      <c r="U171" s="101">
        <f>'[1]48.9'!$F$20</f>
        <v>5.7877679999999998</v>
      </c>
      <c r="V171" s="101">
        <f t="shared" si="95"/>
        <v>49.858165994799997</v>
      </c>
      <c r="W171" s="102" t="s">
        <v>497</v>
      </c>
    </row>
    <row r="172" spans="1:23" s="1" customFormat="1" x14ac:dyDescent="0.25">
      <c r="A172" s="13" t="s">
        <v>294</v>
      </c>
      <c r="B172" s="13" t="s">
        <v>294</v>
      </c>
      <c r="C172" s="19" t="s">
        <v>203</v>
      </c>
      <c r="D172" s="11"/>
      <c r="E172" s="43"/>
      <c r="F172" s="43"/>
      <c r="G172" s="43"/>
      <c r="H172" s="4"/>
      <c r="I172" s="41"/>
      <c r="J172" s="41"/>
      <c r="K172" s="41"/>
      <c r="L172" s="41"/>
      <c r="M172" s="41"/>
      <c r="N172" s="41"/>
      <c r="O172" s="41"/>
      <c r="P172" s="41"/>
      <c r="Q172" s="4"/>
      <c r="R172" s="41"/>
      <c r="S172" s="41"/>
      <c r="T172" s="41"/>
      <c r="U172" s="41"/>
      <c r="V172" s="41"/>
      <c r="W172" s="29"/>
    </row>
    <row r="173" spans="1:23" s="1" customFormat="1" ht="25.5" x14ac:dyDescent="0.25">
      <c r="A173" s="103" t="s">
        <v>295</v>
      </c>
      <c r="B173" s="103" t="s">
        <v>295</v>
      </c>
      <c r="C173" s="104" t="s">
        <v>204</v>
      </c>
      <c r="D173" s="104" t="s">
        <v>193</v>
      </c>
      <c r="E173" s="105">
        <v>14</v>
      </c>
      <c r="F173" s="99">
        <v>0</v>
      </c>
      <c r="G173" s="99">
        <f t="shared" ref="G173:G174" si="106">E173+F173</f>
        <v>14</v>
      </c>
      <c r="H173" s="100">
        <v>8</v>
      </c>
      <c r="I173" s="101">
        <f t="shared" si="101"/>
        <v>112</v>
      </c>
      <c r="J173" s="101">
        <v>92.801724960000001</v>
      </c>
      <c r="K173" s="101">
        <v>11.755002559999999</v>
      </c>
      <c r="L173" s="101">
        <v>7.4432735999999995</v>
      </c>
      <c r="M173" s="101">
        <f>J173+K173+L173</f>
        <v>112.00000111999999</v>
      </c>
      <c r="N173" s="101">
        <v>30.17</v>
      </c>
      <c r="O173" s="99">
        <v>0</v>
      </c>
      <c r="P173" s="101">
        <f t="shared" ref="P173:P174" si="107">N173+O173</f>
        <v>30.17</v>
      </c>
      <c r="Q173" s="100">
        <v>8</v>
      </c>
      <c r="R173" s="101">
        <f t="shared" si="99"/>
        <v>241.36</v>
      </c>
      <c r="S173" s="101">
        <f>'[1]48.10.1'!$F$18</f>
        <v>172.73722019923201</v>
      </c>
      <c r="T173" s="101">
        <f>'[1]48.10.1'!$F$19</f>
        <v>40.583671039999999</v>
      </c>
      <c r="U173" s="101">
        <f>'[1]48.10.1'!$F$20</f>
        <v>28.012797120000002</v>
      </c>
      <c r="V173" s="101">
        <f t="shared" si="95"/>
        <v>241.33368835923204</v>
      </c>
      <c r="W173" s="102" t="s">
        <v>497</v>
      </c>
    </row>
    <row r="174" spans="1:23" s="1" customFormat="1" ht="38.25" x14ac:dyDescent="0.25">
      <c r="A174" s="103" t="s">
        <v>296</v>
      </c>
      <c r="B174" s="103" t="s">
        <v>296</v>
      </c>
      <c r="C174" s="104" t="s">
        <v>205</v>
      </c>
      <c r="D174" s="104" t="s">
        <v>193</v>
      </c>
      <c r="E174" s="105">
        <v>21</v>
      </c>
      <c r="F174" s="99">
        <v>0</v>
      </c>
      <c r="G174" s="99">
        <f t="shared" si="106"/>
        <v>21</v>
      </c>
      <c r="H174" s="100">
        <v>7</v>
      </c>
      <c r="I174" s="101">
        <f t="shared" si="101"/>
        <v>147</v>
      </c>
      <c r="J174" s="101">
        <v>121.80226401</v>
      </c>
      <c r="K174" s="101">
        <v>15.42844086</v>
      </c>
      <c r="L174" s="101">
        <v>9.7692965999999988</v>
      </c>
      <c r="M174" s="101">
        <f>J174+K174+L174</f>
        <v>147.00000147</v>
      </c>
      <c r="N174" s="101">
        <v>54.96</v>
      </c>
      <c r="O174" s="99">
        <v>0</v>
      </c>
      <c r="P174" s="101">
        <f t="shared" si="107"/>
        <v>54.96</v>
      </c>
      <c r="Q174" s="100">
        <v>8</v>
      </c>
      <c r="R174" s="101">
        <f t="shared" si="99"/>
        <v>439.68</v>
      </c>
      <c r="S174" s="101">
        <f>'[1]48.10.2'!$F$21</f>
        <v>318.77380467486404</v>
      </c>
      <c r="T174" s="101">
        <f>'[1]48.10.2'!$F$22</f>
        <v>69.238719279999984</v>
      </c>
      <c r="U174" s="101">
        <f>'[1]48.10.2'!$F$23</f>
        <v>51.684768239999997</v>
      </c>
      <c r="V174" s="101">
        <f t="shared" si="95"/>
        <v>439.69729219486402</v>
      </c>
      <c r="W174" s="102" t="s">
        <v>502</v>
      </c>
    </row>
    <row r="175" spans="1:23" s="1" customFormat="1" x14ac:dyDescent="0.25">
      <c r="A175" s="13" t="s">
        <v>297</v>
      </c>
      <c r="B175" s="13" t="s">
        <v>297</v>
      </c>
      <c r="C175" s="19" t="s">
        <v>206</v>
      </c>
      <c r="D175" s="11"/>
      <c r="E175" s="41"/>
      <c r="F175" s="41"/>
      <c r="G175" s="41"/>
      <c r="H175" s="4"/>
      <c r="I175" s="41"/>
      <c r="J175" s="41"/>
      <c r="K175" s="41"/>
      <c r="L175" s="41"/>
      <c r="M175" s="41"/>
      <c r="N175" s="41"/>
      <c r="O175" s="41"/>
      <c r="P175" s="41"/>
      <c r="Q175" s="4"/>
      <c r="R175" s="41"/>
      <c r="S175" s="41"/>
      <c r="T175" s="41"/>
      <c r="U175" s="41"/>
      <c r="V175" s="41"/>
      <c r="W175" s="29"/>
    </row>
    <row r="176" spans="1:23" s="1" customFormat="1" ht="25.5" x14ac:dyDescent="0.25">
      <c r="A176" s="103" t="s">
        <v>298</v>
      </c>
      <c r="B176" s="103" t="s">
        <v>298</v>
      </c>
      <c r="C176" s="104" t="s">
        <v>207</v>
      </c>
      <c r="D176" s="104" t="s">
        <v>193</v>
      </c>
      <c r="E176" s="105">
        <v>15</v>
      </c>
      <c r="F176" s="99">
        <v>0</v>
      </c>
      <c r="G176" s="99">
        <f t="shared" ref="G176:G190" si="108">E176+F176</f>
        <v>15</v>
      </c>
      <c r="H176" s="107">
        <v>1</v>
      </c>
      <c r="I176" s="101">
        <f t="shared" si="101"/>
        <v>15</v>
      </c>
      <c r="J176" s="101">
        <v>12.428802449999999</v>
      </c>
      <c r="K176" s="101">
        <v>1.5743307</v>
      </c>
      <c r="L176" s="101">
        <v>0.99686699999999995</v>
      </c>
      <c r="M176" s="101">
        <f>J176+K176+L176</f>
        <v>15.00000015</v>
      </c>
      <c r="N176" s="101">
        <v>49.86</v>
      </c>
      <c r="O176" s="99">
        <v>0</v>
      </c>
      <c r="P176" s="101">
        <f t="shared" ref="P176:P190" si="109">N176+O176</f>
        <v>49.86</v>
      </c>
      <c r="Q176" s="100">
        <v>1</v>
      </c>
      <c r="R176" s="101">
        <f t="shared" ref="R176" si="110">N176*Q176</f>
        <v>49.86</v>
      </c>
      <c r="S176" s="101">
        <f>'[1]48.11.1'!$E$18</f>
        <v>35.685341994799998</v>
      </c>
      <c r="T176" s="101">
        <f>'[1]48.11.1'!$E$19</f>
        <v>8.3850560000000005</v>
      </c>
      <c r="U176" s="101">
        <f>'[1]48.11.1'!$E$20</f>
        <v>5.7877679999999998</v>
      </c>
      <c r="V176" s="101">
        <f t="shared" ref="V176" si="111">S176+T176+U176</f>
        <v>49.858165994799997</v>
      </c>
      <c r="W176" s="102" t="s">
        <v>497</v>
      </c>
    </row>
    <row r="177" spans="1:23" s="1" customFormat="1" ht="25.5" x14ac:dyDescent="0.25">
      <c r="A177" s="103" t="s">
        <v>299</v>
      </c>
      <c r="B177" s="103" t="s">
        <v>299</v>
      </c>
      <c r="C177" s="104" t="s">
        <v>208</v>
      </c>
      <c r="D177" s="104" t="s">
        <v>193</v>
      </c>
      <c r="E177" s="105">
        <v>59</v>
      </c>
      <c r="F177" s="99">
        <v>0</v>
      </c>
      <c r="G177" s="99">
        <f t="shared" si="108"/>
        <v>59</v>
      </c>
      <c r="H177" s="100">
        <v>3</v>
      </c>
      <c r="I177" s="101">
        <f t="shared" si="101"/>
        <v>177</v>
      </c>
      <c r="J177" s="101">
        <v>146.65986891</v>
      </c>
      <c r="K177" s="101">
        <v>18.57710226</v>
      </c>
      <c r="L177" s="101">
        <v>11.763030599999999</v>
      </c>
      <c r="M177" s="101">
        <f>J177+K177+L177</f>
        <v>177.00000177000001</v>
      </c>
      <c r="N177" s="101">
        <v>100.03</v>
      </c>
      <c r="O177" s="99">
        <v>0</v>
      </c>
      <c r="P177" s="101">
        <f t="shared" si="109"/>
        <v>100.03</v>
      </c>
      <c r="Q177" s="100">
        <v>3</v>
      </c>
      <c r="R177" s="101">
        <f t="shared" si="99"/>
        <v>300.09000000000003</v>
      </c>
      <c r="S177" s="101">
        <f>'[1]48.11.2'!$F$18</f>
        <v>216.583464341124</v>
      </c>
      <c r="T177" s="101">
        <f>'[1]48.11.2'!$F$19</f>
        <v>48.376128959999996</v>
      </c>
      <c r="U177" s="101">
        <f>'[1]48.11.2'!$F$20</f>
        <v>35.117282340000003</v>
      </c>
      <c r="V177" s="101">
        <f t="shared" si="95"/>
        <v>300.07687564112405</v>
      </c>
      <c r="W177" s="102" t="s">
        <v>497</v>
      </c>
    </row>
    <row r="178" spans="1:23" s="1" customFormat="1" ht="25.5" x14ac:dyDescent="0.25">
      <c r="A178" s="103" t="s">
        <v>300</v>
      </c>
      <c r="B178" s="103" t="s">
        <v>300</v>
      </c>
      <c r="C178" s="104" t="s">
        <v>209</v>
      </c>
      <c r="D178" s="104" t="s">
        <v>193</v>
      </c>
      <c r="E178" s="105">
        <v>3</v>
      </c>
      <c r="F178" s="99">
        <v>0</v>
      </c>
      <c r="G178" s="99">
        <f t="shared" si="108"/>
        <v>3</v>
      </c>
      <c r="H178" s="100">
        <v>9</v>
      </c>
      <c r="I178" s="101">
        <f t="shared" si="101"/>
        <v>27</v>
      </c>
      <c r="J178" s="101">
        <v>22.371844410000001</v>
      </c>
      <c r="K178" s="101">
        <v>2.83379526</v>
      </c>
      <c r="L178" s="101">
        <v>1.7943605999999999</v>
      </c>
      <c r="M178" s="101">
        <f>J178+K178+L178</f>
        <v>27.000000270000001</v>
      </c>
      <c r="N178" s="101">
        <v>24.61</v>
      </c>
      <c r="O178" s="99">
        <v>0</v>
      </c>
      <c r="P178" s="101">
        <f t="shared" si="109"/>
        <v>24.61</v>
      </c>
      <c r="Q178" s="100">
        <v>9</v>
      </c>
      <c r="R178" s="101">
        <f t="shared" si="99"/>
        <v>221.49</v>
      </c>
      <c r="S178" s="101">
        <f>'[1]48.12'!$F$17</f>
        <v>158.47774985133</v>
      </c>
      <c r="T178" s="101">
        <f>'[1]48.12'!$F$18</f>
        <v>37.261092600000005</v>
      </c>
      <c r="U178" s="101">
        <f>'[1]48.12'!$F$19</f>
        <v>25.719394050000002</v>
      </c>
      <c r="V178" s="101">
        <f t="shared" si="95"/>
        <v>221.45823650133002</v>
      </c>
      <c r="W178" s="102" t="s">
        <v>497</v>
      </c>
    </row>
    <row r="179" spans="1:23" s="1" customFormat="1" ht="26.25" x14ac:dyDescent="0.25">
      <c r="A179" s="103" t="s">
        <v>301</v>
      </c>
      <c r="B179" s="103" t="s">
        <v>301</v>
      </c>
      <c r="C179" s="104" t="s">
        <v>210</v>
      </c>
      <c r="D179" s="104" t="s">
        <v>193</v>
      </c>
      <c r="E179" s="105">
        <v>9</v>
      </c>
      <c r="F179" s="99">
        <v>0</v>
      </c>
      <c r="G179" s="99">
        <f t="shared" si="108"/>
        <v>9</v>
      </c>
      <c r="H179" s="100">
        <v>35</v>
      </c>
      <c r="I179" s="101">
        <f t="shared" si="101"/>
        <v>315</v>
      </c>
      <c r="J179" s="101">
        <v>261.00485144999999</v>
      </c>
      <c r="K179" s="101">
        <v>33.0609447</v>
      </c>
      <c r="L179" s="101">
        <v>20.934207000000001</v>
      </c>
      <c r="M179" s="101">
        <f t="shared" ref="M179:M185" si="112">J179+K179+L179</f>
        <v>315.00000315</v>
      </c>
      <c r="N179" s="101">
        <v>24.61</v>
      </c>
      <c r="O179" s="99">
        <v>0</v>
      </c>
      <c r="P179" s="101">
        <f t="shared" si="109"/>
        <v>24.61</v>
      </c>
      <c r="Q179" s="100">
        <v>35</v>
      </c>
      <c r="R179" s="101">
        <f t="shared" si="99"/>
        <v>861.35</v>
      </c>
      <c r="S179" s="101">
        <f>'[1]48.13'!$F$17</f>
        <v>616.30236053295005</v>
      </c>
      <c r="T179" s="101">
        <f>'[1]48.13'!$F$18</f>
        <v>144.90424899999999</v>
      </c>
      <c r="U179" s="101">
        <f>'[1]48.13'!$F$19</f>
        <v>100.01986574999999</v>
      </c>
      <c r="V179" s="101">
        <f t="shared" si="95"/>
        <v>861.2264752829501</v>
      </c>
      <c r="W179" s="102" t="s">
        <v>497</v>
      </c>
    </row>
    <row r="180" spans="1:23" s="1" customFormat="1" ht="25.5" x14ac:dyDescent="0.25">
      <c r="A180" s="103" t="s">
        <v>302</v>
      </c>
      <c r="B180" s="103" t="s">
        <v>302</v>
      </c>
      <c r="C180" s="104" t="s">
        <v>211</v>
      </c>
      <c r="D180" s="104" t="s">
        <v>193</v>
      </c>
      <c r="E180" s="105">
        <v>18</v>
      </c>
      <c r="F180" s="99">
        <v>0</v>
      </c>
      <c r="G180" s="99">
        <f t="shared" si="108"/>
        <v>18</v>
      </c>
      <c r="H180" s="107">
        <v>1</v>
      </c>
      <c r="I180" s="101">
        <f t="shared" si="101"/>
        <v>18</v>
      </c>
      <c r="J180" s="101">
        <v>14.91456294</v>
      </c>
      <c r="K180" s="101">
        <v>1.8891968400000001</v>
      </c>
      <c r="L180" s="101">
        <v>1.1962404</v>
      </c>
      <c r="M180" s="101">
        <f t="shared" si="112"/>
        <v>18.000000180000001</v>
      </c>
      <c r="N180" s="101">
        <v>39.82</v>
      </c>
      <c r="O180" s="99">
        <v>0</v>
      </c>
      <c r="P180" s="101">
        <f t="shared" si="109"/>
        <v>39.82</v>
      </c>
      <c r="Q180" s="100">
        <v>1</v>
      </c>
      <c r="R180" s="101">
        <f t="shared" si="99"/>
        <v>39.82</v>
      </c>
      <c r="S180" s="101">
        <f>'[1]48.14'!$F$18</f>
        <v>29.927392827026004</v>
      </c>
      <c r="T180" s="101">
        <f>'[1]48.14'!$F$19</f>
        <v>5.0339091000000016</v>
      </c>
      <c r="U180" s="101">
        <f>'[1]48.14'!$F$20</f>
        <v>4.8544904100000004</v>
      </c>
      <c r="V180" s="101">
        <f t="shared" si="95"/>
        <v>39.815792337026011</v>
      </c>
      <c r="W180" s="102" t="s">
        <v>497</v>
      </c>
    </row>
    <row r="181" spans="1:23" s="1" customFormat="1" ht="25.5" x14ac:dyDescent="0.25">
      <c r="A181" s="103" t="s">
        <v>303</v>
      </c>
      <c r="B181" s="103" t="s">
        <v>303</v>
      </c>
      <c r="C181" s="104" t="s">
        <v>212</v>
      </c>
      <c r="D181" s="104" t="s">
        <v>193</v>
      </c>
      <c r="E181" s="105">
        <v>18</v>
      </c>
      <c r="F181" s="99">
        <v>0</v>
      </c>
      <c r="G181" s="99">
        <f t="shared" si="108"/>
        <v>18</v>
      </c>
      <c r="H181" s="107">
        <v>1</v>
      </c>
      <c r="I181" s="101">
        <f t="shared" si="101"/>
        <v>18</v>
      </c>
      <c r="J181" s="101">
        <v>14.91456294</v>
      </c>
      <c r="K181" s="101">
        <v>1.8891968400000001</v>
      </c>
      <c r="L181" s="101">
        <v>1.1962404</v>
      </c>
      <c r="M181" s="101">
        <f t="shared" si="112"/>
        <v>18.000000180000001</v>
      </c>
      <c r="N181" s="101">
        <v>45.48</v>
      </c>
      <c r="O181" s="99">
        <v>0</v>
      </c>
      <c r="P181" s="101">
        <f t="shared" si="109"/>
        <v>45.48</v>
      </c>
      <c r="Q181" s="100">
        <v>1</v>
      </c>
      <c r="R181" s="101">
        <f t="shared" si="99"/>
        <v>45.48</v>
      </c>
      <c r="S181" s="101">
        <f>'[1]48.15'!$F$18</f>
        <v>29.927392827026004</v>
      </c>
      <c r="T181" s="101">
        <f>'[1]48.15'!$F$19</f>
        <v>10.697149099999999</v>
      </c>
      <c r="U181" s="101">
        <f>'[1]48.15'!$F$20</f>
        <v>4.8544904100000004</v>
      </c>
      <c r="V181" s="101">
        <f t="shared" si="95"/>
        <v>45.479032337025998</v>
      </c>
      <c r="W181" s="102" t="s">
        <v>497</v>
      </c>
    </row>
    <row r="182" spans="1:23" s="1" customFormat="1" ht="25.5" x14ac:dyDescent="0.25">
      <c r="A182" s="103" t="s">
        <v>304</v>
      </c>
      <c r="B182" s="103" t="s">
        <v>304</v>
      </c>
      <c r="C182" s="104" t="s">
        <v>213</v>
      </c>
      <c r="D182" s="104" t="s">
        <v>193</v>
      </c>
      <c r="E182" s="105">
        <v>13</v>
      </c>
      <c r="F182" s="99">
        <v>0</v>
      </c>
      <c r="G182" s="99">
        <f t="shared" si="108"/>
        <v>13</v>
      </c>
      <c r="H182" s="100">
        <v>30</v>
      </c>
      <c r="I182" s="101">
        <f t="shared" si="101"/>
        <v>390</v>
      </c>
      <c r="J182" s="101">
        <v>323.14886369999999</v>
      </c>
      <c r="K182" s="101">
        <v>40.932598200000001</v>
      </c>
      <c r="L182" s="101">
        <v>25.918541999999999</v>
      </c>
      <c r="M182" s="101">
        <f t="shared" si="112"/>
        <v>390.00000390000002</v>
      </c>
      <c r="N182" s="101">
        <v>39.82</v>
      </c>
      <c r="O182" s="99">
        <v>0</v>
      </c>
      <c r="P182" s="101">
        <f t="shared" si="109"/>
        <v>39.82</v>
      </c>
      <c r="Q182" s="100">
        <v>30</v>
      </c>
      <c r="R182" s="101">
        <f t="shared" si="99"/>
        <v>1194.5999999999999</v>
      </c>
      <c r="S182" s="101">
        <f>'[1]48.16'!$F$18</f>
        <v>897.82178481078006</v>
      </c>
      <c r="T182" s="101">
        <f>'[1]48.16'!$F$19</f>
        <v>151.01727299999999</v>
      </c>
      <c r="U182" s="101">
        <f>'[1]48.16'!$F$20</f>
        <v>145.63471229999999</v>
      </c>
      <c r="V182" s="101">
        <f t="shared" si="95"/>
        <v>1194.4737701107802</v>
      </c>
      <c r="W182" s="102" t="s">
        <v>497</v>
      </c>
    </row>
    <row r="183" spans="1:23" s="1" customFormat="1" ht="25.5" x14ac:dyDescent="0.25">
      <c r="A183" s="103" t="s">
        <v>305</v>
      </c>
      <c r="B183" s="103" t="s">
        <v>305</v>
      </c>
      <c r="C183" s="104" t="s">
        <v>214</v>
      </c>
      <c r="D183" s="104" t="s">
        <v>193</v>
      </c>
      <c r="E183" s="105">
        <v>20</v>
      </c>
      <c r="F183" s="99">
        <v>0</v>
      </c>
      <c r="G183" s="99">
        <f t="shared" si="108"/>
        <v>20</v>
      </c>
      <c r="H183" s="100">
        <v>2</v>
      </c>
      <c r="I183" s="101">
        <f t="shared" si="101"/>
        <v>40</v>
      </c>
      <c r="J183" s="101">
        <v>33.143473200000003</v>
      </c>
      <c r="K183" s="101">
        <v>4.1982151999999999</v>
      </c>
      <c r="L183" s="101">
        <v>2.658312</v>
      </c>
      <c r="M183" s="101">
        <f t="shared" si="112"/>
        <v>40.000000400000005</v>
      </c>
      <c r="N183" s="101">
        <v>69.8</v>
      </c>
      <c r="O183" s="99">
        <v>0</v>
      </c>
      <c r="P183" s="101">
        <f t="shared" si="109"/>
        <v>69.8</v>
      </c>
      <c r="Q183" s="100">
        <v>2</v>
      </c>
      <c r="R183" s="101">
        <f t="shared" si="99"/>
        <v>139.6</v>
      </c>
      <c r="S183" s="101">
        <f>'[1]48.17'!$F$17</f>
        <v>99.912802803439988</v>
      </c>
      <c r="T183" s="101">
        <f>'[1]48.17'!$F$18</f>
        <v>23.478156800000001</v>
      </c>
      <c r="U183" s="101">
        <f>'[1]48.17'!$F$19</f>
        <v>16.205750399999999</v>
      </c>
      <c r="V183" s="101">
        <f t="shared" si="95"/>
        <v>139.59671000343999</v>
      </c>
      <c r="W183" s="102" t="s">
        <v>497</v>
      </c>
    </row>
    <row r="184" spans="1:23" s="1" customFormat="1" ht="25.5" x14ac:dyDescent="0.25">
      <c r="A184" s="103" t="s">
        <v>306</v>
      </c>
      <c r="B184" s="103" t="s">
        <v>306</v>
      </c>
      <c r="C184" s="104" t="s">
        <v>215</v>
      </c>
      <c r="D184" s="104" t="s">
        <v>193</v>
      </c>
      <c r="E184" s="105">
        <v>19</v>
      </c>
      <c r="F184" s="99">
        <v>0</v>
      </c>
      <c r="G184" s="99">
        <f t="shared" si="108"/>
        <v>19</v>
      </c>
      <c r="H184" s="100">
        <v>20</v>
      </c>
      <c r="I184" s="101">
        <f t="shared" si="101"/>
        <v>380</v>
      </c>
      <c r="J184" s="101">
        <v>314.86299539999999</v>
      </c>
      <c r="K184" s="101">
        <v>39.883044400000003</v>
      </c>
      <c r="L184" s="101">
        <v>25.253964</v>
      </c>
      <c r="M184" s="101">
        <f t="shared" si="112"/>
        <v>380.0000038</v>
      </c>
      <c r="N184" s="101">
        <v>39.82</v>
      </c>
      <c r="O184" s="99">
        <v>0</v>
      </c>
      <c r="P184" s="101">
        <f t="shared" si="109"/>
        <v>39.82</v>
      </c>
      <c r="Q184" s="100">
        <v>20</v>
      </c>
      <c r="R184" s="101">
        <f t="shared" si="99"/>
        <v>796.4</v>
      </c>
      <c r="S184" s="101">
        <f>'[1]48.18'!$F$18</f>
        <v>598.54785654052</v>
      </c>
      <c r="T184" s="101">
        <f>'[1]48.18'!$F$19</f>
        <v>100.67818199999999</v>
      </c>
      <c r="U184" s="101">
        <f>'[1]48.18'!$F$20</f>
        <v>97.089808199999993</v>
      </c>
      <c r="V184" s="101">
        <f t="shared" si="95"/>
        <v>796.31584674051999</v>
      </c>
      <c r="W184" s="102" t="s">
        <v>497</v>
      </c>
    </row>
    <row r="185" spans="1:23" s="1" customFormat="1" ht="25.5" x14ac:dyDescent="0.25">
      <c r="A185" s="103" t="s">
        <v>307</v>
      </c>
      <c r="B185" s="103" t="s">
        <v>307</v>
      </c>
      <c r="C185" s="104" t="s">
        <v>216</v>
      </c>
      <c r="D185" s="104" t="s">
        <v>193</v>
      </c>
      <c r="E185" s="105">
        <v>8</v>
      </c>
      <c r="F185" s="99">
        <v>0</v>
      </c>
      <c r="G185" s="99">
        <f t="shared" si="108"/>
        <v>8</v>
      </c>
      <c r="H185" s="107">
        <v>1</v>
      </c>
      <c r="I185" s="101">
        <f t="shared" si="101"/>
        <v>8</v>
      </c>
      <c r="J185" s="101">
        <v>6.62869464</v>
      </c>
      <c r="K185" s="101">
        <v>0.83964304000000001</v>
      </c>
      <c r="L185" s="101">
        <v>0.53166239999999998</v>
      </c>
      <c r="M185" s="101">
        <f t="shared" si="112"/>
        <v>8.0000000799999995</v>
      </c>
      <c r="N185" s="101">
        <v>24.6</v>
      </c>
      <c r="O185" s="99">
        <v>0</v>
      </c>
      <c r="P185" s="101">
        <f t="shared" si="109"/>
        <v>24.6</v>
      </c>
      <c r="Q185" s="100">
        <v>1</v>
      </c>
      <c r="R185" s="101">
        <f t="shared" si="99"/>
        <v>24.6</v>
      </c>
      <c r="S185" s="101">
        <f>'[1]48.19'!$F$17</f>
        <v>17.608638872370001</v>
      </c>
      <c r="T185" s="101">
        <f>'[1]48.19'!$F$18</f>
        <v>4.1357368999999995</v>
      </c>
      <c r="U185" s="101">
        <f>'[1]48.19'!$F$19</f>
        <v>2.8577104499999999</v>
      </c>
      <c r="V185" s="101">
        <f t="shared" si="95"/>
        <v>24.602086222369998</v>
      </c>
      <c r="W185" s="102" t="s">
        <v>497</v>
      </c>
    </row>
    <row r="186" spans="1:23" s="1" customFormat="1" ht="26.25" x14ac:dyDescent="0.25">
      <c r="A186" s="103" t="s">
        <v>308</v>
      </c>
      <c r="B186" s="103" t="s">
        <v>308</v>
      </c>
      <c r="C186" s="104" t="s">
        <v>217</v>
      </c>
      <c r="D186" s="104" t="s">
        <v>193</v>
      </c>
      <c r="E186" s="105">
        <v>59</v>
      </c>
      <c r="F186" s="99">
        <v>0</v>
      </c>
      <c r="G186" s="99">
        <f t="shared" si="108"/>
        <v>59</v>
      </c>
      <c r="H186" s="100">
        <v>30</v>
      </c>
      <c r="I186" s="101">
        <f t="shared" si="101"/>
        <v>1770</v>
      </c>
      <c r="J186" s="101">
        <v>1466.5986891</v>
      </c>
      <c r="K186" s="101">
        <v>185.77102260000001</v>
      </c>
      <c r="L186" s="101">
        <v>117.63030599999999</v>
      </c>
      <c r="M186" s="101">
        <f>J186+K186+L186</f>
        <v>1770.0000176999999</v>
      </c>
      <c r="N186" s="101">
        <v>60.22</v>
      </c>
      <c r="O186" s="99">
        <v>0</v>
      </c>
      <c r="P186" s="101">
        <f t="shared" si="109"/>
        <v>60.22</v>
      </c>
      <c r="Q186" s="100">
        <v>30</v>
      </c>
      <c r="R186" s="101">
        <f t="shared" si="99"/>
        <v>1806.6</v>
      </c>
      <c r="S186" s="101">
        <f>'[1]48.20'!$F$18</f>
        <v>1320.2432752174802</v>
      </c>
      <c r="T186" s="101">
        <f>'[1]48.20'!$F$19</f>
        <v>272.2442628</v>
      </c>
      <c r="U186" s="101">
        <f>'[1]48.20'!$F$20</f>
        <v>214.00272180000002</v>
      </c>
      <c r="V186" s="101">
        <f t="shared" si="95"/>
        <v>1806.4902598174804</v>
      </c>
      <c r="W186" s="102" t="s">
        <v>497</v>
      </c>
    </row>
    <row r="187" spans="1:23" s="1" customFormat="1" ht="38.25" x14ac:dyDescent="0.25">
      <c r="A187" s="103" t="s">
        <v>309</v>
      </c>
      <c r="B187" s="103" t="s">
        <v>309</v>
      </c>
      <c r="C187" s="97" t="s">
        <v>218</v>
      </c>
      <c r="D187" s="97" t="s">
        <v>193</v>
      </c>
      <c r="E187" s="105">
        <v>10</v>
      </c>
      <c r="F187" s="99">
        <v>0</v>
      </c>
      <c r="G187" s="99">
        <f t="shared" si="108"/>
        <v>10</v>
      </c>
      <c r="H187" s="100">
        <v>3</v>
      </c>
      <c r="I187" s="101">
        <f t="shared" si="101"/>
        <v>30</v>
      </c>
      <c r="J187" s="101">
        <v>24.857604899999998</v>
      </c>
      <c r="K187" s="101">
        <v>3.1486613999999999</v>
      </c>
      <c r="L187" s="101">
        <v>1.9937339999999999</v>
      </c>
      <c r="M187" s="101">
        <f>J187+K187+L187</f>
        <v>30.0000003</v>
      </c>
      <c r="N187" s="101">
        <v>24.57</v>
      </c>
      <c r="O187" s="99">
        <v>0</v>
      </c>
      <c r="P187" s="101">
        <f t="shared" si="109"/>
        <v>24.57</v>
      </c>
      <c r="Q187" s="100">
        <v>4</v>
      </c>
      <c r="R187" s="101">
        <f t="shared" si="99"/>
        <v>98.28</v>
      </c>
      <c r="S187" s="101">
        <f>'[1]48.21'!$F$17</f>
        <v>70.434555489480005</v>
      </c>
      <c r="T187" s="101">
        <f>'[1]48.21'!$F$18</f>
        <v>16.426501600000002</v>
      </c>
      <c r="U187" s="101">
        <f>'[1]48.21'!$F$19</f>
        <v>11.4308418</v>
      </c>
      <c r="V187" s="101">
        <f t="shared" si="95"/>
        <v>98.291898889479995</v>
      </c>
      <c r="W187" s="102" t="s">
        <v>499</v>
      </c>
    </row>
    <row r="188" spans="1:23" s="1" customFormat="1" ht="25.5" x14ac:dyDescent="0.25">
      <c r="A188" s="103" t="s">
        <v>310</v>
      </c>
      <c r="B188" s="103" t="s">
        <v>310</v>
      </c>
      <c r="C188" s="97" t="s">
        <v>219</v>
      </c>
      <c r="D188" s="97" t="s">
        <v>193</v>
      </c>
      <c r="E188" s="105">
        <v>10</v>
      </c>
      <c r="F188" s="99">
        <v>0</v>
      </c>
      <c r="G188" s="99">
        <f t="shared" si="108"/>
        <v>10</v>
      </c>
      <c r="H188" s="100">
        <v>4</v>
      </c>
      <c r="I188" s="101">
        <f t="shared" si="101"/>
        <v>40</v>
      </c>
      <c r="J188" s="101">
        <v>33.143473200000003</v>
      </c>
      <c r="K188" s="101">
        <v>4.1982151999999999</v>
      </c>
      <c r="L188" s="101">
        <v>2.658312</v>
      </c>
      <c r="M188" s="101">
        <f t="shared" ref="M188:M190" si="113">J188+K188+L188</f>
        <v>40.000000400000005</v>
      </c>
      <c r="N188" s="101">
        <v>24.57</v>
      </c>
      <c r="O188" s="99">
        <v>0</v>
      </c>
      <c r="P188" s="101">
        <f t="shared" si="109"/>
        <v>24.57</v>
      </c>
      <c r="Q188" s="100">
        <v>4</v>
      </c>
      <c r="R188" s="101">
        <f t="shared" si="99"/>
        <v>98.28</v>
      </c>
      <c r="S188" s="101">
        <f>'[1]48.22'!$F$17</f>
        <v>70.434555489480005</v>
      </c>
      <c r="T188" s="101">
        <f>'[1]48.22'!$F$18</f>
        <v>16.426501599999998</v>
      </c>
      <c r="U188" s="101">
        <f>'[1]48.22'!$F$19</f>
        <v>11.4308418</v>
      </c>
      <c r="V188" s="101">
        <f t="shared" si="95"/>
        <v>98.291898889479995</v>
      </c>
      <c r="W188" s="102" t="s">
        <v>497</v>
      </c>
    </row>
    <row r="189" spans="1:23" s="1" customFormat="1" ht="25.5" x14ac:dyDescent="0.25">
      <c r="A189" s="103" t="s">
        <v>311</v>
      </c>
      <c r="B189" s="103" t="s">
        <v>311</v>
      </c>
      <c r="C189" s="97" t="s">
        <v>220</v>
      </c>
      <c r="D189" s="97" t="s">
        <v>193</v>
      </c>
      <c r="E189" s="105">
        <v>9</v>
      </c>
      <c r="F189" s="99">
        <v>0</v>
      </c>
      <c r="G189" s="99">
        <f t="shared" si="108"/>
        <v>9</v>
      </c>
      <c r="H189" s="100">
        <v>2</v>
      </c>
      <c r="I189" s="101">
        <f t="shared" si="101"/>
        <v>18</v>
      </c>
      <c r="J189" s="101">
        <v>14.91456294</v>
      </c>
      <c r="K189" s="101">
        <v>1.8891968400000001</v>
      </c>
      <c r="L189" s="101">
        <v>1.1962404</v>
      </c>
      <c r="M189" s="101">
        <f t="shared" si="113"/>
        <v>18.000000180000001</v>
      </c>
      <c r="N189" s="101">
        <v>45.35</v>
      </c>
      <c r="O189" s="99">
        <v>0</v>
      </c>
      <c r="P189" s="101">
        <f t="shared" si="109"/>
        <v>45.35</v>
      </c>
      <c r="Q189" s="100">
        <v>2</v>
      </c>
      <c r="R189" s="101">
        <f t="shared" si="99"/>
        <v>90.7</v>
      </c>
      <c r="S189" s="101">
        <f>'[1]48.23'!$F$18</f>
        <v>68.177552833168008</v>
      </c>
      <c r="T189" s="101">
        <f>'[1]48.23'!$F$19</f>
        <v>11.4632088</v>
      </c>
      <c r="U189" s="101">
        <f>'[1]48.23'!$F$20</f>
        <v>11.054636879999999</v>
      </c>
      <c r="V189" s="101">
        <f t="shared" si="95"/>
        <v>90.695398513168016</v>
      </c>
      <c r="W189" s="102" t="s">
        <v>497</v>
      </c>
    </row>
    <row r="190" spans="1:23" s="1" customFormat="1" ht="25.5" x14ac:dyDescent="0.25">
      <c r="A190" s="103" t="s">
        <v>312</v>
      </c>
      <c r="B190" s="103" t="s">
        <v>312</v>
      </c>
      <c r="C190" s="97" t="s">
        <v>221</v>
      </c>
      <c r="D190" s="97" t="s">
        <v>193</v>
      </c>
      <c r="E190" s="105">
        <v>28</v>
      </c>
      <c r="F190" s="99">
        <v>0</v>
      </c>
      <c r="G190" s="99">
        <f t="shared" si="108"/>
        <v>28</v>
      </c>
      <c r="H190" s="100">
        <v>1</v>
      </c>
      <c r="I190" s="101">
        <f t="shared" si="101"/>
        <v>28</v>
      </c>
      <c r="J190" s="101">
        <v>23.20043124</v>
      </c>
      <c r="K190" s="101">
        <v>2.9387506399999999</v>
      </c>
      <c r="L190" s="101">
        <v>1.8608183999999999</v>
      </c>
      <c r="M190" s="101">
        <f t="shared" si="113"/>
        <v>28.000000279999998</v>
      </c>
      <c r="N190" s="101">
        <v>60.22</v>
      </c>
      <c r="O190" s="99">
        <v>0</v>
      </c>
      <c r="P190" s="101">
        <f t="shared" si="109"/>
        <v>60.22</v>
      </c>
      <c r="Q190" s="100">
        <v>1</v>
      </c>
      <c r="R190" s="101">
        <f t="shared" si="99"/>
        <v>60.22</v>
      </c>
      <c r="S190" s="101">
        <f>'[1]48.24'!$F$18</f>
        <v>44.008109173916004</v>
      </c>
      <c r="T190" s="101">
        <f>'[1]48.24'!$F$19</f>
        <v>9.0748087599999998</v>
      </c>
      <c r="U190" s="101">
        <f>'[1]48.24'!$F$20</f>
        <v>7.1334240600000003</v>
      </c>
      <c r="V190" s="101">
        <f t="shared" si="95"/>
        <v>60.216341993916011</v>
      </c>
      <c r="W190" s="102" t="s">
        <v>497</v>
      </c>
    </row>
    <row r="191" spans="1:23" s="1" customFormat="1" ht="26.25" x14ac:dyDescent="0.25">
      <c r="A191" s="13" t="s">
        <v>313</v>
      </c>
      <c r="B191" s="13" t="s">
        <v>313</v>
      </c>
      <c r="C191" s="19" t="s">
        <v>222</v>
      </c>
      <c r="D191" s="11"/>
      <c r="E191" s="43"/>
      <c r="F191" s="43"/>
      <c r="G191" s="43"/>
      <c r="H191" s="4"/>
      <c r="I191" s="41"/>
      <c r="J191" s="41"/>
      <c r="K191" s="41"/>
      <c r="L191" s="41"/>
      <c r="M191" s="41"/>
      <c r="N191" s="41"/>
      <c r="O191" s="41"/>
      <c r="P191" s="41"/>
      <c r="Q191" s="4"/>
      <c r="R191" s="41"/>
      <c r="S191" s="41"/>
      <c r="T191" s="41"/>
      <c r="U191" s="41"/>
      <c r="V191" s="41"/>
      <c r="W191" s="29"/>
    </row>
    <row r="192" spans="1:23" s="1" customFormat="1" ht="25.5" x14ac:dyDescent="0.25">
      <c r="A192" s="103" t="s">
        <v>314</v>
      </c>
      <c r="B192" s="103" t="s">
        <v>314</v>
      </c>
      <c r="C192" s="104" t="s">
        <v>223</v>
      </c>
      <c r="D192" s="104" t="s">
        <v>193</v>
      </c>
      <c r="E192" s="105">
        <v>123</v>
      </c>
      <c r="F192" s="99">
        <v>0</v>
      </c>
      <c r="G192" s="99">
        <f t="shared" ref="G192:G197" si="114">E192+F192</f>
        <v>123</v>
      </c>
      <c r="H192" s="108">
        <v>1</v>
      </c>
      <c r="I192" s="101">
        <f t="shared" si="101"/>
        <v>123</v>
      </c>
      <c r="J192" s="101">
        <v>101.91618009</v>
      </c>
      <c r="K192" s="101">
        <v>12.909511739999999</v>
      </c>
      <c r="L192" s="101">
        <v>8.1743094000000003</v>
      </c>
      <c r="M192" s="101">
        <f t="shared" ref="M192:M197" si="115">J192+K192+L192</f>
        <v>123.00000123</v>
      </c>
      <c r="N192" s="101">
        <v>149.66</v>
      </c>
      <c r="O192" s="99">
        <v>0</v>
      </c>
      <c r="P192" s="101">
        <f t="shared" ref="P192:P196" si="116">N192+O192</f>
        <v>149.66</v>
      </c>
      <c r="Q192" s="100">
        <v>1</v>
      </c>
      <c r="R192" s="101">
        <f t="shared" si="99"/>
        <v>149.66</v>
      </c>
      <c r="S192" s="101">
        <f>'[1]48.25.1'!$E$16</f>
        <v>107.119541777406</v>
      </c>
      <c r="T192" s="101">
        <f>'[1]48.25.1'!$E$17</f>
        <v>25.16564932</v>
      </c>
      <c r="U192" s="101">
        <f>'[1]48.25.1'!$E$18</f>
        <v>17.370538709999998</v>
      </c>
      <c r="V192" s="101">
        <f t="shared" si="95"/>
        <v>149.655729807406</v>
      </c>
      <c r="W192" s="102" t="s">
        <v>497</v>
      </c>
    </row>
    <row r="193" spans="1:23" s="1" customFormat="1" ht="25.5" x14ac:dyDescent="0.25">
      <c r="A193" s="103" t="s">
        <v>315</v>
      </c>
      <c r="B193" s="103" t="s">
        <v>315</v>
      </c>
      <c r="C193" s="104" t="s">
        <v>224</v>
      </c>
      <c r="D193" s="104" t="s">
        <v>193</v>
      </c>
      <c r="E193" s="105">
        <v>136</v>
      </c>
      <c r="F193" s="99">
        <v>0</v>
      </c>
      <c r="G193" s="99">
        <f t="shared" si="114"/>
        <v>136</v>
      </c>
      <c r="H193" s="109">
        <v>1</v>
      </c>
      <c r="I193" s="101">
        <f t="shared" si="101"/>
        <v>136</v>
      </c>
      <c r="J193" s="101">
        <v>112.68780888000001</v>
      </c>
      <c r="K193" s="101">
        <v>14.27393168</v>
      </c>
      <c r="L193" s="101">
        <v>9.0382607999999998</v>
      </c>
      <c r="M193" s="101">
        <f t="shared" si="115"/>
        <v>136.00000136</v>
      </c>
      <c r="N193" s="101">
        <v>149.66</v>
      </c>
      <c r="O193" s="99">
        <v>0</v>
      </c>
      <c r="P193" s="101">
        <f t="shared" si="116"/>
        <v>149.66</v>
      </c>
      <c r="Q193" s="100">
        <v>1</v>
      </c>
      <c r="R193" s="101">
        <f t="shared" si="99"/>
        <v>149.66</v>
      </c>
      <c r="S193" s="101">
        <f>'[1]48.25.2'!$F$18</f>
        <v>107.119541777406</v>
      </c>
      <c r="T193" s="101">
        <f>'[1]48.25.2'!$F$19</f>
        <v>25.165649319999996</v>
      </c>
      <c r="U193" s="101">
        <f>'[1]48.25.2'!$F$20</f>
        <v>17.370538709999998</v>
      </c>
      <c r="V193" s="101">
        <f t="shared" si="95"/>
        <v>149.655729807406</v>
      </c>
      <c r="W193" s="102" t="s">
        <v>497</v>
      </c>
    </row>
    <row r="194" spans="1:23" s="1" customFormat="1" ht="25.5" x14ac:dyDescent="0.25">
      <c r="A194" s="103" t="s">
        <v>316</v>
      </c>
      <c r="B194" s="103" t="s">
        <v>316</v>
      </c>
      <c r="C194" s="104" t="s">
        <v>225</v>
      </c>
      <c r="D194" s="104" t="s">
        <v>193</v>
      </c>
      <c r="E194" s="105">
        <v>87</v>
      </c>
      <c r="F194" s="99">
        <v>0</v>
      </c>
      <c r="G194" s="99">
        <f t="shared" si="114"/>
        <v>87</v>
      </c>
      <c r="H194" s="108">
        <v>1</v>
      </c>
      <c r="I194" s="101">
        <f t="shared" si="101"/>
        <v>87</v>
      </c>
      <c r="J194" s="101">
        <v>72.087054210000005</v>
      </c>
      <c r="K194" s="101">
        <v>9.1311180600000004</v>
      </c>
      <c r="L194" s="101">
        <v>5.7818285999999999</v>
      </c>
      <c r="M194" s="101">
        <f t="shared" si="115"/>
        <v>87.000000870000008</v>
      </c>
      <c r="N194" s="101">
        <v>100.03</v>
      </c>
      <c r="O194" s="99">
        <v>0</v>
      </c>
      <c r="P194" s="101">
        <f t="shared" si="116"/>
        <v>100.03</v>
      </c>
      <c r="Q194" s="100">
        <v>1</v>
      </c>
      <c r="R194" s="101">
        <f t="shared" si="99"/>
        <v>100.03</v>
      </c>
      <c r="S194" s="101">
        <f>'[1]48.25.3'!$F$18</f>
        <v>72.194488113708019</v>
      </c>
      <c r="T194" s="101">
        <f>'[1]48.25.3'!$F$19</f>
        <v>16.125376320000001</v>
      </c>
      <c r="U194" s="101">
        <f>'[1]48.25.3'!$F$20</f>
        <v>11.70576078</v>
      </c>
      <c r="V194" s="101">
        <f t="shared" si="95"/>
        <v>100.02562521370803</v>
      </c>
      <c r="W194" s="102" t="s">
        <v>497</v>
      </c>
    </row>
    <row r="195" spans="1:23" s="1" customFormat="1" ht="26.25" x14ac:dyDescent="0.25">
      <c r="A195" s="103" t="s">
        <v>317</v>
      </c>
      <c r="B195" s="103" t="s">
        <v>317</v>
      </c>
      <c r="C195" s="104" t="s">
        <v>226</v>
      </c>
      <c r="D195" s="104" t="s">
        <v>193</v>
      </c>
      <c r="E195" s="105">
        <v>199</v>
      </c>
      <c r="F195" s="99">
        <v>0</v>
      </c>
      <c r="G195" s="99">
        <f t="shared" si="114"/>
        <v>199</v>
      </c>
      <c r="H195" s="109">
        <v>4</v>
      </c>
      <c r="I195" s="101">
        <f t="shared" si="101"/>
        <v>796</v>
      </c>
      <c r="J195" s="101">
        <v>659.55511667999997</v>
      </c>
      <c r="K195" s="101">
        <v>83.544482479999999</v>
      </c>
      <c r="L195" s="101">
        <v>52.900408800000001</v>
      </c>
      <c r="M195" s="101">
        <f t="shared" si="115"/>
        <v>796.00000796000006</v>
      </c>
      <c r="N195" s="101">
        <v>500.11</v>
      </c>
      <c r="O195" s="99">
        <v>0</v>
      </c>
      <c r="P195" s="101">
        <f t="shared" si="116"/>
        <v>500.11</v>
      </c>
      <c r="Q195" s="100">
        <v>4</v>
      </c>
      <c r="R195" s="101">
        <f t="shared" si="99"/>
        <v>2000.44</v>
      </c>
      <c r="S195" s="101">
        <f>'[1]48.25.4'!$F$18</f>
        <v>1468.4507679734722</v>
      </c>
      <c r="T195" s="101">
        <f>'[1]48.25.4'!$F$19</f>
        <v>293.88079247999997</v>
      </c>
      <c r="U195" s="101">
        <f>'[1]48.25.4'!$F$20</f>
        <v>238.10877551999999</v>
      </c>
      <c r="V195" s="101">
        <f t="shared" si="95"/>
        <v>2000.4403359734724</v>
      </c>
      <c r="W195" s="102" t="s">
        <v>497</v>
      </c>
    </row>
    <row r="196" spans="1:23" s="1" customFormat="1" ht="25.5" x14ac:dyDescent="0.25">
      <c r="A196" s="103" t="s">
        <v>318</v>
      </c>
      <c r="B196" s="103" t="s">
        <v>318</v>
      </c>
      <c r="C196" s="104" t="s">
        <v>227</v>
      </c>
      <c r="D196" s="104" t="s">
        <v>193</v>
      </c>
      <c r="E196" s="105">
        <v>139</v>
      </c>
      <c r="F196" s="99">
        <v>0</v>
      </c>
      <c r="G196" s="99">
        <f t="shared" si="114"/>
        <v>139</v>
      </c>
      <c r="H196" s="108">
        <v>1</v>
      </c>
      <c r="I196" s="101">
        <f t="shared" si="101"/>
        <v>139</v>
      </c>
      <c r="J196" s="101">
        <v>115.17356937</v>
      </c>
      <c r="K196" s="101">
        <v>14.58879782</v>
      </c>
      <c r="L196" s="101">
        <v>9.2376342000000005</v>
      </c>
      <c r="M196" s="101">
        <f t="shared" si="115"/>
        <v>139.00000138999999</v>
      </c>
      <c r="N196" s="101">
        <v>500.11</v>
      </c>
      <c r="O196" s="99">
        <v>0</v>
      </c>
      <c r="P196" s="101">
        <f t="shared" si="116"/>
        <v>500.11</v>
      </c>
      <c r="Q196" s="100">
        <v>1</v>
      </c>
      <c r="R196" s="101">
        <f t="shared" si="99"/>
        <v>500.11</v>
      </c>
      <c r="S196" s="101">
        <f>'[1]48.25.5'!$F$18</f>
        <v>367.11269199336806</v>
      </c>
      <c r="T196" s="101">
        <f>'[1]48.25.5'!$F$19</f>
        <v>73.470198119999992</v>
      </c>
      <c r="U196" s="101">
        <f>'[1]48.25.5'!$F$20</f>
        <v>59.527193879999999</v>
      </c>
      <c r="V196" s="101">
        <f t="shared" si="95"/>
        <v>500.11008399336811</v>
      </c>
      <c r="W196" s="102" t="s">
        <v>497</v>
      </c>
    </row>
    <row r="197" spans="1:23" s="79" customFormat="1" ht="25.5" x14ac:dyDescent="0.2">
      <c r="A197" s="64" t="s">
        <v>319</v>
      </c>
      <c r="B197" s="64"/>
      <c r="C197" s="73" t="s">
        <v>228</v>
      </c>
      <c r="D197" s="73" t="s">
        <v>193</v>
      </c>
      <c r="E197" s="74">
        <v>199</v>
      </c>
      <c r="F197" s="71">
        <v>0</v>
      </c>
      <c r="G197" s="71">
        <f t="shared" si="114"/>
        <v>199</v>
      </c>
      <c r="H197" s="75">
        <v>1</v>
      </c>
      <c r="I197" s="69">
        <f t="shared" si="101"/>
        <v>199</v>
      </c>
      <c r="J197" s="69">
        <v>164.88877916999999</v>
      </c>
      <c r="K197" s="69">
        <v>20.88612062</v>
      </c>
      <c r="L197" s="69">
        <v>13.2251022</v>
      </c>
      <c r="M197" s="69">
        <f t="shared" si="115"/>
        <v>199.00000199000002</v>
      </c>
      <c r="N197" s="147"/>
      <c r="O197" s="148"/>
      <c r="P197" s="147"/>
      <c r="Q197" s="68"/>
      <c r="R197" s="69"/>
      <c r="S197" s="69"/>
      <c r="T197" s="69"/>
      <c r="U197" s="69"/>
      <c r="V197" s="69"/>
      <c r="W197" s="70" t="s">
        <v>337</v>
      </c>
    </row>
    <row r="198" spans="1:23" s="1" customFormat="1" x14ac:dyDescent="0.25">
      <c r="A198" s="110" t="s">
        <v>320</v>
      </c>
      <c r="B198" s="110" t="s">
        <v>320</v>
      </c>
      <c r="C198" s="111" t="s">
        <v>229</v>
      </c>
      <c r="D198" s="104"/>
      <c r="E198" s="105"/>
      <c r="F198" s="105"/>
      <c r="G198" s="105"/>
      <c r="H198" s="100"/>
      <c r="I198" s="101"/>
      <c r="J198" s="101"/>
      <c r="K198" s="101"/>
      <c r="L198" s="101"/>
      <c r="M198" s="101"/>
      <c r="N198" s="101"/>
      <c r="O198" s="101"/>
      <c r="P198" s="101"/>
      <c r="Q198" s="100"/>
      <c r="R198" s="101"/>
      <c r="S198" s="101"/>
      <c r="T198" s="101"/>
      <c r="U198" s="101"/>
      <c r="V198" s="101"/>
      <c r="W198" s="106" t="s">
        <v>351</v>
      </c>
    </row>
    <row r="199" spans="1:23" s="1" customFormat="1" ht="38.25" x14ac:dyDescent="0.25">
      <c r="A199" s="103" t="s">
        <v>321</v>
      </c>
      <c r="B199" s="103" t="s">
        <v>321</v>
      </c>
      <c r="C199" s="104" t="s">
        <v>223</v>
      </c>
      <c r="D199" s="104" t="s">
        <v>193</v>
      </c>
      <c r="E199" s="105">
        <v>50</v>
      </c>
      <c r="F199" s="99">
        <v>0</v>
      </c>
      <c r="G199" s="99">
        <f t="shared" ref="G199:G207" si="117">E199+F199</f>
        <v>50</v>
      </c>
      <c r="H199" s="109">
        <v>4</v>
      </c>
      <c r="I199" s="101">
        <f t="shared" si="101"/>
        <v>200</v>
      </c>
      <c r="J199" s="101">
        <v>165.717366</v>
      </c>
      <c r="K199" s="101">
        <v>20.991076</v>
      </c>
      <c r="L199" s="101">
        <v>13.291559999999999</v>
      </c>
      <c r="M199" s="101">
        <f t="shared" ref="M199:M207" si="118">J199+K199+L199</f>
        <v>200.00000199999999</v>
      </c>
      <c r="N199" s="101">
        <v>100.03</v>
      </c>
      <c r="O199" s="99">
        <v>0</v>
      </c>
      <c r="P199" s="101">
        <f t="shared" ref="P199:P206" si="119">N199+O199</f>
        <v>100.03</v>
      </c>
      <c r="Q199" s="100">
        <v>5</v>
      </c>
      <c r="R199" s="101">
        <f t="shared" si="99"/>
        <v>500.15</v>
      </c>
      <c r="S199" s="101">
        <f>'[1]48.26.1'!$F$18</f>
        <v>360.97244056853998</v>
      </c>
      <c r="T199" s="101">
        <f>'[1]48.26.1'!$F$19</f>
        <v>80.626881600000004</v>
      </c>
      <c r="U199" s="101">
        <f>'[1]48.26.1'!$F$20</f>
        <v>58.528803900000007</v>
      </c>
      <c r="V199" s="101">
        <f t="shared" si="95"/>
        <v>500.12812606853998</v>
      </c>
      <c r="W199" s="102" t="s">
        <v>502</v>
      </c>
    </row>
    <row r="200" spans="1:23" s="1" customFormat="1" ht="25.5" x14ac:dyDescent="0.25">
      <c r="A200" s="103" t="s">
        <v>322</v>
      </c>
      <c r="B200" s="103" t="s">
        <v>322</v>
      </c>
      <c r="C200" s="104" t="s">
        <v>224</v>
      </c>
      <c r="D200" s="104" t="s">
        <v>193</v>
      </c>
      <c r="E200" s="105">
        <v>76</v>
      </c>
      <c r="F200" s="99">
        <v>0</v>
      </c>
      <c r="G200" s="99">
        <f t="shared" si="117"/>
        <v>76</v>
      </c>
      <c r="H200" s="109">
        <v>21</v>
      </c>
      <c r="I200" s="101">
        <f t="shared" si="101"/>
        <v>1596</v>
      </c>
      <c r="J200" s="101">
        <v>1322.42458068</v>
      </c>
      <c r="K200" s="101">
        <v>167.50878648</v>
      </c>
      <c r="L200" s="101">
        <v>106.0666488</v>
      </c>
      <c r="M200" s="101">
        <f t="shared" si="118"/>
        <v>1596.0000159599999</v>
      </c>
      <c r="N200" s="101">
        <v>100.03</v>
      </c>
      <c r="O200" s="99">
        <v>0</v>
      </c>
      <c r="P200" s="101">
        <f t="shared" si="119"/>
        <v>100.03</v>
      </c>
      <c r="Q200" s="100">
        <v>21</v>
      </c>
      <c r="R200" s="101">
        <f t="shared" si="99"/>
        <v>2100.63</v>
      </c>
      <c r="S200" s="101">
        <f>'[1]48.26.2'!$F$18</f>
        <v>1516.0842503878682</v>
      </c>
      <c r="T200" s="101">
        <f>'[1]48.26.2'!$F$19</f>
        <v>338.63290272000006</v>
      </c>
      <c r="U200" s="101">
        <f>'[1]48.26.2'!$F$20</f>
        <v>245.82097638000002</v>
      </c>
      <c r="V200" s="101">
        <f t="shared" si="95"/>
        <v>2100.5381294878684</v>
      </c>
      <c r="W200" s="102" t="s">
        <v>497</v>
      </c>
    </row>
    <row r="201" spans="1:23" s="1" customFormat="1" ht="25.5" x14ac:dyDescent="0.25">
      <c r="A201" s="103" t="s">
        <v>323</v>
      </c>
      <c r="B201" s="103" t="s">
        <v>323</v>
      </c>
      <c r="C201" s="104" t="s">
        <v>225</v>
      </c>
      <c r="D201" s="104" t="s">
        <v>193</v>
      </c>
      <c r="E201" s="105">
        <v>36</v>
      </c>
      <c r="F201" s="99">
        <v>0</v>
      </c>
      <c r="G201" s="99">
        <f t="shared" si="117"/>
        <v>36</v>
      </c>
      <c r="H201" s="108">
        <v>1</v>
      </c>
      <c r="I201" s="101">
        <f t="shared" si="101"/>
        <v>36</v>
      </c>
      <c r="J201" s="101">
        <v>29.829125879999999</v>
      </c>
      <c r="K201" s="101">
        <v>3.7783936800000002</v>
      </c>
      <c r="L201" s="101">
        <v>2.3924808</v>
      </c>
      <c r="M201" s="101">
        <f t="shared" si="118"/>
        <v>36.000000360000001</v>
      </c>
      <c r="N201" s="101">
        <v>100.03</v>
      </c>
      <c r="O201" s="99">
        <v>0</v>
      </c>
      <c r="P201" s="101">
        <f t="shared" si="119"/>
        <v>100.03</v>
      </c>
      <c r="Q201" s="100">
        <v>1</v>
      </c>
      <c r="R201" s="101">
        <f t="shared" si="99"/>
        <v>100.03</v>
      </c>
      <c r="S201" s="101">
        <f>'[1]48.26.3'!$F$18</f>
        <v>72.194488113708019</v>
      </c>
      <c r="T201" s="101">
        <f>'[1]48.26.3'!$F$19</f>
        <v>16.125376320000001</v>
      </c>
      <c r="U201" s="101">
        <v>11.709999999999999</v>
      </c>
      <c r="V201" s="101">
        <f t="shared" si="95"/>
        <v>100.02986443370801</v>
      </c>
      <c r="W201" s="102" t="s">
        <v>497</v>
      </c>
    </row>
    <row r="202" spans="1:23" s="1" customFormat="1" ht="26.25" x14ac:dyDescent="0.25">
      <c r="A202" s="103" t="s">
        <v>324</v>
      </c>
      <c r="B202" s="103" t="s">
        <v>324</v>
      </c>
      <c r="C202" s="104" t="s">
        <v>226</v>
      </c>
      <c r="D202" s="104" t="s">
        <v>193</v>
      </c>
      <c r="E202" s="105">
        <v>139</v>
      </c>
      <c r="F202" s="99">
        <v>0</v>
      </c>
      <c r="G202" s="99">
        <f t="shared" si="117"/>
        <v>139</v>
      </c>
      <c r="H202" s="109">
        <v>66</v>
      </c>
      <c r="I202" s="101">
        <f t="shared" si="101"/>
        <v>9174</v>
      </c>
      <c r="J202" s="101">
        <v>7601.4555784200002</v>
      </c>
      <c r="K202" s="101">
        <v>962.86065612000004</v>
      </c>
      <c r="L202" s="101">
        <v>609.68385719999992</v>
      </c>
      <c r="M202" s="101">
        <f t="shared" si="118"/>
        <v>9174.0000917399993</v>
      </c>
      <c r="N202" s="101">
        <v>500.11</v>
      </c>
      <c r="O202" s="99">
        <v>0</v>
      </c>
      <c r="P202" s="101">
        <f t="shared" si="119"/>
        <v>500.11</v>
      </c>
      <c r="Q202" s="100">
        <v>66</v>
      </c>
      <c r="R202" s="101">
        <f t="shared" si="99"/>
        <v>33007.26</v>
      </c>
      <c r="S202" s="101">
        <f>'[1]48.26.4'!$F$18</f>
        <v>24229.437671562286</v>
      </c>
      <c r="T202" s="101">
        <f>'[1]48.26.4'!$F$19</f>
        <v>4849.0330759200006</v>
      </c>
      <c r="U202" s="101">
        <f>'[1]48.26.4'!$F$20</f>
        <v>3928.7947960799997</v>
      </c>
      <c r="V202" s="101">
        <f t="shared" si="95"/>
        <v>33007.265543562287</v>
      </c>
      <c r="W202" s="102" t="s">
        <v>497</v>
      </c>
    </row>
    <row r="203" spans="1:23" s="1" customFormat="1" ht="25.5" x14ac:dyDescent="0.25">
      <c r="A203" s="103" t="s">
        <v>325</v>
      </c>
      <c r="B203" s="103" t="s">
        <v>325</v>
      </c>
      <c r="C203" s="104" t="s">
        <v>227</v>
      </c>
      <c r="D203" s="104" t="s">
        <v>193</v>
      </c>
      <c r="E203" s="105">
        <v>81</v>
      </c>
      <c r="F203" s="99">
        <v>0</v>
      </c>
      <c r="G203" s="99">
        <f t="shared" si="117"/>
        <v>81</v>
      </c>
      <c r="H203" s="109">
        <v>3</v>
      </c>
      <c r="I203" s="101">
        <f t="shared" si="101"/>
        <v>243</v>
      </c>
      <c r="J203" s="101">
        <v>201.34659969000001</v>
      </c>
      <c r="K203" s="101">
        <v>25.504157339999999</v>
      </c>
      <c r="L203" s="101">
        <v>16.149245399999998</v>
      </c>
      <c r="M203" s="101">
        <f t="shared" si="118"/>
        <v>243.00000243</v>
      </c>
      <c r="N203" s="101">
        <v>500.11</v>
      </c>
      <c r="O203" s="99">
        <v>0</v>
      </c>
      <c r="P203" s="101">
        <f t="shared" si="119"/>
        <v>500.11</v>
      </c>
      <c r="Q203" s="100">
        <v>3</v>
      </c>
      <c r="R203" s="101">
        <f t="shared" si="99"/>
        <v>1500.33</v>
      </c>
      <c r="S203" s="101">
        <f>'[1]48.26.5'!$F$18</f>
        <v>1101.3380759801043</v>
      </c>
      <c r="T203" s="101">
        <f>'[1]48.26.5'!$F$19</f>
        <v>220.41059436</v>
      </c>
      <c r="U203" s="101">
        <f>'[1]48.26.5'!$F$20</f>
        <v>178.58158164</v>
      </c>
      <c r="V203" s="101">
        <f t="shared" si="95"/>
        <v>1500.3302519801043</v>
      </c>
      <c r="W203" s="102" t="s">
        <v>497</v>
      </c>
    </row>
    <row r="204" spans="1:23" s="79" customFormat="1" ht="25.5" x14ac:dyDescent="0.2">
      <c r="A204" s="64" t="s">
        <v>326</v>
      </c>
      <c r="B204" s="64"/>
      <c r="C204" s="73" t="s">
        <v>228</v>
      </c>
      <c r="D204" s="73" t="s">
        <v>193</v>
      </c>
      <c r="E204" s="74">
        <v>128</v>
      </c>
      <c r="F204" s="71">
        <v>0</v>
      </c>
      <c r="G204" s="71">
        <f t="shared" si="117"/>
        <v>128</v>
      </c>
      <c r="H204" s="75">
        <v>1</v>
      </c>
      <c r="I204" s="69">
        <f t="shared" si="101"/>
        <v>128</v>
      </c>
      <c r="J204" s="69">
        <v>106.05911424</v>
      </c>
      <c r="K204" s="69">
        <v>13.43428864</v>
      </c>
      <c r="L204" s="69">
        <v>8.5065983999999997</v>
      </c>
      <c r="M204" s="69">
        <f t="shared" si="118"/>
        <v>128.00000127999999</v>
      </c>
      <c r="N204" s="147"/>
      <c r="O204" s="148">
        <v>0</v>
      </c>
      <c r="P204" s="147">
        <f t="shared" si="119"/>
        <v>0</v>
      </c>
      <c r="Q204" s="68"/>
      <c r="R204" s="69"/>
      <c r="S204" s="69"/>
      <c r="T204" s="69"/>
      <c r="U204" s="69"/>
      <c r="V204" s="69"/>
      <c r="W204" s="70" t="s">
        <v>337</v>
      </c>
    </row>
    <row r="205" spans="1:23" s="1" customFormat="1" ht="25.5" x14ac:dyDescent="0.25">
      <c r="A205" s="112" t="s">
        <v>327</v>
      </c>
      <c r="B205" s="112" t="s">
        <v>327</v>
      </c>
      <c r="C205" s="113" t="s">
        <v>230</v>
      </c>
      <c r="D205" s="104" t="s">
        <v>193</v>
      </c>
      <c r="E205" s="114">
        <v>15</v>
      </c>
      <c r="F205" s="99">
        <v>0</v>
      </c>
      <c r="G205" s="99">
        <f t="shared" si="117"/>
        <v>15</v>
      </c>
      <c r="H205" s="108">
        <v>1</v>
      </c>
      <c r="I205" s="101">
        <f t="shared" si="101"/>
        <v>15</v>
      </c>
      <c r="J205" s="101">
        <v>12.428802449999999</v>
      </c>
      <c r="K205" s="101">
        <v>1.5743307</v>
      </c>
      <c r="L205" s="101">
        <v>0.99686699999999995</v>
      </c>
      <c r="M205" s="101">
        <f t="shared" si="118"/>
        <v>15.00000015</v>
      </c>
      <c r="N205" s="101">
        <v>30.17</v>
      </c>
      <c r="O205" s="99">
        <v>0</v>
      </c>
      <c r="P205" s="101">
        <f t="shared" si="119"/>
        <v>30.17</v>
      </c>
      <c r="Q205" s="100">
        <v>1</v>
      </c>
      <c r="R205" s="101">
        <f t="shared" si="99"/>
        <v>30.17</v>
      </c>
      <c r="S205" s="101">
        <f>'[1]48.27'!$F$18</f>
        <v>21.592152524904002</v>
      </c>
      <c r="T205" s="101">
        <f>'[1]48.27'!$F$19</f>
        <v>5.0729588799999998</v>
      </c>
      <c r="U205" s="101">
        <f>'[1]48.27'!$F$20</f>
        <v>3.5015996400000002</v>
      </c>
      <c r="V205" s="101">
        <f t="shared" si="95"/>
        <v>30.166711044904005</v>
      </c>
      <c r="W205" s="102" t="s">
        <v>497</v>
      </c>
    </row>
    <row r="206" spans="1:23" s="1" customFormat="1" ht="25.5" x14ac:dyDescent="0.25">
      <c r="A206" s="112" t="s">
        <v>328</v>
      </c>
      <c r="B206" s="112" t="s">
        <v>328</v>
      </c>
      <c r="C206" s="113" t="s">
        <v>231</v>
      </c>
      <c r="D206" s="104" t="s">
        <v>193</v>
      </c>
      <c r="E206" s="114">
        <v>81</v>
      </c>
      <c r="F206" s="99">
        <v>0</v>
      </c>
      <c r="G206" s="99">
        <f t="shared" si="117"/>
        <v>81</v>
      </c>
      <c r="H206" s="108">
        <v>1</v>
      </c>
      <c r="I206" s="101">
        <f t="shared" si="101"/>
        <v>81</v>
      </c>
      <c r="J206" s="101">
        <v>67.115533229999997</v>
      </c>
      <c r="K206" s="101">
        <v>8.5013857799999997</v>
      </c>
      <c r="L206" s="101">
        <v>5.3830817999999994</v>
      </c>
      <c r="M206" s="101">
        <f t="shared" si="118"/>
        <v>81.000000810000003</v>
      </c>
      <c r="N206" s="101">
        <v>500.11</v>
      </c>
      <c r="O206" s="99">
        <v>0</v>
      </c>
      <c r="P206" s="101">
        <f t="shared" si="119"/>
        <v>500.11</v>
      </c>
      <c r="Q206" s="100">
        <v>1</v>
      </c>
      <c r="R206" s="101">
        <f>N206*Q206</f>
        <v>500.11</v>
      </c>
      <c r="S206" s="101">
        <f>'[1]48.28'!$F$18</f>
        <v>367.11269199336806</v>
      </c>
      <c r="T206" s="101">
        <f>'[1]48.28'!$F$19</f>
        <v>73.470198119999992</v>
      </c>
      <c r="U206" s="101">
        <f>'[1]48.28'!$F$20</f>
        <v>59.527193879999999</v>
      </c>
      <c r="V206" s="101">
        <f t="shared" si="95"/>
        <v>500.11008399336811</v>
      </c>
      <c r="W206" s="102" t="s">
        <v>497</v>
      </c>
    </row>
    <row r="207" spans="1:23" s="1" customFormat="1" ht="27.75" customHeight="1" x14ac:dyDescent="0.25">
      <c r="A207" s="103" t="s">
        <v>190</v>
      </c>
      <c r="B207" s="103" t="s">
        <v>190</v>
      </c>
      <c r="C207" s="104" t="s">
        <v>261</v>
      </c>
      <c r="D207" s="104" t="s">
        <v>232</v>
      </c>
      <c r="E207" s="98">
        <v>27.27</v>
      </c>
      <c r="F207" s="99">
        <v>5.73</v>
      </c>
      <c r="G207" s="99">
        <f t="shared" si="117"/>
        <v>33</v>
      </c>
      <c r="H207" s="100">
        <v>1</v>
      </c>
      <c r="I207" s="101">
        <f t="shared" si="101"/>
        <v>27.27</v>
      </c>
      <c r="J207" s="101">
        <v>22.595562854099999</v>
      </c>
      <c r="K207" s="101">
        <v>2.8621332125999999</v>
      </c>
      <c r="L207" s="101">
        <v>1.8123042059999999</v>
      </c>
      <c r="M207" s="101">
        <f t="shared" si="118"/>
        <v>27.270000272699999</v>
      </c>
      <c r="N207" s="101">
        <v>39.82</v>
      </c>
      <c r="O207" s="99">
        <f>N207*0.21</f>
        <v>8.3621999999999996</v>
      </c>
      <c r="P207" s="101">
        <f>N207+O207</f>
        <v>48.182200000000002</v>
      </c>
      <c r="Q207" s="100">
        <v>1</v>
      </c>
      <c r="R207" s="101">
        <f>P207*Q207</f>
        <v>48.182200000000002</v>
      </c>
      <c r="S207" s="101">
        <f>29.927392827026*1.21</f>
        <v>36.21214532070146</v>
      </c>
      <c r="T207" s="101">
        <f>5.0339091*1.21</f>
        <v>6.091030011</v>
      </c>
      <c r="U207" s="101">
        <f>4.85449041*1.21</f>
        <v>5.8739333961</v>
      </c>
      <c r="V207" s="101">
        <f t="shared" si="95"/>
        <v>48.17710872780146</v>
      </c>
      <c r="W207" s="102" t="s">
        <v>497</v>
      </c>
    </row>
    <row r="208" spans="1:23" s="1" customFormat="1" ht="29.25" x14ac:dyDescent="0.25">
      <c r="A208" s="13" t="s">
        <v>234</v>
      </c>
      <c r="B208" s="13" t="s">
        <v>234</v>
      </c>
      <c r="C208" s="19" t="s">
        <v>431</v>
      </c>
      <c r="D208" s="11"/>
      <c r="E208" s="43"/>
      <c r="F208" s="43"/>
      <c r="G208" s="43"/>
      <c r="H208" s="4"/>
      <c r="I208" s="41"/>
      <c r="J208" s="41"/>
      <c r="K208" s="41"/>
      <c r="L208" s="41"/>
      <c r="M208" s="41"/>
      <c r="N208" s="41"/>
      <c r="O208" s="41"/>
      <c r="P208" s="41"/>
      <c r="Q208" s="4"/>
      <c r="R208" s="41"/>
      <c r="S208" s="41"/>
      <c r="T208" s="41"/>
      <c r="U208" s="41"/>
      <c r="V208" s="41"/>
      <c r="W208" s="29"/>
    </row>
    <row r="209" spans="1:23" s="79" customFormat="1" ht="12.75" x14ac:dyDescent="0.2">
      <c r="A209" s="64" t="s">
        <v>329</v>
      </c>
      <c r="B209" s="64"/>
      <c r="C209" s="73" t="s">
        <v>377</v>
      </c>
      <c r="D209" s="73"/>
      <c r="E209" s="74"/>
      <c r="F209" s="74"/>
      <c r="G209" s="74"/>
      <c r="H209" s="68"/>
      <c r="I209" s="69"/>
      <c r="J209" s="69"/>
      <c r="K209" s="69"/>
      <c r="L209" s="69"/>
      <c r="M209" s="69"/>
      <c r="N209" s="147"/>
      <c r="O209" s="147"/>
      <c r="P209" s="147"/>
      <c r="Q209" s="68"/>
      <c r="R209" s="69"/>
      <c r="S209" s="69"/>
      <c r="T209" s="69"/>
      <c r="U209" s="69"/>
      <c r="V209" s="69"/>
      <c r="W209" s="70" t="s">
        <v>337</v>
      </c>
    </row>
    <row r="210" spans="1:23" s="1" customFormat="1" ht="82.5" customHeight="1" x14ac:dyDescent="0.25">
      <c r="A210" s="110"/>
      <c r="B210" s="110" t="s">
        <v>329</v>
      </c>
      <c r="C210" s="111" t="s">
        <v>338</v>
      </c>
      <c r="D210" s="104" t="s">
        <v>193</v>
      </c>
      <c r="E210" s="105"/>
      <c r="F210" s="105"/>
      <c r="G210" s="105"/>
      <c r="H210" s="100"/>
      <c r="I210" s="101"/>
      <c r="J210" s="101"/>
      <c r="K210" s="101"/>
      <c r="L210" s="101"/>
      <c r="M210" s="101"/>
      <c r="N210" s="101">
        <v>30.17</v>
      </c>
      <c r="O210" s="99">
        <v>0</v>
      </c>
      <c r="P210" s="101">
        <f t="shared" ref="P210" si="120">N210+O210</f>
        <v>30.17</v>
      </c>
      <c r="Q210" s="100">
        <v>27</v>
      </c>
      <c r="R210" s="101">
        <f>N210*Q210</f>
        <v>814.59</v>
      </c>
      <c r="S210" s="101">
        <f>'[1]50.1'!$F$18</f>
        <v>582.98811817240812</v>
      </c>
      <c r="T210" s="101">
        <f>'[1]50.1'!$F$19</f>
        <v>136.96988976</v>
      </c>
      <c r="U210" s="101">
        <f>'[1]50.1'!$F$20</f>
        <v>94.543190280000005</v>
      </c>
      <c r="V210" s="101">
        <f>S210+T210+U210</f>
        <v>814.5011982124081</v>
      </c>
      <c r="W210" s="102" t="s">
        <v>471</v>
      </c>
    </row>
    <row r="211" spans="1:23" s="79" customFormat="1" ht="12.75" x14ac:dyDescent="0.2">
      <c r="A211" s="64" t="s">
        <v>330</v>
      </c>
      <c r="B211" s="64"/>
      <c r="C211" s="73" t="s">
        <v>235</v>
      </c>
      <c r="D211" s="73" t="s">
        <v>193</v>
      </c>
      <c r="E211" s="74">
        <v>4</v>
      </c>
      <c r="F211" s="71">
        <v>0</v>
      </c>
      <c r="G211" s="71">
        <f t="shared" ref="G211:G213" si="121">E211+F211</f>
        <v>4</v>
      </c>
      <c r="H211" s="75">
        <v>27</v>
      </c>
      <c r="I211" s="69">
        <f t="shared" si="101"/>
        <v>108</v>
      </c>
      <c r="J211" s="69">
        <v>89.487377640000005</v>
      </c>
      <c r="K211" s="69">
        <v>11.33518104</v>
      </c>
      <c r="L211" s="69">
        <v>7.1774423999999994</v>
      </c>
      <c r="M211" s="69">
        <f>J211+K211+L211</f>
        <v>108.00000108</v>
      </c>
      <c r="N211" s="147"/>
      <c r="O211" s="148"/>
      <c r="P211" s="147"/>
      <c r="Q211" s="68"/>
      <c r="R211" s="69"/>
      <c r="S211" s="69"/>
      <c r="T211" s="69"/>
      <c r="U211" s="69"/>
      <c r="V211" s="69"/>
      <c r="W211" s="70" t="s">
        <v>379</v>
      </c>
    </row>
    <row r="212" spans="1:23" s="79" customFormat="1" ht="12.75" x14ac:dyDescent="0.2">
      <c r="A212" s="64" t="s">
        <v>331</v>
      </c>
      <c r="B212" s="64"/>
      <c r="C212" s="73" t="s">
        <v>236</v>
      </c>
      <c r="D212" s="73" t="s">
        <v>193</v>
      </c>
      <c r="E212" s="74">
        <v>16</v>
      </c>
      <c r="F212" s="71">
        <v>0</v>
      </c>
      <c r="G212" s="71">
        <f t="shared" si="121"/>
        <v>16</v>
      </c>
      <c r="H212" s="75">
        <v>1</v>
      </c>
      <c r="I212" s="69">
        <f t="shared" si="101"/>
        <v>16</v>
      </c>
      <c r="J212" s="69">
        <v>13.25738928</v>
      </c>
      <c r="K212" s="69">
        <v>1.67928608</v>
      </c>
      <c r="L212" s="69">
        <v>1.0633248</v>
      </c>
      <c r="M212" s="69">
        <f>J212+K212+L212</f>
        <v>16.000000159999999</v>
      </c>
      <c r="N212" s="147"/>
      <c r="O212" s="148"/>
      <c r="P212" s="147"/>
      <c r="Q212" s="68"/>
      <c r="R212" s="69"/>
      <c r="S212" s="69"/>
      <c r="T212" s="69"/>
      <c r="U212" s="69"/>
      <c r="V212" s="69"/>
      <c r="W212" s="70" t="s">
        <v>379</v>
      </c>
    </row>
    <row r="213" spans="1:23" s="79" customFormat="1" ht="25.5" x14ac:dyDescent="0.2">
      <c r="A213" s="64" t="s">
        <v>332</v>
      </c>
      <c r="B213" s="64"/>
      <c r="C213" s="73" t="s">
        <v>237</v>
      </c>
      <c r="D213" s="73" t="s">
        <v>193</v>
      </c>
      <c r="E213" s="74">
        <v>14</v>
      </c>
      <c r="F213" s="71">
        <v>0</v>
      </c>
      <c r="G213" s="71">
        <f t="shared" si="121"/>
        <v>14</v>
      </c>
      <c r="H213" s="75">
        <v>1</v>
      </c>
      <c r="I213" s="69">
        <f t="shared" si="101"/>
        <v>14</v>
      </c>
      <c r="J213" s="69">
        <v>11.60021562</v>
      </c>
      <c r="K213" s="69">
        <v>1.4693753199999999</v>
      </c>
      <c r="L213" s="69">
        <v>0.93040919999999994</v>
      </c>
      <c r="M213" s="69">
        <f>J213+K213+L213</f>
        <v>14.000000139999999</v>
      </c>
      <c r="N213" s="147"/>
      <c r="O213" s="148"/>
      <c r="P213" s="147"/>
      <c r="Q213" s="68"/>
      <c r="R213" s="69"/>
      <c r="S213" s="69"/>
      <c r="T213" s="69"/>
      <c r="U213" s="69"/>
      <c r="V213" s="69"/>
      <c r="W213" s="70" t="s">
        <v>379</v>
      </c>
    </row>
    <row r="214" spans="1:23" s="79" customFormat="1" ht="12.75" x14ac:dyDescent="0.2">
      <c r="A214" s="64" t="s">
        <v>333</v>
      </c>
      <c r="B214" s="64"/>
      <c r="C214" s="73" t="s">
        <v>229</v>
      </c>
      <c r="D214" s="73"/>
      <c r="E214" s="74"/>
      <c r="F214" s="74"/>
      <c r="G214" s="74"/>
      <c r="H214" s="75"/>
      <c r="I214" s="69"/>
      <c r="J214" s="69"/>
      <c r="K214" s="69"/>
      <c r="L214" s="69"/>
      <c r="M214" s="69"/>
      <c r="N214" s="147"/>
      <c r="O214" s="147"/>
      <c r="P214" s="147"/>
      <c r="Q214" s="68"/>
      <c r="R214" s="69"/>
      <c r="S214" s="69"/>
      <c r="T214" s="69"/>
      <c r="U214" s="69"/>
      <c r="V214" s="69"/>
      <c r="W214" s="70" t="s">
        <v>337</v>
      </c>
    </row>
    <row r="215" spans="1:23" s="1" customFormat="1" ht="51.75" x14ac:dyDescent="0.25">
      <c r="A215" s="115"/>
      <c r="B215" s="110" t="s">
        <v>380</v>
      </c>
      <c r="C215" s="111" t="s">
        <v>339</v>
      </c>
      <c r="D215" s="104" t="s">
        <v>193</v>
      </c>
      <c r="E215" s="105"/>
      <c r="F215" s="105"/>
      <c r="G215" s="105"/>
      <c r="H215" s="109"/>
      <c r="I215" s="101"/>
      <c r="J215" s="101"/>
      <c r="K215" s="101"/>
      <c r="L215" s="101"/>
      <c r="M215" s="101"/>
      <c r="N215" s="101">
        <v>69.8</v>
      </c>
      <c r="O215" s="99">
        <v>0</v>
      </c>
      <c r="P215" s="101">
        <f t="shared" ref="P215" si="122">N215+O215</f>
        <v>69.8</v>
      </c>
      <c r="Q215" s="100">
        <v>1</v>
      </c>
      <c r="R215" s="101">
        <f t="shared" si="99"/>
        <v>69.8</v>
      </c>
      <c r="S215" s="101">
        <f>'[1]50.2.'!$F$17</f>
        <v>49.956401401719994</v>
      </c>
      <c r="T215" s="101">
        <f>'[1]50.2.'!$F$18</f>
        <v>11.7390784</v>
      </c>
      <c r="U215" s="101">
        <f>'[1]50.2.'!$F$19</f>
        <v>8.1028751999999997</v>
      </c>
      <c r="V215" s="101">
        <f t="shared" si="95"/>
        <v>69.798355001719997</v>
      </c>
      <c r="W215" s="102" t="s">
        <v>472</v>
      </c>
    </row>
    <row r="216" spans="1:23" s="79" customFormat="1" ht="25.5" x14ac:dyDescent="0.2">
      <c r="A216" s="64" t="s">
        <v>334</v>
      </c>
      <c r="B216" s="64"/>
      <c r="C216" s="73" t="s">
        <v>238</v>
      </c>
      <c r="D216" s="73" t="s">
        <v>193</v>
      </c>
      <c r="E216" s="74">
        <v>55</v>
      </c>
      <c r="F216" s="71">
        <v>0</v>
      </c>
      <c r="G216" s="71">
        <f t="shared" ref="G216:G230" si="123">E216+F216</f>
        <v>55</v>
      </c>
      <c r="H216" s="75">
        <v>1</v>
      </c>
      <c r="I216" s="69">
        <f t="shared" si="101"/>
        <v>55</v>
      </c>
      <c r="J216" s="69">
        <v>45.572275650000002</v>
      </c>
      <c r="K216" s="69">
        <v>5.7725458999999999</v>
      </c>
      <c r="L216" s="69">
        <v>3.655179</v>
      </c>
      <c r="M216" s="69">
        <f t="shared" ref="M216:M230" si="124">J216+K216+L216</f>
        <v>55.000000549999996</v>
      </c>
      <c r="N216" s="147"/>
      <c r="O216" s="148"/>
      <c r="P216" s="147"/>
      <c r="Q216" s="68"/>
      <c r="R216" s="69"/>
      <c r="S216" s="69"/>
      <c r="T216" s="69"/>
      <c r="U216" s="69"/>
      <c r="V216" s="69"/>
      <c r="W216" s="70" t="s">
        <v>381</v>
      </c>
    </row>
    <row r="217" spans="1:23" s="79" customFormat="1" ht="25.5" x14ac:dyDescent="0.2">
      <c r="A217" s="64" t="s">
        <v>335</v>
      </c>
      <c r="B217" s="64"/>
      <c r="C217" s="73" t="s">
        <v>239</v>
      </c>
      <c r="D217" s="73" t="s">
        <v>193</v>
      </c>
      <c r="E217" s="74">
        <v>55</v>
      </c>
      <c r="F217" s="71">
        <v>0</v>
      </c>
      <c r="G217" s="71">
        <f t="shared" si="123"/>
        <v>55</v>
      </c>
      <c r="H217" s="68">
        <v>1</v>
      </c>
      <c r="I217" s="69">
        <f t="shared" si="101"/>
        <v>55</v>
      </c>
      <c r="J217" s="69">
        <v>45.572275650000002</v>
      </c>
      <c r="K217" s="69">
        <v>5.7725458999999999</v>
      </c>
      <c r="L217" s="69">
        <v>3.655179</v>
      </c>
      <c r="M217" s="69">
        <f t="shared" si="124"/>
        <v>55.000000549999996</v>
      </c>
      <c r="N217" s="147"/>
      <c r="O217" s="148"/>
      <c r="P217" s="147"/>
      <c r="Q217" s="68"/>
      <c r="R217" s="69"/>
      <c r="S217" s="69"/>
      <c r="T217" s="69"/>
      <c r="U217" s="69"/>
      <c r="V217" s="69"/>
      <c r="W217" s="70" t="s">
        <v>381</v>
      </c>
    </row>
    <row r="218" spans="1:23" s="1" customFormat="1" ht="25.5" x14ac:dyDescent="0.25">
      <c r="A218" s="103" t="s">
        <v>241</v>
      </c>
      <c r="B218" s="103" t="s">
        <v>241</v>
      </c>
      <c r="C218" s="104" t="s">
        <v>444</v>
      </c>
      <c r="D218" s="104" t="s">
        <v>242</v>
      </c>
      <c r="E218" s="98">
        <v>40</v>
      </c>
      <c r="F218" s="99">
        <v>0</v>
      </c>
      <c r="G218" s="99">
        <f t="shared" si="123"/>
        <v>40</v>
      </c>
      <c r="H218" s="100">
        <v>69</v>
      </c>
      <c r="I218" s="101">
        <f t="shared" si="101"/>
        <v>2760</v>
      </c>
      <c r="J218" s="101">
        <v>2286.8996508</v>
      </c>
      <c r="K218" s="101">
        <v>289.67684880000002</v>
      </c>
      <c r="L218" s="101">
        <v>183.423528</v>
      </c>
      <c r="M218" s="101">
        <f t="shared" si="124"/>
        <v>2760.0000275999996</v>
      </c>
      <c r="N218" s="101">
        <v>80.05</v>
      </c>
      <c r="O218" s="99">
        <v>0</v>
      </c>
      <c r="P218" s="101">
        <f t="shared" ref="P218:P229" si="125">N218+O218</f>
        <v>80.05</v>
      </c>
      <c r="Q218" s="100">
        <v>69</v>
      </c>
      <c r="R218" s="101">
        <f t="shared" si="99"/>
        <v>5523.45</v>
      </c>
      <c r="S218" s="101">
        <f>'[1]51'!$F$18</f>
        <v>3953.9080939745763</v>
      </c>
      <c r="T218" s="101">
        <f>'[1]51'!$F$19</f>
        <v>928.60302672000023</v>
      </c>
      <c r="U218" s="101">
        <f>'[1]51'!$F$20</f>
        <v>640.96636716</v>
      </c>
      <c r="V218" s="101">
        <f t="shared" si="95"/>
        <v>5523.4774878545768</v>
      </c>
      <c r="W218" s="102" t="s">
        <v>497</v>
      </c>
    </row>
    <row r="219" spans="1:23" s="1" customFormat="1" ht="29.25" x14ac:dyDescent="0.25">
      <c r="A219" s="103" t="s">
        <v>233</v>
      </c>
      <c r="B219" s="103" t="s">
        <v>233</v>
      </c>
      <c r="C219" s="104" t="s">
        <v>432</v>
      </c>
      <c r="D219" s="104" t="s">
        <v>244</v>
      </c>
      <c r="E219" s="105">
        <v>7</v>
      </c>
      <c r="F219" s="99">
        <v>0</v>
      </c>
      <c r="G219" s="99">
        <f t="shared" si="123"/>
        <v>7</v>
      </c>
      <c r="H219" s="100">
        <v>170</v>
      </c>
      <c r="I219" s="101">
        <f t="shared" si="101"/>
        <v>1190</v>
      </c>
      <c r="J219" s="101">
        <v>986.01832769999999</v>
      </c>
      <c r="K219" s="101">
        <v>124.8969022</v>
      </c>
      <c r="L219" s="101">
        <v>79.08478199999999</v>
      </c>
      <c r="M219" s="101">
        <f t="shared" si="124"/>
        <v>1190.0000118999999</v>
      </c>
      <c r="N219" s="101">
        <v>19.774647058823529</v>
      </c>
      <c r="O219" s="99">
        <v>0</v>
      </c>
      <c r="P219" s="101">
        <f>N219+O219</f>
        <v>19.774647058823529</v>
      </c>
      <c r="Q219" s="100">
        <v>170</v>
      </c>
      <c r="R219" s="101">
        <f>N219*Q219</f>
        <v>3361.69</v>
      </c>
      <c r="S219" s="101">
        <f>'[1]52'!$G$14</f>
        <v>2406.97605949334</v>
      </c>
      <c r="T219" s="101">
        <f>'[1]52'!$G$15</f>
        <v>564.83833479999998</v>
      </c>
      <c r="U219" s="101">
        <f>'[1]52'!$G$16</f>
        <v>389.87852190000007</v>
      </c>
      <c r="V219" s="101">
        <f>S219+T219+U219</f>
        <v>3361.6929161933404</v>
      </c>
      <c r="W219" s="102" t="s">
        <v>497</v>
      </c>
    </row>
    <row r="220" spans="1:23" s="79" customFormat="1" ht="25.5" x14ac:dyDescent="0.2">
      <c r="A220" s="76" t="s">
        <v>240</v>
      </c>
      <c r="B220" s="76"/>
      <c r="C220" s="72" t="s">
        <v>346</v>
      </c>
      <c r="D220" s="65" t="s">
        <v>246</v>
      </c>
      <c r="E220" s="66">
        <v>16.53</v>
      </c>
      <c r="F220" s="71">
        <v>3.47</v>
      </c>
      <c r="G220" s="71">
        <f t="shared" si="123"/>
        <v>20</v>
      </c>
      <c r="H220" s="68">
        <v>94</v>
      </c>
      <c r="I220" s="69">
        <f t="shared" si="101"/>
        <v>1553.8200000000002</v>
      </c>
      <c r="J220" s="69">
        <v>1287.4747881906001</v>
      </c>
      <c r="K220" s="69">
        <v>163.08176855160002</v>
      </c>
      <c r="L220" s="69">
        <v>103.26345879600001</v>
      </c>
      <c r="M220" s="69">
        <f t="shared" si="124"/>
        <v>1553.8200155382001</v>
      </c>
      <c r="N220" s="147"/>
      <c r="O220" s="148"/>
      <c r="P220" s="147"/>
      <c r="Q220" s="68"/>
      <c r="R220" s="69"/>
      <c r="S220" s="69"/>
      <c r="T220" s="69"/>
      <c r="U220" s="69"/>
      <c r="V220" s="69"/>
      <c r="W220" s="70" t="s">
        <v>337</v>
      </c>
    </row>
    <row r="221" spans="1:23" s="79" customFormat="1" ht="25.5" x14ac:dyDescent="0.2">
      <c r="A221" s="76" t="s">
        <v>243</v>
      </c>
      <c r="B221" s="76"/>
      <c r="C221" s="77" t="s">
        <v>489</v>
      </c>
      <c r="D221" s="73" t="s">
        <v>193</v>
      </c>
      <c r="E221" s="66">
        <v>75</v>
      </c>
      <c r="F221" s="71">
        <v>0</v>
      </c>
      <c r="G221" s="71">
        <f t="shared" si="123"/>
        <v>75</v>
      </c>
      <c r="H221" s="68">
        <v>1</v>
      </c>
      <c r="I221" s="69">
        <f t="shared" ref="I221:I235" si="126">E221*H221</f>
        <v>75</v>
      </c>
      <c r="J221" s="69">
        <v>62.144012250000003</v>
      </c>
      <c r="K221" s="69">
        <v>7.8716534999999999</v>
      </c>
      <c r="L221" s="69">
        <v>4.9843349999999997</v>
      </c>
      <c r="M221" s="69">
        <f t="shared" si="124"/>
        <v>75.000000749999998</v>
      </c>
      <c r="N221" s="147"/>
      <c r="O221" s="148"/>
      <c r="P221" s="147"/>
      <c r="Q221" s="68"/>
      <c r="R221" s="69"/>
      <c r="S221" s="69"/>
      <c r="T221" s="69"/>
      <c r="U221" s="69"/>
      <c r="V221" s="69"/>
      <c r="W221" s="70" t="s">
        <v>337</v>
      </c>
    </row>
    <row r="222" spans="1:23" s="1" customFormat="1" ht="29.25" x14ac:dyDescent="0.25">
      <c r="A222" s="14" t="s">
        <v>245</v>
      </c>
      <c r="B222" s="14" t="s">
        <v>240</v>
      </c>
      <c r="C222" s="11" t="s">
        <v>433</v>
      </c>
      <c r="D222" s="11" t="s">
        <v>232</v>
      </c>
      <c r="E222" s="46">
        <v>85</v>
      </c>
      <c r="F222" s="42">
        <v>0</v>
      </c>
      <c r="G222" s="42">
        <f t="shared" si="123"/>
        <v>85</v>
      </c>
      <c r="H222" s="10">
        <v>1</v>
      </c>
      <c r="I222" s="41">
        <f t="shared" si="126"/>
        <v>85</v>
      </c>
      <c r="J222" s="41">
        <v>70.429880549999993</v>
      </c>
      <c r="K222" s="41">
        <v>8.9212073000000007</v>
      </c>
      <c r="L222" s="41">
        <v>5.6489129999999994</v>
      </c>
      <c r="M222" s="41">
        <f t="shared" si="124"/>
        <v>85.000000849999992</v>
      </c>
      <c r="N222" s="41">
        <v>85</v>
      </c>
      <c r="O222" s="42">
        <v>0</v>
      </c>
      <c r="P222" s="41">
        <f t="shared" si="125"/>
        <v>85</v>
      </c>
      <c r="Q222" s="4">
        <v>1</v>
      </c>
      <c r="R222" s="41">
        <f t="shared" ref="R222:R226" si="127">N222*Q222</f>
        <v>85</v>
      </c>
      <c r="S222" s="41">
        <v>70.429880549999993</v>
      </c>
      <c r="T222" s="41">
        <v>8.9212073000000007</v>
      </c>
      <c r="U222" s="41">
        <v>5.6489129999999994</v>
      </c>
      <c r="V222" s="41">
        <f t="shared" ref="V222:V226" si="128">S222+T222+U222</f>
        <v>85.000000849999992</v>
      </c>
      <c r="W222" s="29"/>
    </row>
    <row r="223" spans="1:23" s="1" customFormat="1" ht="29.25" x14ac:dyDescent="0.25">
      <c r="A223" s="96" t="s">
        <v>247</v>
      </c>
      <c r="B223" s="96" t="s">
        <v>243</v>
      </c>
      <c r="C223" s="113" t="s">
        <v>445</v>
      </c>
      <c r="D223" s="116" t="s">
        <v>256</v>
      </c>
      <c r="E223" s="117">
        <v>55.5</v>
      </c>
      <c r="F223" s="99">
        <v>0</v>
      </c>
      <c r="G223" s="99">
        <f t="shared" si="123"/>
        <v>55.5</v>
      </c>
      <c r="H223" s="100">
        <v>30</v>
      </c>
      <c r="I223" s="101">
        <f t="shared" si="126"/>
        <v>1665</v>
      </c>
      <c r="J223" s="101">
        <v>1379.5970719500001</v>
      </c>
      <c r="K223" s="101">
        <v>174.75070769999999</v>
      </c>
      <c r="L223" s="101">
        <v>110.652237</v>
      </c>
      <c r="M223" s="101">
        <f t="shared" si="124"/>
        <v>1665.0000166500001</v>
      </c>
      <c r="N223" s="101">
        <v>185.41</v>
      </c>
      <c r="O223" s="99">
        <v>0</v>
      </c>
      <c r="P223" s="101">
        <f t="shared" si="125"/>
        <v>185.41</v>
      </c>
      <c r="Q223" s="100">
        <v>30</v>
      </c>
      <c r="R223" s="101">
        <f t="shared" si="127"/>
        <v>5562.3</v>
      </c>
      <c r="S223" s="101">
        <f>'[1]54.'!$F$15</f>
        <v>4109.5955408526006</v>
      </c>
      <c r="T223" s="101">
        <f>'[1]54.'!$F$16</f>
        <v>786.44466299999999</v>
      </c>
      <c r="U223" s="101">
        <f>'[1]54.'!$F$17</f>
        <v>666.31679099999997</v>
      </c>
      <c r="V223" s="101">
        <f t="shared" si="128"/>
        <v>5562.356994852601</v>
      </c>
      <c r="W223" s="102" t="s">
        <v>504</v>
      </c>
    </row>
    <row r="224" spans="1:23" s="1" customFormat="1" ht="54.75" x14ac:dyDescent="0.25">
      <c r="A224" s="14" t="s">
        <v>248</v>
      </c>
      <c r="B224" s="14" t="s">
        <v>245</v>
      </c>
      <c r="C224" s="11" t="s">
        <v>446</v>
      </c>
      <c r="D224" s="9" t="s">
        <v>10</v>
      </c>
      <c r="E224" s="42">
        <v>1500</v>
      </c>
      <c r="F224" s="42">
        <v>0</v>
      </c>
      <c r="G224" s="42">
        <f t="shared" si="123"/>
        <v>1500</v>
      </c>
      <c r="H224" s="4">
        <v>5</v>
      </c>
      <c r="I224" s="41">
        <f t="shared" si="126"/>
        <v>7500</v>
      </c>
      <c r="J224" s="41">
        <v>6214.4012249999996</v>
      </c>
      <c r="K224" s="41">
        <v>787.16534999999999</v>
      </c>
      <c r="L224" s="41">
        <v>498.43349999999998</v>
      </c>
      <c r="M224" s="41">
        <f t="shared" si="124"/>
        <v>7500.0000749999999</v>
      </c>
      <c r="N224" s="41">
        <v>1500</v>
      </c>
      <c r="O224" s="42">
        <v>0</v>
      </c>
      <c r="P224" s="41">
        <f t="shared" si="125"/>
        <v>1500</v>
      </c>
      <c r="Q224" s="4">
        <v>5</v>
      </c>
      <c r="R224" s="41">
        <f t="shared" si="127"/>
        <v>7500</v>
      </c>
      <c r="S224" s="41">
        <v>6214.4012249999996</v>
      </c>
      <c r="T224" s="41">
        <v>787.16534999999999</v>
      </c>
      <c r="U224" s="41">
        <v>498.43349999999998</v>
      </c>
      <c r="V224" s="41">
        <f t="shared" si="128"/>
        <v>7500.0000749999999</v>
      </c>
      <c r="W224" s="29"/>
    </row>
    <row r="225" spans="1:23" s="1" customFormat="1" ht="54.75" x14ac:dyDescent="0.25">
      <c r="A225" s="14" t="s">
        <v>249</v>
      </c>
      <c r="B225" s="14" t="s">
        <v>247</v>
      </c>
      <c r="C225" s="11" t="s">
        <v>447</v>
      </c>
      <c r="D225" s="34" t="s">
        <v>10</v>
      </c>
      <c r="E225" s="42">
        <v>900</v>
      </c>
      <c r="F225" s="42">
        <v>0</v>
      </c>
      <c r="G225" s="42">
        <f t="shared" si="123"/>
        <v>900</v>
      </c>
      <c r="H225" s="4">
        <v>2</v>
      </c>
      <c r="I225" s="41">
        <f t="shared" si="126"/>
        <v>1800</v>
      </c>
      <c r="J225" s="41">
        <v>1491.4562940000001</v>
      </c>
      <c r="K225" s="41">
        <v>188.91968399999999</v>
      </c>
      <c r="L225" s="41">
        <v>119.62403999999999</v>
      </c>
      <c r="M225" s="41">
        <f t="shared" si="124"/>
        <v>1800.000018</v>
      </c>
      <c r="N225" s="41">
        <v>900</v>
      </c>
      <c r="O225" s="42">
        <v>0</v>
      </c>
      <c r="P225" s="41">
        <f t="shared" si="125"/>
        <v>900</v>
      </c>
      <c r="Q225" s="4">
        <v>2</v>
      </c>
      <c r="R225" s="41">
        <f t="shared" si="127"/>
        <v>1800</v>
      </c>
      <c r="S225" s="41">
        <v>1491.4562940000001</v>
      </c>
      <c r="T225" s="41">
        <v>188.91968399999999</v>
      </c>
      <c r="U225" s="41">
        <v>119.62403999999999</v>
      </c>
      <c r="V225" s="41">
        <f t="shared" si="128"/>
        <v>1800.000018</v>
      </c>
      <c r="W225" s="29"/>
    </row>
    <row r="226" spans="1:23" s="1" customFormat="1" ht="54.75" x14ac:dyDescent="0.25">
      <c r="A226" s="14" t="s">
        <v>250</v>
      </c>
      <c r="B226" s="14" t="s">
        <v>248</v>
      </c>
      <c r="C226" s="11" t="s">
        <v>448</v>
      </c>
      <c r="D226" s="9" t="s">
        <v>10</v>
      </c>
      <c r="E226" s="44">
        <v>900</v>
      </c>
      <c r="F226" s="42">
        <v>0</v>
      </c>
      <c r="G226" s="42">
        <f t="shared" si="123"/>
        <v>900</v>
      </c>
      <c r="H226" s="4">
        <v>1</v>
      </c>
      <c r="I226" s="41">
        <f t="shared" si="126"/>
        <v>900</v>
      </c>
      <c r="J226" s="41">
        <v>745.72814700000004</v>
      </c>
      <c r="K226" s="41">
        <v>94.459841999999995</v>
      </c>
      <c r="L226" s="41">
        <v>59.812019999999997</v>
      </c>
      <c r="M226" s="41">
        <f t="shared" si="124"/>
        <v>900.00000899999998</v>
      </c>
      <c r="N226" s="41">
        <v>900</v>
      </c>
      <c r="O226" s="42">
        <v>0</v>
      </c>
      <c r="P226" s="41">
        <f t="shared" si="125"/>
        <v>900</v>
      </c>
      <c r="Q226" s="4">
        <v>2</v>
      </c>
      <c r="R226" s="41">
        <f t="shared" si="127"/>
        <v>1800</v>
      </c>
      <c r="S226" s="41">
        <v>1491.4562940000001</v>
      </c>
      <c r="T226" s="41">
        <v>188.91968399999999</v>
      </c>
      <c r="U226" s="41">
        <v>119.62403999999999</v>
      </c>
      <c r="V226" s="41">
        <f t="shared" si="128"/>
        <v>1800.000018</v>
      </c>
      <c r="W226" s="29"/>
    </row>
    <row r="227" spans="1:23" s="1" customFormat="1" ht="89.25" x14ac:dyDescent="0.25">
      <c r="A227" s="96" t="s">
        <v>251</v>
      </c>
      <c r="B227" s="96" t="s">
        <v>249</v>
      </c>
      <c r="C227" s="104" t="s">
        <v>449</v>
      </c>
      <c r="D227" s="104" t="s">
        <v>256</v>
      </c>
      <c r="E227" s="98">
        <v>100</v>
      </c>
      <c r="F227" s="99">
        <v>0</v>
      </c>
      <c r="G227" s="99">
        <f t="shared" si="123"/>
        <v>100</v>
      </c>
      <c r="H227" s="100">
        <v>200</v>
      </c>
      <c r="I227" s="101">
        <f t="shared" si="126"/>
        <v>20000</v>
      </c>
      <c r="J227" s="101">
        <v>16571.7366</v>
      </c>
      <c r="K227" s="101">
        <v>2099.1075999999998</v>
      </c>
      <c r="L227" s="101">
        <v>1329.1559999999999</v>
      </c>
      <c r="M227" s="101">
        <f t="shared" si="124"/>
        <v>20000.000199999999</v>
      </c>
      <c r="N227" s="101">
        <v>185.46</v>
      </c>
      <c r="O227" s="99">
        <v>0</v>
      </c>
      <c r="P227" s="101">
        <f t="shared" si="125"/>
        <v>185.46</v>
      </c>
      <c r="Q227" s="100">
        <v>200</v>
      </c>
      <c r="R227" s="101">
        <f>N227*Q227</f>
        <v>37092</v>
      </c>
      <c r="S227" s="101">
        <f>'[1]58.'!$F$15</f>
        <v>27330.405233475602</v>
      </c>
      <c r="T227" s="101">
        <f>'[1]58.'!$F$16</f>
        <v>5330.2448520000007</v>
      </c>
      <c r="U227" s="101">
        <f>'[1]58.'!$F$17</f>
        <v>4431.983346</v>
      </c>
      <c r="V227" s="101">
        <f>S227+T227+U227</f>
        <v>37092.633431475602</v>
      </c>
      <c r="W227" s="102" t="s">
        <v>501</v>
      </c>
    </row>
    <row r="228" spans="1:23" s="1" customFormat="1" ht="89.25" x14ac:dyDescent="0.25">
      <c r="A228" s="96" t="s">
        <v>252</v>
      </c>
      <c r="B228" s="96" t="s">
        <v>250</v>
      </c>
      <c r="C228" s="104" t="s">
        <v>434</v>
      </c>
      <c r="D228" s="104" t="s">
        <v>256</v>
      </c>
      <c r="E228" s="98">
        <v>55</v>
      </c>
      <c r="F228" s="99">
        <v>0</v>
      </c>
      <c r="G228" s="99">
        <f t="shared" si="123"/>
        <v>55</v>
      </c>
      <c r="H228" s="100">
        <v>5</v>
      </c>
      <c r="I228" s="101">
        <f t="shared" si="126"/>
        <v>275</v>
      </c>
      <c r="J228" s="101">
        <v>227.86137825</v>
      </c>
      <c r="K228" s="101">
        <v>28.8627295</v>
      </c>
      <c r="L228" s="101">
        <v>18.275894999999998</v>
      </c>
      <c r="M228" s="101">
        <f t="shared" si="124"/>
        <v>275.00000275000002</v>
      </c>
      <c r="N228" s="101">
        <v>99.6</v>
      </c>
      <c r="O228" s="99">
        <v>0</v>
      </c>
      <c r="P228" s="101">
        <f t="shared" si="125"/>
        <v>99.6</v>
      </c>
      <c r="Q228" s="100">
        <v>5</v>
      </c>
      <c r="R228" s="101">
        <f>N228*Q228</f>
        <v>498</v>
      </c>
      <c r="S228" s="101">
        <f>'[1]59.'!$F$15</f>
        <v>366.94890184935002</v>
      </c>
      <c r="T228" s="101">
        <f>'[1]59.'!$F$16</f>
        <v>71.565889499999997</v>
      </c>
      <c r="U228" s="101">
        <f>'[1]59.'!$F$17</f>
        <v>59.505489750000002</v>
      </c>
      <c r="V228" s="101">
        <f>S228+T228+U228</f>
        <v>498.02028109935003</v>
      </c>
      <c r="W228" s="102" t="s">
        <v>501</v>
      </c>
    </row>
    <row r="229" spans="1:23" s="1" customFormat="1" ht="54.75" x14ac:dyDescent="0.25">
      <c r="A229" s="14" t="s">
        <v>254</v>
      </c>
      <c r="B229" s="14" t="s">
        <v>251</v>
      </c>
      <c r="C229" s="11" t="s">
        <v>450</v>
      </c>
      <c r="D229" s="3" t="s">
        <v>10</v>
      </c>
      <c r="E229" s="44">
        <v>45</v>
      </c>
      <c r="F229" s="42">
        <v>0</v>
      </c>
      <c r="G229" s="42">
        <f t="shared" si="123"/>
        <v>45</v>
      </c>
      <c r="H229" s="4">
        <v>2350</v>
      </c>
      <c r="I229" s="41">
        <f t="shared" si="126"/>
        <v>105750</v>
      </c>
      <c r="J229" s="41">
        <v>87623.057272499995</v>
      </c>
      <c r="K229" s="41">
        <v>11099.031435000001</v>
      </c>
      <c r="L229" s="41">
        <v>7027.9123499999996</v>
      </c>
      <c r="M229" s="41">
        <f t="shared" si="124"/>
        <v>105750.00105749999</v>
      </c>
      <c r="N229" s="41">
        <v>45</v>
      </c>
      <c r="O229" s="42">
        <v>0</v>
      </c>
      <c r="P229" s="41">
        <f t="shared" si="125"/>
        <v>45</v>
      </c>
      <c r="Q229" s="4">
        <v>2350</v>
      </c>
      <c r="R229" s="41">
        <f t="shared" ref="R229:R235" si="129">N229*Q229</f>
        <v>105750</v>
      </c>
      <c r="S229" s="41">
        <v>87623.057272499995</v>
      </c>
      <c r="T229" s="41">
        <v>11099.031435000001</v>
      </c>
      <c r="U229" s="41">
        <v>7027.9123499999996</v>
      </c>
      <c r="V229" s="41">
        <f t="shared" ref="V229:V235" si="130">S229+T229+U229</f>
        <v>105750.00105749999</v>
      </c>
      <c r="W229" s="29"/>
    </row>
    <row r="230" spans="1:23" s="1" customFormat="1" ht="41.25" x14ac:dyDescent="0.25">
      <c r="A230" s="3" t="s">
        <v>255</v>
      </c>
      <c r="B230" s="3"/>
      <c r="C230" s="9" t="s">
        <v>435</v>
      </c>
      <c r="D230" s="9" t="s">
        <v>69</v>
      </c>
      <c r="E230" s="44">
        <v>1200</v>
      </c>
      <c r="F230" s="42">
        <v>0</v>
      </c>
      <c r="G230" s="42">
        <f t="shared" si="123"/>
        <v>1200</v>
      </c>
      <c r="H230" s="4">
        <v>45</v>
      </c>
      <c r="I230" s="41">
        <f t="shared" si="126"/>
        <v>54000</v>
      </c>
      <c r="J230" s="41">
        <v>44743.688820000003</v>
      </c>
      <c r="K230" s="41">
        <v>5667.5905199999997</v>
      </c>
      <c r="L230" s="41">
        <v>3588.7212</v>
      </c>
      <c r="M230" s="41">
        <f t="shared" si="124"/>
        <v>54000.000540000001</v>
      </c>
      <c r="N230" s="54"/>
      <c r="O230" s="42"/>
      <c r="P230" s="41"/>
      <c r="Q230" s="141"/>
      <c r="R230" s="54"/>
      <c r="S230" s="54"/>
      <c r="T230" s="54"/>
      <c r="U230" s="54"/>
      <c r="V230" s="54"/>
      <c r="W230" s="171" t="s">
        <v>363</v>
      </c>
    </row>
    <row r="231" spans="1:23" s="1" customFormat="1" ht="79.5" x14ac:dyDescent="0.25">
      <c r="A231" s="3"/>
      <c r="B231" s="3" t="s">
        <v>252</v>
      </c>
      <c r="C231" s="9" t="s">
        <v>451</v>
      </c>
      <c r="D231" s="9" t="s">
        <v>10</v>
      </c>
      <c r="E231" s="44"/>
      <c r="F231" s="44"/>
      <c r="G231" s="44"/>
      <c r="H231" s="4"/>
      <c r="I231" s="41"/>
      <c r="J231" s="41"/>
      <c r="K231" s="41"/>
      <c r="L231" s="41"/>
      <c r="M231" s="41"/>
      <c r="N231" s="41">
        <v>1200</v>
      </c>
      <c r="O231" s="42">
        <v>0</v>
      </c>
      <c r="P231" s="41">
        <f t="shared" ref="P231" si="131">N231+O231</f>
        <v>1200</v>
      </c>
      <c r="Q231" s="4">
        <v>45</v>
      </c>
      <c r="R231" s="41">
        <f>N231*Q231</f>
        <v>54000</v>
      </c>
      <c r="S231" s="41">
        <v>44743.688820000003</v>
      </c>
      <c r="T231" s="41">
        <v>5667.5905199999997</v>
      </c>
      <c r="U231" s="41">
        <v>3588.7212</v>
      </c>
      <c r="V231" s="41">
        <f>S231+T231+U231</f>
        <v>54000.000540000001</v>
      </c>
      <c r="W231" s="172"/>
    </row>
    <row r="232" spans="1:23" s="1" customFormat="1" ht="29.25" x14ac:dyDescent="0.25">
      <c r="A232" s="3" t="s">
        <v>257</v>
      </c>
      <c r="B232" s="3" t="s">
        <v>253</v>
      </c>
      <c r="C232" s="15" t="s">
        <v>452</v>
      </c>
      <c r="D232" s="32"/>
      <c r="E232" s="48"/>
      <c r="F232" s="48"/>
      <c r="G232" s="48"/>
      <c r="H232" s="25"/>
      <c r="I232" s="41"/>
      <c r="J232" s="54"/>
      <c r="K232" s="54"/>
      <c r="L232" s="54"/>
      <c r="M232" s="54"/>
      <c r="N232" s="54"/>
      <c r="O232" s="54"/>
      <c r="P232" s="54"/>
      <c r="Q232" s="141"/>
      <c r="R232" s="41"/>
      <c r="S232" s="41"/>
      <c r="T232" s="41"/>
      <c r="U232" s="41"/>
      <c r="V232" s="41"/>
      <c r="W232" s="29"/>
    </row>
    <row r="233" spans="1:23" s="1" customFormat="1" ht="76.5" x14ac:dyDescent="0.25">
      <c r="A233" s="3" t="s">
        <v>340</v>
      </c>
      <c r="B233" s="3" t="s">
        <v>388</v>
      </c>
      <c r="C233" s="15" t="s">
        <v>490</v>
      </c>
      <c r="D233" s="9" t="s">
        <v>342</v>
      </c>
      <c r="E233" s="44">
        <v>105.2</v>
      </c>
      <c r="F233" s="42">
        <v>0</v>
      </c>
      <c r="G233" s="42">
        <f t="shared" ref="G233:G235" si="132">E233+F233</f>
        <v>105.2</v>
      </c>
      <c r="H233" s="25">
        <v>100</v>
      </c>
      <c r="I233" s="41">
        <f t="shared" si="126"/>
        <v>10520</v>
      </c>
      <c r="J233" s="41">
        <v>8716.7334515999992</v>
      </c>
      <c r="K233" s="41">
        <v>1104.1305976000001</v>
      </c>
      <c r="L233" s="41">
        <v>699.13605599999994</v>
      </c>
      <c r="M233" s="41">
        <f>J233+K233+L233</f>
        <v>10520.000105199999</v>
      </c>
      <c r="N233" s="41">
        <v>105.2</v>
      </c>
      <c r="O233" s="42">
        <v>0</v>
      </c>
      <c r="P233" s="41">
        <f t="shared" ref="P233:P235" si="133">N233+O233</f>
        <v>105.2</v>
      </c>
      <c r="Q233" s="4">
        <v>100</v>
      </c>
      <c r="R233" s="41">
        <f t="shared" si="129"/>
        <v>10520</v>
      </c>
      <c r="S233" s="41">
        <v>8716.7334515999992</v>
      </c>
      <c r="T233" s="41">
        <v>1104.1305976000001</v>
      </c>
      <c r="U233" s="41">
        <v>699.13605599999994</v>
      </c>
      <c r="V233" s="41">
        <f t="shared" si="130"/>
        <v>10520.000105199999</v>
      </c>
      <c r="W233" s="29" t="s">
        <v>363</v>
      </c>
    </row>
    <row r="234" spans="1:23" s="1" customFormat="1" ht="90" x14ac:dyDescent="0.25">
      <c r="A234" s="3" t="s">
        <v>341</v>
      </c>
      <c r="B234" s="3" t="s">
        <v>389</v>
      </c>
      <c r="C234" s="15" t="s">
        <v>491</v>
      </c>
      <c r="D234" s="9" t="s">
        <v>342</v>
      </c>
      <c r="E234" s="44">
        <v>201.9</v>
      </c>
      <c r="F234" s="42">
        <v>0</v>
      </c>
      <c r="G234" s="42">
        <f t="shared" si="132"/>
        <v>201.9</v>
      </c>
      <c r="H234" s="25">
        <v>400</v>
      </c>
      <c r="I234" s="41">
        <f t="shared" si="126"/>
        <v>80760</v>
      </c>
      <c r="J234" s="41">
        <v>66916.672390799999</v>
      </c>
      <c r="K234" s="41">
        <v>8476.1964888000002</v>
      </c>
      <c r="L234" s="41">
        <v>5367.1319279999998</v>
      </c>
      <c r="M234" s="41">
        <f>J234+K234+L234</f>
        <v>80760.000807599994</v>
      </c>
      <c r="N234" s="41">
        <v>201.9</v>
      </c>
      <c r="O234" s="42">
        <v>0</v>
      </c>
      <c r="P234" s="41">
        <f t="shared" si="133"/>
        <v>201.9</v>
      </c>
      <c r="Q234" s="4">
        <v>400</v>
      </c>
      <c r="R234" s="41">
        <f>N234*Q234</f>
        <v>80760</v>
      </c>
      <c r="S234" s="41">
        <v>66916.672390799999</v>
      </c>
      <c r="T234" s="41">
        <v>8476.1964888000002</v>
      </c>
      <c r="U234" s="41">
        <v>5367.1319279999998</v>
      </c>
      <c r="V234" s="41">
        <f t="shared" si="130"/>
        <v>80760.000807599994</v>
      </c>
      <c r="W234" s="29" t="s">
        <v>363</v>
      </c>
    </row>
    <row r="235" spans="1:23" s="1" customFormat="1" ht="93" x14ac:dyDescent="0.25">
      <c r="A235" s="26" t="s">
        <v>390</v>
      </c>
      <c r="B235" s="26" t="s">
        <v>254</v>
      </c>
      <c r="C235" s="15" t="s">
        <v>453</v>
      </c>
      <c r="D235" s="3" t="s">
        <v>10</v>
      </c>
      <c r="E235" s="44">
        <v>528.6</v>
      </c>
      <c r="F235" s="42">
        <v>0</v>
      </c>
      <c r="G235" s="42">
        <f t="shared" si="132"/>
        <v>528.6</v>
      </c>
      <c r="H235" s="25">
        <v>2</v>
      </c>
      <c r="I235" s="41">
        <f t="shared" si="126"/>
        <v>1057.2</v>
      </c>
      <c r="J235" s="41">
        <v>875.98199667599999</v>
      </c>
      <c r="K235" s="41">
        <v>110.958827736</v>
      </c>
      <c r="L235" s="41">
        <v>70.259186159999999</v>
      </c>
      <c r="M235" s="41">
        <f>J235+K235+L235</f>
        <v>1057.2000105719999</v>
      </c>
      <c r="N235" s="41">
        <v>528.6</v>
      </c>
      <c r="O235" s="42">
        <v>0</v>
      </c>
      <c r="P235" s="41">
        <f t="shared" si="133"/>
        <v>528.6</v>
      </c>
      <c r="Q235" s="4">
        <v>2</v>
      </c>
      <c r="R235" s="41">
        <f t="shared" si="129"/>
        <v>1057.2</v>
      </c>
      <c r="S235" s="41">
        <v>875.98199667599999</v>
      </c>
      <c r="T235" s="41">
        <v>110.958827736</v>
      </c>
      <c r="U235" s="41">
        <v>70.259186159999999</v>
      </c>
      <c r="V235" s="41">
        <f t="shared" si="130"/>
        <v>1057.2000105719999</v>
      </c>
      <c r="W235" s="29"/>
    </row>
    <row r="236" spans="1:23" s="1" customFormat="1" x14ac:dyDescent="0.25">
      <c r="A236" s="14"/>
      <c r="B236" s="14"/>
      <c r="C236" s="21" t="s">
        <v>259</v>
      </c>
      <c r="D236" s="16" t="s">
        <v>260</v>
      </c>
      <c r="E236" s="43" t="s">
        <v>260</v>
      </c>
      <c r="F236" s="43"/>
      <c r="G236" s="43"/>
      <c r="H236" s="7" t="s">
        <v>260</v>
      </c>
      <c r="I236" s="51">
        <f>ROUNDUP(SUM(I9:I235),0)</f>
        <v>4994313</v>
      </c>
      <c r="J236" s="51">
        <f>ROUNDUP(SUM(J9:J235),0)</f>
        <v>4138222</v>
      </c>
      <c r="K236" s="51">
        <f>ROUNDUP(SUM(K9:K235),0)</f>
        <v>524181</v>
      </c>
      <c r="L236" s="51">
        <f>ROUND(SUM(L9:L235),0)</f>
        <v>331911</v>
      </c>
      <c r="M236" s="51">
        <f>ROUNDUP(SUM(M9:M235),0)</f>
        <v>4994313</v>
      </c>
      <c r="N236" s="138"/>
      <c r="O236" s="138"/>
      <c r="P236" s="138"/>
      <c r="Q236" s="143"/>
      <c r="R236" s="51">
        <f>ROUNDUP(SUM(R9:R235),0)</f>
        <v>5559666</v>
      </c>
      <c r="S236" s="51">
        <f>ROUNDUP(SUM(S9:S235),0)</f>
        <v>4419930</v>
      </c>
      <c r="T236" s="51">
        <f>ROUNDUP(SUM(T9:T235),0)</f>
        <v>897888</v>
      </c>
      <c r="U236" s="51">
        <f>ROUND(SUM(U9:U235),0)</f>
        <v>241848</v>
      </c>
      <c r="V236" s="51">
        <f>ROUNDUP(SUM(V9:V235),0)</f>
        <v>5559666</v>
      </c>
      <c r="W236" s="36"/>
    </row>
    <row r="237" spans="1:23" s="1" customFormat="1" x14ac:dyDescent="0.25">
      <c r="A237" s="81"/>
      <c r="B237" s="81"/>
      <c r="C237" s="81"/>
      <c r="D237" s="82"/>
      <c r="E237" s="83"/>
      <c r="F237" s="83"/>
      <c r="G237" s="83"/>
      <c r="H237" s="145"/>
      <c r="I237" s="135"/>
      <c r="J237" s="83"/>
      <c r="K237" s="83"/>
      <c r="L237" s="135"/>
      <c r="M237" s="135"/>
      <c r="N237" s="146"/>
      <c r="O237" s="146"/>
      <c r="P237" s="146"/>
      <c r="Q237" s="139"/>
      <c r="R237" s="55"/>
      <c r="S237" s="55"/>
      <c r="T237" s="55"/>
      <c r="U237" s="55"/>
      <c r="V237" s="55"/>
      <c r="W237" s="23"/>
    </row>
    <row r="238" spans="1:23" s="1" customFormat="1" x14ac:dyDescent="0.25">
      <c r="A238" s="81"/>
      <c r="B238" s="81"/>
      <c r="C238" s="81"/>
      <c r="D238" s="82"/>
      <c r="E238" s="83"/>
      <c r="F238" s="83"/>
      <c r="G238" s="83"/>
      <c r="H238" s="145"/>
      <c r="I238" s="135"/>
      <c r="J238" s="83"/>
      <c r="K238" s="83"/>
      <c r="L238" s="135"/>
      <c r="M238" s="135"/>
      <c r="N238" s="146"/>
      <c r="O238" s="146"/>
      <c r="P238" s="146"/>
      <c r="Q238" s="139"/>
      <c r="R238" s="55"/>
      <c r="S238" s="55"/>
      <c r="T238" s="55"/>
      <c r="U238" s="55"/>
      <c r="V238" s="55"/>
      <c r="W238" s="23"/>
    </row>
    <row r="239" spans="1:23" s="1" customFormat="1" x14ac:dyDescent="0.25">
      <c r="A239" s="81"/>
      <c r="B239" s="81"/>
      <c r="C239" s="81"/>
      <c r="D239" s="82"/>
      <c r="E239" s="83"/>
      <c r="F239" s="83"/>
      <c r="G239" s="83"/>
      <c r="H239" s="145"/>
      <c r="I239" s="135"/>
      <c r="J239" s="83"/>
      <c r="K239" s="83"/>
      <c r="L239" s="135"/>
      <c r="M239" s="135"/>
      <c r="N239" s="146"/>
      <c r="O239" s="146"/>
      <c r="P239" s="146"/>
      <c r="Q239" s="139"/>
      <c r="R239" s="55"/>
      <c r="S239" s="55"/>
      <c r="T239" s="55"/>
      <c r="U239" s="55"/>
      <c r="V239" s="55"/>
      <c r="W239" s="23"/>
    </row>
    <row r="240" spans="1:23" s="1" customFormat="1" x14ac:dyDescent="0.25">
      <c r="A240" s="81"/>
      <c r="B240" s="81"/>
      <c r="C240" s="81"/>
      <c r="D240" s="82"/>
      <c r="E240" s="83"/>
      <c r="F240" s="83"/>
      <c r="G240" s="83"/>
      <c r="H240" s="145"/>
      <c r="I240" s="135"/>
      <c r="J240" s="83"/>
      <c r="K240" s="83"/>
      <c r="L240" s="135"/>
      <c r="M240" s="135"/>
      <c r="N240" s="146"/>
      <c r="O240" s="146"/>
      <c r="P240" s="146"/>
      <c r="Q240" s="139"/>
      <c r="R240" s="55"/>
      <c r="S240" s="55"/>
      <c r="T240" s="55"/>
      <c r="U240" s="55"/>
      <c r="V240" s="55"/>
      <c r="W240" s="23"/>
    </row>
    <row r="241" spans="1:22" x14ac:dyDescent="0.25">
      <c r="A241" s="135"/>
      <c r="B241" s="135"/>
      <c r="C241" s="146"/>
      <c r="D241" s="146"/>
      <c r="E241" s="135"/>
      <c r="F241" s="135"/>
      <c r="G241" s="146"/>
      <c r="H241" s="146"/>
      <c r="I241" s="135"/>
    </row>
    <row r="242" spans="1:22" x14ac:dyDescent="0.25">
      <c r="A242" s="135"/>
      <c r="B242" s="135"/>
      <c r="C242" s="146"/>
      <c r="D242" s="146"/>
      <c r="E242" s="135"/>
      <c r="F242" s="135"/>
      <c r="G242" s="146"/>
      <c r="H242" s="146"/>
      <c r="I242" s="135"/>
    </row>
    <row r="243" spans="1:22" x14ac:dyDescent="0.25">
      <c r="A243" s="135"/>
      <c r="B243" s="135"/>
      <c r="C243" s="146"/>
      <c r="D243" s="146"/>
      <c r="E243" s="135"/>
      <c r="F243" s="135"/>
      <c r="G243" s="146"/>
      <c r="H243" s="146"/>
      <c r="I243" s="135"/>
    </row>
    <row r="244" spans="1:22" x14ac:dyDescent="0.25">
      <c r="A244" s="135"/>
      <c r="B244" s="135"/>
      <c r="C244" s="146"/>
      <c r="D244" s="146"/>
      <c r="E244" s="135"/>
      <c r="F244" s="135"/>
      <c r="G244" s="146"/>
      <c r="H244" s="146"/>
      <c r="I244" s="135"/>
      <c r="R244" s="131">
        <f>R236-I236</f>
        <v>565353</v>
      </c>
      <c r="S244" s="131">
        <f>S236-J236</f>
        <v>281708</v>
      </c>
      <c r="T244" s="131">
        <f>T236-K236</f>
        <v>373707</v>
      </c>
      <c r="U244" s="131">
        <f>U236-L236</f>
        <v>-90063</v>
      </c>
      <c r="V244" s="131"/>
    </row>
    <row r="245" spans="1:22" x14ac:dyDescent="0.25">
      <c r="A245" s="135"/>
      <c r="B245" s="135"/>
      <c r="C245" s="146"/>
      <c r="D245" s="146"/>
      <c r="E245" s="135"/>
      <c r="F245" s="135"/>
      <c r="G245" s="146"/>
      <c r="H245" s="146"/>
      <c r="I245" s="135"/>
    </row>
    <row r="246" spans="1:22" x14ac:dyDescent="0.25">
      <c r="A246" s="135"/>
      <c r="B246" s="135"/>
      <c r="C246" s="146"/>
      <c r="D246" s="146"/>
      <c r="E246" s="135"/>
      <c r="F246" s="135"/>
      <c r="G246" s="146"/>
      <c r="H246" s="146"/>
      <c r="I246" s="135"/>
    </row>
    <row r="247" spans="1:22" x14ac:dyDescent="0.25">
      <c r="A247" s="135"/>
      <c r="B247" s="135"/>
      <c r="C247" s="146"/>
      <c r="D247" s="146"/>
      <c r="E247" s="135"/>
      <c r="F247" s="135"/>
      <c r="G247" s="146"/>
      <c r="H247" s="146"/>
      <c r="I247" s="135"/>
    </row>
    <row r="248" spans="1:22" x14ac:dyDescent="0.25">
      <c r="A248" s="135"/>
      <c r="B248" s="135"/>
      <c r="C248" s="146"/>
      <c r="D248" s="146"/>
      <c r="E248" s="135"/>
      <c r="F248" s="135"/>
      <c r="G248" s="146"/>
      <c r="H248" s="146"/>
      <c r="I248" s="135"/>
    </row>
    <row r="249" spans="1:22" x14ac:dyDescent="0.25">
      <c r="A249" s="135"/>
      <c r="B249" s="135"/>
      <c r="C249" s="146"/>
      <c r="D249" s="146"/>
      <c r="E249" s="135"/>
      <c r="F249" s="135"/>
      <c r="G249" s="146"/>
      <c r="H249" s="146"/>
      <c r="I249" s="135"/>
    </row>
    <row r="250" spans="1:22" x14ac:dyDescent="0.25">
      <c r="A250" s="135"/>
      <c r="B250" s="135"/>
      <c r="C250" s="146"/>
      <c r="D250" s="146"/>
      <c r="E250" s="135"/>
      <c r="F250" s="135"/>
      <c r="G250" s="146"/>
      <c r="H250" s="146"/>
      <c r="I250" s="135"/>
    </row>
    <row r="251" spans="1:22" x14ac:dyDescent="0.25">
      <c r="A251" s="135"/>
      <c r="B251" s="135"/>
      <c r="C251" s="146"/>
      <c r="D251" s="146"/>
      <c r="E251" s="135"/>
      <c r="F251" s="135"/>
      <c r="G251" s="146"/>
      <c r="H251" s="146"/>
      <c r="I251" s="135"/>
    </row>
    <row r="252" spans="1:22" x14ac:dyDescent="0.25">
      <c r="A252" s="135"/>
      <c r="B252" s="135"/>
      <c r="C252" s="146"/>
      <c r="D252" s="146"/>
      <c r="E252" s="135"/>
      <c r="F252" s="135"/>
      <c r="G252" s="146"/>
      <c r="H252" s="146"/>
      <c r="I252" s="135"/>
    </row>
    <row r="253" spans="1:22" x14ac:dyDescent="0.25">
      <c r="A253" s="135"/>
      <c r="B253" s="135"/>
      <c r="C253" s="146"/>
      <c r="D253" s="146"/>
      <c r="E253" s="135"/>
      <c r="F253" s="135"/>
      <c r="G253" s="146"/>
      <c r="H253" s="146"/>
      <c r="I253" s="135"/>
    </row>
    <row r="254" spans="1:22" x14ac:dyDescent="0.25">
      <c r="A254" s="135"/>
      <c r="B254" s="135"/>
      <c r="C254" s="146"/>
      <c r="D254" s="146"/>
      <c r="E254" s="135"/>
      <c r="F254" s="135"/>
      <c r="G254" s="146"/>
      <c r="H254" s="146"/>
      <c r="I254" s="135"/>
    </row>
    <row r="255" spans="1:22" x14ac:dyDescent="0.25">
      <c r="A255" s="135"/>
      <c r="B255" s="135"/>
      <c r="C255" s="146"/>
      <c r="D255" s="146"/>
      <c r="E255" s="135"/>
      <c r="F255" s="135"/>
      <c r="G255" s="146"/>
      <c r="H255" s="146"/>
      <c r="I255" s="135"/>
    </row>
    <row r="256" spans="1:22" x14ac:dyDescent="0.25">
      <c r="A256" s="135"/>
      <c r="B256" s="135"/>
      <c r="C256" s="146"/>
      <c r="D256" s="146"/>
      <c r="E256" s="135"/>
      <c r="F256" s="135"/>
      <c r="G256" s="146"/>
      <c r="H256" s="146"/>
      <c r="I256" s="135"/>
    </row>
    <row r="257" spans="1:9" x14ac:dyDescent="0.25">
      <c r="A257" s="135"/>
      <c r="B257" s="135"/>
      <c r="C257" s="146"/>
      <c r="D257" s="146"/>
      <c r="E257" s="135"/>
      <c r="F257" s="135"/>
      <c r="G257" s="146"/>
      <c r="H257" s="146"/>
      <c r="I257" s="135"/>
    </row>
    <row r="258" spans="1:9" x14ac:dyDescent="0.25">
      <c r="A258" s="135"/>
      <c r="B258" s="135"/>
      <c r="C258" s="146"/>
      <c r="D258" s="146"/>
      <c r="E258" s="135"/>
      <c r="F258" s="135"/>
      <c r="G258" s="146"/>
      <c r="H258" s="146"/>
      <c r="I258" s="135"/>
    </row>
    <row r="259" spans="1:9" x14ac:dyDescent="0.25">
      <c r="A259" s="135"/>
      <c r="B259" s="135"/>
      <c r="C259" s="146"/>
      <c r="D259" s="146"/>
      <c r="E259" s="135"/>
      <c r="F259" s="135"/>
      <c r="G259" s="146"/>
      <c r="H259" s="146"/>
      <c r="I259" s="135"/>
    </row>
    <row r="260" spans="1:9" x14ac:dyDescent="0.25">
      <c r="A260" s="135"/>
      <c r="B260" s="135"/>
      <c r="C260" s="146"/>
      <c r="D260" s="146"/>
      <c r="E260" s="135"/>
      <c r="F260" s="135"/>
      <c r="G260" s="146"/>
      <c r="H260" s="146"/>
      <c r="I260" s="135"/>
    </row>
    <row r="261" spans="1:9" x14ac:dyDescent="0.25">
      <c r="A261" s="135"/>
      <c r="B261" s="135"/>
      <c r="C261" s="146"/>
      <c r="D261" s="146"/>
      <c r="E261" s="135"/>
      <c r="F261" s="135"/>
      <c r="G261" s="146"/>
      <c r="H261" s="146"/>
      <c r="I261" s="135"/>
    </row>
    <row r="262" spans="1:9" x14ac:dyDescent="0.25">
      <c r="A262" s="135"/>
      <c r="B262" s="135"/>
      <c r="C262" s="146"/>
      <c r="D262" s="146"/>
      <c r="E262" s="135"/>
      <c r="F262" s="135"/>
      <c r="G262" s="146"/>
      <c r="H262" s="146"/>
      <c r="I262" s="135"/>
    </row>
    <row r="263" spans="1:9" x14ac:dyDescent="0.25">
      <c r="A263" s="135"/>
      <c r="B263" s="135"/>
      <c r="C263" s="146"/>
      <c r="D263" s="146"/>
      <c r="E263" s="135"/>
      <c r="F263" s="135"/>
      <c r="G263" s="146"/>
      <c r="H263" s="146"/>
      <c r="I263" s="135"/>
    </row>
    <row r="264" spans="1:9" x14ac:dyDescent="0.25">
      <c r="A264" s="135"/>
      <c r="B264" s="135"/>
      <c r="C264" s="146"/>
      <c r="D264" s="146"/>
      <c r="E264" s="135"/>
      <c r="F264" s="135"/>
      <c r="G264" s="146"/>
      <c r="H264" s="146"/>
      <c r="I264" s="135"/>
    </row>
    <row r="265" spans="1:9" x14ac:dyDescent="0.25">
      <c r="A265" s="135"/>
      <c r="B265" s="135"/>
      <c r="C265" s="146"/>
      <c r="D265" s="146"/>
      <c r="E265" s="135"/>
      <c r="F265" s="135"/>
      <c r="G265" s="146"/>
      <c r="H265" s="146"/>
      <c r="I265" s="135"/>
    </row>
    <row r="266" spans="1:9" x14ac:dyDescent="0.25">
      <c r="A266" s="135"/>
      <c r="B266" s="135"/>
      <c r="C266" s="146"/>
      <c r="D266" s="146"/>
      <c r="E266" s="135"/>
      <c r="F266" s="135"/>
      <c r="G266" s="146"/>
      <c r="H266" s="146"/>
      <c r="I266" s="135"/>
    </row>
    <row r="267" spans="1:9" x14ac:dyDescent="0.25">
      <c r="A267" s="135"/>
      <c r="B267" s="135"/>
      <c r="C267" s="146"/>
      <c r="D267" s="146"/>
      <c r="E267" s="135"/>
      <c r="F267" s="135"/>
      <c r="G267" s="146"/>
      <c r="H267" s="146"/>
      <c r="I267" s="135"/>
    </row>
    <row r="268" spans="1:9" x14ac:dyDescent="0.25">
      <c r="A268" s="135"/>
      <c r="B268" s="135"/>
      <c r="C268" s="146"/>
      <c r="D268" s="146"/>
      <c r="E268" s="135"/>
      <c r="F268" s="135"/>
      <c r="G268" s="146"/>
      <c r="H268" s="146"/>
      <c r="I268" s="135"/>
    </row>
    <row r="269" spans="1:9" x14ac:dyDescent="0.25">
      <c r="A269" s="135"/>
      <c r="B269" s="135"/>
      <c r="C269" s="146"/>
      <c r="D269" s="146"/>
      <c r="E269" s="135"/>
      <c r="F269" s="135"/>
      <c r="G269" s="146"/>
      <c r="H269" s="146"/>
      <c r="I269" s="135"/>
    </row>
    <row r="270" spans="1:9" x14ac:dyDescent="0.25">
      <c r="A270" s="135"/>
      <c r="B270" s="135"/>
      <c r="C270" s="146"/>
      <c r="D270" s="146"/>
      <c r="E270" s="135"/>
      <c r="F270" s="135"/>
      <c r="G270" s="146"/>
      <c r="H270" s="146"/>
      <c r="I270" s="135"/>
    </row>
    <row r="271" spans="1:9" x14ac:dyDescent="0.25">
      <c r="A271" s="135"/>
      <c r="B271" s="135"/>
      <c r="C271" s="146"/>
      <c r="D271" s="146"/>
      <c r="E271" s="135"/>
      <c r="F271" s="135"/>
      <c r="G271" s="146"/>
      <c r="H271" s="146"/>
      <c r="I271" s="135"/>
    </row>
    <row r="272" spans="1:9" x14ac:dyDescent="0.25">
      <c r="A272" s="135"/>
      <c r="B272" s="135"/>
      <c r="C272" s="146"/>
      <c r="D272" s="146"/>
      <c r="E272" s="135"/>
      <c r="F272" s="135"/>
      <c r="G272" s="146"/>
      <c r="H272" s="146"/>
      <c r="I272" s="135"/>
    </row>
    <row r="273" spans="1:9" x14ac:dyDescent="0.25">
      <c r="A273" s="135"/>
      <c r="B273" s="135"/>
      <c r="C273" s="146"/>
      <c r="D273" s="146"/>
      <c r="E273" s="135"/>
      <c r="F273" s="135"/>
      <c r="G273" s="146"/>
      <c r="H273" s="146"/>
      <c r="I273" s="135"/>
    </row>
    <row r="274" spans="1:9" x14ac:dyDescent="0.25">
      <c r="A274" s="135"/>
      <c r="B274" s="135"/>
      <c r="C274" s="146"/>
      <c r="D274" s="146"/>
      <c r="E274" s="135"/>
      <c r="F274" s="135"/>
      <c r="G274" s="146"/>
      <c r="H274" s="146"/>
      <c r="I274" s="135"/>
    </row>
    <row r="275" spans="1:9" x14ac:dyDescent="0.25">
      <c r="A275" s="135"/>
      <c r="B275" s="135"/>
      <c r="C275" s="146"/>
      <c r="D275" s="146"/>
      <c r="E275" s="135"/>
      <c r="F275" s="135"/>
      <c r="G275" s="146"/>
      <c r="H275" s="146"/>
      <c r="I275" s="135"/>
    </row>
    <row r="276" spans="1:9" x14ac:dyDescent="0.25">
      <c r="A276" s="135"/>
      <c r="B276" s="135"/>
      <c r="C276" s="146"/>
      <c r="D276" s="146"/>
      <c r="E276" s="135"/>
      <c r="F276" s="135"/>
      <c r="G276" s="146"/>
      <c r="H276" s="146"/>
      <c r="I276" s="135"/>
    </row>
    <row r="277" spans="1:9" x14ac:dyDescent="0.25">
      <c r="A277" s="135"/>
      <c r="B277" s="135"/>
      <c r="C277" s="146"/>
      <c r="D277" s="146"/>
      <c r="E277" s="135"/>
      <c r="F277" s="135"/>
      <c r="G277" s="146"/>
      <c r="H277" s="146"/>
      <c r="I277" s="135"/>
    </row>
    <row r="278" spans="1:9" x14ac:dyDescent="0.25">
      <c r="A278" s="135"/>
      <c r="B278" s="135"/>
      <c r="C278" s="146"/>
      <c r="D278" s="146"/>
      <c r="E278" s="135"/>
      <c r="F278" s="135"/>
      <c r="G278" s="146"/>
      <c r="H278" s="146"/>
      <c r="I278" s="135"/>
    </row>
    <row r="279" spans="1:9" x14ac:dyDescent="0.25">
      <c r="A279" s="135"/>
      <c r="B279" s="135"/>
      <c r="C279" s="146"/>
      <c r="D279" s="146"/>
      <c r="E279" s="135"/>
      <c r="F279" s="135"/>
      <c r="G279" s="146"/>
      <c r="H279" s="146"/>
      <c r="I279" s="135"/>
    </row>
    <row r="280" spans="1:9" x14ac:dyDescent="0.25">
      <c r="A280" s="135"/>
      <c r="B280" s="135"/>
      <c r="C280" s="146"/>
      <c r="D280" s="146"/>
      <c r="E280" s="135"/>
      <c r="F280" s="135"/>
      <c r="G280" s="146"/>
      <c r="H280" s="146"/>
      <c r="I280" s="135"/>
    </row>
    <row r="281" spans="1:9" x14ac:dyDescent="0.25">
      <c r="A281" s="135"/>
      <c r="B281" s="135"/>
      <c r="C281" s="146"/>
      <c r="D281" s="146"/>
      <c r="E281" s="135"/>
      <c r="F281" s="135"/>
      <c r="G281" s="146"/>
      <c r="H281" s="146"/>
      <c r="I281" s="135"/>
    </row>
    <row r="282" spans="1:9" x14ac:dyDescent="0.25">
      <c r="A282" s="135"/>
      <c r="B282" s="135"/>
      <c r="C282" s="146"/>
      <c r="D282" s="146"/>
      <c r="E282" s="135"/>
      <c r="F282" s="135"/>
      <c r="G282" s="146"/>
      <c r="H282" s="146"/>
      <c r="I282" s="135"/>
    </row>
    <row r="283" spans="1:9" x14ac:dyDescent="0.25">
      <c r="A283" s="135"/>
      <c r="B283" s="135"/>
      <c r="C283" s="146"/>
      <c r="D283" s="146"/>
      <c r="E283" s="135"/>
      <c r="F283" s="135"/>
      <c r="G283" s="146"/>
      <c r="H283" s="146"/>
      <c r="I283" s="135"/>
    </row>
    <row r="284" spans="1:9" x14ac:dyDescent="0.25">
      <c r="A284" s="135"/>
      <c r="B284" s="135"/>
      <c r="C284" s="146"/>
      <c r="D284" s="146"/>
      <c r="E284" s="135"/>
      <c r="F284" s="135"/>
      <c r="G284" s="146"/>
      <c r="H284" s="146"/>
      <c r="I284" s="135"/>
    </row>
    <row r="285" spans="1:9" x14ac:dyDescent="0.25">
      <c r="A285" s="135"/>
      <c r="B285" s="135"/>
      <c r="C285" s="146"/>
      <c r="D285" s="146"/>
      <c r="E285" s="135"/>
      <c r="F285" s="135"/>
      <c r="G285" s="146"/>
      <c r="H285" s="146"/>
      <c r="I285" s="135"/>
    </row>
    <row r="286" spans="1:9" x14ac:dyDescent="0.25">
      <c r="A286" s="135"/>
      <c r="B286" s="135"/>
      <c r="C286" s="146"/>
      <c r="D286" s="146"/>
      <c r="E286" s="135"/>
      <c r="F286" s="135"/>
      <c r="G286" s="146"/>
      <c r="H286" s="146"/>
      <c r="I286" s="135"/>
    </row>
    <row r="287" spans="1:9" x14ac:dyDescent="0.25">
      <c r="A287" s="135"/>
      <c r="B287" s="135"/>
      <c r="C287" s="146"/>
      <c r="D287" s="146"/>
      <c r="E287" s="135"/>
      <c r="F287" s="135"/>
      <c r="G287" s="146"/>
      <c r="H287" s="146"/>
      <c r="I287" s="135"/>
    </row>
    <row r="288" spans="1:9" x14ac:dyDescent="0.25">
      <c r="A288" s="135"/>
      <c r="B288" s="135"/>
      <c r="C288" s="146"/>
      <c r="D288" s="146"/>
      <c r="E288" s="135"/>
      <c r="F288" s="135"/>
      <c r="G288" s="146"/>
      <c r="H288" s="146"/>
      <c r="I288" s="135"/>
    </row>
    <row r="289" spans="1:9" x14ac:dyDescent="0.25">
      <c r="A289" s="135"/>
      <c r="B289" s="135"/>
      <c r="C289" s="146"/>
      <c r="D289" s="146"/>
      <c r="E289" s="135"/>
      <c r="F289" s="135"/>
      <c r="G289" s="146"/>
      <c r="H289" s="146"/>
      <c r="I289" s="135"/>
    </row>
    <row r="290" spans="1:9" x14ac:dyDescent="0.25">
      <c r="A290" s="135"/>
      <c r="B290" s="135"/>
      <c r="C290" s="146"/>
      <c r="D290" s="146"/>
      <c r="E290" s="135"/>
      <c r="F290" s="135"/>
      <c r="G290" s="146"/>
      <c r="H290" s="146"/>
      <c r="I290" s="135"/>
    </row>
    <row r="291" spans="1:9" x14ac:dyDescent="0.25">
      <c r="A291" s="135"/>
      <c r="B291" s="135"/>
      <c r="C291" s="146"/>
      <c r="D291" s="146"/>
      <c r="E291" s="135"/>
      <c r="F291" s="135"/>
      <c r="G291" s="146"/>
      <c r="H291" s="146"/>
      <c r="I291" s="135"/>
    </row>
    <row r="292" spans="1:9" x14ac:dyDescent="0.25">
      <c r="A292" s="135"/>
      <c r="B292" s="135"/>
      <c r="C292" s="146"/>
      <c r="D292" s="146"/>
      <c r="E292" s="135"/>
      <c r="F292" s="135"/>
      <c r="G292" s="146"/>
      <c r="H292" s="146"/>
      <c r="I292" s="135"/>
    </row>
    <row r="293" spans="1:9" x14ac:dyDescent="0.25">
      <c r="A293" s="135"/>
      <c r="B293" s="135"/>
      <c r="C293" s="146"/>
      <c r="D293" s="146"/>
      <c r="E293" s="135"/>
      <c r="F293" s="135"/>
      <c r="G293" s="146"/>
      <c r="H293" s="146"/>
      <c r="I293" s="135"/>
    </row>
    <row r="294" spans="1:9" x14ac:dyDescent="0.25">
      <c r="A294" s="135"/>
      <c r="B294" s="135"/>
      <c r="C294" s="146"/>
      <c r="D294" s="146"/>
      <c r="E294" s="135"/>
      <c r="F294" s="135"/>
      <c r="G294" s="146"/>
      <c r="H294" s="146"/>
      <c r="I294" s="135"/>
    </row>
    <row r="295" spans="1:9" x14ac:dyDescent="0.25">
      <c r="A295" s="135"/>
      <c r="B295" s="135"/>
      <c r="C295" s="146"/>
      <c r="D295" s="146"/>
      <c r="E295" s="135"/>
      <c r="F295" s="135"/>
      <c r="G295" s="146"/>
      <c r="H295" s="146"/>
      <c r="I295" s="135"/>
    </row>
    <row r="296" spans="1:9" x14ac:dyDescent="0.25">
      <c r="A296" s="135"/>
      <c r="B296" s="135"/>
      <c r="C296" s="146"/>
      <c r="D296" s="146"/>
      <c r="E296" s="135"/>
      <c r="F296" s="135"/>
      <c r="G296" s="146"/>
      <c r="H296" s="146"/>
      <c r="I296" s="135"/>
    </row>
    <row r="297" spans="1:9" x14ac:dyDescent="0.25">
      <c r="A297" s="135"/>
      <c r="B297" s="135"/>
      <c r="C297" s="146"/>
      <c r="D297" s="146"/>
      <c r="E297" s="135"/>
      <c r="F297" s="135"/>
      <c r="G297" s="146"/>
      <c r="H297" s="146"/>
      <c r="I297" s="135"/>
    </row>
    <row r="298" spans="1:9" x14ac:dyDescent="0.25">
      <c r="A298" s="135"/>
      <c r="B298" s="135"/>
      <c r="C298" s="146"/>
      <c r="D298" s="146"/>
      <c r="E298" s="135"/>
      <c r="F298" s="135"/>
      <c r="G298" s="146"/>
      <c r="H298" s="146"/>
      <c r="I298" s="135"/>
    </row>
    <row r="299" spans="1:9" x14ac:dyDescent="0.25">
      <c r="A299" s="135"/>
      <c r="B299" s="135"/>
      <c r="C299" s="146"/>
      <c r="D299" s="146"/>
      <c r="E299" s="135"/>
      <c r="F299" s="135"/>
      <c r="G299" s="146"/>
      <c r="H299" s="146"/>
      <c r="I299" s="135"/>
    </row>
    <row r="300" spans="1:9" x14ac:dyDescent="0.25">
      <c r="A300" s="135"/>
      <c r="B300" s="135"/>
      <c r="C300" s="146"/>
      <c r="D300" s="146"/>
      <c r="E300" s="135"/>
      <c r="F300" s="135"/>
      <c r="G300" s="146"/>
      <c r="H300" s="146"/>
      <c r="I300" s="135"/>
    </row>
    <row r="301" spans="1:9" x14ac:dyDescent="0.25">
      <c r="A301" s="135"/>
      <c r="B301" s="135"/>
      <c r="C301" s="146"/>
      <c r="D301" s="146"/>
      <c r="E301" s="135"/>
      <c r="F301" s="135"/>
      <c r="G301" s="146"/>
      <c r="H301" s="146"/>
      <c r="I301" s="135"/>
    </row>
    <row r="302" spans="1:9" x14ac:dyDescent="0.25">
      <c r="A302" s="135"/>
      <c r="B302" s="135"/>
      <c r="C302" s="146"/>
      <c r="D302" s="146"/>
      <c r="E302" s="135"/>
      <c r="F302" s="135"/>
      <c r="G302" s="146"/>
      <c r="H302" s="146"/>
      <c r="I302" s="135"/>
    </row>
    <row r="303" spans="1:9" x14ac:dyDescent="0.25">
      <c r="A303" s="135"/>
      <c r="B303" s="135"/>
      <c r="C303" s="146"/>
      <c r="D303" s="146"/>
      <c r="E303" s="135"/>
      <c r="F303" s="135"/>
      <c r="G303" s="146"/>
      <c r="H303" s="146"/>
      <c r="I303" s="135"/>
    </row>
    <row r="304" spans="1:9" x14ac:dyDescent="0.25">
      <c r="A304" s="135"/>
      <c r="B304" s="135"/>
      <c r="C304" s="146"/>
      <c r="D304" s="146"/>
      <c r="E304" s="135"/>
      <c r="F304" s="135"/>
      <c r="G304" s="146"/>
      <c r="H304" s="146"/>
      <c r="I304" s="135"/>
    </row>
    <row r="305" spans="1:9" x14ac:dyDescent="0.25">
      <c r="A305" s="135"/>
      <c r="B305" s="135"/>
      <c r="C305" s="146"/>
      <c r="D305" s="146"/>
      <c r="E305" s="135"/>
      <c r="F305" s="135"/>
      <c r="G305" s="146"/>
      <c r="H305" s="146"/>
      <c r="I305" s="135"/>
    </row>
    <row r="306" spans="1:9" x14ac:dyDescent="0.25">
      <c r="A306" s="135"/>
      <c r="B306" s="135"/>
      <c r="C306" s="146"/>
      <c r="D306" s="146"/>
      <c r="E306" s="135"/>
      <c r="F306" s="135"/>
      <c r="G306" s="146"/>
      <c r="H306" s="146"/>
      <c r="I306" s="135"/>
    </row>
    <row r="307" spans="1:9" x14ac:dyDescent="0.25">
      <c r="A307" s="135"/>
      <c r="B307" s="135"/>
      <c r="C307" s="146"/>
      <c r="D307" s="146"/>
      <c r="E307" s="135"/>
      <c r="F307" s="135"/>
      <c r="G307" s="146"/>
      <c r="H307" s="146"/>
      <c r="I307" s="135"/>
    </row>
    <row r="308" spans="1:9" x14ac:dyDescent="0.25">
      <c r="A308" s="135"/>
      <c r="B308" s="135"/>
      <c r="C308" s="146"/>
      <c r="D308" s="146"/>
      <c r="E308" s="135"/>
      <c r="F308" s="135"/>
      <c r="G308" s="146"/>
      <c r="H308" s="146"/>
      <c r="I308" s="135"/>
    </row>
    <row r="309" spans="1:9" x14ac:dyDescent="0.25">
      <c r="A309" s="135"/>
      <c r="B309" s="135"/>
      <c r="C309" s="146"/>
      <c r="D309" s="146"/>
      <c r="E309" s="135"/>
      <c r="F309" s="135"/>
      <c r="G309" s="146"/>
      <c r="H309" s="146"/>
      <c r="I309" s="135"/>
    </row>
    <row r="310" spans="1:9" x14ac:dyDescent="0.25">
      <c r="A310" s="135"/>
      <c r="B310" s="135"/>
      <c r="C310" s="146"/>
      <c r="D310" s="146"/>
      <c r="E310" s="135"/>
      <c r="F310" s="135"/>
      <c r="G310" s="146"/>
      <c r="H310" s="146"/>
      <c r="I310" s="135"/>
    </row>
    <row r="311" spans="1:9" x14ac:dyDescent="0.25">
      <c r="A311" s="135"/>
      <c r="B311" s="135"/>
      <c r="C311" s="146"/>
      <c r="D311" s="146"/>
      <c r="E311" s="135"/>
      <c r="F311" s="135"/>
      <c r="G311" s="146"/>
      <c r="H311" s="146"/>
      <c r="I311" s="135"/>
    </row>
    <row r="312" spans="1:9" x14ac:dyDescent="0.25">
      <c r="A312" s="135"/>
      <c r="B312" s="135"/>
      <c r="C312" s="146"/>
      <c r="D312" s="146"/>
      <c r="E312" s="135"/>
      <c r="F312" s="135"/>
      <c r="G312" s="146"/>
      <c r="H312" s="146"/>
      <c r="I312" s="135"/>
    </row>
    <row r="313" spans="1:9" x14ac:dyDescent="0.25">
      <c r="A313" s="135"/>
      <c r="B313" s="135"/>
      <c r="C313" s="146"/>
      <c r="D313" s="146"/>
      <c r="E313" s="135"/>
      <c r="F313" s="135"/>
      <c r="G313" s="146"/>
      <c r="H313" s="146"/>
      <c r="I313" s="135"/>
    </row>
    <row r="314" spans="1:9" x14ac:dyDescent="0.25">
      <c r="A314" s="135"/>
      <c r="B314" s="135"/>
      <c r="C314" s="146"/>
      <c r="D314" s="146"/>
      <c r="E314" s="135"/>
      <c r="F314" s="135"/>
      <c r="G314" s="146"/>
      <c r="H314" s="146"/>
      <c r="I314" s="135"/>
    </row>
    <row r="315" spans="1:9" x14ac:dyDescent="0.25">
      <c r="A315" s="135"/>
      <c r="B315" s="135"/>
      <c r="C315" s="146"/>
      <c r="D315" s="146"/>
      <c r="E315" s="135"/>
      <c r="F315" s="135"/>
      <c r="G315" s="146"/>
      <c r="H315" s="146"/>
      <c r="I315" s="135"/>
    </row>
    <row r="316" spans="1:9" x14ac:dyDescent="0.25">
      <c r="A316" s="135"/>
      <c r="B316" s="135"/>
      <c r="C316" s="146"/>
      <c r="D316" s="146"/>
      <c r="E316" s="135"/>
      <c r="F316" s="135"/>
      <c r="G316" s="146"/>
      <c r="H316" s="146"/>
      <c r="I316" s="135"/>
    </row>
    <row r="317" spans="1:9" x14ac:dyDescent="0.25">
      <c r="A317" s="135"/>
      <c r="B317" s="135"/>
      <c r="C317" s="146"/>
      <c r="D317" s="146"/>
      <c r="E317" s="135"/>
      <c r="F317" s="135"/>
      <c r="G317" s="146"/>
      <c r="H317" s="146"/>
      <c r="I317" s="135"/>
    </row>
    <row r="318" spans="1:9" x14ac:dyDescent="0.25">
      <c r="A318" s="135"/>
      <c r="B318" s="135"/>
      <c r="C318" s="146"/>
      <c r="D318" s="146"/>
      <c r="E318" s="135"/>
      <c r="F318" s="135"/>
      <c r="G318" s="146"/>
      <c r="H318" s="146"/>
      <c r="I318" s="135"/>
    </row>
    <row r="319" spans="1:9" x14ac:dyDescent="0.25">
      <c r="A319" s="135"/>
      <c r="B319" s="135"/>
      <c r="C319" s="146"/>
      <c r="D319" s="146"/>
      <c r="E319" s="135"/>
      <c r="F319" s="135"/>
      <c r="G319" s="146"/>
      <c r="H319" s="146"/>
      <c r="I319" s="135"/>
    </row>
    <row r="320" spans="1:9" x14ac:dyDescent="0.25">
      <c r="A320" s="135"/>
      <c r="B320" s="135"/>
      <c r="C320" s="146"/>
      <c r="D320" s="146"/>
      <c r="E320" s="135"/>
      <c r="F320" s="135"/>
      <c r="G320" s="146"/>
      <c r="H320" s="146"/>
      <c r="I320" s="135"/>
    </row>
    <row r="321" spans="1:9" x14ac:dyDescent="0.25">
      <c r="A321" s="135"/>
      <c r="B321" s="135"/>
      <c r="C321" s="146"/>
      <c r="D321" s="146"/>
      <c r="E321" s="135"/>
      <c r="F321" s="135"/>
      <c r="G321" s="146"/>
      <c r="H321" s="146"/>
      <c r="I321" s="135"/>
    </row>
    <row r="322" spans="1:9" x14ac:dyDescent="0.25">
      <c r="A322" s="135"/>
      <c r="B322" s="135"/>
      <c r="C322" s="146"/>
      <c r="D322" s="146"/>
      <c r="E322" s="135"/>
      <c r="F322" s="135"/>
      <c r="G322" s="146"/>
      <c r="H322" s="146"/>
      <c r="I322" s="135"/>
    </row>
    <row r="323" spans="1:9" x14ac:dyDescent="0.25">
      <c r="A323" s="135"/>
      <c r="B323" s="135"/>
      <c r="C323" s="146"/>
      <c r="D323" s="146"/>
      <c r="E323" s="135"/>
      <c r="F323" s="135"/>
      <c r="G323" s="146"/>
      <c r="H323" s="146"/>
      <c r="I323" s="135"/>
    </row>
    <row r="324" spans="1:9" x14ac:dyDescent="0.25">
      <c r="A324" s="135"/>
      <c r="B324" s="135"/>
      <c r="C324" s="146"/>
      <c r="D324" s="146"/>
      <c r="E324" s="135"/>
      <c r="F324" s="135"/>
      <c r="G324" s="146"/>
      <c r="H324" s="146"/>
      <c r="I324" s="135"/>
    </row>
    <row r="325" spans="1:9" x14ac:dyDescent="0.25">
      <c r="A325" s="135"/>
      <c r="B325" s="135"/>
      <c r="C325" s="146"/>
      <c r="D325" s="146"/>
      <c r="E325" s="135"/>
      <c r="F325" s="135"/>
      <c r="G325" s="146"/>
      <c r="H325" s="146"/>
      <c r="I325" s="135"/>
    </row>
    <row r="326" spans="1:9" x14ac:dyDescent="0.25">
      <c r="A326" s="135"/>
      <c r="B326" s="135"/>
      <c r="C326" s="146"/>
      <c r="D326" s="146"/>
      <c r="E326" s="135"/>
      <c r="F326" s="135"/>
      <c r="G326" s="146"/>
      <c r="H326" s="146"/>
      <c r="I326" s="135"/>
    </row>
    <row r="327" spans="1:9" x14ac:dyDescent="0.25">
      <c r="A327" s="135"/>
      <c r="B327" s="135"/>
      <c r="C327" s="146"/>
      <c r="D327" s="146"/>
      <c r="E327" s="135"/>
      <c r="F327" s="135"/>
      <c r="G327" s="146"/>
      <c r="H327" s="146"/>
      <c r="I327" s="135"/>
    </row>
    <row r="328" spans="1:9" x14ac:dyDescent="0.25">
      <c r="A328" s="135"/>
      <c r="B328" s="135"/>
      <c r="C328" s="146"/>
      <c r="D328" s="146"/>
      <c r="E328" s="135"/>
      <c r="F328" s="135"/>
      <c r="G328" s="146"/>
      <c r="H328" s="146"/>
      <c r="I328" s="135"/>
    </row>
    <row r="329" spans="1:9" x14ac:dyDescent="0.25">
      <c r="A329" s="135"/>
      <c r="B329" s="135"/>
      <c r="C329" s="146"/>
      <c r="D329" s="146"/>
      <c r="E329" s="135"/>
      <c r="F329" s="135"/>
      <c r="G329" s="146"/>
      <c r="H329" s="146"/>
      <c r="I329" s="135"/>
    </row>
    <row r="330" spans="1:9" x14ac:dyDescent="0.25">
      <c r="A330" s="135"/>
      <c r="B330" s="135"/>
      <c r="C330" s="146"/>
      <c r="D330" s="146"/>
      <c r="E330" s="135"/>
      <c r="F330" s="135"/>
      <c r="G330" s="146"/>
      <c r="H330" s="146"/>
      <c r="I330" s="135"/>
    </row>
    <row r="331" spans="1:9" x14ac:dyDescent="0.25">
      <c r="A331" s="135"/>
      <c r="B331" s="135"/>
      <c r="C331" s="146"/>
      <c r="D331" s="146"/>
      <c r="E331" s="135"/>
      <c r="F331" s="135"/>
      <c r="G331" s="146"/>
      <c r="H331" s="146"/>
      <c r="I331" s="135"/>
    </row>
    <row r="332" spans="1:9" x14ac:dyDescent="0.25">
      <c r="A332" s="135"/>
      <c r="B332" s="135"/>
      <c r="C332" s="146"/>
      <c r="D332" s="146"/>
      <c r="E332" s="135"/>
      <c r="F332" s="135"/>
      <c r="G332" s="146"/>
      <c r="H332" s="146"/>
      <c r="I332" s="135"/>
    </row>
    <row r="333" spans="1:9" x14ac:dyDescent="0.25">
      <c r="A333" s="135"/>
      <c r="B333" s="135"/>
      <c r="C333" s="146"/>
      <c r="D333" s="146"/>
      <c r="E333" s="135"/>
      <c r="F333" s="135"/>
      <c r="G333" s="146"/>
      <c r="H333" s="146"/>
      <c r="I333" s="135"/>
    </row>
    <row r="334" spans="1:9" x14ac:dyDescent="0.25">
      <c r="A334" s="135"/>
      <c r="B334" s="135"/>
      <c r="C334" s="146"/>
      <c r="D334" s="146"/>
      <c r="E334" s="135"/>
      <c r="F334" s="135"/>
      <c r="G334" s="146"/>
      <c r="H334" s="146"/>
      <c r="I334" s="135"/>
    </row>
    <row r="335" spans="1:9" x14ac:dyDescent="0.25">
      <c r="A335" s="135"/>
      <c r="B335" s="135"/>
      <c r="C335" s="146"/>
      <c r="D335" s="146"/>
      <c r="E335" s="135"/>
      <c r="F335" s="135"/>
      <c r="G335" s="146"/>
      <c r="H335" s="146"/>
      <c r="I335" s="135"/>
    </row>
    <row r="336" spans="1:9" x14ac:dyDescent="0.25">
      <c r="A336" s="135"/>
      <c r="B336" s="135"/>
      <c r="C336" s="146"/>
      <c r="D336" s="146"/>
      <c r="E336" s="135"/>
      <c r="F336" s="135"/>
      <c r="G336" s="146"/>
      <c r="H336" s="146"/>
      <c r="I336" s="135"/>
    </row>
    <row r="337" spans="1:9" x14ac:dyDescent="0.25">
      <c r="A337" s="135"/>
      <c r="B337" s="135"/>
      <c r="C337" s="146"/>
      <c r="D337" s="146"/>
      <c r="E337" s="135"/>
      <c r="F337" s="135"/>
      <c r="G337" s="146"/>
      <c r="H337" s="146"/>
      <c r="I337" s="135"/>
    </row>
    <row r="338" spans="1:9" x14ac:dyDescent="0.25">
      <c r="A338" s="135"/>
      <c r="B338" s="135"/>
      <c r="C338" s="146"/>
      <c r="D338" s="146"/>
      <c r="E338" s="135"/>
      <c r="F338" s="135"/>
      <c r="G338" s="146"/>
      <c r="H338" s="146"/>
      <c r="I338" s="135"/>
    </row>
    <row r="339" spans="1:9" x14ac:dyDescent="0.25">
      <c r="A339" s="135"/>
      <c r="B339" s="135"/>
      <c r="C339" s="146"/>
      <c r="D339" s="146"/>
      <c r="E339" s="135"/>
      <c r="F339" s="135"/>
      <c r="G339" s="146"/>
      <c r="H339" s="146"/>
      <c r="I339" s="135"/>
    </row>
    <row r="340" spans="1:9" x14ac:dyDescent="0.25">
      <c r="A340" s="135"/>
      <c r="B340" s="135"/>
      <c r="C340" s="146"/>
      <c r="D340" s="146"/>
      <c r="E340" s="135"/>
      <c r="F340" s="135"/>
      <c r="G340" s="146"/>
      <c r="H340" s="146"/>
      <c r="I340" s="135"/>
    </row>
    <row r="341" spans="1:9" x14ac:dyDescent="0.25">
      <c r="A341" s="135"/>
      <c r="B341" s="135"/>
      <c r="C341" s="146"/>
      <c r="D341" s="146"/>
      <c r="E341" s="135"/>
      <c r="F341" s="135"/>
      <c r="G341" s="146"/>
      <c r="H341" s="146"/>
      <c r="I341" s="135"/>
    </row>
    <row r="342" spans="1:9" x14ac:dyDescent="0.25">
      <c r="A342" s="135"/>
      <c r="B342" s="135"/>
      <c r="C342" s="146"/>
      <c r="D342" s="146"/>
      <c r="E342" s="135"/>
      <c r="F342" s="135"/>
      <c r="G342" s="146"/>
      <c r="H342" s="146"/>
      <c r="I342" s="135"/>
    </row>
    <row r="343" spans="1:9" x14ac:dyDescent="0.25">
      <c r="A343" s="135"/>
      <c r="B343" s="135"/>
      <c r="C343" s="146"/>
      <c r="D343" s="146"/>
      <c r="E343" s="135"/>
      <c r="F343" s="135"/>
      <c r="G343" s="146"/>
      <c r="H343" s="146"/>
      <c r="I343" s="135"/>
    </row>
    <row r="344" spans="1:9" x14ac:dyDescent="0.25">
      <c r="A344" s="135"/>
      <c r="B344" s="135"/>
      <c r="C344" s="146"/>
      <c r="D344" s="146"/>
      <c r="E344" s="135"/>
      <c r="F344" s="135"/>
      <c r="G344" s="146"/>
      <c r="H344" s="146"/>
      <c r="I344" s="135"/>
    </row>
    <row r="345" spans="1:9" x14ac:dyDescent="0.25">
      <c r="A345" s="135"/>
      <c r="B345" s="135"/>
      <c r="C345" s="146"/>
      <c r="D345" s="146"/>
      <c r="E345" s="135"/>
      <c r="F345" s="135"/>
      <c r="G345" s="146"/>
      <c r="H345" s="146"/>
      <c r="I345" s="135"/>
    </row>
    <row r="346" spans="1:9" x14ac:dyDescent="0.25">
      <c r="A346" s="135"/>
      <c r="B346" s="135"/>
      <c r="C346" s="146"/>
      <c r="D346" s="146"/>
      <c r="E346" s="135"/>
      <c r="F346" s="135"/>
      <c r="G346" s="146"/>
      <c r="H346" s="146"/>
      <c r="I346" s="135"/>
    </row>
    <row r="347" spans="1:9" x14ac:dyDescent="0.25">
      <c r="A347" s="135"/>
      <c r="B347" s="135"/>
      <c r="C347" s="146"/>
      <c r="D347" s="146"/>
      <c r="E347" s="135"/>
      <c r="F347" s="135"/>
      <c r="G347" s="146"/>
      <c r="H347" s="146"/>
      <c r="I347" s="135"/>
    </row>
    <row r="348" spans="1:9" x14ac:dyDescent="0.25">
      <c r="A348" s="135"/>
      <c r="B348" s="135"/>
      <c r="C348" s="146"/>
      <c r="D348" s="146"/>
      <c r="E348" s="135"/>
      <c r="F348" s="135"/>
      <c r="G348" s="146"/>
      <c r="H348" s="146"/>
      <c r="I348" s="135"/>
    </row>
    <row r="349" spans="1:9" x14ac:dyDescent="0.25">
      <c r="A349" s="135"/>
      <c r="B349" s="135"/>
      <c r="C349" s="146"/>
      <c r="D349" s="146"/>
      <c r="E349" s="135"/>
      <c r="F349" s="135"/>
      <c r="G349" s="146"/>
      <c r="H349" s="146"/>
      <c r="I349" s="135"/>
    </row>
    <row r="350" spans="1:9" x14ac:dyDescent="0.25">
      <c r="A350" s="135"/>
      <c r="B350" s="135"/>
      <c r="C350" s="146"/>
      <c r="D350" s="146"/>
      <c r="E350" s="135"/>
      <c r="F350" s="135"/>
      <c r="G350" s="146"/>
      <c r="H350" s="146"/>
      <c r="I350" s="135"/>
    </row>
    <row r="351" spans="1:9" x14ac:dyDescent="0.25">
      <c r="A351" s="135"/>
      <c r="B351" s="135"/>
      <c r="C351" s="146"/>
      <c r="D351" s="146"/>
      <c r="E351" s="135"/>
      <c r="F351" s="135"/>
      <c r="G351" s="146"/>
      <c r="H351" s="146"/>
      <c r="I351" s="135"/>
    </row>
    <row r="352" spans="1:9" x14ac:dyDescent="0.25">
      <c r="A352" s="135"/>
      <c r="B352" s="135"/>
      <c r="C352" s="146"/>
      <c r="D352" s="146"/>
      <c r="E352" s="135"/>
      <c r="F352" s="135"/>
      <c r="G352" s="146"/>
      <c r="H352" s="146"/>
      <c r="I352" s="135"/>
    </row>
    <row r="353" spans="1:9" x14ac:dyDescent="0.25">
      <c r="A353" s="135"/>
      <c r="B353" s="135"/>
      <c r="C353" s="146"/>
      <c r="D353" s="146"/>
      <c r="E353" s="135"/>
      <c r="F353" s="135"/>
      <c r="G353" s="146"/>
      <c r="H353" s="146"/>
      <c r="I353" s="135"/>
    </row>
    <row r="354" spans="1:9" x14ac:dyDescent="0.25">
      <c r="A354" s="135"/>
      <c r="B354" s="135"/>
      <c r="C354" s="146"/>
      <c r="D354" s="146"/>
      <c r="E354" s="135"/>
      <c r="F354" s="135"/>
      <c r="G354" s="146"/>
      <c r="H354" s="146"/>
      <c r="I354" s="135"/>
    </row>
    <row r="355" spans="1:9" x14ac:dyDescent="0.25">
      <c r="A355" s="135"/>
      <c r="B355" s="135"/>
      <c r="C355" s="146"/>
      <c r="D355" s="146"/>
      <c r="E355" s="135"/>
      <c r="F355" s="135"/>
      <c r="G355" s="146"/>
      <c r="H355" s="146"/>
      <c r="I355" s="135"/>
    </row>
    <row r="356" spans="1:9" x14ac:dyDescent="0.25">
      <c r="A356" s="135"/>
      <c r="B356" s="135"/>
      <c r="C356" s="146"/>
      <c r="D356" s="146"/>
      <c r="E356" s="135"/>
      <c r="F356" s="135"/>
      <c r="G356" s="146"/>
      <c r="H356" s="146"/>
      <c r="I356" s="135"/>
    </row>
    <row r="357" spans="1:9" x14ac:dyDescent="0.25">
      <c r="A357" s="135"/>
      <c r="B357" s="135"/>
      <c r="C357" s="146"/>
      <c r="D357" s="146"/>
      <c r="E357" s="135"/>
      <c r="F357" s="135"/>
      <c r="G357" s="146"/>
      <c r="H357" s="146"/>
      <c r="I357" s="135"/>
    </row>
    <row r="358" spans="1:9" x14ac:dyDescent="0.25">
      <c r="A358" s="135"/>
      <c r="B358" s="135"/>
      <c r="C358" s="146"/>
      <c r="D358" s="146"/>
      <c r="E358" s="135"/>
      <c r="F358" s="135"/>
      <c r="G358" s="146"/>
      <c r="H358" s="146"/>
      <c r="I358" s="135"/>
    </row>
    <row r="359" spans="1:9" x14ac:dyDescent="0.25">
      <c r="A359" s="135"/>
      <c r="B359" s="135"/>
      <c r="C359" s="146"/>
      <c r="D359" s="146"/>
      <c r="E359" s="135"/>
      <c r="F359" s="135"/>
      <c r="G359" s="146"/>
      <c r="H359" s="146"/>
      <c r="I359" s="135"/>
    </row>
    <row r="360" spans="1:9" x14ac:dyDescent="0.25">
      <c r="A360" s="135"/>
      <c r="B360" s="135"/>
      <c r="C360" s="146"/>
      <c r="D360" s="146"/>
      <c r="E360" s="135"/>
      <c r="F360" s="135"/>
      <c r="G360" s="146"/>
      <c r="H360" s="146"/>
      <c r="I360" s="135"/>
    </row>
    <row r="361" spans="1:9" x14ac:dyDescent="0.25">
      <c r="A361" s="135"/>
      <c r="B361" s="135"/>
      <c r="C361" s="146"/>
      <c r="D361" s="146"/>
      <c r="E361" s="135"/>
      <c r="F361" s="135"/>
      <c r="G361" s="146"/>
      <c r="H361" s="146"/>
      <c r="I361" s="135"/>
    </row>
    <row r="362" spans="1:9" x14ac:dyDescent="0.25">
      <c r="A362" s="135"/>
      <c r="B362" s="135"/>
      <c r="C362" s="146"/>
      <c r="D362" s="146"/>
      <c r="E362" s="135"/>
      <c r="F362" s="135"/>
      <c r="G362" s="146"/>
      <c r="H362" s="146"/>
      <c r="I362" s="135"/>
    </row>
    <row r="363" spans="1:9" x14ac:dyDescent="0.25">
      <c r="A363" s="135"/>
      <c r="B363" s="135"/>
      <c r="C363" s="146"/>
      <c r="D363" s="146"/>
      <c r="E363" s="135"/>
      <c r="F363" s="135"/>
      <c r="G363" s="146"/>
      <c r="H363" s="146"/>
      <c r="I363" s="135"/>
    </row>
    <row r="364" spans="1:9" x14ac:dyDescent="0.25">
      <c r="A364" s="135"/>
      <c r="B364" s="135"/>
      <c r="C364" s="146"/>
      <c r="D364" s="146"/>
      <c r="E364" s="135"/>
      <c r="F364" s="135"/>
      <c r="G364" s="146"/>
      <c r="H364" s="146"/>
      <c r="I364" s="135"/>
    </row>
    <row r="365" spans="1:9" x14ac:dyDescent="0.25">
      <c r="A365" s="135"/>
      <c r="B365" s="135"/>
      <c r="C365" s="146"/>
      <c r="D365" s="146"/>
      <c r="E365" s="135"/>
      <c r="F365" s="135"/>
      <c r="G365" s="146"/>
      <c r="H365" s="146"/>
      <c r="I365" s="135"/>
    </row>
    <row r="366" spans="1:9" x14ac:dyDescent="0.25">
      <c r="A366" s="135"/>
      <c r="B366" s="135"/>
      <c r="C366" s="146"/>
      <c r="D366" s="146"/>
      <c r="E366" s="135"/>
      <c r="F366" s="135"/>
      <c r="G366" s="146"/>
      <c r="H366" s="146"/>
      <c r="I366" s="135"/>
    </row>
    <row r="367" spans="1:9" x14ac:dyDescent="0.25">
      <c r="A367" s="135"/>
      <c r="B367" s="135"/>
      <c r="C367" s="146"/>
      <c r="D367" s="146"/>
      <c r="E367" s="135"/>
      <c r="F367" s="135"/>
      <c r="G367" s="146"/>
      <c r="H367" s="146"/>
      <c r="I367" s="135"/>
    </row>
    <row r="368" spans="1:9" x14ac:dyDescent="0.25">
      <c r="A368" s="135"/>
      <c r="B368" s="135"/>
      <c r="C368" s="146"/>
      <c r="D368" s="146"/>
      <c r="E368" s="135"/>
      <c r="F368" s="135"/>
      <c r="G368" s="146"/>
      <c r="H368" s="146"/>
      <c r="I368" s="135"/>
    </row>
    <row r="369" spans="1:9" x14ac:dyDescent="0.25">
      <c r="A369" s="135"/>
      <c r="B369" s="135"/>
      <c r="C369" s="146"/>
      <c r="D369" s="146"/>
      <c r="E369" s="135"/>
      <c r="F369" s="135"/>
      <c r="G369" s="146"/>
      <c r="H369" s="146"/>
      <c r="I369" s="135"/>
    </row>
    <row r="370" spans="1:9" x14ac:dyDescent="0.25">
      <c r="A370" s="135"/>
      <c r="B370" s="135"/>
      <c r="C370" s="146"/>
      <c r="D370" s="146"/>
      <c r="E370" s="135"/>
      <c r="F370" s="135"/>
      <c r="G370" s="146"/>
      <c r="H370" s="146"/>
      <c r="I370" s="135"/>
    </row>
    <row r="371" spans="1:9" x14ac:dyDescent="0.25">
      <c r="A371" s="135"/>
      <c r="B371" s="135"/>
      <c r="C371" s="146"/>
      <c r="D371" s="146"/>
      <c r="E371" s="135"/>
      <c r="F371" s="135"/>
      <c r="G371" s="146"/>
      <c r="H371" s="146"/>
      <c r="I371" s="135"/>
    </row>
    <row r="372" spans="1:9" x14ac:dyDescent="0.25">
      <c r="A372" s="135"/>
      <c r="B372" s="135"/>
      <c r="C372" s="146"/>
      <c r="D372" s="146"/>
      <c r="E372" s="135"/>
      <c r="F372" s="135"/>
      <c r="G372" s="146"/>
      <c r="H372" s="146"/>
      <c r="I372" s="135"/>
    </row>
    <row r="373" spans="1:9" x14ac:dyDescent="0.25">
      <c r="A373" s="135"/>
      <c r="B373" s="135"/>
      <c r="C373" s="146"/>
      <c r="D373" s="146"/>
      <c r="E373" s="135"/>
      <c r="F373" s="135"/>
      <c r="G373" s="146"/>
      <c r="H373" s="146"/>
      <c r="I373" s="135"/>
    </row>
    <row r="374" spans="1:9" x14ac:dyDescent="0.25">
      <c r="A374" s="135"/>
      <c r="B374" s="135"/>
      <c r="C374" s="146"/>
      <c r="D374" s="146"/>
      <c r="E374" s="135"/>
      <c r="F374" s="135"/>
      <c r="G374" s="146"/>
      <c r="H374" s="146"/>
      <c r="I374" s="135"/>
    </row>
    <row r="375" spans="1:9" x14ac:dyDescent="0.25">
      <c r="A375" s="135"/>
      <c r="B375" s="135"/>
      <c r="C375" s="146"/>
      <c r="D375" s="146"/>
      <c r="E375" s="135"/>
      <c r="F375" s="135"/>
      <c r="G375" s="146"/>
      <c r="H375" s="146"/>
      <c r="I375" s="135"/>
    </row>
    <row r="376" spans="1:9" x14ac:dyDescent="0.25">
      <c r="A376" s="135"/>
      <c r="B376" s="135"/>
      <c r="C376" s="146"/>
      <c r="D376" s="146"/>
      <c r="E376" s="135"/>
      <c r="F376" s="135"/>
      <c r="G376" s="146"/>
      <c r="H376" s="146"/>
      <c r="I376" s="135"/>
    </row>
    <row r="377" spans="1:9" x14ac:dyDescent="0.25">
      <c r="A377" s="135"/>
      <c r="B377" s="135"/>
      <c r="C377" s="146"/>
      <c r="D377" s="146"/>
      <c r="E377" s="135"/>
      <c r="F377" s="135"/>
      <c r="G377" s="146"/>
      <c r="H377" s="146"/>
      <c r="I377" s="135"/>
    </row>
    <row r="378" spans="1:9" x14ac:dyDescent="0.25">
      <c r="A378" s="135"/>
      <c r="B378" s="135"/>
      <c r="C378" s="146"/>
      <c r="D378" s="146"/>
      <c r="E378" s="135"/>
      <c r="F378" s="135"/>
      <c r="G378" s="146"/>
      <c r="H378" s="146"/>
      <c r="I378" s="135"/>
    </row>
    <row r="379" spans="1:9" x14ac:dyDescent="0.25">
      <c r="A379" s="135"/>
      <c r="B379" s="135"/>
      <c r="C379" s="146"/>
      <c r="D379" s="146"/>
      <c r="E379" s="135"/>
      <c r="F379" s="135"/>
      <c r="G379" s="146"/>
      <c r="H379" s="146"/>
      <c r="I379" s="135"/>
    </row>
    <row r="380" spans="1:9" x14ac:dyDescent="0.25">
      <c r="A380" s="135"/>
      <c r="B380" s="135"/>
      <c r="C380" s="146"/>
      <c r="D380" s="146"/>
      <c r="E380" s="135"/>
      <c r="F380" s="135"/>
      <c r="G380" s="146"/>
      <c r="H380" s="146"/>
      <c r="I380" s="135"/>
    </row>
    <row r="381" spans="1:9" x14ac:dyDescent="0.25">
      <c r="A381" s="135"/>
      <c r="B381" s="135"/>
      <c r="C381" s="146"/>
      <c r="D381" s="146"/>
      <c r="E381" s="135"/>
      <c r="F381" s="135"/>
      <c r="G381" s="146"/>
      <c r="H381" s="146"/>
      <c r="I381" s="135"/>
    </row>
    <row r="382" spans="1:9" x14ac:dyDescent="0.25">
      <c r="A382" s="135"/>
      <c r="B382" s="135"/>
      <c r="C382" s="146"/>
      <c r="D382" s="146"/>
      <c r="E382" s="135"/>
      <c r="F382" s="135"/>
      <c r="G382" s="146"/>
      <c r="H382" s="146"/>
      <c r="I382" s="135"/>
    </row>
    <row r="383" spans="1:9" x14ac:dyDescent="0.25">
      <c r="A383" s="135"/>
      <c r="B383" s="135"/>
      <c r="C383" s="146"/>
      <c r="D383" s="146"/>
      <c r="E383" s="135"/>
      <c r="F383" s="135"/>
      <c r="G383" s="146"/>
      <c r="H383" s="146"/>
      <c r="I383" s="135"/>
    </row>
    <row r="384" spans="1:9" x14ac:dyDescent="0.25">
      <c r="A384" s="135"/>
      <c r="B384" s="135"/>
      <c r="C384" s="146"/>
      <c r="D384" s="146"/>
      <c r="E384" s="135"/>
      <c r="F384" s="135"/>
      <c r="G384" s="146"/>
      <c r="H384" s="146"/>
      <c r="I384" s="135"/>
    </row>
    <row r="385" spans="1:9" x14ac:dyDescent="0.25">
      <c r="A385" s="135"/>
      <c r="B385" s="135"/>
      <c r="C385" s="146"/>
      <c r="D385" s="146"/>
      <c r="E385" s="135"/>
      <c r="F385" s="135"/>
      <c r="G385" s="146"/>
      <c r="H385" s="146"/>
      <c r="I385" s="135"/>
    </row>
    <row r="386" spans="1:9" x14ac:dyDescent="0.25">
      <c r="A386" s="135"/>
      <c r="B386" s="135"/>
      <c r="C386" s="146"/>
      <c r="D386" s="146"/>
      <c r="E386" s="135"/>
      <c r="F386" s="135"/>
      <c r="G386" s="146"/>
      <c r="H386" s="146"/>
      <c r="I386" s="135"/>
    </row>
    <row r="387" spans="1:9" x14ac:dyDescent="0.25">
      <c r="A387" s="135"/>
      <c r="B387" s="135"/>
      <c r="C387" s="146"/>
      <c r="D387" s="146"/>
      <c r="E387" s="135"/>
      <c r="F387" s="135"/>
      <c r="G387" s="146"/>
      <c r="H387" s="146"/>
      <c r="I387" s="135"/>
    </row>
    <row r="388" spans="1:9" x14ac:dyDescent="0.25">
      <c r="A388" s="135"/>
      <c r="B388" s="135"/>
      <c r="C388" s="146"/>
      <c r="D388" s="146"/>
      <c r="E388" s="135"/>
      <c r="F388" s="135"/>
      <c r="G388" s="146"/>
      <c r="H388" s="146"/>
      <c r="I388" s="135"/>
    </row>
    <row r="389" spans="1:9" x14ac:dyDescent="0.25">
      <c r="A389" s="135"/>
      <c r="B389" s="135"/>
      <c r="C389" s="146"/>
      <c r="D389" s="146"/>
      <c r="E389" s="135"/>
      <c r="F389" s="135"/>
      <c r="G389" s="146"/>
      <c r="H389" s="146"/>
      <c r="I389" s="135"/>
    </row>
    <row r="390" spans="1:9" x14ac:dyDescent="0.25">
      <c r="A390" s="135"/>
      <c r="B390" s="135"/>
      <c r="C390" s="146"/>
      <c r="D390" s="146"/>
      <c r="E390" s="135"/>
      <c r="F390" s="135"/>
      <c r="G390" s="146"/>
      <c r="H390" s="146"/>
      <c r="I390" s="135"/>
    </row>
    <row r="391" spans="1:9" x14ac:dyDescent="0.25">
      <c r="A391" s="135"/>
      <c r="B391" s="135"/>
      <c r="C391" s="146"/>
      <c r="D391" s="146"/>
      <c r="E391" s="135"/>
      <c r="F391" s="135"/>
      <c r="G391" s="146"/>
      <c r="H391" s="146"/>
      <c r="I391" s="135"/>
    </row>
    <row r="392" spans="1:9" x14ac:dyDescent="0.25">
      <c r="A392" s="135"/>
      <c r="B392" s="135"/>
      <c r="C392" s="146"/>
      <c r="D392" s="146"/>
      <c r="E392" s="135"/>
      <c r="F392" s="135"/>
      <c r="G392" s="146"/>
      <c r="H392" s="146"/>
      <c r="I392" s="135"/>
    </row>
    <row r="393" spans="1:9" x14ac:dyDescent="0.25">
      <c r="A393" s="135"/>
      <c r="B393" s="135"/>
      <c r="C393" s="146"/>
      <c r="D393" s="146"/>
      <c r="E393" s="135"/>
      <c r="F393" s="135"/>
      <c r="G393" s="146"/>
      <c r="H393" s="146"/>
      <c r="I393" s="135"/>
    </row>
    <row r="394" spans="1:9" x14ac:dyDescent="0.25">
      <c r="A394" s="135"/>
      <c r="B394" s="135"/>
      <c r="C394" s="146"/>
      <c r="D394" s="146"/>
      <c r="E394" s="135"/>
      <c r="F394" s="135"/>
      <c r="G394" s="146"/>
      <c r="H394" s="146"/>
      <c r="I394" s="135"/>
    </row>
    <row r="395" spans="1:9" x14ac:dyDescent="0.25">
      <c r="A395" s="135"/>
      <c r="B395" s="135"/>
      <c r="C395" s="146"/>
      <c r="D395" s="146"/>
      <c r="E395" s="135"/>
      <c r="F395" s="135"/>
      <c r="G395" s="146"/>
      <c r="H395" s="146"/>
      <c r="I395" s="135"/>
    </row>
    <row r="396" spans="1:9" x14ac:dyDescent="0.25">
      <c r="A396" s="135"/>
      <c r="B396" s="135"/>
      <c r="C396" s="146"/>
      <c r="D396" s="146"/>
      <c r="E396" s="135"/>
      <c r="F396" s="135"/>
      <c r="G396" s="146"/>
      <c r="H396" s="146"/>
      <c r="I396" s="135"/>
    </row>
    <row r="397" spans="1:9" x14ac:dyDescent="0.25">
      <c r="A397" s="135"/>
      <c r="B397" s="135"/>
      <c r="C397" s="146"/>
      <c r="D397" s="146"/>
      <c r="E397" s="135"/>
      <c r="F397" s="135"/>
      <c r="G397" s="146"/>
      <c r="H397" s="146"/>
      <c r="I397" s="135"/>
    </row>
    <row r="398" spans="1:9" x14ac:dyDescent="0.25">
      <c r="A398" s="135"/>
      <c r="B398" s="135"/>
      <c r="C398" s="146"/>
      <c r="D398" s="146"/>
      <c r="E398" s="135"/>
      <c r="F398" s="135"/>
      <c r="G398" s="146"/>
      <c r="H398" s="146"/>
      <c r="I398" s="135"/>
    </row>
    <row r="399" spans="1:9" x14ac:dyDescent="0.25">
      <c r="A399" s="135"/>
      <c r="B399" s="135"/>
      <c r="C399" s="146"/>
      <c r="D399" s="146"/>
      <c r="E399" s="135"/>
      <c r="F399" s="135"/>
      <c r="G399" s="146"/>
      <c r="H399" s="146"/>
      <c r="I399" s="135"/>
    </row>
    <row r="400" spans="1:9" x14ac:dyDescent="0.25">
      <c r="A400" s="135"/>
      <c r="B400" s="135"/>
      <c r="C400" s="146"/>
      <c r="D400" s="146"/>
      <c r="E400" s="135"/>
      <c r="F400" s="135"/>
      <c r="G400" s="146"/>
      <c r="H400" s="146"/>
      <c r="I400" s="135"/>
    </row>
    <row r="401" spans="1:9" x14ac:dyDescent="0.25">
      <c r="A401" s="135"/>
      <c r="B401" s="135"/>
      <c r="C401" s="146"/>
      <c r="D401" s="146"/>
      <c r="E401" s="135"/>
      <c r="F401" s="135"/>
      <c r="G401" s="146"/>
      <c r="H401" s="146"/>
      <c r="I401" s="135"/>
    </row>
    <row r="402" spans="1:9" x14ac:dyDescent="0.25">
      <c r="A402" s="135"/>
      <c r="B402" s="135"/>
      <c r="C402" s="146"/>
      <c r="D402" s="146"/>
      <c r="E402" s="135"/>
      <c r="F402" s="135"/>
      <c r="G402" s="146"/>
      <c r="H402" s="146"/>
      <c r="I402" s="135"/>
    </row>
    <row r="403" spans="1:9" x14ac:dyDescent="0.25">
      <c r="A403" s="135"/>
      <c r="B403" s="135"/>
      <c r="C403" s="146"/>
      <c r="D403" s="146"/>
      <c r="E403" s="135"/>
      <c r="F403" s="135"/>
      <c r="G403" s="146"/>
      <c r="H403" s="146"/>
      <c r="I403" s="135"/>
    </row>
    <row r="404" spans="1:9" x14ac:dyDescent="0.25">
      <c r="A404" s="135"/>
      <c r="B404" s="135"/>
      <c r="C404" s="146"/>
      <c r="D404" s="146"/>
      <c r="E404" s="135"/>
      <c r="F404" s="135"/>
      <c r="G404" s="146"/>
      <c r="H404" s="146"/>
      <c r="I404" s="135"/>
    </row>
    <row r="405" spans="1:9" x14ac:dyDescent="0.25">
      <c r="A405" s="135"/>
      <c r="B405" s="135"/>
      <c r="C405" s="146"/>
      <c r="D405" s="146"/>
      <c r="E405" s="135"/>
      <c r="F405" s="135"/>
      <c r="G405" s="146"/>
      <c r="H405" s="146"/>
      <c r="I405" s="135"/>
    </row>
    <row r="406" spans="1:9" x14ac:dyDescent="0.25">
      <c r="A406" s="135"/>
      <c r="B406" s="135"/>
      <c r="C406" s="146"/>
      <c r="D406" s="146"/>
      <c r="E406" s="135"/>
      <c r="F406" s="135"/>
      <c r="G406" s="146"/>
      <c r="H406" s="146"/>
      <c r="I406" s="135"/>
    </row>
    <row r="407" spans="1:9" x14ac:dyDescent="0.25">
      <c r="A407" s="135"/>
      <c r="B407" s="135"/>
      <c r="C407" s="146"/>
      <c r="D407" s="146"/>
      <c r="E407" s="135"/>
      <c r="F407" s="135"/>
      <c r="G407" s="146"/>
      <c r="H407" s="146"/>
      <c r="I407" s="135"/>
    </row>
    <row r="408" spans="1:9" x14ac:dyDescent="0.25">
      <c r="A408" s="135"/>
      <c r="B408" s="135"/>
      <c r="C408" s="146"/>
      <c r="D408" s="146"/>
      <c r="E408" s="135"/>
      <c r="F408" s="135"/>
      <c r="G408" s="146"/>
      <c r="H408" s="146"/>
      <c r="I408" s="135"/>
    </row>
    <row r="409" spans="1:9" x14ac:dyDescent="0.25">
      <c r="A409" s="135"/>
      <c r="B409" s="135"/>
      <c r="C409" s="146"/>
      <c r="D409" s="146"/>
      <c r="E409" s="135"/>
      <c r="F409" s="135"/>
      <c r="G409" s="146"/>
      <c r="H409" s="146"/>
      <c r="I409" s="135"/>
    </row>
    <row r="410" spans="1:9" x14ac:dyDescent="0.25">
      <c r="A410" s="135"/>
      <c r="B410" s="135"/>
      <c r="C410" s="146"/>
      <c r="D410" s="146"/>
      <c r="E410" s="135"/>
      <c r="F410" s="135"/>
      <c r="G410" s="146"/>
      <c r="H410" s="146"/>
      <c r="I410" s="135"/>
    </row>
    <row r="411" spans="1:9" x14ac:dyDescent="0.25">
      <c r="A411" s="135"/>
      <c r="B411" s="135"/>
      <c r="C411" s="146"/>
      <c r="D411" s="146"/>
      <c r="E411" s="135"/>
      <c r="F411" s="135"/>
      <c r="G411" s="146"/>
      <c r="H411" s="146"/>
      <c r="I411" s="135"/>
    </row>
    <row r="412" spans="1:9" x14ac:dyDescent="0.25">
      <c r="A412" s="135"/>
      <c r="B412" s="135"/>
      <c r="C412" s="146"/>
      <c r="D412" s="146"/>
      <c r="E412" s="135"/>
      <c r="F412" s="135"/>
      <c r="G412" s="146"/>
      <c r="H412" s="146"/>
      <c r="I412" s="135"/>
    </row>
    <row r="413" spans="1:9" x14ac:dyDescent="0.25">
      <c r="A413" s="135"/>
      <c r="B413" s="135"/>
      <c r="C413" s="146"/>
      <c r="D413" s="146"/>
      <c r="E413" s="135"/>
      <c r="F413" s="135"/>
      <c r="G413" s="146"/>
      <c r="H413" s="146"/>
      <c r="I413" s="135"/>
    </row>
    <row r="414" spans="1:9" x14ac:dyDescent="0.25">
      <c r="A414" s="135"/>
      <c r="B414" s="135"/>
      <c r="C414" s="146"/>
      <c r="D414" s="146"/>
      <c r="E414" s="135"/>
      <c r="F414" s="135"/>
      <c r="G414" s="146"/>
      <c r="H414" s="146"/>
      <c r="I414" s="135"/>
    </row>
    <row r="415" spans="1:9" x14ac:dyDescent="0.25">
      <c r="A415" s="135"/>
      <c r="B415" s="135"/>
      <c r="C415" s="146"/>
      <c r="D415" s="146"/>
      <c r="E415" s="135"/>
      <c r="F415" s="135"/>
      <c r="G415" s="146"/>
      <c r="H415" s="146"/>
      <c r="I415" s="135"/>
    </row>
    <row r="416" spans="1:9" x14ac:dyDescent="0.25">
      <c r="A416" s="135"/>
      <c r="B416" s="135"/>
      <c r="C416" s="146"/>
      <c r="D416" s="146"/>
      <c r="E416" s="135"/>
      <c r="F416" s="135"/>
      <c r="G416" s="146"/>
      <c r="H416" s="146"/>
      <c r="I416" s="135"/>
    </row>
    <row r="417" spans="1:9" x14ac:dyDescent="0.25">
      <c r="A417" s="135"/>
      <c r="B417" s="135"/>
      <c r="C417" s="146"/>
      <c r="D417" s="146"/>
      <c r="E417" s="135"/>
      <c r="F417" s="135"/>
      <c r="G417" s="146"/>
      <c r="H417" s="146"/>
      <c r="I417" s="135"/>
    </row>
    <row r="418" spans="1:9" x14ac:dyDescent="0.25">
      <c r="A418" s="135"/>
      <c r="B418" s="135"/>
      <c r="C418" s="146"/>
      <c r="D418" s="146"/>
      <c r="E418" s="135"/>
      <c r="F418" s="135"/>
      <c r="G418" s="146"/>
      <c r="H418" s="146"/>
      <c r="I418" s="135"/>
    </row>
    <row r="419" spans="1:9" x14ac:dyDescent="0.25">
      <c r="A419" s="135"/>
      <c r="B419" s="135"/>
      <c r="C419" s="146"/>
      <c r="D419" s="146"/>
      <c r="E419" s="135"/>
      <c r="F419" s="135"/>
      <c r="G419" s="146"/>
      <c r="H419" s="146"/>
      <c r="I419" s="135"/>
    </row>
    <row r="420" spans="1:9" x14ac:dyDescent="0.25">
      <c r="A420" s="135"/>
      <c r="B420" s="135"/>
      <c r="C420" s="146"/>
      <c r="D420" s="146"/>
      <c r="E420" s="135"/>
      <c r="F420" s="135"/>
      <c r="G420" s="146"/>
      <c r="H420" s="146"/>
      <c r="I420" s="135"/>
    </row>
    <row r="421" spans="1:9" x14ac:dyDescent="0.25">
      <c r="A421" s="135"/>
      <c r="B421" s="135"/>
      <c r="C421" s="146"/>
      <c r="D421" s="146"/>
      <c r="E421" s="135"/>
      <c r="F421" s="135"/>
      <c r="G421" s="146"/>
      <c r="H421" s="146"/>
      <c r="I421" s="135"/>
    </row>
    <row r="422" spans="1:9" x14ac:dyDescent="0.25">
      <c r="A422" s="135"/>
      <c r="B422" s="135"/>
      <c r="C422" s="146"/>
      <c r="D422" s="146"/>
      <c r="E422" s="135"/>
      <c r="F422" s="135"/>
      <c r="G422" s="146"/>
      <c r="H422" s="146"/>
      <c r="I422" s="135"/>
    </row>
    <row r="423" spans="1:9" x14ac:dyDescent="0.25">
      <c r="A423" s="135"/>
      <c r="B423" s="135"/>
      <c r="C423" s="146"/>
      <c r="D423" s="146"/>
      <c r="E423" s="135"/>
      <c r="F423" s="135"/>
      <c r="G423" s="146"/>
      <c r="H423" s="146"/>
      <c r="I423" s="135"/>
    </row>
    <row r="424" spans="1:9" x14ac:dyDescent="0.25">
      <c r="A424" s="135"/>
      <c r="B424" s="135"/>
      <c r="C424" s="146"/>
      <c r="D424" s="146"/>
      <c r="E424" s="135"/>
      <c r="F424" s="135"/>
      <c r="G424" s="146"/>
      <c r="H424" s="146"/>
      <c r="I424" s="135"/>
    </row>
    <row r="425" spans="1:9" x14ac:dyDescent="0.25">
      <c r="A425" s="135"/>
      <c r="B425" s="135"/>
      <c r="C425" s="146"/>
      <c r="D425" s="146"/>
      <c r="E425" s="135"/>
      <c r="F425" s="135"/>
      <c r="G425" s="146"/>
      <c r="H425" s="146"/>
      <c r="I425" s="135"/>
    </row>
    <row r="426" spans="1:9" x14ac:dyDescent="0.25">
      <c r="A426" s="135"/>
      <c r="B426" s="135"/>
      <c r="C426" s="146"/>
      <c r="D426" s="146"/>
      <c r="E426" s="135"/>
      <c r="F426" s="135"/>
      <c r="G426" s="146"/>
      <c r="H426" s="146"/>
      <c r="I426" s="135"/>
    </row>
    <row r="427" spans="1:9" x14ac:dyDescent="0.25">
      <c r="A427" s="135"/>
      <c r="B427" s="135"/>
      <c r="C427" s="146"/>
      <c r="D427" s="146"/>
      <c r="E427" s="135"/>
      <c r="F427" s="135"/>
      <c r="G427" s="146"/>
      <c r="H427" s="146"/>
      <c r="I427" s="135"/>
    </row>
    <row r="428" spans="1:9" x14ac:dyDescent="0.25">
      <c r="A428" s="135"/>
      <c r="B428" s="135"/>
      <c r="C428" s="146"/>
      <c r="D428" s="146"/>
      <c r="E428" s="135"/>
      <c r="F428" s="135"/>
      <c r="G428" s="146"/>
      <c r="H428" s="146"/>
      <c r="I428" s="135"/>
    </row>
    <row r="429" spans="1:9" x14ac:dyDescent="0.25">
      <c r="A429" s="135"/>
      <c r="B429" s="135"/>
      <c r="C429" s="146"/>
      <c r="D429" s="146"/>
      <c r="E429" s="135"/>
      <c r="F429" s="135"/>
      <c r="G429" s="146"/>
      <c r="H429" s="146"/>
      <c r="I429" s="135"/>
    </row>
    <row r="430" spans="1:9" x14ac:dyDescent="0.25">
      <c r="A430" s="135"/>
      <c r="B430" s="135"/>
      <c r="C430" s="146"/>
      <c r="D430" s="146"/>
      <c r="E430" s="135"/>
      <c r="F430" s="135"/>
      <c r="G430" s="146"/>
      <c r="H430" s="146"/>
      <c r="I430" s="135"/>
    </row>
    <row r="431" spans="1:9" x14ac:dyDescent="0.25">
      <c r="A431" s="135"/>
      <c r="B431" s="135"/>
      <c r="C431" s="146"/>
      <c r="D431" s="146"/>
      <c r="E431" s="135"/>
      <c r="F431" s="135"/>
      <c r="G431" s="146"/>
      <c r="H431" s="146"/>
      <c r="I431" s="135"/>
    </row>
    <row r="432" spans="1:9" x14ac:dyDescent="0.25">
      <c r="A432" s="135"/>
      <c r="B432" s="135"/>
      <c r="C432" s="146"/>
      <c r="D432" s="146"/>
      <c r="E432" s="135"/>
      <c r="F432" s="135"/>
      <c r="G432" s="146"/>
      <c r="H432" s="146"/>
      <c r="I432" s="135"/>
    </row>
    <row r="433" spans="1:9" x14ac:dyDescent="0.25">
      <c r="A433" s="135"/>
      <c r="B433" s="135"/>
      <c r="C433" s="146"/>
      <c r="D433" s="146"/>
      <c r="E433" s="135"/>
      <c r="F433" s="135"/>
      <c r="G433" s="146"/>
      <c r="H433" s="146"/>
      <c r="I433" s="135"/>
    </row>
    <row r="434" spans="1:9" x14ac:dyDescent="0.25">
      <c r="A434" s="135"/>
      <c r="B434" s="135"/>
      <c r="C434" s="146"/>
      <c r="D434" s="146"/>
      <c r="E434" s="135"/>
      <c r="F434" s="135"/>
      <c r="G434" s="146"/>
      <c r="H434" s="146"/>
      <c r="I434" s="135"/>
    </row>
    <row r="435" spans="1:9" x14ac:dyDescent="0.25">
      <c r="A435" s="135"/>
      <c r="B435" s="135"/>
      <c r="C435" s="146"/>
      <c r="D435" s="146"/>
      <c r="E435" s="135"/>
      <c r="F435" s="135"/>
      <c r="G435" s="146"/>
      <c r="H435" s="146"/>
      <c r="I435" s="135"/>
    </row>
    <row r="436" spans="1:9" x14ac:dyDescent="0.25">
      <c r="A436" s="135"/>
      <c r="B436" s="135"/>
      <c r="C436" s="146"/>
      <c r="D436" s="146"/>
      <c r="E436" s="135"/>
      <c r="F436" s="135"/>
      <c r="G436" s="146"/>
      <c r="H436" s="146"/>
      <c r="I436" s="135"/>
    </row>
    <row r="437" spans="1:9" x14ac:dyDescent="0.25">
      <c r="A437" s="135"/>
      <c r="B437" s="135"/>
      <c r="C437" s="146"/>
      <c r="D437" s="146"/>
      <c r="E437" s="135"/>
      <c r="F437" s="135"/>
      <c r="G437" s="146"/>
      <c r="H437" s="146"/>
      <c r="I437" s="135"/>
    </row>
    <row r="438" spans="1:9" x14ac:dyDescent="0.25">
      <c r="A438" s="135"/>
      <c r="B438" s="135"/>
      <c r="C438" s="146"/>
      <c r="D438" s="146"/>
      <c r="E438" s="135"/>
      <c r="F438" s="135"/>
      <c r="G438" s="146"/>
      <c r="H438" s="146"/>
      <c r="I438" s="135"/>
    </row>
    <row r="439" spans="1:9" x14ac:dyDescent="0.25">
      <c r="A439" s="135"/>
      <c r="B439" s="135"/>
      <c r="C439" s="146"/>
      <c r="D439" s="146"/>
      <c r="E439" s="135"/>
      <c r="F439" s="135"/>
      <c r="G439" s="146"/>
      <c r="H439" s="146"/>
      <c r="I439" s="135"/>
    </row>
    <row r="440" spans="1:9" x14ac:dyDescent="0.25">
      <c r="A440" s="135"/>
      <c r="B440" s="135"/>
      <c r="C440" s="146"/>
      <c r="D440" s="146"/>
      <c r="E440" s="135"/>
      <c r="F440" s="135"/>
      <c r="G440" s="146"/>
      <c r="H440" s="146"/>
      <c r="I440" s="135"/>
    </row>
    <row r="441" spans="1:9" x14ac:dyDescent="0.25">
      <c r="A441" s="135"/>
      <c r="B441" s="135"/>
      <c r="C441" s="146"/>
      <c r="D441" s="146"/>
      <c r="E441" s="135"/>
      <c r="F441" s="135"/>
      <c r="G441" s="146"/>
      <c r="H441" s="146"/>
      <c r="I441" s="135"/>
    </row>
    <row r="442" spans="1:9" x14ac:dyDescent="0.25">
      <c r="A442" s="135"/>
      <c r="B442" s="135"/>
      <c r="C442" s="146"/>
      <c r="D442" s="146"/>
      <c r="E442" s="135"/>
      <c r="F442" s="135"/>
      <c r="G442" s="146"/>
      <c r="H442" s="146"/>
      <c r="I442" s="135"/>
    </row>
    <row r="443" spans="1:9" x14ac:dyDescent="0.25">
      <c r="A443" s="135"/>
      <c r="B443" s="135"/>
      <c r="C443" s="146"/>
      <c r="D443" s="146"/>
      <c r="E443" s="135"/>
      <c r="F443" s="135"/>
      <c r="G443" s="146"/>
      <c r="H443" s="146"/>
      <c r="I443" s="135"/>
    </row>
    <row r="444" spans="1:9" x14ac:dyDescent="0.25">
      <c r="A444" s="135"/>
      <c r="B444" s="135"/>
      <c r="C444" s="146"/>
      <c r="D444" s="146"/>
      <c r="E444" s="135"/>
      <c r="F444" s="135"/>
      <c r="G444" s="146"/>
      <c r="H444" s="146"/>
      <c r="I444" s="135"/>
    </row>
    <row r="445" spans="1:9" x14ac:dyDescent="0.25">
      <c r="A445" s="135"/>
      <c r="B445" s="135"/>
      <c r="C445" s="146"/>
      <c r="D445" s="146"/>
      <c r="E445" s="135"/>
      <c r="F445" s="135"/>
      <c r="G445" s="146"/>
      <c r="H445" s="146"/>
      <c r="I445" s="135"/>
    </row>
    <row r="446" spans="1:9" x14ac:dyDescent="0.25">
      <c r="A446" s="135"/>
      <c r="B446" s="135"/>
      <c r="C446" s="146"/>
      <c r="D446" s="146"/>
      <c r="E446" s="135"/>
      <c r="F446" s="135"/>
      <c r="G446" s="146"/>
      <c r="H446" s="146"/>
      <c r="I446" s="135"/>
    </row>
    <row r="447" spans="1:9" x14ac:dyDescent="0.25">
      <c r="A447" s="135"/>
      <c r="B447" s="135"/>
      <c r="C447" s="146"/>
      <c r="D447" s="146"/>
      <c r="E447" s="135"/>
      <c r="F447" s="135"/>
      <c r="G447" s="146"/>
      <c r="H447" s="146"/>
      <c r="I447" s="135"/>
    </row>
    <row r="448" spans="1:9" x14ac:dyDescent="0.25">
      <c r="A448" s="135"/>
      <c r="B448" s="135"/>
      <c r="C448" s="146"/>
      <c r="D448" s="146"/>
      <c r="E448" s="135"/>
      <c r="F448" s="135"/>
      <c r="G448" s="146"/>
      <c r="H448" s="146"/>
      <c r="I448" s="135"/>
    </row>
    <row r="449" spans="1:9" x14ac:dyDescent="0.25">
      <c r="A449" s="135"/>
      <c r="B449" s="135"/>
      <c r="C449" s="146"/>
      <c r="D449" s="146"/>
      <c r="E449" s="135"/>
      <c r="F449" s="135"/>
      <c r="G449" s="146"/>
      <c r="H449" s="146"/>
      <c r="I449" s="135"/>
    </row>
    <row r="450" spans="1:9" x14ac:dyDescent="0.25">
      <c r="A450" s="135"/>
      <c r="B450" s="135"/>
      <c r="C450" s="146"/>
      <c r="D450" s="146"/>
      <c r="E450" s="135"/>
      <c r="F450" s="135"/>
      <c r="G450" s="146"/>
      <c r="H450" s="146"/>
      <c r="I450" s="135"/>
    </row>
    <row r="451" spans="1:9" x14ac:dyDescent="0.25">
      <c r="A451" s="135"/>
      <c r="B451" s="135"/>
      <c r="C451" s="146"/>
      <c r="D451" s="146"/>
      <c r="E451" s="135"/>
      <c r="F451" s="135"/>
      <c r="G451" s="146"/>
      <c r="H451" s="146"/>
      <c r="I451" s="135"/>
    </row>
    <row r="452" spans="1:9" x14ac:dyDescent="0.25">
      <c r="A452" s="135"/>
      <c r="B452" s="135"/>
      <c r="C452" s="146"/>
      <c r="D452" s="146"/>
      <c r="E452" s="135"/>
      <c r="F452" s="135"/>
      <c r="G452" s="146"/>
      <c r="H452" s="146"/>
      <c r="I452" s="135"/>
    </row>
    <row r="453" spans="1:9" x14ac:dyDescent="0.25">
      <c r="A453" s="135"/>
      <c r="B453" s="135"/>
      <c r="C453" s="146"/>
      <c r="D453" s="146"/>
      <c r="E453" s="135"/>
      <c r="F453" s="135"/>
      <c r="G453" s="146"/>
      <c r="H453" s="146"/>
      <c r="I453" s="135"/>
    </row>
    <row r="454" spans="1:9" x14ac:dyDescent="0.25">
      <c r="A454" s="135"/>
      <c r="B454" s="135"/>
      <c r="C454" s="146"/>
      <c r="D454" s="146"/>
      <c r="E454" s="135"/>
      <c r="F454" s="135"/>
      <c r="G454" s="146"/>
      <c r="H454" s="146"/>
      <c r="I454" s="135"/>
    </row>
    <row r="455" spans="1:9" x14ac:dyDescent="0.25">
      <c r="A455" s="135"/>
      <c r="B455" s="135"/>
      <c r="C455" s="146"/>
      <c r="D455" s="146"/>
      <c r="E455" s="135"/>
      <c r="F455" s="135"/>
      <c r="G455" s="146"/>
      <c r="H455" s="146"/>
      <c r="I455" s="135"/>
    </row>
    <row r="456" spans="1:9" x14ac:dyDescent="0.25">
      <c r="A456" s="135"/>
      <c r="B456" s="135"/>
      <c r="C456" s="146"/>
      <c r="D456" s="146"/>
      <c r="E456" s="135"/>
      <c r="F456" s="135"/>
      <c r="G456" s="146"/>
      <c r="H456" s="146"/>
      <c r="I456" s="135"/>
    </row>
    <row r="457" spans="1:9" x14ac:dyDescent="0.25">
      <c r="A457" s="135"/>
      <c r="B457" s="135"/>
      <c r="C457" s="146"/>
      <c r="D457" s="146"/>
      <c r="E457" s="135"/>
      <c r="F457" s="135"/>
      <c r="G457" s="146"/>
      <c r="H457" s="146"/>
      <c r="I457" s="135"/>
    </row>
    <row r="458" spans="1:9" x14ac:dyDescent="0.25">
      <c r="A458" s="135"/>
      <c r="B458" s="135"/>
      <c r="C458" s="146"/>
      <c r="D458" s="146"/>
      <c r="E458" s="135"/>
      <c r="F458" s="135"/>
      <c r="G458" s="146"/>
      <c r="H458" s="146"/>
      <c r="I458" s="135"/>
    </row>
    <row r="459" spans="1:9" x14ac:dyDescent="0.25">
      <c r="A459" s="135"/>
      <c r="B459" s="135"/>
      <c r="C459" s="146"/>
      <c r="D459" s="146"/>
      <c r="E459" s="135"/>
      <c r="F459" s="135"/>
      <c r="G459" s="146"/>
      <c r="H459" s="146"/>
      <c r="I459" s="135"/>
    </row>
    <row r="460" spans="1:9" x14ac:dyDescent="0.25">
      <c r="A460" s="135"/>
      <c r="B460" s="135"/>
      <c r="C460" s="146"/>
      <c r="D460" s="146"/>
      <c r="E460" s="135"/>
      <c r="F460" s="135"/>
      <c r="G460" s="146"/>
      <c r="H460" s="146"/>
      <c r="I460" s="135"/>
    </row>
    <row r="461" spans="1:9" x14ac:dyDescent="0.25">
      <c r="A461" s="135"/>
      <c r="B461" s="135"/>
      <c r="C461" s="146"/>
      <c r="D461" s="146"/>
      <c r="E461" s="135"/>
      <c r="F461" s="135"/>
      <c r="G461" s="146"/>
      <c r="H461" s="146"/>
      <c r="I461" s="135"/>
    </row>
    <row r="462" spans="1:9" x14ac:dyDescent="0.25">
      <c r="A462" s="135"/>
      <c r="B462" s="135"/>
      <c r="C462" s="146"/>
      <c r="D462" s="146"/>
      <c r="E462" s="135"/>
      <c r="F462" s="135"/>
      <c r="G462" s="146"/>
      <c r="H462" s="146"/>
      <c r="I462" s="135"/>
    </row>
    <row r="463" spans="1:9" x14ac:dyDescent="0.25">
      <c r="A463" s="135"/>
      <c r="B463" s="135"/>
      <c r="C463" s="146"/>
      <c r="D463" s="146"/>
      <c r="E463" s="135"/>
      <c r="F463" s="135"/>
      <c r="G463" s="146"/>
      <c r="H463" s="146"/>
      <c r="I463" s="135"/>
    </row>
    <row r="464" spans="1:9" x14ac:dyDescent="0.25">
      <c r="A464" s="135"/>
      <c r="B464" s="135"/>
      <c r="C464" s="146"/>
      <c r="D464" s="146"/>
      <c r="E464" s="135"/>
      <c r="F464" s="135"/>
      <c r="G464" s="146"/>
      <c r="H464" s="146"/>
      <c r="I464" s="135"/>
    </row>
    <row r="465" spans="1:9" x14ac:dyDescent="0.25">
      <c r="A465" s="135"/>
      <c r="B465" s="135"/>
      <c r="C465" s="146"/>
      <c r="D465" s="146"/>
      <c r="E465" s="135"/>
      <c r="F465" s="135"/>
      <c r="G465" s="146"/>
      <c r="H465" s="146"/>
      <c r="I465" s="135"/>
    </row>
    <row r="466" spans="1:9" x14ac:dyDescent="0.25">
      <c r="A466" s="135"/>
      <c r="B466" s="135"/>
      <c r="C466" s="146"/>
      <c r="D466" s="146"/>
      <c r="E466" s="135"/>
      <c r="F466" s="135"/>
      <c r="G466" s="146"/>
      <c r="H466" s="146"/>
      <c r="I466" s="135"/>
    </row>
    <row r="467" spans="1:9" x14ac:dyDescent="0.25">
      <c r="A467" s="135"/>
      <c r="B467" s="135"/>
      <c r="C467" s="146"/>
      <c r="D467" s="146"/>
      <c r="E467" s="135"/>
      <c r="F467" s="135"/>
      <c r="G467" s="146"/>
      <c r="H467" s="146"/>
      <c r="I467" s="135"/>
    </row>
    <row r="468" spans="1:9" x14ac:dyDescent="0.25">
      <c r="A468" s="135"/>
      <c r="B468" s="135"/>
      <c r="C468" s="146"/>
      <c r="D468" s="146"/>
      <c r="E468" s="135"/>
      <c r="F468" s="135"/>
      <c r="G468" s="146"/>
      <c r="H468" s="146"/>
      <c r="I468" s="135"/>
    </row>
    <row r="469" spans="1:9" x14ac:dyDescent="0.25">
      <c r="A469" s="135"/>
      <c r="B469" s="135"/>
      <c r="C469" s="146"/>
      <c r="D469" s="146"/>
      <c r="E469" s="135"/>
      <c r="F469" s="135"/>
      <c r="G469" s="146"/>
      <c r="H469" s="146"/>
      <c r="I469" s="135"/>
    </row>
    <row r="470" spans="1:9" x14ac:dyDescent="0.25">
      <c r="A470" s="135"/>
      <c r="B470" s="135"/>
      <c r="C470" s="146"/>
      <c r="D470" s="146"/>
      <c r="E470" s="135"/>
      <c r="F470" s="135"/>
      <c r="G470" s="146"/>
      <c r="H470" s="146"/>
      <c r="I470" s="135"/>
    </row>
    <row r="471" spans="1:9" x14ac:dyDescent="0.25">
      <c r="A471" s="135"/>
      <c r="B471" s="135"/>
      <c r="C471" s="146"/>
      <c r="D471" s="146"/>
      <c r="E471" s="135"/>
      <c r="F471" s="135"/>
      <c r="G471" s="146"/>
      <c r="H471" s="146"/>
      <c r="I471" s="135"/>
    </row>
    <row r="472" spans="1:9" x14ac:dyDescent="0.25">
      <c r="A472" s="135"/>
      <c r="B472" s="135"/>
      <c r="C472" s="146"/>
      <c r="D472" s="146"/>
      <c r="E472" s="135"/>
      <c r="F472" s="135"/>
      <c r="G472" s="146"/>
      <c r="H472" s="146"/>
      <c r="I472" s="135"/>
    </row>
    <row r="473" spans="1:9" x14ac:dyDescent="0.25">
      <c r="A473" s="135"/>
      <c r="B473" s="135"/>
      <c r="C473" s="146"/>
      <c r="D473" s="146"/>
      <c r="E473" s="135"/>
      <c r="F473" s="135"/>
      <c r="G473" s="146"/>
      <c r="H473" s="146"/>
      <c r="I473" s="135"/>
    </row>
    <row r="474" spans="1:9" x14ac:dyDescent="0.25">
      <c r="A474" s="135"/>
      <c r="B474" s="135"/>
      <c r="C474" s="146"/>
      <c r="D474" s="146"/>
      <c r="E474" s="135"/>
      <c r="F474" s="135"/>
      <c r="G474" s="146"/>
      <c r="H474" s="146"/>
      <c r="I474" s="135"/>
    </row>
    <row r="475" spans="1:9" x14ac:dyDescent="0.25">
      <c r="A475" s="135"/>
      <c r="B475" s="135"/>
      <c r="C475" s="146"/>
      <c r="D475" s="146"/>
      <c r="E475" s="135"/>
      <c r="F475" s="135"/>
      <c r="G475" s="146"/>
      <c r="H475" s="146"/>
      <c r="I475" s="135"/>
    </row>
    <row r="476" spans="1:9" x14ac:dyDescent="0.25">
      <c r="A476" s="135"/>
      <c r="B476" s="135"/>
      <c r="C476" s="146"/>
      <c r="D476" s="146"/>
      <c r="E476" s="135"/>
      <c r="F476" s="135"/>
      <c r="G476" s="146"/>
      <c r="H476" s="146"/>
      <c r="I476" s="135"/>
    </row>
    <row r="477" spans="1:9" x14ac:dyDescent="0.25">
      <c r="A477" s="135"/>
      <c r="B477" s="135"/>
      <c r="C477" s="146"/>
      <c r="D477" s="146"/>
      <c r="E477" s="135"/>
      <c r="F477" s="135"/>
      <c r="G477" s="146"/>
      <c r="H477" s="146"/>
      <c r="I477" s="135"/>
    </row>
    <row r="478" spans="1:9" x14ac:dyDescent="0.25">
      <c r="A478" s="135"/>
      <c r="B478" s="135"/>
      <c r="C478" s="146"/>
      <c r="D478" s="146"/>
      <c r="E478" s="135"/>
      <c r="F478" s="135"/>
      <c r="G478" s="146"/>
      <c r="H478" s="146"/>
      <c r="I478" s="135"/>
    </row>
    <row r="479" spans="1:9" x14ac:dyDescent="0.25">
      <c r="A479" s="135"/>
      <c r="B479" s="135"/>
      <c r="C479" s="146"/>
      <c r="D479" s="146"/>
      <c r="E479" s="135"/>
      <c r="F479" s="135"/>
      <c r="G479" s="146"/>
      <c r="H479" s="146"/>
      <c r="I479" s="135"/>
    </row>
    <row r="480" spans="1:9" x14ac:dyDescent="0.25">
      <c r="A480" s="135"/>
      <c r="B480" s="135"/>
      <c r="C480" s="146"/>
      <c r="D480" s="146"/>
      <c r="E480" s="135"/>
      <c r="F480" s="135"/>
      <c r="G480" s="146"/>
      <c r="H480" s="146"/>
      <c r="I480" s="135"/>
    </row>
    <row r="481" spans="1:9" x14ac:dyDescent="0.25">
      <c r="A481" s="135"/>
      <c r="B481" s="135"/>
      <c r="C481" s="146"/>
      <c r="D481" s="146"/>
      <c r="E481" s="135"/>
      <c r="F481" s="135"/>
      <c r="G481" s="146"/>
      <c r="H481" s="146"/>
      <c r="I481" s="135"/>
    </row>
    <row r="482" spans="1:9" x14ac:dyDescent="0.25">
      <c r="A482" s="135"/>
      <c r="B482" s="135"/>
      <c r="C482" s="146"/>
      <c r="D482" s="146"/>
      <c r="E482" s="135"/>
      <c r="F482" s="135"/>
      <c r="G482" s="146"/>
      <c r="H482" s="146"/>
      <c r="I482" s="135"/>
    </row>
    <row r="483" spans="1:9" x14ac:dyDescent="0.25">
      <c r="A483" s="135"/>
      <c r="B483" s="135"/>
      <c r="C483" s="146"/>
      <c r="D483" s="146"/>
      <c r="E483" s="135"/>
      <c r="F483" s="135"/>
      <c r="G483" s="146"/>
      <c r="H483" s="146"/>
      <c r="I483" s="135"/>
    </row>
    <row r="484" spans="1:9" x14ac:dyDescent="0.25">
      <c r="A484" s="135"/>
      <c r="B484" s="135"/>
      <c r="C484" s="146"/>
      <c r="D484" s="146"/>
      <c r="E484" s="135"/>
      <c r="F484" s="135"/>
      <c r="G484" s="146"/>
      <c r="H484" s="146"/>
      <c r="I484" s="135"/>
    </row>
    <row r="485" spans="1:9" x14ac:dyDescent="0.25">
      <c r="A485" s="135"/>
      <c r="B485" s="135"/>
      <c r="C485" s="146"/>
      <c r="D485" s="146"/>
      <c r="E485" s="135"/>
      <c r="F485" s="135"/>
      <c r="G485" s="146"/>
      <c r="H485" s="146"/>
      <c r="I485" s="135"/>
    </row>
    <row r="486" spans="1:9" x14ac:dyDescent="0.25">
      <c r="A486" s="135"/>
      <c r="B486" s="135"/>
      <c r="C486" s="146"/>
      <c r="D486" s="146"/>
      <c r="E486" s="135"/>
      <c r="F486" s="135"/>
      <c r="G486" s="146"/>
      <c r="H486" s="146"/>
      <c r="I486" s="135"/>
    </row>
    <row r="487" spans="1:9" x14ac:dyDescent="0.25">
      <c r="A487" s="135"/>
      <c r="B487" s="135"/>
      <c r="C487" s="146"/>
      <c r="D487" s="146"/>
      <c r="E487" s="135"/>
      <c r="F487" s="135"/>
      <c r="G487" s="146"/>
      <c r="H487" s="146"/>
      <c r="I487" s="135"/>
    </row>
    <row r="488" spans="1:9" x14ac:dyDescent="0.25">
      <c r="A488" s="135"/>
      <c r="B488" s="135"/>
      <c r="C488" s="146"/>
      <c r="D488" s="146"/>
      <c r="E488" s="135"/>
      <c r="F488" s="135"/>
      <c r="G488" s="146"/>
      <c r="H488" s="146"/>
      <c r="I488" s="135"/>
    </row>
    <row r="489" spans="1:9" x14ac:dyDescent="0.25">
      <c r="A489" s="135"/>
      <c r="B489" s="135"/>
      <c r="C489" s="146"/>
      <c r="D489" s="146"/>
      <c r="E489" s="135"/>
      <c r="F489" s="135"/>
      <c r="G489" s="146"/>
      <c r="H489" s="146"/>
      <c r="I489" s="135"/>
    </row>
    <row r="490" spans="1:9" x14ac:dyDescent="0.25">
      <c r="A490" s="135"/>
      <c r="B490" s="135"/>
      <c r="C490" s="146"/>
      <c r="D490" s="146"/>
      <c r="E490" s="135"/>
      <c r="F490" s="135"/>
      <c r="G490" s="146"/>
      <c r="H490" s="146"/>
      <c r="I490" s="135"/>
    </row>
    <row r="491" spans="1:9" x14ac:dyDescent="0.25">
      <c r="A491" s="135"/>
      <c r="B491" s="135"/>
      <c r="C491" s="146"/>
      <c r="D491" s="146"/>
      <c r="E491" s="135"/>
      <c r="F491" s="135"/>
      <c r="G491" s="146"/>
      <c r="H491" s="146"/>
      <c r="I491" s="135"/>
    </row>
    <row r="492" spans="1:9" x14ac:dyDescent="0.25">
      <c r="A492" s="135"/>
      <c r="B492" s="135"/>
      <c r="C492" s="146"/>
      <c r="D492" s="146"/>
      <c r="E492" s="135"/>
      <c r="F492" s="135"/>
      <c r="G492" s="146"/>
      <c r="H492" s="146"/>
      <c r="I492" s="135"/>
    </row>
    <row r="493" spans="1:9" x14ac:dyDescent="0.25">
      <c r="A493" s="135"/>
      <c r="B493" s="135"/>
      <c r="C493" s="146"/>
      <c r="D493" s="146"/>
      <c r="E493" s="135"/>
      <c r="F493" s="135"/>
      <c r="G493" s="146"/>
      <c r="H493" s="146"/>
      <c r="I493" s="135"/>
    </row>
    <row r="494" spans="1:9" x14ac:dyDescent="0.25">
      <c r="A494" s="135"/>
      <c r="B494" s="135"/>
      <c r="C494" s="146"/>
      <c r="D494" s="146"/>
      <c r="E494" s="135"/>
      <c r="F494" s="135"/>
      <c r="G494" s="146"/>
      <c r="H494" s="146"/>
      <c r="I494" s="135"/>
    </row>
    <row r="495" spans="1:9" x14ac:dyDescent="0.25">
      <c r="A495" s="135"/>
      <c r="B495" s="135"/>
      <c r="C495" s="146"/>
      <c r="D495" s="146"/>
      <c r="E495" s="135"/>
      <c r="F495" s="135"/>
      <c r="G495" s="146"/>
      <c r="H495" s="146"/>
      <c r="I495" s="135"/>
    </row>
    <row r="496" spans="1:9" x14ac:dyDescent="0.25">
      <c r="A496" s="135"/>
      <c r="B496" s="135"/>
      <c r="C496" s="146"/>
      <c r="D496" s="146"/>
      <c r="E496" s="135"/>
      <c r="F496" s="135"/>
      <c r="G496" s="146"/>
      <c r="H496" s="146"/>
      <c r="I496" s="135"/>
    </row>
    <row r="497" spans="1:9" x14ac:dyDescent="0.25">
      <c r="A497" s="135"/>
      <c r="B497" s="135"/>
      <c r="C497" s="146"/>
      <c r="D497" s="146"/>
      <c r="E497" s="135"/>
      <c r="F497" s="135"/>
      <c r="G497" s="146"/>
      <c r="H497" s="146"/>
      <c r="I497" s="135"/>
    </row>
    <row r="498" spans="1:9" x14ac:dyDescent="0.25">
      <c r="A498" s="135"/>
      <c r="B498" s="135"/>
      <c r="C498" s="146"/>
      <c r="D498" s="146"/>
      <c r="E498" s="135"/>
      <c r="F498" s="135"/>
      <c r="G498" s="146"/>
      <c r="H498" s="146"/>
      <c r="I498" s="135"/>
    </row>
    <row r="499" spans="1:9" x14ac:dyDescent="0.25">
      <c r="A499" s="135"/>
      <c r="B499" s="135"/>
      <c r="C499" s="146"/>
      <c r="D499" s="146"/>
      <c r="E499" s="135"/>
      <c r="F499" s="135"/>
      <c r="G499" s="146"/>
      <c r="H499" s="146"/>
      <c r="I499" s="135"/>
    </row>
    <row r="500" spans="1:9" x14ac:dyDescent="0.25">
      <c r="A500" s="135"/>
      <c r="B500" s="135"/>
      <c r="C500" s="146"/>
      <c r="D500" s="146"/>
      <c r="E500" s="135"/>
      <c r="F500" s="135"/>
      <c r="G500" s="146"/>
      <c r="H500" s="146"/>
      <c r="I500" s="135"/>
    </row>
    <row r="501" spans="1:9" x14ac:dyDescent="0.25">
      <c r="A501" s="135"/>
      <c r="B501" s="135"/>
      <c r="C501" s="146"/>
      <c r="D501" s="146"/>
      <c r="E501" s="135"/>
      <c r="F501" s="135"/>
      <c r="G501" s="146"/>
      <c r="H501" s="146"/>
      <c r="I501" s="135"/>
    </row>
    <row r="502" spans="1:9" x14ac:dyDescent="0.25">
      <c r="A502" s="135"/>
      <c r="B502" s="135"/>
      <c r="C502" s="146"/>
      <c r="D502" s="146"/>
      <c r="E502" s="135"/>
      <c r="F502" s="135"/>
      <c r="G502" s="146"/>
      <c r="H502" s="146"/>
      <c r="I502" s="135"/>
    </row>
    <row r="503" spans="1:9" x14ac:dyDescent="0.25">
      <c r="A503" s="135"/>
      <c r="B503" s="135"/>
      <c r="C503" s="146"/>
      <c r="D503" s="146"/>
      <c r="E503" s="135"/>
      <c r="F503" s="135"/>
      <c r="G503" s="146"/>
      <c r="H503" s="146"/>
      <c r="I503" s="135"/>
    </row>
    <row r="504" spans="1:9" x14ac:dyDescent="0.25">
      <c r="A504" s="135"/>
      <c r="B504" s="135"/>
      <c r="C504" s="146"/>
      <c r="D504" s="146"/>
      <c r="E504" s="135"/>
      <c r="F504" s="135"/>
      <c r="G504" s="146"/>
      <c r="H504" s="146"/>
      <c r="I504" s="135"/>
    </row>
    <row r="505" spans="1:9" x14ac:dyDescent="0.25">
      <c r="A505" s="135"/>
      <c r="B505" s="135"/>
      <c r="C505" s="146"/>
      <c r="D505" s="146"/>
      <c r="E505" s="135"/>
      <c r="F505" s="135"/>
      <c r="G505" s="146"/>
      <c r="H505" s="146"/>
      <c r="I505" s="135"/>
    </row>
    <row r="506" spans="1:9" x14ac:dyDescent="0.25">
      <c r="A506" s="135"/>
      <c r="B506" s="135"/>
      <c r="C506" s="146"/>
      <c r="D506" s="146"/>
      <c r="E506" s="135"/>
      <c r="F506" s="135"/>
      <c r="G506" s="146"/>
      <c r="H506" s="146"/>
      <c r="I506" s="135"/>
    </row>
    <row r="507" spans="1:9" x14ac:dyDescent="0.25">
      <c r="A507" s="135"/>
      <c r="B507" s="135"/>
      <c r="C507" s="146"/>
      <c r="D507" s="146"/>
      <c r="E507" s="135"/>
      <c r="F507" s="135"/>
      <c r="G507" s="146"/>
      <c r="H507" s="146"/>
      <c r="I507" s="135"/>
    </row>
    <row r="508" spans="1:9" x14ac:dyDescent="0.25">
      <c r="A508" s="135"/>
      <c r="B508" s="135"/>
      <c r="C508" s="146"/>
      <c r="D508" s="146"/>
      <c r="E508" s="135"/>
      <c r="F508" s="135"/>
      <c r="G508" s="146"/>
      <c r="H508" s="146"/>
      <c r="I508" s="135"/>
    </row>
    <row r="509" spans="1:9" x14ac:dyDescent="0.25">
      <c r="A509" s="135"/>
      <c r="B509" s="135"/>
      <c r="C509" s="146"/>
      <c r="D509" s="146"/>
      <c r="E509" s="135"/>
      <c r="F509" s="135"/>
      <c r="G509" s="146"/>
      <c r="H509" s="146"/>
      <c r="I509" s="135"/>
    </row>
    <row r="510" spans="1:9" x14ac:dyDescent="0.25">
      <c r="A510" s="135"/>
      <c r="B510" s="135"/>
      <c r="C510" s="146"/>
      <c r="D510" s="146"/>
      <c r="E510" s="135"/>
      <c r="F510" s="135"/>
      <c r="G510" s="146"/>
      <c r="H510" s="146"/>
      <c r="I510" s="135"/>
    </row>
    <row r="511" spans="1:9" x14ac:dyDescent="0.25">
      <c r="A511" s="135"/>
      <c r="B511" s="135"/>
      <c r="C511" s="146"/>
      <c r="D511" s="146"/>
      <c r="E511" s="135"/>
      <c r="F511" s="135"/>
      <c r="G511" s="146"/>
      <c r="H511" s="146"/>
      <c r="I511" s="135"/>
    </row>
    <row r="512" spans="1:9" x14ac:dyDescent="0.25">
      <c r="A512" s="135"/>
      <c r="B512" s="135"/>
      <c r="C512" s="146"/>
      <c r="D512" s="146"/>
      <c r="E512" s="135"/>
      <c r="F512" s="135"/>
      <c r="G512" s="146"/>
      <c r="H512" s="146"/>
      <c r="I512" s="135"/>
    </row>
    <row r="513" spans="1:9" x14ac:dyDescent="0.25">
      <c r="A513" s="135"/>
      <c r="B513" s="135"/>
      <c r="C513" s="146"/>
      <c r="D513" s="146"/>
      <c r="E513" s="135"/>
      <c r="F513" s="135"/>
      <c r="G513" s="146"/>
      <c r="H513" s="146"/>
      <c r="I513" s="135"/>
    </row>
    <row r="514" spans="1:9" x14ac:dyDescent="0.25">
      <c r="A514" s="135"/>
      <c r="B514" s="135"/>
      <c r="C514" s="146"/>
      <c r="D514" s="146"/>
      <c r="E514" s="135"/>
      <c r="F514" s="135"/>
      <c r="G514" s="146"/>
      <c r="H514" s="146"/>
      <c r="I514" s="135"/>
    </row>
    <row r="515" spans="1:9" x14ac:dyDescent="0.25">
      <c r="A515" s="135"/>
      <c r="B515" s="135"/>
      <c r="C515" s="146"/>
      <c r="D515" s="146"/>
      <c r="E515" s="135"/>
      <c r="F515" s="135"/>
      <c r="G515" s="146"/>
      <c r="H515" s="146"/>
      <c r="I515" s="135"/>
    </row>
    <row r="516" spans="1:9" x14ac:dyDescent="0.25">
      <c r="A516" s="135"/>
      <c r="B516" s="135"/>
      <c r="C516" s="146"/>
      <c r="D516" s="146"/>
      <c r="E516" s="135"/>
      <c r="F516" s="135"/>
      <c r="G516" s="146"/>
      <c r="H516" s="146"/>
      <c r="I516" s="135"/>
    </row>
    <row r="517" spans="1:9" x14ac:dyDescent="0.25">
      <c r="A517" s="135"/>
      <c r="B517" s="135"/>
      <c r="C517" s="146"/>
      <c r="D517" s="146"/>
      <c r="E517" s="135"/>
      <c r="F517" s="135"/>
      <c r="G517" s="146"/>
      <c r="H517" s="146"/>
      <c r="I517" s="135"/>
    </row>
    <row r="518" spans="1:9" x14ac:dyDescent="0.25">
      <c r="A518" s="135"/>
      <c r="B518" s="135"/>
      <c r="C518" s="146"/>
      <c r="D518" s="146"/>
      <c r="E518" s="135"/>
      <c r="F518" s="135"/>
      <c r="G518" s="146"/>
      <c r="H518" s="146"/>
      <c r="I518" s="135"/>
    </row>
    <row r="519" spans="1:9" x14ac:dyDescent="0.25">
      <c r="A519" s="135"/>
      <c r="B519" s="135"/>
      <c r="C519" s="146"/>
      <c r="D519" s="146"/>
      <c r="E519" s="135"/>
      <c r="F519" s="135"/>
      <c r="G519" s="146"/>
      <c r="H519" s="146"/>
      <c r="I519" s="135"/>
    </row>
    <row r="520" spans="1:9" x14ac:dyDescent="0.25">
      <c r="A520" s="135"/>
      <c r="B520" s="135"/>
      <c r="C520" s="146"/>
      <c r="D520" s="146"/>
      <c r="E520" s="135"/>
      <c r="F520" s="135"/>
      <c r="G520" s="146"/>
      <c r="H520" s="146"/>
      <c r="I520" s="135"/>
    </row>
    <row r="521" spans="1:9" x14ac:dyDescent="0.25">
      <c r="A521" s="135"/>
      <c r="B521" s="135"/>
      <c r="C521" s="146"/>
      <c r="D521" s="146"/>
      <c r="E521" s="135"/>
      <c r="F521" s="135"/>
      <c r="G521" s="146"/>
      <c r="H521" s="146"/>
      <c r="I521" s="135"/>
    </row>
    <row r="522" spans="1:9" x14ac:dyDescent="0.25">
      <c r="A522" s="135"/>
      <c r="B522" s="135"/>
      <c r="C522" s="146"/>
      <c r="D522" s="146"/>
      <c r="E522" s="135"/>
      <c r="F522" s="135"/>
      <c r="G522" s="146"/>
      <c r="H522" s="146"/>
      <c r="I522" s="135"/>
    </row>
    <row r="523" spans="1:9" x14ac:dyDescent="0.25">
      <c r="A523" s="135"/>
      <c r="B523" s="135"/>
      <c r="C523" s="146"/>
      <c r="D523" s="146"/>
      <c r="E523" s="135"/>
      <c r="F523" s="135"/>
      <c r="G523" s="146"/>
      <c r="H523" s="146"/>
      <c r="I523" s="135"/>
    </row>
    <row r="524" spans="1:9" x14ac:dyDescent="0.25">
      <c r="A524" s="135"/>
      <c r="B524" s="135"/>
      <c r="C524" s="146"/>
      <c r="D524" s="146"/>
      <c r="E524" s="135"/>
      <c r="F524" s="135"/>
      <c r="G524" s="146"/>
      <c r="H524" s="146"/>
      <c r="I524" s="135"/>
    </row>
    <row r="525" spans="1:9" x14ac:dyDescent="0.25">
      <c r="A525" s="135"/>
      <c r="B525" s="135"/>
      <c r="C525" s="146"/>
      <c r="D525" s="146"/>
      <c r="E525" s="135"/>
      <c r="F525" s="135"/>
      <c r="G525" s="146"/>
      <c r="H525" s="146"/>
      <c r="I525" s="135"/>
    </row>
    <row r="526" spans="1:9" x14ac:dyDescent="0.25">
      <c r="A526" s="135"/>
      <c r="B526" s="135"/>
      <c r="C526" s="146"/>
      <c r="D526" s="146"/>
      <c r="E526" s="135"/>
      <c r="F526" s="135"/>
      <c r="G526" s="146"/>
      <c r="H526" s="146"/>
      <c r="I526" s="135"/>
    </row>
    <row r="527" spans="1:9" x14ac:dyDescent="0.25">
      <c r="A527" s="135"/>
      <c r="B527" s="135"/>
      <c r="C527" s="146"/>
      <c r="D527" s="146"/>
      <c r="E527" s="135"/>
      <c r="F527" s="135"/>
      <c r="G527" s="146"/>
      <c r="H527" s="146"/>
      <c r="I527" s="135"/>
    </row>
    <row r="528" spans="1:9" x14ac:dyDescent="0.25">
      <c r="A528" s="135"/>
      <c r="B528" s="135"/>
      <c r="C528" s="146"/>
      <c r="D528" s="146"/>
      <c r="E528" s="135"/>
      <c r="F528" s="135"/>
      <c r="G528" s="146"/>
      <c r="H528" s="146"/>
      <c r="I528" s="135"/>
    </row>
    <row r="529" spans="1:9" x14ac:dyDescent="0.25">
      <c r="A529" s="135"/>
      <c r="B529" s="135"/>
      <c r="C529" s="146"/>
      <c r="D529" s="146"/>
      <c r="E529" s="135"/>
      <c r="F529" s="135"/>
      <c r="G529" s="146"/>
      <c r="H529" s="146"/>
      <c r="I529" s="135"/>
    </row>
    <row r="530" spans="1:9" x14ac:dyDescent="0.25">
      <c r="A530" s="135"/>
      <c r="B530" s="135"/>
      <c r="C530" s="146"/>
      <c r="D530" s="146"/>
      <c r="E530" s="135"/>
      <c r="F530" s="135"/>
      <c r="G530" s="146"/>
      <c r="H530" s="146"/>
      <c r="I530" s="135"/>
    </row>
    <row r="531" spans="1:9" x14ac:dyDescent="0.25">
      <c r="A531" s="135"/>
      <c r="B531" s="135"/>
      <c r="C531" s="146"/>
      <c r="D531" s="146"/>
      <c r="E531" s="135"/>
      <c r="F531" s="135"/>
      <c r="G531" s="146"/>
      <c r="H531" s="146"/>
      <c r="I531" s="135"/>
    </row>
    <row r="532" spans="1:9" x14ac:dyDescent="0.25">
      <c r="A532" s="135"/>
      <c r="B532" s="135"/>
      <c r="C532" s="146"/>
      <c r="D532" s="146"/>
      <c r="E532" s="135"/>
      <c r="F532" s="135"/>
      <c r="G532" s="146"/>
      <c r="H532" s="146"/>
      <c r="I532" s="135"/>
    </row>
    <row r="533" spans="1:9" x14ac:dyDescent="0.25">
      <c r="A533" s="135"/>
      <c r="B533" s="135"/>
      <c r="C533" s="146"/>
      <c r="D533" s="146"/>
      <c r="E533" s="135"/>
      <c r="F533" s="135"/>
      <c r="G533" s="146"/>
      <c r="H533" s="146"/>
      <c r="I533" s="135"/>
    </row>
    <row r="534" spans="1:9" x14ac:dyDescent="0.25">
      <c r="A534" s="135"/>
      <c r="B534" s="135"/>
      <c r="C534" s="146"/>
      <c r="D534" s="146"/>
      <c r="E534" s="135"/>
      <c r="F534" s="135"/>
      <c r="G534" s="146"/>
      <c r="H534" s="146"/>
      <c r="I534" s="135"/>
    </row>
    <row r="535" spans="1:9" x14ac:dyDescent="0.25">
      <c r="A535" s="135"/>
      <c r="B535" s="135"/>
      <c r="C535" s="146"/>
      <c r="D535" s="146"/>
      <c r="E535" s="135"/>
      <c r="F535" s="135"/>
      <c r="G535" s="146"/>
      <c r="H535" s="146"/>
      <c r="I535" s="135"/>
    </row>
    <row r="536" spans="1:9" x14ac:dyDescent="0.25">
      <c r="A536" s="135"/>
      <c r="B536" s="135"/>
      <c r="C536" s="146"/>
      <c r="D536" s="146"/>
      <c r="E536" s="135"/>
      <c r="F536" s="135"/>
      <c r="G536" s="146"/>
      <c r="H536" s="146"/>
      <c r="I536" s="135"/>
    </row>
    <row r="537" spans="1:9" x14ac:dyDescent="0.25">
      <c r="A537" s="135"/>
      <c r="B537" s="135"/>
      <c r="C537" s="146"/>
      <c r="D537" s="146"/>
      <c r="E537" s="135"/>
      <c r="F537" s="135"/>
      <c r="G537" s="146"/>
      <c r="H537" s="146"/>
      <c r="I537" s="135"/>
    </row>
    <row r="538" spans="1:9" x14ac:dyDescent="0.25">
      <c r="A538" s="135"/>
      <c r="B538" s="135"/>
      <c r="C538" s="146"/>
      <c r="D538" s="146"/>
      <c r="E538" s="135"/>
      <c r="F538" s="135"/>
      <c r="G538" s="146"/>
      <c r="H538" s="146"/>
      <c r="I538" s="135"/>
    </row>
    <row r="539" spans="1:9" x14ac:dyDescent="0.25">
      <c r="A539" s="135"/>
      <c r="B539" s="135"/>
      <c r="C539" s="146"/>
      <c r="D539" s="146"/>
      <c r="E539" s="135"/>
      <c r="F539" s="135"/>
      <c r="G539" s="146"/>
      <c r="H539" s="146"/>
      <c r="I539" s="135"/>
    </row>
    <row r="540" spans="1:9" x14ac:dyDescent="0.25">
      <c r="A540" s="135"/>
      <c r="B540" s="135"/>
      <c r="C540" s="146"/>
      <c r="D540" s="146"/>
      <c r="E540" s="135"/>
      <c r="F540" s="135"/>
      <c r="G540" s="146"/>
      <c r="H540" s="146"/>
      <c r="I540" s="135"/>
    </row>
    <row r="541" spans="1:9" x14ac:dyDescent="0.25">
      <c r="A541" s="135"/>
      <c r="B541" s="135"/>
      <c r="C541" s="146"/>
      <c r="D541" s="146"/>
      <c r="E541" s="135"/>
      <c r="F541" s="135"/>
      <c r="G541" s="146"/>
      <c r="H541" s="146"/>
      <c r="I541" s="135"/>
    </row>
    <row r="542" spans="1:9" x14ac:dyDescent="0.25">
      <c r="A542" s="135"/>
      <c r="B542" s="135"/>
      <c r="C542" s="146"/>
      <c r="D542" s="146"/>
      <c r="E542" s="135"/>
      <c r="F542" s="135"/>
      <c r="G542" s="146"/>
      <c r="H542" s="146"/>
      <c r="I542" s="135"/>
    </row>
    <row r="543" spans="1:9" x14ac:dyDescent="0.25">
      <c r="A543" s="135"/>
      <c r="B543" s="135"/>
      <c r="C543" s="146"/>
      <c r="D543" s="146"/>
      <c r="E543" s="135"/>
      <c r="F543" s="135"/>
      <c r="G543" s="146"/>
      <c r="H543" s="146"/>
      <c r="I543" s="135"/>
    </row>
    <row r="544" spans="1:9" x14ac:dyDescent="0.25">
      <c r="A544" s="135"/>
      <c r="B544" s="135"/>
      <c r="C544" s="146"/>
      <c r="D544" s="146"/>
      <c r="E544" s="135"/>
      <c r="F544" s="135"/>
      <c r="G544" s="146"/>
      <c r="H544" s="146"/>
      <c r="I544" s="135"/>
    </row>
    <row r="545" spans="1:9" x14ac:dyDescent="0.25">
      <c r="A545" s="135"/>
      <c r="B545" s="135"/>
      <c r="C545" s="146"/>
      <c r="D545" s="146"/>
      <c r="E545" s="135"/>
      <c r="F545" s="135"/>
      <c r="G545" s="146"/>
      <c r="H545" s="146"/>
      <c r="I545" s="135"/>
    </row>
    <row r="546" spans="1:9" x14ac:dyDescent="0.25">
      <c r="A546" s="135"/>
      <c r="B546" s="135"/>
      <c r="C546" s="146"/>
      <c r="D546" s="146"/>
      <c r="E546" s="135"/>
      <c r="F546" s="135"/>
      <c r="G546" s="146"/>
      <c r="H546" s="146"/>
      <c r="I546" s="135"/>
    </row>
    <row r="547" spans="1:9" x14ac:dyDescent="0.25">
      <c r="A547" s="135"/>
      <c r="B547" s="135"/>
      <c r="C547" s="146"/>
      <c r="D547" s="146"/>
      <c r="E547" s="135"/>
      <c r="F547" s="135"/>
      <c r="G547" s="146"/>
      <c r="H547" s="146"/>
      <c r="I547" s="135"/>
    </row>
    <row r="548" spans="1:9" x14ac:dyDescent="0.25">
      <c r="A548" s="135"/>
      <c r="B548" s="135"/>
      <c r="C548" s="146"/>
      <c r="D548" s="146"/>
      <c r="E548" s="135"/>
      <c r="F548" s="135"/>
      <c r="G548" s="146"/>
      <c r="H548" s="146"/>
      <c r="I548" s="135"/>
    </row>
    <row r="549" spans="1:9" x14ac:dyDescent="0.25">
      <c r="A549" s="135"/>
      <c r="B549" s="135"/>
      <c r="C549" s="146"/>
      <c r="D549" s="146"/>
      <c r="E549" s="135"/>
      <c r="F549" s="135"/>
      <c r="G549" s="146"/>
      <c r="H549" s="146"/>
      <c r="I549" s="135"/>
    </row>
    <row r="550" spans="1:9" x14ac:dyDescent="0.25">
      <c r="A550" s="135"/>
      <c r="B550" s="135"/>
      <c r="C550" s="146"/>
      <c r="D550" s="146"/>
      <c r="E550" s="135"/>
      <c r="F550" s="135"/>
      <c r="G550" s="146"/>
      <c r="H550" s="146"/>
      <c r="I550" s="135"/>
    </row>
    <row r="551" spans="1:9" x14ac:dyDescent="0.25">
      <c r="A551" s="135"/>
      <c r="B551" s="135"/>
      <c r="C551" s="146"/>
      <c r="D551" s="146"/>
      <c r="E551" s="135"/>
      <c r="F551" s="135"/>
      <c r="G551" s="146"/>
      <c r="H551" s="146"/>
      <c r="I551" s="135"/>
    </row>
    <row r="552" spans="1:9" x14ac:dyDescent="0.25">
      <c r="A552" s="135"/>
      <c r="B552" s="135"/>
      <c r="C552" s="146"/>
      <c r="D552" s="146"/>
      <c r="E552" s="135"/>
      <c r="F552" s="135"/>
      <c r="G552" s="146"/>
      <c r="H552" s="146"/>
      <c r="I552" s="135"/>
    </row>
    <row r="553" spans="1:9" x14ac:dyDescent="0.25">
      <c r="A553" s="135"/>
      <c r="B553" s="135"/>
      <c r="C553" s="146"/>
      <c r="D553" s="146"/>
      <c r="E553" s="135"/>
      <c r="F553" s="135"/>
      <c r="G553" s="146"/>
      <c r="H553" s="146"/>
      <c r="I553" s="135"/>
    </row>
    <row r="554" spans="1:9" x14ac:dyDescent="0.25">
      <c r="A554" s="135"/>
      <c r="B554" s="135"/>
      <c r="C554" s="146"/>
      <c r="D554" s="146"/>
      <c r="E554" s="135"/>
      <c r="F554" s="135"/>
      <c r="G554" s="146"/>
      <c r="H554" s="146"/>
      <c r="I554" s="135"/>
    </row>
    <row r="555" spans="1:9" x14ac:dyDescent="0.25">
      <c r="A555" s="135"/>
      <c r="B555" s="135"/>
      <c r="C555" s="146"/>
      <c r="D555" s="146"/>
      <c r="E555" s="135"/>
      <c r="F555" s="135"/>
      <c r="G555" s="146"/>
      <c r="H555" s="146"/>
      <c r="I555" s="135"/>
    </row>
    <row r="556" spans="1:9" x14ac:dyDescent="0.25">
      <c r="A556" s="135"/>
      <c r="B556" s="135"/>
      <c r="C556" s="146"/>
      <c r="D556" s="146"/>
      <c r="E556" s="135"/>
      <c r="F556" s="135"/>
      <c r="G556" s="146"/>
      <c r="H556" s="146"/>
      <c r="I556" s="135"/>
    </row>
    <row r="557" spans="1:9" x14ac:dyDescent="0.25">
      <c r="A557" s="135"/>
      <c r="B557" s="135"/>
      <c r="C557" s="146"/>
      <c r="D557" s="146"/>
      <c r="E557" s="135"/>
      <c r="F557" s="135"/>
      <c r="G557" s="146"/>
      <c r="H557" s="146"/>
      <c r="I557" s="135"/>
    </row>
    <row r="558" spans="1:9" x14ac:dyDescent="0.25">
      <c r="A558" s="135"/>
      <c r="B558" s="135"/>
      <c r="C558" s="146"/>
      <c r="D558" s="146"/>
      <c r="E558" s="135"/>
      <c r="F558" s="135"/>
      <c r="G558" s="146"/>
      <c r="H558" s="146"/>
      <c r="I558" s="135"/>
    </row>
    <row r="559" spans="1:9" x14ac:dyDescent="0.25">
      <c r="A559" s="135"/>
      <c r="B559" s="135"/>
      <c r="C559" s="146"/>
      <c r="D559" s="146"/>
      <c r="E559" s="135"/>
      <c r="F559" s="135"/>
      <c r="G559" s="146"/>
      <c r="H559" s="146"/>
      <c r="I559" s="135"/>
    </row>
    <row r="560" spans="1:9" x14ac:dyDescent="0.25">
      <c r="A560" s="135"/>
      <c r="B560" s="135"/>
      <c r="C560" s="146"/>
      <c r="D560" s="146"/>
      <c r="E560" s="135"/>
      <c r="F560" s="135"/>
      <c r="G560" s="146"/>
      <c r="H560" s="146"/>
      <c r="I560" s="135"/>
    </row>
    <row r="561" spans="1:9" x14ac:dyDescent="0.25">
      <c r="A561" s="135"/>
      <c r="B561" s="135"/>
      <c r="C561" s="146"/>
      <c r="D561" s="146"/>
      <c r="E561" s="135"/>
      <c r="F561" s="135"/>
      <c r="G561" s="146"/>
      <c r="H561" s="146"/>
      <c r="I561" s="135"/>
    </row>
    <row r="562" spans="1:9" x14ac:dyDescent="0.25">
      <c r="A562" s="135"/>
      <c r="B562" s="135"/>
      <c r="C562" s="146"/>
      <c r="D562" s="146"/>
      <c r="E562" s="135"/>
      <c r="F562" s="135"/>
      <c r="G562" s="146"/>
      <c r="H562" s="146"/>
      <c r="I562" s="135"/>
    </row>
    <row r="563" spans="1:9" x14ac:dyDescent="0.25">
      <c r="A563" s="135"/>
      <c r="B563" s="135"/>
      <c r="C563" s="146"/>
      <c r="D563" s="146"/>
      <c r="E563" s="135"/>
      <c r="F563" s="135"/>
      <c r="G563" s="146"/>
      <c r="H563" s="146"/>
      <c r="I563" s="135"/>
    </row>
    <row r="564" spans="1:9" x14ac:dyDescent="0.25">
      <c r="A564" s="135"/>
      <c r="B564" s="135"/>
      <c r="C564" s="146"/>
      <c r="D564" s="146"/>
      <c r="E564" s="135"/>
      <c r="F564" s="135"/>
      <c r="G564" s="146"/>
      <c r="H564" s="146"/>
      <c r="I564" s="135"/>
    </row>
    <row r="565" spans="1:9" x14ac:dyDescent="0.25">
      <c r="A565" s="135"/>
      <c r="B565" s="135"/>
      <c r="C565" s="146"/>
      <c r="D565" s="146"/>
      <c r="E565" s="135"/>
      <c r="F565" s="135"/>
      <c r="G565" s="146"/>
      <c r="H565" s="146"/>
      <c r="I565" s="135"/>
    </row>
    <row r="566" spans="1:9" x14ac:dyDescent="0.25">
      <c r="A566" s="135"/>
      <c r="B566" s="135"/>
      <c r="C566" s="146"/>
      <c r="D566" s="146"/>
      <c r="E566" s="135"/>
      <c r="F566" s="135"/>
      <c r="G566" s="146"/>
      <c r="H566" s="146"/>
      <c r="I566" s="135"/>
    </row>
    <row r="567" spans="1:9" x14ac:dyDescent="0.25">
      <c r="A567" s="135"/>
      <c r="B567" s="135"/>
      <c r="C567" s="146"/>
      <c r="D567" s="146"/>
      <c r="E567" s="135"/>
      <c r="F567" s="135"/>
      <c r="G567" s="146"/>
      <c r="H567" s="146"/>
      <c r="I567" s="135"/>
    </row>
    <row r="568" spans="1:9" x14ac:dyDescent="0.25">
      <c r="A568" s="135"/>
      <c r="B568" s="135"/>
      <c r="C568" s="146"/>
      <c r="D568" s="146"/>
      <c r="E568" s="135"/>
      <c r="F568" s="135"/>
      <c r="G568" s="146"/>
      <c r="H568" s="146"/>
      <c r="I568" s="135"/>
    </row>
    <row r="569" spans="1:9" x14ac:dyDescent="0.25">
      <c r="A569" s="135"/>
      <c r="B569" s="135"/>
      <c r="C569" s="146"/>
      <c r="D569" s="146"/>
      <c r="E569" s="135"/>
      <c r="F569" s="135"/>
      <c r="G569" s="146"/>
      <c r="H569" s="146"/>
      <c r="I569" s="135"/>
    </row>
    <row r="570" spans="1:9" x14ac:dyDescent="0.25">
      <c r="A570" s="135"/>
      <c r="B570" s="135"/>
      <c r="C570" s="146"/>
      <c r="D570" s="146"/>
      <c r="E570" s="135"/>
      <c r="F570" s="135"/>
      <c r="G570" s="146"/>
      <c r="H570" s="146"/>
      <c r="I570" s="135"/>
    </row>
    <row r="571" spans="1:9" x14ac:dyDescent="0.25">
      <c r="A571" s="135"/>
      <c r="B571" s="135"/>
      <c r="C571" s="146"/>
      <c r="D571" s="146"/>
      <c r="E571" s="135"/>
      <c r="F571" s="135"/>
      <c r="G571" s="146"/>
      <c r="H571" s="146"/>
      <c r="I571" s="135"/>
    </row>
    <row r="572" spans="1:9" x14ac:dyDescent="0.25">
      <c r="A572" s="135"/>
      <c r="B572" s="135"/>
      <c r="C572" s="146"/>
      <c r="D572" s="146"/>
      <c r="E572" s="135"/>
      <c r="F572" s="135"/>
      <c r="G572" s="146"/>
      <c r="H572" s="146"/>
      <c r="I572" s="135"/>
    </row>
    <row r="573" spans="1:9" x14ac:dyDescent="0.25">
      <c r="A573" s="135"/>
      <c r="B573" s="135"/>
      <c r="C573" s="146"/>
      <c r="D573" s="146"/>
      <c r="E573" s="135"/>
      <c r="F573" s="135"/>
      <c r="G573" s="146"/>
      <c r="H573" s="146"/>
      <c r="I573" s="135"/>
    </row>
    <row r="574" spans="1:9" x14ac:dyDescent="0.25">
      <c r="A574" s="135"/>
      <c r="B574" s="135"/>
      <c r="C574" s="146"/>
      <c r="D574" s="146"/>
      <c r="E574" s="135"/>
      <c r="F574" s="135"/>
      <c r="G574" s="146"/>
      <c r="H574" s="146"/>
      <c r="I574" s="135"/>
    </row>
    <row r="575" spans="1:9" x14ac:dyDescent="0.25">
      <c r="A575" s="135"/>
      <c r="B575" s="135"/>
      <c r="C575" s="146"/>
      <c r="D575" s="146"/>
      <c r="E575" s="135"/>
      <c r="F575" s="135"/>
      <c r="G575" s="146"/>
      <c r="H575" s="146"/>
      <c r="I575" s="135"/>
    </row>
    <row r="576" spans="1:9" x14ac:dyDescent="0.25">
      <c r="A576" s="135"/>
      <c r="B576" s="135"/>
      <c r="C576" s="146"/>
      <c r="D576" s="146"/>
      <c r="E576" s="135"/>
      <c r="F576" s="135"/>
      <c r="G576" s="146"/>
      <c r="H576" s="146"/>
      <c r="I576" s="135"/>
    </row>
    <row r="577" spans="1:9" x14ac:dyDescent="0.25">
      <c r="A577" s="135"/>
      <c r="B577" s="135"/>
      <c r="C577" s="146"/>
      <c r="D577" s="146"/>
      <c r="E577" s="135"/>
      <c r="F577" s="135"/>
      <c r="G577" s="146"/>
      <c r="H577" s="146"/>
      <c r="I577" s="135"/>
    </row>
    <row r="578" spans="1:9" x14ac:dyDescent="0.25">
      <c r="A578" s="135"/>
      <c r="B578" s="135"/>
      <c r="C578" s="146"/>
      <c r="D578" s="146"/>
      <c r="E578" s="135"/>
      <c r="F578" s="135"/>
      <c r="G578" s="146"/>
      <c r="H578" s="146"/>
      <c r="I578" s="135"/>
    </row>
    <row r="579" spans="1:9" x14ac:dyDescent="0.25">
      <c r="A579" s="135"/>
      <c r="B579" s="135"/>
      <c r="C579" s="146"/>
      <c r="D579" s="146"/>
      <c r="E579" s="135"/>
      <c r="F579" s="135"/>
      <c r="G579" s="146"/>
      <c r="H579" s="146"/>
      <c r="I579" s="135"/>
    </row>
    <row r="580" spans="1:9" x14ac:dyDescent="0.25">
      <c r="A580" s="135"/>
      <c r="B580" s="135"/>
      <c r="C580" s="146"/>
      <c r="D580" s="146"/>
      <c r="E580" s="135"/>
      <c r="F580" s="135"/>
      <c r="G580" s="146"/>
      <c r="H580" s="146"/>
      <c r="I580" s="135"/>
    </row>
    <row r="581" spans="1:9" x14ac:dyDescent="0.25">
      <c r="A581" s="135"/>
      <c r="B581" s="135"/>
      <c r="C581" s="146"/>
      <c r="D581" s="146"/>
      <c r="E581" s="135"/>
      <c r="F581" s="135"/>
      <c r="G581" s="146"/>
      <c r="H581" s="146"/>
      <c r="I581" s="135"/>
    </row>
    <row r="582" spans="1:9" x14ac:dyDescent="0.25">
      <c r="A582" s="135"/>
      <c r="B582" s="135"/>
      <c r="C582" s="146"/>
      <c r="D582" s="146"/>
      <c r="E582" s="135"/>
      <c r="F582" s="135"/>
      <c r="G582" s="146"/>
      <c r="H582" s="146"/>
      <c r="I582" s="135"/>
    </row>
    <row r="583" spans="1:9" x14ac:dyDescent="0.25">
      <c r="A583" s="135"/>
      <c r="B583" s="135"/>
      <c r="C583" s="146"/>
      <c r="D583" s="146"/>
      <c r="E583" s="135"/>
      <c r="F583" s="135"/>
      <c r="G583" s="146"/>
      <c r="H583" s="146"/>
      <c r="I583" s="135"/>
    </row>
    <row r="584" spans="1:9" x14ac:dyDescent="0.25">
      <c r="A584" s="135"/>
      <c r="B584" s="135"/>
      <c r="C584" s="146"/>
      <c r="D584" s="146"/>
      <c r="E584" s="135"/>
      <c r="F584" s="135"/>
      <c r="G584" s="146"/>
      <c r="H584" s="146"/>
      <c r="I584" s="135"/>
    </row>
    <row r="585" spans="1:9" x14ac:dyDescent="0.25">
      <c r="A585" s="135"/>
      <c r="B585" s="135"/>
      <c r="C585" s="146"/>
      <c r="D585" s="146"/>
      <c r="E585" s="135"/>
      <c r="F585" s="135"/>
      <c r="G585" s="146"/>
      <c r="H585" s="146"/>
      <c r="I585" s="135"/>
    </row>
    <row r="586" spans="1:9" x14ac:dyDescent="0.25">
      <c r="A586" s="135"/>
      <c r="B586" s="135"/>
      <c r="C586" s="146"/>
      <c r="D586" s="146"/>
      <c r="E586" s="135"/>
      <c r="F586" s="135"/>
      <c r="G586" s="146"/>
      <c r="H586" s="146"/>
      <c r="I586" s="135"/>
    </row>
    <row r="587" spans="1:9" x14ac:dyDescent="0.25">
      <c r="A587" s="135"/>
      <c r="B587" s="135"/>
      <c r="C587" s="146"/>
      <c r="D587" s="146"/>
      <c r="E587" s="135"/>
      <c r="F587" s="135"/>
      <c r="G587" s="146"/>
      <c r="H587" s="146"/>
      <c r="I587" s="135"/>
    </row>
    <row r="588" spans="1:9" x14ac:dyDescent="0.25">
      <c r="A588" s="135"/>
      <c r="B588" s="135"/>
      <c r="C588" s="146"/>
      <c r="D588" s="146"/>
      <c r="E588" s="135"/>
      <c r="F588" s="135"/>
      <c r="G588" s="146"/>
      <c r="H588" s="146"/>
      <c r="I588" s="135"/>
    </row>
    <row r="589" spans="1:9" x14ac:dyDescent="0.25">
      <c r="A589" s="135"/>
      <c r="B589" s="135"/>
      <c r="C589" s="146"/>
      <c r="D589" s="146"/>
      <c r="E589" s="135"/>
      <c r="F589" s="135"/>
      <c r="G589" s="146"/>
      <c r="H589" s="146"/>
      <c r="I589" s="135"/>
    </row>
    <row r="590" spans="1:9" x14ac:dyDescent="0.25">
      <c r="A590" s="135"/>
      <c r="B590" s="135"/>
      <c r="C590" s="146"/>
      <c r="D590" s="146"/>
      <c r="E590" s="135"/>
      <c r="F590" s="135"/>
      <c r="G590" s="146"/>
      <c r="H590" s="146"/>
      <c r="I590" s="135"/>
    </row>
    <row r="591" spans="1:9" x14ac:dyDescent="0.25">
      <c r="A591" s="135"/>
      <c r="B591" s="135"/>
      <c r="C591" s="146"/>
      <c r="D591" s="146"/>
      <c r="E591" s="135"/>
      <c r="F591" s="135"/>
      <c r="G591" s="146"/>
      <c r="H591" s="146"/>
      <c r="I591" s="135"/>
    </row>
    <row r="592" spans="1:9" x14ac:dyDescent="0.25">
      <c r="A592" s="135"/>
      <c r="B592" s="135"/>
      <c r="C592" s="146"/>
      <c r="D592" s="146"/>
      <c r="E592" s="135"/>
      <c r="F592" s="135"/>
      <c r="G592" s="146"/>
      <c r="H592" s="146"/>
      <c r="I592" s="135"/>
    </row>
    <row r="593" spans="1:9" x14ac:dyDescent="0.25">
      <c r="A593" s="135"/>
      <c r="B593" s="135"/>
      <c r="C593" s="146"/>
      <c r="D593" s="146"/>
      <c r="E593" s="135"/>
      <c r="F593" s="135"/>
      <c r="G593" s="146"/>
      <c r="H593" s="146"/>
      <c r="I593" s="135"/>
    </row>
    <row r="594" spans="1:9" x14ac:dyDescent="0.25">
      <c r="A594" s="135"/>
      <c r="B594" s="135"/>
      <c r="C594" s="146"/>
      <c r="D594" s="146"/>
      <c r="E594" s="135"/>
      <c r="F594" s="135"/>
      <c r="G594" s="146"/>
      <c r="H594" s="146"/>
      <c r="I594" s="135"/>
    </row>
    <row r="595" spans="1:9" x14ac:dyDescent="0.25">
      <c r="A595" s="135"/>
      <c r="B595" s="135"/>
      <c r="C595" s="146"/>
      <c r="D595" s="146"/>
      <c r="E595" s="135"/>
      <c r="F595" s="135"/>
      <c r="G595" s="146"/>
      <c r="H595" s="146"/>
      <c r="I595" s="135"/>
    </row>
    <row r="596" spans="1:9" x14ac:dyDescent="0.25">
      <c r="A596" s="135"/>
      <c r="B596" s="135"/>
      <c r="C596" s="146"/>
      <c r="D596" s="146"/>
      <c r="E596" s="135"/>
      <c r="F596" s="135"/>
      <c r="G596" s="146"/>
      <c r="H596" s="146"/>
      <c r="I596" s="135"/>
    </row>
    <row r="597" spans="1:9" x14ac:dyDescent="0.25">
      <c r="A597" s="135"/>
      <c r="B597" s="135"/>
      <c r="C597" s="146"/>
      <c r="D597" s="146"/>
      <c r="E597" s="135"/>
      <c r="F597" s="135"/>
      <c r="G597" s="146"/>
      <c r="H597" s="146"/>
      <c r="I597" s="135"/>
    </row>
    <row r="598" spans="1:9" x14ac:dyDescent="0.25">
      <c r="A598" s="135"/>
      <c r="B598" s="135"/>
      <c r="C598" s="146"/>
      <c r="D598" s="146"/>
      <c r="E598" s="135"/>
      <c r="F598" s="135"/>
      <c r="G598" s="146"/>
      <c r="H598" s="146"/>
      <c r="I598" s="135"/>
    </row>
    <row r="599" spans="1:9" x14ac:dyDescent="0.25">
      <c r="A599" s="135"/>
      <c r="B599" s="135"/>
      <c r="C599" s="146"/>
      <c r="D599" s="146"/>
      <c r="E599" s="135"/>
      <c r="F599" s="135"/>
      <c r="G599" s="146"/>
      <c r="H599" s="146"/>
      <c r="I599" s="135"/>
    </row>
    <row r="600" spans="1:9" x14ac:dyDescent="0.25">
      <c r="A600" s="135"/>
      <c r="B600" s="135"/>
      <c r="C600" s="146"/>
      <c r="D600" s="146"/>
      <c r="E600" s="135"/>
      <c r="F600" s="135"/>
      <c r="G600" s="146"/>
      <c r="H600" s="146"/>
      <c r="I600" s="135"/>
    </row>
    <row r="601" spans="1:9" x14ac:dyDescent="0.25">
      <c r="A601" s="135"/>
      <c r="B601" s="135"/>
      <c r="C601" s="146"/>
      <c r="D601" s="146"/>
      <c r="E601" s="135"/>
      <c r="F601" s="135"/>
      <c r="G601" s="146"/>
      <c r="H601" s="146"/>
      <c r="I601" s="135"/>
    </row>
    <row r="602" spans="1:9" x14ac:dyDescent="0.25">
      <c r="A602" s="135"/>
      <c r="B602" s="135"/>
      <c r="C602" s="146"/>
      <c r="D602" s="146"/>
      <c r="E602" s="135"/>
      <c r="F602" s="135"/>
      <c r="G602" s="146"/>
      <c r="H602" s="146"/>
      <c r="I602" s="135"/>
    </row>
    <row r="603" spans="1:9" x14ac:dyDescent="0.25">
      <c r="A603" s="135"/>
      <c r="B603" s="135"/>
      <c r="C603" s="146"/>
      <c r="D603" s="146"/>
      <c r="E603" s="135"/>
      <c r="F603" s="135"/>
      <c r="G603" s="146"/>
      <c r="H603" s="146"/>
      <c r="I603" s="135"/>
    </row>
    <row r="604" spans="1:9" x14ac:dyDescent="0.25">
      <c r="A604" s="135"/>
      <c r="B604" s="135"/>
      <c r="C604" s="146"/>
      <c r="D604" s="146"/>
      <c r="E604" s="135"/>
      <c r="F604" s="135"/>
      <c r="G604" s="146"/>
      <c r="H604" s="146"/>
      <c r="I604" s="135"/>
    </row>
    <row r="605" spans="1:9" x14ac:dyDescent="0.25">
      <c r="A605" s="135"/>
      <c r="B605" s="135"/>
      <c r="C605" s="146"/>
      <c r="D605" s="146"/>
      <c r="E605" s="135"/>
      <c r="F605" s="135"/>
      <c r="G605" s="146"/>
      <c r="H605" s="146"/>
      <c r="I605" s="135"/>
    </row>
    <row r="606" spans="1:9" x14ac:dyDescent="0.25">
      <c r="A606" s="135"/>
      <c r="B606" s="135"/>
      <c r="C606" s="146"/>
      <c r="D606" s="146"/>
      <c r="E606" s="135"/>
      <c r="F606" s="135"/>
      <c r="G606" s="146"/>
      <c r="H606" s="146"/>
      <c r="I606" s="135"/>
    </row>
    <row r="607" spans="1:9" x14ac:dyDescent="0.25">
      <c r="A607" s="135"/>
      <c r="B607" s="135"/>
      <c r="C607" s="146"/>
      <c r="D607" s="146"/>
      <c r="E607" s="135"/>
      <c r="F607" s="135"/>
      <c r="G607" s="146"/>
      <c r="H607" s="146"/>
      <c r="I607" s="135"/>
    </row>
    <row r="608" spans="1:9" x14ac:dyDescent="0.25">
      <c r="A608" s="135"/>
      <c r="B608" s="135"/>
      <c r="C608" s="146"/>
      <c r="D608" s="146"/>
      <c r="E608" s="135"/>
      <c r="F608" s="135"/>
      <c r="G608" s="146"/>
      <c r="H608" s="146"/>
      <c r="I608" s="135"/>
    </row>
    <row r="609" spans="1:9" x14ac:dyDescent="0.25">
      <c r="A609" s="135"/>
      <c r="B609" s="135"/>
      <c r="C609" s="146"/>
      <c r="D609" s="146"/>
      <c r="E609" s="135"/>
      <c r="F609" s="135"/>
      <c r="G609" s="146"/>
      <c r="H609" s="146"/>
      <c r="I609" s="135"/>
    </row>
    <row r="610" spans="1:9" x14ac:dyDescent="0.25">
      <c r="A610" s="135"/>
      <c r="B610" s="135"/>
      <c r="C610" s="146"/>
      <c r="D610" s="146"/>
      <c r="E610" s="135"/>
      <c r="F610" s="135"/>
      <c r="G610" s="146"/>
      <c r="H610" s="146"/>
      <c r="I610" s="135"/>
    </row>
    <row r="611" spans="1:9" x14ac:dyDescent="0.25">
      <c r="A611" s="135"/>
      <c r="B611" s="135"/>
      <c r="C611" s="146"/>
      <c r="D611" s="146"/>
      <c r="E611" s="135"/>
      <c r="F611" s="135"/>
      <c r="G611" s="146"/>
      <c r="H611" s="146"/>
      <c r="I611" s="135"/>
    </row>
    <row r="612" spans="1:9" x14ac:dyDescent="0.25">
      <c r="A612" s="135"/>
      <c r="B612" s="135"/>
      <c r="C612" s="146"/>
      <c r="D612" s="146"/>
      <c r="E612" s="135"/>
      <c r="F612" s="135"/>
      <c r="G612" s="146"/>
      <c r="H612" s="146"/>
      <c r="I612" s="135"/>
    </row>
    <row r="613" spans="1:9" x14ac:dyDescent="0.25">
      <c r="A613" s="135"/>
      <c r="B613" s="135"/>
      <c r="C613" s="146"/>
      <c r="D613" s="146"/>
      <c r="E613" s="135"/>
      <c r="F613" s="135"/>
      <c r="G613" s="146"/>
      <c r="H613" s="146"/>
      <c r="I613" s="135"/>
    </row>
    <row r="614" spans="1:9" x14ac:dyDescent="0.25">
      <c r="A614" s="135"/>
      <c r="B614" s="135"/>
      <c r="C614" s="146"/>
      <c r="D614" s="146"/>
      <c r="E614" s="135"/>
      <c r="F614" s="135"/>
      <c r="G614" s="146"/>
      <c r="H614" s="146"/>
      <c r="I614" s="135"/>
    </row>
    <row r="615" spans="1:9" x14ac:dyDescent="0.25">
      <c r="A615" s="135"/>
      <c r="B615" s="135"/>
      <c r="C615" s="146"/>
      <c r="D615" s="146"/>
      <c r="E615" s="135"/>
      <c r="F615" s="135"/>
      <c r="G615" s="146"/>
      <c r="H615" s="146"/>
      <c r="I615" s="135"/>
    </row>
    <row r="616" spans="1:9" x14ac:dyDescent="0.25">
      <c r="A616" s="135"/>
      <c r="B616" s="135"/>
      <c r="C616" s="146"/>
      <c r="D616" s="146"/>
      <c r="E616" s="135"/>
      <c r="F616" s="135"/>
      <c r="G616" s="146"/>
      <c r="H616" s="146"/>
      <c r="I616" s="135"/>
    </row>
    <row r="617" spans="1:9" x14ac:dyDescent="0.25">
      <c r="A617" s="135"/>
      <c r="B617" s="135"/>
      <c r="C617" s="146"/>
      <c r="D617" s="146"/>
      <c r="E617" s="135"/>
      <c r="F617" s="135"/>
      <c r="G617" s="146"/>
      <c r="H617" s="146"/>
      <c r="I617" s="135"/>
    </row>
    <row r="618" spans="1:9" x14ac:dyDescent="0.25">
      <c r="A618" s="135"/>
      <c r="B618" s="135"/>
      <c r="C618" s="146"/>
      <c r="D618" s="146"/>
      <c r="E618" s="135"/>
      <c r="F618" s="135"/>
      <c r="G618" s="146"/>
      <c r="H618" s="146"/>
      <c r="I618" s="135"/>
    </row>
    <row r="619" spans="1:9" x14ac:dyDescent="0.25">
      <c r="A619" s="135"/>
      <c r="B619" s="135"/>
      <c r="C619" s="146"/>
      <c r="D619" s="146"/>
      <c r="E619" s="135"/>
      <c r="F619" s="135"/>
      <c r="G619" s="146"/>
      <c r="H619" s="146"/>
      <c r="I619" s="135"/>
    </row>
    <row r="620" spans="1:9" x14ac:dyDescent="0.25">
      <c r="A620" s="135"/>
      <c r="B620" s="135"/>
      <c r="C620" s="146"/>
      <c r="D620" s="146"/>
      <c r="E620" s="135"/>
      <c r="F620" s="135"/>
      <c r="G620" s="146"/>
      <c r="H620" s="146"/>
      <c r="I620" s="135"/>
    </row>
    <row r="621" spans="1:9" x14ac:dyDescent="0.25">
      <c r="A621" s="135"/>
      <c r="B621" s="135"/>
      <c r="C621" s="146"/>
      <c r="D621" s="146"/>
      <c r="E621" s="135"/>
      <c r="F621" s="135"/>
      <c r="G621" s="146"/>
      <c r="H621" s="146"/>
      <c r="I621" s="135"/>
    </row>
    <row r="622" spans="1:9" x14ac:dyDescent="0.25">
      <c r="A622" s="135"/>
      <c r="B622" s="135"/>
      <c r="C622" s="146"/>
      <c r="D622" s="146"/>
      <c r="E622" s="135"/>
      <c r="F622" s="135"/>
      <c r="G622" s="146"/>
      <c r="H622" s="146"/>
      <c r="I622" s="135"/>
    </row>
    <row r="623" spans="1:9" x14ac:dyDescent="0.25">
      <c r="A623" s="135"/>
      <c r="B623" s="135"/>
      <c r="C623" s="146"/>
      <c r="D623" s="146"/>
      <c r="E623" s="135"/>
      <c r="F623" s="135"/>
      <c r="G623" s="146"/>
      <c r="H623" s="146"/>
      <c r="I623" s="135"/>
    </row>
    <row r="624" spans="1:9" x14ac:dyDescent="0.25">
      <c r="A624" s="135"/>
      <c r="B624" s="135"/>
      <c r="C624" s="146"/>
      <c r="D624" s="146"/>
      <c r="E624" s="135"/>
      <c r="F624" s="135"/>
      <c r="G624" s="146"/>
      <c r="H624" s="146"/>
      <c r="I624" s="135"/>
    </row>
    <row r="625" spans="1:9" x14ac:dyDescent="0.25">
      <c r="A625" s="135"/>
      <c r="B625" s="135"/>
      <c r="C625" s="146"/>
      <c r="D625" s="146"/>
      <c r="E625" s="135"/>
      <c r="F625" s="135"/>
      <c r="G625" s="146"/>
      <c r="H625" s="146"/>
      <c r="I625" s="135"/>
    </row>
    <row r="626" spans="1:9" x14ac:dyDescent="0.25">
      <c r="A626" s="135"/>
      <c r="B626" s="135"/>
      <c r="C626" s="146"/>
      <c r="D626" s="146"/>
      <c r="E626" s="135"/>
      <c r="F626" s="135"/>
      <c r="G626" s="146"/>
      <c r="H626" s="146"/>
      <c r="I626" s="135"/>
    </row>
    <row r="627" spans="1:9" x14ac:dyDescent="0.25">
      <c r="A627" s="135"/>
      <c r="B627" s="135"/>
      <c r="C627" s="146"/>
      <c r="D627" s="146"/>
      <c r="E627" s="135"/>
      <c r="F627" s="135"/>
      <c r="G627" s="146"/>
      <c r="H627" s="146"/>
      <c r="I627" s="135"/>
    </row>
    <row r="628" spans="1:9" x14ac:dyDescent="0.25">
      <c r="A628" s="135"/>
      <c r="B628" s="135"/>
      <c r="C628" s="146"/>
      <c r="D628" s="146"/>
      <c r="E628" s="135"/>
      <c r="F628" s="135"/>
      <c r="G628" s="146"/>
      <c r="H628" s="146"/>
      <c r="I628" s="135"/>
    </row>
    <row r="629" spans="1:9" x14ac:dyDescent="0.25">
      <c r="A629" s="135"/>
      <c r="B629" s="135"/>
      <c r="C629" s="146"/>
      <c r="D629" s="146"/>
      <c r="E629" s="135"/>
      <c r="F629" s="135"/>
      <c r="G629" s="146"/>
      <c r="H629" s="146"/>
      <c r="I629" s="135"/>
    </row>
    <row r="630" spans="1:9" x14ac:dyDescent="0.25">
      <c r="A630" s="135"/>
      <c r="B630" s="135"/>
      <c r="C630" s="146"/>
      <c r="D630" s="146"/>
      <c r="E630" s="135"/>
      <c r="F630" s="135"/>
      <c r="G630" s="146"/>
      <c r="H630" s="146"/>
      <c r="I630" s="135"/>
    </row>
    <row r="631" spans="1:9" x14ac:dyDescent="0.25">
      <c r="A631" s="135"/>
      <c r="B631" s="135"/>
      <c r="C631" s="146"/>
      <c r="D631" s="146"/>
      <c r="E631" s="135"/>
      <c r="F631" s="135"/>
      <c r="G631" s="146"/>
      <c r="H631" s="146"/>
      <c r="I631" s="135"/>
    </row>
    <row r="632" spans="1:9" x14ac:dyDescent="0.25">
      <c r="A632" s="135"/>
      <c r="B632" s="135"/>
      <c r="C632" s="146"/>
      <c r="D632" s="146"/>
      <c r="E632" s="135"/>
      <c r="F632" s="135"/>
      <c r="G632" s="146"/>
      <c r="H632" s="146"/>
      <c r="I632" s="135"/>
    </row>
    <row r="633" spans="1:9" x14ac:dyDescent="0.25">
      <c r="A633" s="135"/>
      <c r="B633" s="135"/>
      <c r="C633" s="146"/>
      <c r="D633" s="146"/>
      <c r="E633" s="135"/>
      <c r="F633" s="135"/>
      <c r="G633" s="146"/>
      <c r="H633" s="146"/>
      <c r="I633" s="135"/>
    </row>
    <row r="634" spans="1:9" x14ac:dyDescent="0.25">
      <c r="A634" s="135"/>
      <c r="B634" s="135"/>
      <c r="C634" s="146"/>
      <c r="D634" s="146"/>
      <c r="E634" s="135"/>
      <c r="F634" s="135"/>
      <c r="G634" s="146"/>
      <c r="H634" s="146"/>
      <c r="I634" s="135"/>
    </row>
    <row r="635" spans="1:9" x14ac:dyDescent="0.25">
      <c r="A635" s="135"/>
      <c r="B635" s="135"/>
      <c r="C635" s="146"/>
      <c r="D635" s="146"/>
      <c r="E635" s="135"/>
      <c r="F635" s="135"/>
      <c r="G635" s="146"/>
      <c r="H635" s="146"/>
      <c r="I635" s="135"/>
    </row>
    <row r="636" spans="1:9" x14ac:dyDescent="0.25">
      <c r="A636" s="135"/>
      <c r="B636" s="135"/>
      <c r="C636" s="146"/>
      <c r="D636" s="146"/>
      <c r="E636" s="135"/>
      <c r="F636" s="135"/>
      <c r="G636" s="146"/>
      <c r="H636" s="146"/>
      <c r="I636" s="135"/>
    </row>
    <row r="637" spans="1:9" x14ac:dyDescent="0.25">
      <c r="A637" s="135"/>
      <c r="B637" s="135"/>
      <c r="C637" s="146"/>
      <c r="D637" s="146"/>
      <c r="E637" s="135"/>
      <c r="F637" s="135"/>
      <c r="G637" s="146"/>
      <c r="H637" s="146"/>
      <c r="I637" s="135"/>
    </row>
    <row r="638" spans="1:9" x14ac:dyDescent="0.25">
      <c r="A638" s="135"/>
      <c r="B638" s="135"/>
      <c r="C638" s="146"/>
      <c r="D638" s="146"/>
      <c r="E638" s="135"/>
      <c r="F638" s="135"/>
      <c r="G638" s="146"/>
      <c r="H638" s="146"/>
      <c r="I638" s="135"/>
    </row>
    <row r="639" spans="1:9" x14ac:dyDescent="0.25">
      <c r="A639" s="135"/>
      <c r="B639" s="135"/>
      <c r="C639" s="146"/>
      <c r="D639" s="146"/>
      <c r="E639" s="135"/>
      <c r="F639" s="135"/>
      <c r="G639" s="146"/>
      <c r="H639" s="146"/>
      <c r="I639" s="135"/>
    </row>
    <row r="640" spans="1:9" x14ac:dyDescent="0.25">
      <c r="A640" s="135"/>
      <c r="B640" s="135"/>
      <c r="C640" s="146"/>
      <c r="D640" s="146"/>
      <c r="E640" s="135"/>
      <c r="F640" s="135"/>
      <c r="G640" s="146"/>
      <c r="H640" s="146"/>
      <c r="I640" s="135"/>
    </row>
    <row r="641" spans="1:9" x14ac:dyDescent="0.25">
      <c r="A641" s="135"/>
      <c r="B641" s="135"/>
      <c r="C641" s="146"/>
      <c r="D641" s="146"/>
      <c r="E641" s="135"/>
      <c r="F641" s="135"/>
      <c r="G641" s="146"/>
      <c r="H641" s="146"/>
      <c r="I641" s="135"/>
    </row>
    <row r="642" spans="1:9" x14ac:dyDescent="0.25">
      <c r="A642" s="135"/>
      <c r="B642" s="135"/>
      <c r="C642" s="146"/>
      <c r="D642" s="146"/>
      <c r="E642" s="135"/>
      <c r="F642" s="135"/>
      <c r="G642" s="146"/>
      <c r="H642" s="146"/>
      <c r="I642" s="135"/>
    </row>
    <row r="643" spans="1:9" x14ac:dyDescent="0.25">
      <c r="A643" s="135"/>
      <c r="B643" s="135"/>
      <c r="C643" s="146"/>
      <c r="D643" s="146"/>
      <c r="E643" s="135"/>
      <c r="F643" s="135"/>
      <c r="G643" s="146"/>
      <c r="H643" s="146"/>
      <c r="I643" s="135"/>
    </row>
    <row r="644" spans="1:9" x14ac:dyDescent="0.25">
      <c r="A644" s="135"/>
      <c r="B644" s="135"/>
      <c r="C644" s="146"/>
      <c r="D644" s="146"/>
      <c r="E644" s="135"/>
      <c r="F644" s="135"/>
      <c r="G644" s="146"/>
      <c r="H644" s="146"/>
      <c r="I644" s="135"/>
    </row>
    <row r="645" spans="1:9" x14ac:dyDescent="0.25">
      <c r="A645" s="135"/>
      <c r="B645" s="135"/>
      <c r="C645" s="146"/>
      <c r="D645" s="146"/>
      <c r="E645" s="135"/>
      <c r="F645" s="135"/>
      <c r="G645" s="146"/>
      <c r="H645" s="146"/>
      <c r="I645" s="135"/>
    </row>
    <row r="646" spans="1:9" x14ac:dyDescent="0.25">
      <c r="A646" s="135"/>
      <c r="B646" s="135"/>
      <c r="C646" s="146"/>
      <c r="D646" s="146"/>
      <c r="E646" s="135"/>
      <c r="F646" s="135"/>
      <c r="G646" s="146"/>
      <c r="H646" s="146"/>
      <c r="I646" s="135"/>
    </row>
    <row r="647" spans="1:9" x14ac:dyDescent="0.25">
      <c r="A647" s="135"/>
      <c r="B647" s="135"/>
      <c r="C647" s="146"/>
      <c r="D647" s="146"/>
      <c r="E647" s="135"/>
      <c r="F647" s="135"/>
      <c r="G647" s="146"/>
      <c r="H647" s="146"/>
      <c r="I647" s="135"/>
    </row>
    <row r="648" spans="1:9" x14ac:dyDescent="0.25">
      <c r="A648" s="135"/>
      <c r="B648" s="135"/>
      <c r="C648" s="146"/>
      <c r="D648" s="146"/>
      <c r="E648" s="135"/>
      <c r="F648" s="135"/>
      <c r="G648" s="146"/>
      <c r="H648" s="146"/>
      <c r="I648" s="135"/>
    </row>
    <row r="649" spans="1:9" x14ac:dyDescent="0.25">
      <c r="A649" s="135"/>
      <c r="B649" s="135"/>
      <c r="C649" s="146"/>
      <c r="D649" s="146"/>
      <c r="E649" s="135"/>
      <c r="F649" s="135"/>
      <c r="G649" s="146"/>
      <c r="H649" s="146"/>
      <c r="I649" s="135"/>
    </row>
    <row r="650" spans="1:9" x14ac:dyDescent="0.25">
      <c r="A650" s="135"/>
      <c r="B650" s="135"/>
      <c r="C650" s="146"/>
      <c r="D650" s="146"/>
      <c r="E650" s="135"/>
      <c r="F650" s="135"/>
      <c r="G650" s="146"/>
      <c r="H650" s="146"/>
      <c r="I650" s="135"/>
    </row>
    <row r="651" spans="1:9" x14ac:dyDescent="0.25">
      <c r="A651" s="135"/>
      <c r="B651" s="135"/>
      <c r="C651" s="146"/>
      <c r="D651" s="146"/>
      <c r="E651" s="135"/>
      <c r="F651" s="135"/>
      <c r="G651" s="146"/>
      <c r="H651" s="146"/>
      <c r="I651" s="135"/>
    </row>
    <row r="652" spans="1:9" x14ac:dyDescent="0.25">
      <c r="A652" s="135"/>
      <c r="B652" s="135"/>
      <c r="C652" s="146"/>
      <c r="D652" s="146"/>
      <c r="E652" s="135"/>
      <c r="F652" s="135"/>
      <c r="G652" s="146"/>
      <c r="H652" s="146"/>
      <c r="I652" s="135"/>
    </row>
    <row r="653" spans="1:9" x14ac:dyDescent="0.25">
      <c r="A653" s="135"/>
      <c r="B653" s="135"/>
      <c r="C653" s="146"/>
      <c r="D653" s="146"/>
      <c r="E653" s="135"/>
      <c r="F653" s="135"/>
      <c r="G653" s="146"/>
      <c r="H653" s="146"/>
      <c r="I653" s="135"/>
    </row>
    <row r="654" spans="1:9" x14ac:dyDescent="0.25">
      <c r="A654" s="135"/>
      <c r="B654" s="135"/>
      <c r="C654" s="146"/>
      <c r="D654" s="146"/>
      <c r="E654" s="135"/>
      <c r="F654" s="135"/>
      <c r="G654" s="146"/>
      <c r="H654" s="146"/>
      <c r="I654" s="135"/>
    </row>
    <row r="655" spans="1:9" x14ac:dyDescent="0.25">
      <c r="A655" s="135"/>
      <c r="B655" s="135"/>
      <c r="C655" s="146"/>
      <c r="D655" s="146"/>
      <c r="E655" s="135"/>
      <c r="F655" s="135"/>
      <c r="G655" s="146"/>
      <c r="H655" s="146"/>
      <c r="I655" s="135"/>
    </row>
    <row r="656" spans="1:9" x14ac:dyDescent="0.25">
      <c r="A656" s="135"/>
      <c r="B656" s="135"/>
      <c r="C656" s="146"/>
      <c r="D656" s="146"/>
      <c r="E656" s="135"/>
      <c r="F656" s="135"/>
      <c r="G656" s="146"/>
      <c r="H656" s="146"/>
      <c r="I656" s="135"/>
    </row>
    <row r="657" spans="1:9" x14ac:dyDescent="0.25">
      <c r="A657" s="135"/>
      <c r="B657" s="135"/>
      <c r="C657" s="146"/>
      <c r="D657" s="146"/>
      <c r="E657" s="135"/>
      <c r="F657" s="135"/>
      <c r="G657" s="146"/>
      <c r="H657" s="146"/>
      <c r="I657" s="135"/>
    </row>
    <row r="658" spans="1:9" x14ac:dyDescent="0.25">
      <c r="A658" s="135"/>
      <c r="B658" s="135"/>
      <c r="C658" s="146"/>
      <c r="D658" s="146"/>
      <c r="E658" s="135"/>
      <c r="F658" s="135"/>
      <c r="G658" s="146"/>
      <c r="H658" s="146"/>
      <c r="I658" s="135"/>
    </row>
    <row r="659" spans="1:9" x14ac:dyDescent="0.25">
      <c r="A659" s="135"/>
      <c r="B659" s="135"/>
      <c r="C659" s="146"/>
      <c r="D659" s="146"/>
      <c r="E659" s="135"/>
      <c r="F659" s="135"/>
      <c r="G659" s="146"/>
      <c r="H659" s="146"/>
      <c r="I659" s="135"/>
    </row>
    <row r="660" spans="1:9" x14ac:dyDescent="0.25">
      <c r="A660" s="135"/>
      <c r="B660" s="135"/>
      <c r="C660" s="146"/>
      <c r="D660" s="146"/>
      <c r="E660" s="135"/>
      <c r="F660" s="135"/>
      <c r="G660" s="146"/>
      <c r="H660" s="146"/>
      <c r="I660" s="135"/>
    </row>
    <row r="661" spans="1:9" x14ac:dyDescent="0.25">
      <c r="A661" s="135"/>
      <c r="B661" s="135"/>
      <c r="C661" s="146"/>
      <c r="D661" s="146"/>
      <c r="E661" s="135"/>
      <c r="F661" s="135"/>
      <c r="G661" s="146"/>
      <c r="H661" s="146"/>
      <c r="I661" s="135"/>
    </row>
    <row r="662" spans="1:9" x14ac:dyDescent="0.25">
      <c r="A662" s="135"/>
      <c r="B662" s="135"/>
      <c r="C662" s="146"/>
      <c r="D662" s="146"/>
      <c r="E662" s="135"/>
      <c r="F662" s="135"/>
      <c r="G662" s="146"/>
      <c r="H662" s="146"/>
      <c r="I662" s="135"/>
    </row>
    <row r="663" spans="1:9" x14ac:dyDescent="0.25">
      <c r="A663" s="135"/>
      <c r="B663" s="135"/>
      <c r="C663" s="146"/>
      <c r="D663" s="146"/>
      <c r="E663" s="135"/>
      <c r="F663" s="135"/>
      <c r="G663" s="146"/>
      <c r="H663" s="146"/>
      <c r="I663" s="135"/>
    </row>
    <row r="664" spans="1:9" x14ac:dyDescent="0.25">
      <c r="A664" s="135"/>
      <c r="B664" s="135"/>
      <c r="C664" s="146"/>
      <c r="D664" s="146"/>
      <c r="E664" s="135"/>
      <c r="F664" s="135"/>
      <c r="G664" s="146"/>
      <c r="H664" s="146"/>
      <c r="I664" s="135"/>
    </row>
    <row r="665" spans="1:9" x14ac:dyDescent="0.25">
      <c r="A665" s="135"/>
      <c r="B665" s="135"/>
      <c r="C665" s="146"/>
      <c r="D665" s="146"/>
      <c r="E665" s="135"/>
      <c r="F665" s="135"/>
      <c r="G665" s="146"/>
      <c r="H665" s="146"/>
      <c r="I665" s="135"/>
    </row>
    <row r="666" spans="1:9" x14ac:dyDescent="0.25">
      <c r="A666" s="135"/>
      <c r="B666" s="135"/>
      <c r="C666" s="146"/>
      <c r="D666" s="146"/>
      <c r="E666" s="135"/>
      <c r="F666" s="135"/>
      <c r="G666" s="146"/>
      <c r="H666" s="146"/>
      <c r="I666" s="135"/>
    </row>
    <row r="667" spans="1:9" x14ac:dyDescent="0.25">
      <c r="A667" s="135"/>
      <c r="B667" s="135"/>
      <c r="C667" s="146"/>
      <c r="D667" s="146"/>
      <c r="E667" s="135"/>
      <c r="F667" s="135"/>
      <c r="G667" s="146"/>
      <c r="H667" s="146"/>
      <c r="I667" s="135"/>
    </row>
    <row r="668" spans="1:9" x14ac:dyDescent="0.25">
      <c r="A668" s="135"/>
      <c r="B668" s="135"/>
      <c r="C668" s="146"/>
      <c r="D668" s="146"/>
      <c r="E668" s="135"/>
      <c r="F668" s="135"/>
      <c r="G668" s="146"/>
      <c r="H668" s="146"/>
      <c r="I668" s="135"/>
    </row>
    <row r="669" spans="1:9" x14ac:dyDescent="0.25">
      <c r="A669" s="135"/>
      <c r="B669" s="135"/>
      <c r="C669" s="146"/>
      <c r="D669" s="146"/>
      <c r="E669" s="135"/>
      <c r="F669" s="135"/>
      <c r="G669" s="146"/>
      <c r="H669" s="146"/>
      <c r="I669" s="135"/>
    </row>
    <row r="670" spans="1:9" x14ac:dyDescent="0.25">
      <c r="A670" s="135"/>
      <c r="B670" s="135"/>
      <c r="C670" s="146"/>
      <c r="D670" s="146"/>
      <c r="E670" s="135"/>
      <c r="F670" s="135"/>
      <c r="G670" s="146"/>
      <c r="H670" s="146"/>
      <c r="I670" s="135"/>
    </row>
    <row r="671" spans="1:9" x14ac:dyDescent="0.25">
      <c r="A671" s="135"/>
      <c r="B671" s="135"/>
      <c r="C671" s="146"/>
      <c r="D671" s="146"/>
      <c r="E671" s="135"/>
      <c r="F671" s="135"/>
      <c r="G671" s="146"/>
      <c r="H671" s="146"/>
      <c r="I671" s="135"/>
    </row>
    <row r="672" spans="1:9" x14ac:dyDescent="0.25">
      <c r="A672" s="135"/>
      <c r="B672" s="135"/>
      <c r="C672" s="146"/>
      <c r="D672" s="146"/>
      <c r="E672" s="135"/>
      <c r="F672" s="135"/>
      <c r="G672" s="146"/>
      <c r="H672" s="146"/>
      <c r="I672" s="135"/>
    </row>
    <row r="673" spans="1:9" x14ac:dyDescent="0.25">
      <c r="A673" s="135"/>
      <c r="B673" s="135"/>
      <c r="C673" s="146"/>
      <c r="D673" s="146"/>
      <c r="E673" s="135"/>
      <c r="F673" s="135"/>
      <c r="G673" s="146"/>
      <c r="H673" s="146"/>
      <c r="I673" s="135"/>
    </row>
    <row r="674" spans="1:9" x14ac:dyDescent="0.25">
      <c r="A674" s="135"/>
      <c r="B674" s="135"/>
      <c r="C674" s="146"/>
      <c r="D674" s="146"/>
      <c r="E674" s="135"/>
      <c r="F674" s="135"/>
      <c r="G674" s="146"/>
      <c r="H674" s="146"/>
      <c r="I674" s="135"/>
    </row>
    <row r="675" spans="1:9" x14ac:dyDescent="0.25">
      <c r="A675" s="135"/>
      <c r="B675" s="135"/>
      <c r="C675" s="146"/>
      <c r="D675" s="146"/>
      <c r="E675" s="135"/>
      <c r="F675" s="135"/>
      <c r="G675" s="146"/>
      <c r="H675" s="146"/>
      <c r="I675" s="135"/>
    </row>
    <row r="676" spans="1:9" x14ac:dyDescent="0.25">
      <c r="A676" s="135"/>
      <c r="B676" s="135"/>
      <c r="C676" s="146"/>
      <c r="D676" s="146"/>
      <c r="E676" s="135"/>
      <c r="F676" s="135"/>
      <c r="G676" s="146"/>
      <c r="H676" s="146"/>
      <c r="I676" s="135"/>
    </row>
    <row r="677" spans="1:9" x14ac:dyDescent="0.25">
      <c r="A677" s="135"/>
      <c r="B677" s="135"/>
      <c r="C677" s="146"/>
      <c r="D677" s="146"/>
      <c r="E677" s="135"/>
      <c r="F677" s="135"/>
      <c r="G677" s="146"/>
      <c r="H677" s="146"/>
      <c r="I677" s="135"/>
    </row>
    <row r="678" spans="1:9" x14ac:dyDescent="0.25">
      <c r="A678" s="135"/>
      <c r="B678" s="135"/>
      <c r="C678" s="146"/>
      <c r="D678" s="146"/>
      <c r="E678" s="135"/>
      <c r="F678" s="135"/>
      <c r="G678" s="146"/>
      <c r="H678" s="146"/>
      <c r="I678" s="135"/>
    </row>
    <row r="679" spans="1:9" x14ac:dyDescent="0.25">
      <c r="A679" s="135"/>
      <c r="B679" s="135"/>
      <c r="C679" s="146"/>
      <c r="D679" s="146"/>
      <c r="E679" s="135"/>
      <c r="F679" s="135"/>
      <c r="G679" s="146"/>
      <c r="H679" s="146"/>
      <c r="I679" s="135"/>
    </row>
    <row r="680" spans="1:9" x14ac:dyDescent="0.25">
      <c r="A680" s="135"/>
      <c r="B680" s="135"/>
      <c r="C680" s="146"/>
      <c r="D680" s="146"/>
      <c r="E680" s="135"/>
      <c r="F680" s="135"/>
      <c r="G680" s="146"/>
      <c r="H680" s="146"/>
      <c r="I680" s="135"/>
    </row>
    <row r="681" spans="1:9" x14ac:dyDescent="0.25">
      <c r="A681" s="135"/>
      <c r="B681" s="135"/>
      <c r="C681" s="146"/>
      <c r="D681" s="146"/>
      <c r="E681" s="135"/>
      <c r="F681" s="135"/>
      <c r="G681" s="146"/>
      <c r="H681" s="146"/>
      <c r="I681" s="135"/>
    </row>
    <row r="682" spans="1:9" x14ac:dyDescent="0.25">
      <c r="A682" s="135"/>
      <c r="B682" s="135"/>
      <c r="C682" s="146"/>
      <c r="D682" s="146"/>
      <c r="E682" s="135"/>
      <c r="F682" s="135"/>
      <c r="G682" s="146"/>
      <c r="H682" s="146"/>
      <c r="I682" s="135"/>
    </row>
    <row r="683" spans="1:9" x14ac:dyDescent="0.25">
      <c r="A683" s="135"/>
      <c r="B683" s="135"/>
      <c r="C683" s="146"/>
      <c r="D683" s="146"/>
      <c r="E683" s="135"/>
      <c r="F683" s="135"/>
      <c r="G683" s="146"/>
      <c r="H683" s="146"/>
      <c r="I683" s="135"/>
    </row>
    <row r="684" spans="1:9" x14ac:dyDescent="0.25">
      <c r="A684" s="135"/>
      <c r="B684" s="135"/>
      <c r="C684" s="146"/>
      <c r="D684" s="146"/>
      <c r="E684" s="135"/>
      <c r="F684" s="135"/>
      <c r="G684" s="146"/>
      <c r="H684" s="146"/>
      <c r="I684" s="135"/>
    </row>
    <row r="685" spans="1:9" x14ac:dyDescent="0.25">
      <c r="A685" s="135"/>
      <c r="B685" s="135"/>
      <c r="C685" s="146"/>
      <c r="D685" s="146"/>
      <c r="E685" s="135"/>
      <c r="F685" s="135"/>
      <c r="G685" s="146"/>
      <c r="H685" s="146"/>
      <c r="I685" s="135"/>
    </row>
    <row r="686" spans="1:9" x14ac:dyDescent="0.25">
      <c r="A686" s="135"/>
      <c r="B686" s="135"/>
      <c r="C686" s="146"/>
      <c r="D686" s="146"/>
      <c r="E686" s="135"/>
      <c r="F686" s="135"/>
      <c r="G686" s="146"/>
      <c r="H686" s="146"/>
      <c r="I686" s="135"/>
    </row>
    <row r="687" spans="1:9" x14ac:dyDescent="0.25">
      <c r="A687" s="135"/>
      <c r="B687" s="135"/>
      <c r="C687" s="146"/>
      <c r="D687" s="146"/>
      <c r="E687" s="135"/>
      <c r="F687" s="135"/>
      <c r="G687" s="146"/>
      <c r="H687" s="146"/>
      <c r="I687" s="135"/>
    </row>
    <row r="688" spans="1:9" x14ac:dyDescent="0.25">
      <c r="A688" s="135"/>
      <c r="B688" s="135"/>
      <c r="C688" s="146"/>
      <c r="D688" s="146"/>
      <c r="E688" s="135"/>
      <c r="F688" s="135"/>
      <c r="G688" s="146"/>
      <c r="H688" s="146"/>
      <c r="I688" s="135"/>
    </row>
    <row r="689" spans="1:9" x14ac:dyDescent="0.25">
      <c r="A689" s="135"/>
      <c r="B689" s="135"/>
      <c r="C689" s="146"/>
      <c r="D689" s="146"/>
      <c r="E689" s="135"/>
      <c r="F689" s="135"/>
      <c r="G689" s="146"/>
      <c r="H689" s="146"/>
      <c r="I689" s="135"/>
    </row>
    <row r="690" spans="1:9" x14ac:dyDescent="0.25">
      <c r="A690" s="135"/>
      <c r="B690" s="135"/>
      <c r="C690" s="146"/>
      <c r="D690" s="146"/>
      <c r="E690" s="135"/>
      <c r="F690" s="135"/>
      <c r="G690" s="146"/>
      <c r="H690" s="146"/>
      <c r="I690" s="135"/>
    </row>
    <row r="691" spans="1:9" x14ac:dyDescent="0.25">
      <c r="A691" s="135"/>
      <c r="B691" s="135"/>
      <c r="C691" s="146"/>
      <c r="D691" s="146"/>
      <c r="E691" s="135"/>
      <c r="F691" s="135"/>
      <c r="G691" s="146"/>
      <c r="H691" s="146"/>
      <c r="I691" s="135"/>
    </row>
    <row r="692" spans="1:9" x14ac:dyDescent="0.25">
      <c r="A692" s="135"/>
      <c r="B692" s="135"/>
      <c r="C692" s="146"/>
      <c r="D692" s="146"/>
      <c r="E692" s="135"/>
      <c r="F692" s="135"/>
      <c r="G692" s="146"/>
      <c r="H692" s="146"/>
      <c r="I692" s="135"/>
    </row>
    <row r="693" spans="1:9" x14ac:dyDescent="0.25">
      <c r="A693" s="135"/>
      <c r="B693" s="135"/>
      <c r="C693" s="146"/>
      <c r="D693" s="146"/>
      <c r="E693" s="135"/>
      <c r="F693" s="135"/>
      <c r="G693" s="146"/>
      <c r="H693" s="146"/>
      <c r="I693" s="135"/>
    </row>
    <row r="694" spans="1:9" x14ac:dyDescent="0.25">
      <c r="A694" s="135"/>
      <c r="B694" s="135"/>
      <c r="C694" s="146"/>
      <c r="D694" s="146"/>
      <c r="E694" s="135"/>
      <c r="F694" s="135"/>
      <c r="G694" s="146"/>
      <c r="H694" s="146"/>
      <c r="I694" s="135"/>
    </row>
    <row r="695" spans="1:9" x14ac:dyDescent="0.25">
      <c r="A695" s="135"/>
      <c r="B695" s="135"/>
      <c r="C695" s="146"/>
      <c r="D695" s="146"/>
      <c r="E695" s="135"/>
      <c r="F695" s="135"/>
      <c r="G695" s="146"/>
      <c r="H695" s="146"/>
      <c r="I695" s="135"/>
    </row>
    <row r="696" spans="1:9" x14ac:dyDescent="0.25">
      <c r="A696" s="135"/>
      <c r="B696" s="135"/>
      <c r="C696" s="146"/>
      <c r="D696" s="146"/>
      <c r="E696" s="135"/>
      <c r="F696" s="135"/>
      <c r="G696" s="146"/>
      <c r="H696" s="146"/>
      <c r="I696" s="135"/>
    </row>
    <row r="697" spans="1:9" x14ac:dyDescent="0.25">
      <c r="A697" s="135"/>
      <c r="B697" s="135"/>
      <c r="C697" s="146"/>
      <c r="D697" s="146"/>
      <c r="E697" s="135"/>
      <c r="F697" s="135"/>
      <c r="G697" s="146"/>
      <c r="H697" s="146"/>
      <c r="I697" s="135"/>
    </row>
    <row r="698" spans="1:9" x14ac:dyDescent="0.25">
      <c r="A698" s="135"/>
      <c r="B698" s="135"/>
      <c r="C698" s="146"/>
      <c r="D698" s="146"/>
      <c r="E698" s="135"/>
      <c r="F698" s="135"/>
      <c r="G698" s="146"/>
      <c r="H698" s="146"/>
      <c r="I698" s="135"/>
    </row>
    <row r="699" spans="1:9" x14ac:dyDescent="0.25">
      <c r="A699" s="135"/>
      <c r="B699" s="135"/>
      <c r="C699" s="146"/>
      <c r="D699" s="146"/>
      <c r="E699" s="135"/>
      <c r="F699" s="135"/>
      <c r="G699" s="146"/>
      <c r="H699" s="146"/>
      <c r="I699" s="135"/>
    </row>
    <row r="700" spans="1:9" x14ac:dyDescent="0.25">
      <c r="A700" s="135"/>
      <c r="B700" s="135"/>
      <c r="C700" s="146"/>
      <c r="D700" s="146"/>
      <c r="E700" s="135"/>
      <c r="F700" s="135"/>
      <c r="G700" s="146"/>
      <c r="H700" s="146"/>
      <c r="I700" s="135"/>
    </row>
    <row r="701" spans="1:9" x14ac:dyDescent="0.25">
      <c r="A701" s="135"/>
      <c r="B701" s="135"/>
      <c r="C701" s="146"/>
      <c r="D701" s="146"/>
      <c r="E701" s="135"/>
      <c r="F701" s="135"/>
      <c r="G701" s="146"/>
      <c r="H701" s="146"/>
      <c r="I701" s="135"/>
    </row>
    <row r="702" spans="1:9" x14ac:dyDescent="0.25">
      <c r="A702" s="135"/>
      <c r="B702" s="135"/>
      <c r="C702" s="146"/>
      <c r="D702" s="146"/>
      <c r="E702" s="135"/>
      <c r="F702" s="135"/>
      <c r="G702" s="146"/>
      <c r="H702" s="146"/>
      <c r="I702" s="135"/>
    </row>
    <row r="703" spans="1:9" x14ac:dyDescent="0.25">
      <c r="A703" s="135"/>
      <c r="B703" s="135"/>
      <c r="C703" s="146"/>
      <c r="D703" s="146"/>
      <c r="E703" s="135"/>
      <c r="F703" s="135"/>
      <c r="G703" s="146"/>
      <c r="H703" s="146"/>
      <c r="I703" s="135"/>
    </row>
    <row r="704" spans="1:9" x14ac:dyDescent="0.25">
      <c r="A704" s="135"/>
      <c r="B704" s="135"/>
      <c r="C704" s="146"/>
      <c r="D704" s="146"/>
      <c r="E704" s="135"/>
      <c r="F704" s="135"/>
      <c r="G704" s="146"/>
      <c r="H704" s="146"/>
      <c r="I704" s="135"/>
    </row>
    <row r="705" spans="1:9" x14ac:dyDescent="0.25">
      <c r="A705" s="135"/>
      <c r="B705" s="135"/>
      <c r="C705" s="146"/>
      <c r="D705" s="146"/>
      <c r="E705" s="135"/>
      <c r="F705" s="135"/>
      <c r="G705" s="146"/>
      <c r="H705" s="146"/>
      <c r="I705" s="135"/>
    </row>
    <row r="706" spans="1:9" x14ac:dyDescent="0.25">
      <c r="A706" s="135"/>
      <c r="B706" s="135"/>
      <c r="C706" s="146"/>
      <c r="D706" s="146"/>
      <c r="E706" s="135"/>
      <c r="F706" s="135"/>
      <c r="G706" s="146"/>
      <c r="H706" s="146"/>
      <c r="I706" s="135"/>
    </row>
    <row r="707" spans="1:9" x14ac:dyDescent="0.25">
      <c r="A707" s="135"/>
      <c r="B707" s="135"/>
      <c r="C707" s="146"/>
      <c r="D707" s="146"/>
      <c r="E707" s="135"/>
      <c r="F707" s="135"/>
      <c r="G707" s="146"/>
      <c r="H707" s="146"/>
      <c r="I707" s="135"/>
    </row>
    <row r="708" spans="1:9" x14ac:dyDescent="0.25">
      <c r="A708" s="135"/>
      <c r="B708" s="135"/>
      <c r="C708" s="146"/>
      <c r="D708" s="146"/>
      <c r="E708" s="135"/>
      <c r="F708" s="135"/>
      <c r="G708" s="146"/>
      <c r="H708" s="146"/>
      <c r="I708" s="135"/>
    </row>
    <row r="709" spans="1:9" x14ac:dyDescent="0.25">
      <c r="A709" s="135"/>
      <c r="B709" s="135"/>
      <c r="C709" s="146"/>
      <c r="D709" s="146"/>
      <c r="E709" s="135"/>
      <c r="F709" s="135"/>
      <c r="G709" s="146"/>
      <c r="H709" s="146"/>
      <c r="I709" s="135"/>
    </row>
    <row r="710" spans="1:9" x14ac:dyDescent="0.25">
      <c r="A710" s="135"/>
      <c r="B710" s="135"/>
      <c r="C710" s="146"/>
      <c r="D710" s="146"/>
      <c r="E710" s="135"/>
      <c r="F710" s="135"/>
      <c r="G710" s="146"/>
      <c r="H710" s="146"/>
      <c r="I710" s="135"/>
    </row>
    <row r="711" spans="1:9" x14ac:dyDescent="0.25">
      <c r="A711" s="135"/>
      <c r="B711" s="135"/>
      <c r="C711" s="146"/>
      <c r="D711" s="146"/>
      <c r="E711" s="135"/>
      <c r="F711" s="135"/>
      <c r="G711" s="146"/>
      <c r="H711" s="146"/>
      <c r="I711" s="135"/>
    </row>
    <row r="712" spans="1:9" x14ac:dyDescent="0.25">
      <c r="A712" s="135"/>
      <c r="B712" s="135"/>
      <c r="C712" s="146"/>
      <c r="D712" s="146"/>
      <c r="E712" s="135"/>
      <c r="F712" s="135"/>
      <c r="G712" s="146"/>
      <c r="H712" s="146"/>
      <c r="I712" s="135"/>
    </row>
    <row r="713" spans="1:9" x14ac:dyDescent="0.25">
      <c r="A713" s="135"/>
      <c r="B713" s="135"/>
      <c r="C713" s="146"/>
      <c r="D713" s="146"/>
      <c r="E713" s="135"/>
      <c r="F713" s="135"/>
      <c r="G713" s="146"/>
      <c r="H713" s="146"/>
      <c r="I713" s="135"/>
    </row>
    <row r="714" spans="1:9" x14ac:dyDescent="0.25">
      <c r="A714" s="135"/>
      <c r="B714" s="135"/>
      <c r="C714" s="146"/>
      <c r="D714" s="146"/>
      <c r="E714" s="135"/>
      <c r="F714" s="135"/>
      <c r="G714" s="146"/>
      <c r="H714" s="146"/>
      <c r="I714" s="135"/>
    </row>
    <row r="715" spans="1:9" x14ac:dyDescent="0.25">
      <c r="A715" s="135"/>
      <c r="B715" s="135"/>
      <c r="C715" s="146"/>
      <c r="D715" s="146"/>
      <c r="E715" s="135"/>
      <c r="F715" s="135"/>
      <c r="G715" s="146"/>
      <c r="H715" s="146"/>
      <c r="I715" s="135"/>
    </row>
    <row r="716" spans="1:9" x14ac:dyDescent="0.25">
      <c r="A716" s="135"/>
      <c r="B716" s="135"/>
      <c r="C716" s="146"/>
      <c r="D716" s="146"/>
      <c r="E716" s="135"/>
      <c r="F716" s="135"/>
      <c r="G716" s="146"/>
      <c r="H716" s="146"/>
      <c r="I716" s="135"/>
    </row>
    <row r="717" spans="1:9" x14ac:dyDescent="0.25">
      <c r="A717" s="135"/>
      <c r="B717" s="135"/>
      <c r="C717" s="146"/>
      <c r="D717" s="146"/>
      <c r="E717" s="135"/>
      <c r="F717" s="135"/>
      <c r="G717" s="146"/>
      <c r="H717" s="146"/>
      <c r="I717" s="135"/>
    </row>
    <row r="718" spans="1:9" x14ac:dyDescent="0.25">
      <c r="A718" s="135"/>
      <c r="B718" s="135"/>
      <c r="C718" s="146"/>
      <c r="D718" s="146"/>
      <c r="E718" s="135"/>
      <c r="F718" s="135"/>
      <c r="G718" s="146"/>
      <c r="H718" s="146"/>
      <c r="I718" s="135"/>
    </row>
    <row r="719" spans="1:9" x14ac:dyDescent="0.25">
      <c r="A719" s="135"/>
      <c r="B719" s="135"/>
      <c r="C719" s="146"/>
      <c r="D719" s="146"/>
      <c r="E719" s="135"/>
      <c r="F719" s="135"/>
      <c r="G719" s="146"/>
      <c r="H719" s="146"/>
      <c r="I719" s="135"/>
    </row>
    <row r="720" spans="1:9" x14ac:dyDescent="0.25">
      <c r="A720" s="135"/>
      <c r="B720" s="135"/>
      <c r="C720" s="146"/>
      <c r="D720" s="146"/>
      <c r="E720" s="135"/>
      <c r="F720" s="135"/>
      <c r="G720" s="146"/>
      <c r="H720" s="146"/>
      <c r="I720" s="135"/>
    </row>
    <row r="721" spans="1:9" x14ac:dyDescent="0.25">
      <c r="A721" s="135"/>
      <c r="B721" s="135"/>
      <c r="C721" s="146"/>
      <c r="D721" s="146"/>
      <c r="E721" s="135"/>
      <c r="F721" s="135"/>
      <c r="G721" s="146"/>
      <c r="H721" s="146"/>
      <c r="I721" s="135"/>
    </row>
    <row r="722" spans="1:9" x14ac:dyDescent="0.25">
      <c r="A722" s="135"/>
      <c r="B722" s="135"/>
      <c r="C722" s="146"/>
      <c r="D722" s="146"/>
      <c r="E722" s="135"/>
      <c r="F722" s="135"/>
      <c r="G722" s="146"/>
      <c r="H722" s="146"/>
      <c r="I722" s="135"/>
    </row>
    <row r="723" spans="1:9" x14ac:dyDescent="0.25">
      <c r="A723" s="135"/>
      <c r="B723" s="135"/>
      <c r="C723" s="146"/>
      <c r="D723" s="146"/>
      <c r="E723" s="135"/>
      <c r="F723" s="135"/>
      <c r="G723" s="146"/>
      <c r="H723" s="146"/>
      <c r="I723" s="135"/>
    </row>
    <row r="724" spans="1:9" x14ac:dyDescent="0.25">
      <c r="A724" s="135"/>
      <c r="B724" s="135"/>
      <c r="C724" s="146"/>
      <c r="D724" s="146"/>
      <c r="E724" s="135"/>
      <c r="F724" s="135"/>
      <c r="G724" s="146"/>
      <c r="H724" s="146"/>
      <c r="I724" s="135"/>
    </row>
    <row r="725" spans="1:9" x14ac:dyDescent="0.25">
      <c r="A725" s="135"/>
      <c r="B725" s="135"/>
      <c r="C725" s="146"/>
      <c r="D725" s="146"/>
      <c r="E725" s="135"/>
      <c r="F725" s="135"/>
      <c r="G725" s="146"/>
      <c r="H725" s="146"/>
      <c r="I725" s="135"/>
    </row>
    <row r="726" spans="1:9" x14ac:dyDescent="0.25">
      <c r="A726" s="135"/>
      <c r="B726" s="135"/>
      <c r="C726" s="146"/>
      <c r="D726" s="146"/>
      <c r="E726" s="135"/>
      <c r="F726" s="135"/>
      <c r="G726" s="146"/>
      <c r="H726" s="146"/>
      <c r="I726" s="135"/>
    </row>
    <row r="727" spans="1:9" x14ac:dyDescent="0.25">
      <c r="A727" s="135"/>
      <c r="B727" s="135"/>
      <c r="C727" s="146"/>
      <c r="D727" s="146"/>
      <c r="E727" s="135"/>
      <c r="F727" s="135"/>
      <c r="G727" s="146"/>
      <c r="H727" s="146"/>
      <c r="I727" s="135"/>
    </row>
    <row r="728" spans="1:9" x14ac:dyDescent="0.25">
      <c r="A728" s="135"/>
      <c r="B728" s="135"/>
      <c r="C728" s="146"/>
      <c r="D728" s="146"/>
      <c r="E728" s="135"/>
      <c r="F728" s="135"/>
      <c r="G728" s="146"/>
      <c r="H728" s="146"/>
      <c r="I728" s="135"/>
    </row>
    <row r="729" spans="1:9" x14ac:dyDescent="0.25">
      <c r="A729" s="135"/>
      <c r="B729" s="135"/>
      <c r="C729" s="146"/>
      <c r="D729" s="146"/>
      <c r="E729" s="135"/>
      <c r="F729" s="135"/>
      <c r="G729" s="146"/>
      <c r="H729" s="146"/>
      <c r="I729" s="135"/>
    </row>
    <row r="730" spans="1:9" x14ac:dyDescent="0.25">
      <c r="A730" s="135"/>
      <c r="B730" s="135"/>
      <c r="C730" s="146"/>
      <c r="D730" s="146"/>
      <c r="E730" s="135"/>
      <c r="F730" s="135"/>
      <c r="G730" s="146"/>
      <c r="H730" s="146"/>
      <c r="I730" s="135"/>
    </row>
    <row r="731" spans="1:9" x14ac:dyDescent="0.25">
      <c r="A731" s="135"/>
      <c r="B731" s="135"/>
      <c r="C731" s="146"/>
      <c r="D731" s="146"/>
      <c r="E731" s="135"/>
      <c r="F731" s="135"/>
      <c r="G731" s="146"/>
      <c r="H731" s="146"/>
      <c r="I731" s="135"/>
    </row>
    <row r="732" spans="1:9" x14ac:dyDescent="0.25">
      <c r="A732" s="135"/>
      <c r="B732" s="135"/>
      <c r="C732" s="146"/>
      <c r="D732" s="146"/>
      <c r="E732" s="135"/>
      <c r="F732" s="135"/>
      <c r="G732" s="146"/>
      <c r="H732" s="146"/>
      <c r="I732" s="135"/>
    </row>
    <row r="733" spans="1:9" x14ac:dyDescent="0.25">
      <c r="A733" s="135"/>
      <c r="B733" s="135"/>
      <c r="C733" s="146"/>
      <c r="D733" s="146"/>
      <c r="E733" s="135"/>
      <c r="F733" s="135"/>
      <c r="G733" s="146"/>
      <c r="H733" s="146"/>
      <c r="I733" s="135"/>
    </row>
    <row r="734" spans="1:9" x14ac:dyDescent="0.25">
      <c r="A734" s="135"/>
      <c r="B734" s="135"/>
      <c r="C734" s="146"/>
      <c r="D734" s="146"/>
      <c r="E734" s="135"/>
      <c r="F734" s="135"/>
      <c r="G734" s="146"/>
      <c r="H734" s="146"/>
      <c r="I734" s="135"/>
    </row>
    <row r="735" spans="1:9" x14ac:dyDescent="0.25">
      <c r="A735" s="135"/>
      <c r="B735" s="135"/>
      <c r="C735" s="146"/>
      <c r="D735" s="146"/>
      <c r="E735" s="135"/>
      <c r="F735" s="135"/>
      <c r="G735" s="146"/>
      <c r="H735" s="146"/>
      <c r="I735" s="135"/>
    </row>
    <row r="736" spans="1:9" x14ac:dyDescent="0.25">
      <c r="A736" s="135"/>
      <c r="B736" s="135"/>
      <c r="C736" s="146"/>
      <c r="D736" s="146"/>
      <c r="E736" s="135"/>
      <c r="F736" s="135"/>
      <c r="G736" s="146"/>
      <c r="H736" s="146"/>
      <c r="I736" s="135"/>
    </row>
    <row r="737" spans="1:9" x14ac:dyDescent="0.25">
      <c r="A737" s="135"/>
      <c r="B737" s="135"/>
      <c r="C737" s="146"/>
      <c r="D737" s="146"/>
      <c r="E737" s="135"/>
      <c r="F737" s="135"/>
      <c r="G737" s="146"/>
      <c r="H737" s="146"/>
      <c r="I737" s="135"/>
    </row>
    <row r="738" spans="1:9" x14ac:dyDescent="0.25">
      <c r="A738" s="135"/>
      <c r="B738" s="135"/>
      <c r="C738" s="146"/>
      <c r="D738" s="146"/>
      <c r="E738" s="135"/>
      <c r="F738" s="135"/>
      <c r="G738" s="146"/>
      <c r="H738" s="146"/>
      <c r="I738" s="135"/>
    </row>
    <row r="739" spans="1:9" x14ac:dyDescent="0.25">
      <c r="A739" s="135"/>
      <c r="B739" s="135"/>
      <c r="C739" s="146"/>
      <c r="D739" s="146"/>
      <c r="E739" s="135"/>
      <c r="F739" s="135"/>
      <c r="G739" s="146"/>
      <c r="H739" s="146"/>
      <c r="I739" s="135"/>
    </row>
    <row r="740" spans="1:9" x14ac:dyDescent="0.25">
      <c r="A740" s="135"/>
      <c r="B740" s="135"/>
      <c r="C740" s="146"/>
      <c r="D740" s="146"/>
      <c r="E740" s="135"/>
      <c r="F740" s="135"/>
      <c r="G740" s="146"/>
      <c r="H740" s="146"/>
      <c r="I740" s="135"/>
    </row>
    <row r="741" spans="1:9" x14ac:dyDescent="0.25">
      <c r="A741" s="135"/>
      <c r="B741" s="135"/>
      <c r="C741" s="146"/>
      <c r="D741" s="146"/>
      <c r="E741" s="135"/>
      <c r="F741" s="135"/>
      <c r="G741" s="146"/>
      <c r="H741" s="146"/>
      <c r="I741" s="135"/>
    </row>
    <row r="742" spans="1:9" x14ac:dyDescent="0.25">
      <c r="A742" s="135"/>
      <c r="B742" s="135"/>
      <c r="C742" s="146"/>
      <c r="D742" s="146"/>
      <c r="E742" s="135"/>
      <c r="F742" s="135"/>
      <c r="G742" s="146"/>
      <c r="H742" s="146"/>
      <c r="I742" s="135"/>
    </row>
    <row r="743" spans="1:9" x14ac:dyDescent="0.25">
      <c r="A743" s="135"/>
      <c r="B743" s="135"/>
      <c r="C743" s="146"/>
      <c r="D743" s="146"/>
      <c r="E743" s="135"/>
      <c r="F743" s="135"/>
      <c r="G743" s="146"/>
      <c r="H743" s="146"/>
      <c r="I743" s="135"/>
    </row>
    <row r="744" spans="1:9" x14ac:dyDescent="0.25">
      <c r="A744" s="135"/>
      <c r="B744" s="135"/>
      <c r="C744" s="146"/>
      <c r="D744" s="146"/>
      <c r="E744" s="135"/>
      <c r="F744" s="135"/>
      <c r="G744" s="146"/>
      <c r="H744" s="146"/>
      <c r="I744" s="135"/>
    </row>
    <row r="745" spans="1:9" x14ac:dyDescent="0.25">
      <c r="A745" s="135"/>
      <c r="B745" s="135"/>
      <c r="C745" s="146"/>
      <c r="D745" s="146"/>
      <c r="E745" s="135"/>
      <c r="F745" s="135"/>
      <c r="G745" s="146"/>
      <c r="H745" s="146"/>
      <c r="I745" s="135"/>
    </row>
    <row r="746" spans="1:9" x14ac:dyDescent="0.25">
      <c r="A746" s="135"/>
      <c r="B746" s="135"/>
      <c r="C746" s="146"/>
      <c r="D746" s="146"/>
      <c r="E746" s="135"/>
      <c r="F746" s="135"/>
      <c r="G746" s="146"/>
      <c r="H746" s="146"/>
      <c r="I746" s="135"/>
    </row>
    <row r="747" spans="1:9" x14ac:dyDescent="0.25">
      <c r="A747" s="135"/>
      <c r="B747" s="135"/>
      <c r="C747" s="146"/>
      <c r="D747" s="146"/>
      <c r="E747" s="135"/>
      <c r="F747" s="135"/>
      <c r="G747" s="146"/>
      <c r="H747" s="146"/>
      <c r="I747" s="135"/>
    </row>
    <row r="748" spans="1:9" x14ac:dyDescent="0.25">
      <c r="A748" s="135"/>
      <c r="B748" s="135"/>
      <c r="C748" s="146"/>
      <c r="D748" s="146"/>
      <c r="E748" s="135"/>
      <c r="F748" s="135"/>
      <c r="G748" s="146"/>
      <c r="H748" s="146"/>
      <c r="I748" s="135"/>
    </row>
    <row r="749" spans="1:9" x14ac:dyDescent="0.25">
      <c r="A749" s="135"/>
      <c r="B749" s="135"/>
      <c r="C749" s="146"/>
      <c r="D749" s="146"/>
      <c r="E749" s="135"/>
      <c r="F749" s="135"/>
      <c r="G749" s="146"/>
      <c r="H749" s="146"/>
      <c r="I749" s="135"/>
    </row>
    <row r="750" spans="1:9" x14ac:dyDescent="0.25">
      <c r="A750" s="135"/>
      <c r="B750" s="135"/>
      <c r="C750" s="146"/>
      <c r="D750" s="146"/>
      <c r="E750" s="135"/>
      <c r="F750" s="135"/>
      <c r="G750" s="146"/>
      <c r="H750" s="146"/>
      <c r="I750" s="135"/>
    </row>
    <row r="751" spans="1:9" x14ac:dyDescent="0.25">
      <c r="A751" s="135"/>
      <c r="B751" s="135"/>
      <c r="C751" s="146"/>
      <c r="D751" s="146"/>
      <c r="E751" s="135"/>
      <c r="F751" s="135"/>
      <c r="G751" s="146"/>
      <c r="H751" s="146"/>
      <c r="I751" s="135"/>
    </row>
    <row r="752" spans="1:9" x14ac:dyDescent="0.25">
      <c r="A752" s="135"/>
      <c r="B752" s="135"/>
      <c r="C752" s="146"/>
      <c r="D752" s="146"/>
      <c r="E752" s="135"/>
      <c r="F752" s="135"/>
      <c r="G752" s="146"/>
      <c r="H752" s="146"/>
      <c r="I752" s="135"/>
    </row>
    <row r="753" spans="1:9" x14ac:dyDescent="0.25">
      <c r="A753" s="135"/>
      <c r="B753" s="135"/>
      <c r="C753" s="146"/>
      <c r="D753" s="146"/>
      <c r="E753" s="135"/>
      <c r="F753" s="135"/>
      <c r="G753" s="146"/>
      <c r="H753" s="146"/>
      <c r="I753" s="135"/>
    </row>
    <row r="754" spans="1:9" x14ac:dyDescent="0.25">
      <c r="A754" s="135"/>
      <c r="B754" s="135"/>
      <c r="C754" s="146"/>
      <c r="D754" s="146"/>
      <c r="E754" s="135"/>
      <c r="F754" s="135"/>
      <c r="G754" s="146"/>
      <c r="H754" s="146"/>
      <c r="I754" s="135"/>
    </row>
  </sheetData>
  <mergeCells count="16">
    <mergeCell ref="A4:W4"/>
    <mergeCell ref="A5:W5"/>
    <mergeCell ref="E6:J6"/>
    <mergeCell ref="N6:V6"/>
    <mergeCell ref="A7:B7"/>
    <mergeCell ref="E7:G7"/>
    <mergeCell ref="J7:M7"/>
    <mergeCell ref="N7:P7"/>
    <mergeCell ref="W133:W134"/>
    <mergeCell ref="W152:W153"/>
    <mergeCell ref="W230:W231"/>
    <mergeCell ref="W43:W44"/>
    <mergeCell ref="W52:W53"/>
    <mergeCell ref="W56:W57"/>
    <mergeCell ref="W85:W86"/>
    <mergeCell ref="W117:W118"/>
  </mergeCells>
  <pageMargins left="0.70866141732283472" right="0.70866141732283472" top="0.74803149606299213" bottom="0.74803149606299213" header="0.31496062992125984" footer="0.31496062992125984"/>
  <pageSetup paperSize="9" scale="27" fitToHeight="0" orientation="landscape" horizontalDpi="1200" verticalDpi="1200" r:id="rId1"/>
  <headerFooter>
    <oddHeader>&amp;L&amp;"Times New Roman,Regular"VManotp2_281119_ZVAmaks&amp;C&amp;N</oddHeader>
  </headerFooter>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cenraža_projekts</vt:lpstr>
      <vt:lpstr>izmaiņas</vt:lpstr>
    </vt:vector>
  </TitlesOfParts>
  <Company>zva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Ministru kabineta noteikumu projekta  „Zāļu valsts aģentūras maksas pakalpojumu cenrādis” anotācijai</dc:title>
  <dc:subject>Anotācijas pielikums</dc:subject>
  <dc:creator>Tatjana Berdnikova</dc:creator>
  <cp:lastModifiedBy>Lāsma Zandberga</cp:lastModifiedBy>
  <cp:lastPrinted>2024-08-20T11:55:36Z</cp:lastPrinted>
  <dcterms:created xsi:type="dcterms:W3CDTF">2018-07-27T07:24:57Z</dcterms:created>
  <dcterms:modified xsi:type="dcterms:W3CDTF">2024-09-19T07:38:34Z</dcterms:modified>
</cp:coreProperties>
</file>